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420" windowWidth="11880" windowHeight="3555" tabRatio="767" firstSheet="10" activeTab="2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r:id="rId16"/>
    <sheet name="6. Gestión del Conocimiento" sheetId="23" state="hidden" r:id="rId17"/>
    <sheet name="7. Lo Esencial de la Reforma U." sheetId="45" state="hidden" r:id="rId18"/>
    <sheet name="8. Cultura de Inno. Insti..." sheetId="47" state="hidden" r:id="rId19"/>
    <sheet name="9. Asegura. de la Calid. y M" sheetId="33"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O18" i="33"/>
  <c r="P10"/>
  <c r="Q10"/>
  <c r="Q10" i="30"/>
  <c r="D27" i="38" l="1"/>
  <c r="P11" i="46" l="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9"/>
  <c r="Q9"/>
  <c r="P10"/>
  <c r="Q10"/>
  <c r="C143" i="43" l="1"/>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7" i="10"/>
  <c r="C244"/>
  <c r="C221"/>
  <c r="C198"/>
  <c r="C175"/>
  <c r="C152"/>
  <c r="C129"/>
  <c r="C106"/>
  <c r="C83"/>
  <c r="C60"/>
  <c r="C14"/>
  <c r="C223" i="9"/>
  <c r="C204"/>
  <c r="C185"/>
  <c r="C166"/>
  <c r="C147"/>
  <c r="C128"/>
  <c r="C109"/>
  <c r="C90"/>
  <c r="C71"/>
  <c r="C52"/>
  <c r="C33"/>
  <c r="C14"/>
  <c r="C914" i="8"/>
  <c r="C854"/>
  <c r="C794"/>
  <c r="C734"/>
  <c r="C674"/>
  <c r="C614"/>
  <c r="C554"/>
  <c r="C494"/>
  <c r="C434"/>
  <c r="C374"/>
  <c r="C314"/>
  <c r="C254"/>
  <c r="C194"/>
  <c r="C134"/>
  <c r="C74"/>
  <c r="C14"/>
  <c r="C223" i="7"/>
  <c r="C204"/>
  <c r="C185"/>
  <c r="C166"/>
  <c r="C147"/>
  <c r="C128"/>
  <c r="C109"/>
  <c r="C90"/>
  <c r="C71"/>
  <c r="C52"/>
  <c r="C33"/>
  <c r="C14"/>
  <c r="P23" i="50"/>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Q55"/>
  <c r="P56"/>
  <c r="Q56"/>
  <c r="P57"/>
  <c r="Q57"/>
  <c r="P58"/>
  <c r="Q58"/>
  <c r="P59"/>
  <c r="Q59"/>
  <c r="P60"/>
  <c r="Q60"/>
  <c r="P61"/>
  <c r="Q61"/>
  <c r="P62"/>
  <c r="Q62"/>
  <c r="P63"/>
  <c r="Q63"/>
  <c r="P64"/>
  <c r="Q64"/>
  <c r="P65"/>
  <c r="Q65"/>
  <c r="P66"/>
  <c r="Q66"/>
  <c r="P67"/>
  <c r="Q67"/>
  <c r="P68"/>
  <c r="Q68"/>
  <c r="P69"/>
  <c r="Q69"/>
  <c r="P70"/>
  <c r="Q70"/>
  <c r="P71"/>
  <c r="Q71"/>
  <c r="P72"/>
  <c r="Q72"/>
  <c r="O74"/>
  <c r="N74"/>
  <c r="M74"/>
  <c r="L74"/>
  <c r="K74"/>
  <c r="J74"/>
  <c r="I74"/>
  <c r="H74"/>
  <c r="Q73"/>
  <c r="P73"/>
  <c r="Q22"/>
  <c r="P22"/>
  <c r="Q21"/>
  <c r="P21"/>
  <c r="Q20"/>
  <c r="P20"/>
  <c r="Q19"/>
  <c r="P19"/>
  <c r="Q18"/>
  <c r="P18"/>
  <c r="P74" l="1"/>
  <c r="Q74"/>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Q13" i="47"/>
  <c r="P13"/>
  <c r="Q14" i="44"/>
  <c r="P14"/>
  <c r="Q13"/>
  <c r="P13"/>
  <c r="P10"/>
  <c r="Q10"/>
  <c r="P11"/>
  <c r="Q11"/>
  <c r="P12"/>
  <c r="Q12"/>
  <c r="P15"/>
  <c r="Q15"/>
  <c r="P13" i="49"/>
  <c r="Q13"/>
  <c r="P14"/>
  <c r="Q14"/>
  <c r="P15"/>
  <c r="Q15"/>
  <c r="P16"/>
  <c r="Q16"/>
  <c r="P17"/>
  <c r="Q17"/>
  <c r="P18"/>
  <c r="Q18"/>
  <c r="P23"/>
  <c r="Q23"/>
  <c r="P24"/>
  <c r="Q24"/>
  <c r="P25"/>
  <c r="Q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O70" i="49"/>
  <c r="N70"/>
  <c r="M70"/>
  <c r="L70"/>
  <c r="K70"/>
  <c r="J70"/>
  <c r="I70"/>
  <c r="H70"/>
  <c r="Q69"/>
  <c r="P69"/>
  <c r="Q68"/>
  <c r="P68"/>
  <c r="Q63"/>
  <c r="P63"/>
  <c r="Q62"/>
  <c r="P62"/>
  <c r="Q50"/>
  <c r="P50"/>
  <c r="Q49"/>
  <c r="P49"/>
  <c r="Q48"/>
  <c r="P48"/>
  <c r="Q47"/>
  <c r="P47"/>
  <c r="Q35"/>
  <c r="P35"/>
  <c r="Q30"/>
  <c r="P30"/>
  <c r="Q29"/>
  <c r="P29"/>
  <c r="Q28"/>
  <c r="P28"/>
  <c r="Q27"/>
  <c r="P27"/>
  <c r="Q26"/>
  <c r="P26"/>
  <c r="Q12"/>
  <c r="P12"/>
  <c r="Q11"/>
  <c r="P11"/>
  <c r="Q10"/>
  <c r="P10"/>
  <c r="P70" l="1"/>
  <c r="Q70"/>
  <c r="I23" i="27" s="1"/>
  <c r="P11" i="34"/>
  <c r="Q11"/>
  <c r="P12"/>
  <c r="Q12"/>
  <c r="P13"/>
  <c r="Q13"/>
  <c r="P14"/>
  <c r="Q14"/>
  <c r="P15"/>
  <c r="Q15"/>
  <c r="P16"/>
  <c r="Q16"/>
  <c r="P17"/>
  <c r="Q17"/>
  <c r="P18"/>
  <c r="Q18"/>
  <c r="P19"/>
  <c r="Q19"/>
  <c r="P20"/>
  <c r="Q20"/>
  <c r="P21"/>
  <c r="Q21"/>
  <c r="P22"/>
  <c r="Q22"/>
  <c r="P23"/>
  <c r="Q23"/>
  <c r="P24"/>
  <c r="Q24"/>
  <c r="P25"/>
  <c r="Q25"/>
  <c r="P26"/>
  <c r="Q26"/>
  <c r="P27"/>
  <c r="Q27"/>
  <c r="P28"/>
  <c r="Q28"/>
  <c r="Q10"/>
  <c r="P10"/>
  <c r="P33" i="46"/>
  <c r="Q33"/>
  <c r="P34"/>
  <c r="Q34"/>
  <c r="P35"/>
  <c r="Q35"/>
  <c r="Q8"/>
  <c r="P8"/>
  <c r="Q20" i="31"/>
  <c r="P20"/>
  <c r="Q19"/>
  <c r="P19"/>
  <c r="Q18"/>
  <c r="P18"/>
  <c r="Q17"/>
  <c r="P17"/>
  <c r="Q16"/>
  <c r="P16"/>
  <c r="Q15"/>
  <c r="P15"/>
  <c r="Q14"/>
  <c r="P14"/>
  <c r="Q13"/>
  <c r="P13"/>
  <c r="Q12"/>
  <c r="P12"/>
  <c r="Q11"/>
  <c r="P11"/>
  <c r="Q10"/>
  <c r="P10"/>
  <c r="Q9"/>
  <c r="P9"/>
  <c r="P9" i="44"/>
  <c r="Q9"/>
  <c r="P16"/>
  <c r="Q16"/>
  <c r="P17"/>
  <c r="Q17"/>
  <c r="P18"/>
  <c r="Q18"/>
  <c r="P19"/>
  <c r="Q19"/>
  <c r="P20"/>
  <c r="Q20"/>
  <c r="Q8"/>
  <c r="P8"/>
  <c r="P10" i="24"/>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8" i="48"/>
  <c r="Q8"/>
  <c r="P9"/>
  <c r="Q9"/>
  <c r="P10"/>
  <c r="Q10"/>
  <c r="P11"/>
  <c r="Q11"/>
  <c r="P12"/>
  <c r="Q12"/>
  <c r="P13"/>
  <c r="Q13"/>
  <c r="P14"/>
  <c r="Q14"/>
  <c r="P15"/>
  <c r="Q15"/>
  <c r="P16"/>
  <c r="Q16"/>
  <c r="P17"/>
  <c r="Q17"/>
  <c r="P18"/>
  <c r="Q18"/>
  <c r="P19"/>
  <c r="Q19"/>
  <c r="P20"/>
  <c r="Q20"/>
  <c r="P21"/>
  <c r="Q21"/>
  <c r="P22"/>
  <c r="Q22"/>
  <c r="P24"/>
  <c r="Q24"/>
  <c r="P25"/>
  <c r="Q25"/>
  <c r="P26"/>
  <c r="Q26"/>
  <c r="P27"/>
  <c r="Q27"/>
  <c r="P28"/>
  <c r="Q28"/>
  <c r="P29"/>
  <c r="Q29"/>
  <c r="P30"/>
  <c r="Q30"/>
  <c r="P31"/>
  <c r="Q31"/>
  <c r="P32"/>
  <c r="Q32"/>
  <c r="P33"/>
  <c r="Q33"/>
  <c r="P34"/>
  <c r="Q34"/>
  <c r="P35"/>
  <c r="Q35"/>
  <c r="P36"/>
  <c r="Q36"/>
  <c r="P37"/>
  <c r="Q37"/>
  <c r="P38"/>
  <c r="Q38"/>
  <c r="P39"/>
  <c r="Q39"/>
  <c r="P40"/>
  <c r="Q40"/>
  <c r="P41"/>
  <c r="Q41"/>
  <c r="P42"/>
  <c r="Q42"/>
  <c r="Q23"/>
  <c r="P23"/>
  <c r="P9" i="47"/>
  <c r="Q9"/>
  <c r="P10"/>
  <c r="Q10"/>
  <c r="P11"/>
  <c r="Q11"/>
  <c r="P12"/>
  <c r="Q12"/>
  <c r="P14"/>
  <c r="Q14"/>
  <c r="P15"/>
  <c r="Q15"/>
  <c r="P16"/>
  <c r="Q16"/>
  <c r="P17"/>
  <c r="Q17"/>
  <c r="P18"/>
  <c r="Q18"/>
  <c r="P19"/>
  <c r="Q19"/>
  <c r="P20"/>
  <c r="Q20"/>
  <c r="Q8"/>
  <c r="P8"/>
  <c r="P11" i="33"/>
  <c r="Q11"/>
  <c r="P12"/>
  <c r="Q12"/>
  <c r="P13"/>
  <c r="Q13"/>
  <c r="P14"/>
  <c r="Q14"/>
  <c r="P15"/>
  <c r="Q15"/>
  <c r="P20"/>
  <c r="Q20"/>
  <c r="P21"/>
  <c r="Q21"/>
  <c r="P22"/>
  <c r="Q22"/>
  <c r="P23"/>
  <c r="Q23"/>
  <c r="P24"/>
  <c r="Q24"/>
  <c r="P25"/>
  <c r="Q25"/>
  <c r="P26"/>
  <c r="Q26"/>
  <c r="P27"/>
  <c r="Q27"/>
  <c r="P28"/>
  <c r="Q28"/>
  <c r="P29"/>
  <c r="Q29"/>
  <c r="P30"/>
  <c r="Q30"/>
  <c r="P31"/>
  <c r="Q31"/>
  <c r="P32"/>
  <c r="Q32"/>
  <c r="P33"/>
  <c r="Q33"/>
  <c r="P34"/>
  <c r="Q34"/>
  <c r="P35"/>
  <c r="Q35"/>
  <c r="P8" i="45"/>
  <c r="Q8"/>
  <c r="P9"/>
  <c r="Q9"/>
  <c r="P10"/>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Q7"/>
  <c r="P7"/>
  <c r="P9" i="23"/>
  <c r="Q9"/>
  <c r="P10"/>
  <c r="Q10"/>
  <c r="P11"/>
  <c r="Q11"/>
  <c r="P12"/>
  <c r="Q12"/>
  <c r="P13"/>
  <c r="Q13"/>
  <c r="P14"/>
  <c r="Q14"/>
  <c r="P15"/>
  <c r="Q15"/>
  <c r="P16"/>
  <c r="Q16"/>
  <c r="P17"/>
  <c r="Q17"/>
  <c r="P18"/>
  <c r="Q18"/>
  <c r="P19"/>
  <c r="Q19"/>
  <c r="P20"/>
  <c r="Q20"/>
  <c r="P21"/>
  <c r="Q21"/>
  <c r="P22"/>
  <c r="Q22"/>
  <c r="P23"/>
  <c r="Q23"/>
  <c r="P24"/>
  <c r="Q24"/>
  <c r="P25"/>
  <c r="Q25"/>
  <c r="P26"/>
  <c r="Q26"/>
  <c r="Q8"/>
  <c r="P8"/>
  <c r="Q42" i="30"/>
  <c r="P42"/>
  <c r="Q41"/>
  <c r="P41"/>
  <c r="Q40"/>
  <c r="P40"/>
  <c r="Q39"/>
  <c r="P39"/>
  <c r="Q38"/>
  <c r="P38"/>
  <c r="Q37"/>
  <c r="P37"/>
  <c r="Q36"/>
  <c r="P36"/>
  <c r="Q35"/>
  <c r="P35"/>
  <c r="Q34"/>
  <c r="P34"/>
  <c r="Q33"/>
  <c r="P33"/>
  <c r="Q32"/>
  <c r="P32"/>
  <c r="Q31"/>
  <c r="P31"/>
  <c r="Q29"/>
  <c r="P29"/>
  <c r="Q28"/>
  <c r="P28"/>
  <c r="Q27"/>
  <c r="P27"/>
  <c r="Q26"/>
  <c r="P26"/>
  <c r="Q25"/>
  <c r="P25"/>
  <c r="Q24"/>
  <c r="P24"/>
  <c r="Q23"/>
  <c r="P23"/>
  <c r="Q22"/>
  <c r="P22"/>
  <c r="Q21"/>
  <c r="P21"/>
  <c r="Q20"/>
  <c r="P20"/>
  <c r="Q19"/>
  <c r="P19"/>
  <c r="Q18"/>
  <c r="P18"/>
  <c r="Q17"/>
  <c r="P17"/>
  <c r="Q16"/>
  <c r="P16"/>
  <c r="Q15"/>
  <c r="P15"/>
  <c r="Q14"/>
  <c r="P14"/>
  <c r="Q13"/>
  <c r="P13"/>
  <c r="Q12"/>
  <c r="P12"/>
  <c r="Q11"/>
  <c r="P11"/>
  <c r="Q20" i="29"/>
  <c r="P20"/>
  <c r="Q19"/>
  <c r="P19"/>
  <c r="Q18"/>
  <c r="P18"/>
  <c r="Q17"/>
  <c r="P17"/>
  <c r="Q16"/>
  <c r="P16"/>
  <c r="Q15"/>
  <c r="P15"/>
  <c r="Q14"/>
  <c r="P14"/>
  <c r="Q13"/>
  <c r="P13"/>
  <c r="Q12"/>
  <c r="P12"/>
  <c r="Q11"/>
  <c r="P11"/>
  <c r="Q10"/>
  <c r="P10"/>
  <c r="Q9"/>
  <c r="P9"/>
  <c r="Q8"/>
  <c r="P8"/>
  <c r="Q72" i="2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73"/>
  <c r="P73"/>
  <c r="P9" i="21"/>
  <c r="Q9"/>
  <c r="P10"/>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3"/>
  <c r="Q33"/>
  <c r="P34"/>
  <c r="Q34"/>
  <c r="P35"/>
  <c r="Q35"/>
  <c r="P36"/>
  <c r="Q36"/>
  <c r="P37"/>
  <c r="Q37"/>
  <c r="P38"/>
  <c r="Q38"/>
  <c r="P39"/>
  <c r="Q39"/>
  <c r="P40"/>
  <c r="Q40"/>
  <c r="P41"/>
  <c r="Q41"/>
  <c r="P42"/>
  <c r="Q42"/>
  <c r="P43"/>
  <c r="Q43"/>
  <c r="P44"/>
  <c r="Q44"/>
  <c r="P45"/>
  <c r="Q45"/>
  <c r="P46"/>
  <c r="Q46"/>
  <c r="Q8"/>
  <c r="P8"/>
  <c r="P10" i="28"/>
  <c r="P11"/>
  <c r="P12"/>
  <c r="P13"/>
  <c r="P14"/>
  <c r="P15"/>
  <c r="P16"/>
  <c r="P17"/>
  <c r="P18"/>
  <c r="P19"/>
  <c r="P20"/>
  <c r="P21"/>
  <c r="P22"/>
  <c r="P23"/>
  <c r="P24"/>
  <c r="P25"/>
  <c r="P26"/>
  <c r="P27"/>
  <c r="P9"/>
  <c r="Q9"/>
  <c r="Q10"/>
  <c r="Q11"/>
  <c r="Q12"/>
  <c r="Q13"/>
  <c r="Q14"/>
  <c r="Q15"/>
  <c r="Q16"/>
  <c r="Q17"/>
  <c r="Q18"/>
  <c r="Q19"/>
  <c r="Q20"/>
  <c r="Q21"/>
  <c r="Q22"/>
  <c r="Q23"/>
  <c r="Q24"/>
  <c r="Q25"/>
  <c r="Q26"/>
  <c r="Q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F70"/>
  <c r="Q69"/>
  <c r="O69"/>
  <c r="P69" s="1"/>
  <c r="I69"/>
  <c r="F69"/>
  <c r="P68"/>
  <c r="O68"/>
  <c r="Q68" s="1"/>
  <c r="I68"/>
  <c r="F68"/>
  <c r="Q67"/>
  <c r="O67"/>
  <c r="P67" s="1"/>
  <c r="I67"/>
  <c r="F67"/>
  <c r="P66"/>
  <c r="O66"/>
  <c r="Q66" s="1"/>
  <c r="I66"/>
  <c r="F66"/>
  <c r="Q65"/>
  <c r="O65"/>
  <c r="P65" s="1"/>
  <c r="I65"/>
  <c r="F65"/>
  <c r="P64"/>
  <c r="O64"/>
  <c r="Q64" s="1"/>
  <c r="I64"/>
  <c r="F64"/>
  <c r="Q63"/>
  <c r="O63"/>
  <c r="P63" s="1"/>
  <c r="I63"/>
  <c r="F63"/>
  <c r="P62"/>
  <c r="O62"/>
  <c r="Q62" s="1"/>
  <c r="I62"/>
  <c r="F62"/>
  <c r="Q61"/>
  <c r="O61"/>
  <c r="P61" s="1"/>
  <c r="I61"/>
  <c r="F61"/>
  <c r="P60"/>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s="1"/>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E61"/>
  <c r="F61" s="1"/>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s="1"/>
  <c r="I237"/>
  <c r="F237"/>
  <c r="I236"/>
  <c r="F236"/>
  <c r="I235"/>
  <c r="F235"/>
  <c r="I234"/>
  <c r="F234"/>
  <c r="I233"/>
  <c r="F233"/>
  <c r="I232"/>
  <c r="F232"/>
  <c r="I231"/>
  <c r="F231"/>
  <c r="I230"/>
  <c r="F230"/>
  <c r="I229"/>
  <c r="F229"/>
  <c r="I228"/>
  <c r="F228"/>
  <c r="I227"/>
  <c r="F227"/>
  <c r="I226"/>
  <c r="F226"/>
  <c r="I225"/>
  <c r="E225"/>
  <c r="F225" s="1"/>
  <c r="I224"/>
  <c r="E224"/>
  <c r="F224" s="1"/>
  <c r="I214"/>
  <c r="F214"/>
  <c r="I213"/>
  <c r="F213"/>
  <c r="I212"/>
  <c r="F212"/>
  <c r="I211"/>
  <c r="F211"/>
  <c r="I210"/>
  <c r="F210"/>
  <c r="I209"/>
  <c r="F209"/>
  <c r="I208"/>
  <c r="F208"/>
  <c r="I207"/>
  <c r="F207"/>
  <c r="I206"/>
  <c r="F206"/>
  <c r="I205"/>
  <c r="F205"/>
  <c r="I204"/>
  <c r="F204"/>
  <c r="I203"/>
  <c r="F203"/>
  <c r="I202"/>
  <c r="E202"/>
  <c r="F202" s="1"/>
  <c r="I201"/>
  <c r="E201"/>
  <c r="F201"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F42"/>
  <c r="I41"/>
  <c r="E41"/>
  <c r="F41" s="1"/>
  <c r="I40"/>
  <c r="E40"/>
  <c r="F40"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I131"/>
  <c r="F13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s="1"/>
  <c r="I83"/>
  <c r="F83"/>
  <c r="I82"/>
  <c r="F82"/>
  <c r="I81"/>
  <c r="F81"/>
  <c r="I80"/>
  <c r="F80"/>
  <c r="I79"/>
  <c r="F79"/>
  <c r="I78"/>
  <c r="F78"/>
  <c r="I77"/>
  <c r="F77"/>
  <c r="I76"/>
  <c r="F76"/>
  <c r="I75"/>
  <c r="F75"/>
  <c r="I74"/>
  <c r="F74"/>
  <c r="D67" s="1"/>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F360" s="1"/>
  <c r="G360"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J177"/>
  <c r="G177"/>
  <c r="J176"/>
  <c r="E176"/>
  <c r="G176" s="1"/>
  <c r="J175"/>
  <c r="E175"/>
  <c r="G175" s="1"/>
  <c r="J174"/>
  <c r="E174"/>
  <c r="G174" s="1"/>
  <c r="J173"/>
  <c r="G173"/>
  <c r="J172"/>
  <c r="G172"/>
  <c r="J171"/>
  <c r="E171"/>
  <c r="G171" s="1"/>
  <c r="J170"/>
  <c r="E170"/>
  <c r="G170" s="1"/>
  <c r="J169"/>
  <c r="G169"/>
  <c r="J159"/>
  <c r="F159"/>
  <c r="G159" s="1"/>
  <c r="J158"/>
  <c r="G158"/>
  <c r="J157"/>
  <c r="E157"/>
  <c r="G157" s="1"/>
  <c r="J156"/>
  <c r="E156"/>
  <c r="G156" s="1"/>
  <c r="J155"/>
  <c r="E155"/>
  <c r="G155" s="1"/>
  <c r="J154"/>
  <c r="G154"/>
  <c r="J153"/>
  <c r="G153"/>
  <c r="J152"/>
  <c r="E152"/>
  <c r="G152" s="1"/>
  <c r="J151"/>
  <c r="E151"/>
  <c r="G151" s="1"/>
  <c r="J150"/>
  <c r="G150"/>
  <c r="J140"/>
  <c r="F140"/>
  <c r="G140" s="1"/>
  <c r="J139"/>
  <c r="G139"/>
  <c r="J138"/>
  <c r="E138"/>
  <c r="G138" s="1"/>
  <c r="J137"/>
  <c r="E137"/>
  <c r="G137" s="1"/>
  <c r="J136"/>
  <c r="E136"/>
  <c r="G136" s="1"/>
  <c r="J135"/>
  <c r="G135"/>
  <c r="J134"/>
  <c r="G134"/>
  <c r="J133"/>
  <c r="E133"/>
  <c r="G133" s="1"/>
  <c r="J132"/>
  <c r="E132"/>
  <c r="G132" s="1"/>
  <c r="J131"/>
  <c r="G131"/>
  <c r="J121"/>
  <c r="F121"/>
  <c r="G121" s="1"/>
  <c r="J120"/>
  <c r="G120"/>
  <c r="J119"/>
  <c r="E119"/>
  <c r="G119" s="1"/>
  <c r="J118"/>
  <c r="E118"/>
  <c r="G118" s="1"/>
  <c r="J117"/>
  <c r="E117"/>
  <c r="G117" s="1"/>
  <c r="J116"/>
  <c r="G116"/>
  <c r="J115"/>
  <c r="G115"/>
  <c r="J114"/>
  <c r="E114"/>
  <c r="G114" s="1"/>
  <c r="J113"/>
  <c r="E113"/>
  <c r="G113" s="1"/>
  <c r="J112"/>
  <c r="G112"/>
  <c r="J102"/>
  <c r="F102"/>
  <c r="G102" s="1"/>
  <c r="J101"/>
  <c r="G101"/>
  <c r="J100"/>
  <c r="E100"/>
  <c r="G100" s="1"/>
  <c r="J99"/>
  <c r="E99"/>
  <c r="G99" s="1"/>
  <c r="J98"/>
  <c r="E98"/>
  <c r="G98" s="1"/>
  <c r="J97"/>
  <c r="G97"/>
  <c r="J96"/>
  <c r="G96"/>
  <c r="J95"/>
  <c r="E95"/>
  <c r="G95" s="1"/>
  <c r="J94"/>
  <c r="E94"/>
  <c r="G94" s="1"/>
  <c r="J93"/>
  <c r="G93"/>
  <c r="J83"/>
  <c r="F83"/>
  <c r="G83" s="1"/>
  <c r="J82"/>
  <c r="G82"/>
  <c r="J81"/>
  <c r="E81"/>
  <c r="G81" s="1"/>
  <c r="J80"/>
  <c r="E80"/>
  <c r="G80" s="1"/>
  <c r="J79"/>
  <c r="E79"/>
  <c r="G79" s="1"/>
  <c r="J78"/>
  <c r="G78"/>
  <c r="J77"/>
  <c r="G77"/>
  <c r="J76"/>
  <c r="E76"/>
  <c r="G76" s="1"/>
  <c r="J75"/>
  <c r="E75"/>
  <c r="G75" s="1"/>
  <c r="J74"/>
  <c r="G74"/>
  <c r="J64"/>
  <c r="F64"/>
  <c r="G64" s="1"/>
  <c r="J63"/>
  <c r="G63"/>
  <c r="J62"/>
  <c r="E62"/>
  <c r="G62" s="1"/>
  <c r="J61"/>
  <c r="E61"/>
  <c r="G61" s="1"/>
  <c r="J60"/>
  <c r="E60"/>
  <c r="G60" s="1"/>
  <c r="J59"/>
  <c r="G59"/>
  <c r="J58"/>
  <c r="G58"/>
  <c r="J57"/>
  <c r="E57"/>
  <c r="G57" s="1"/>
  <c r="J56"/>
  <c r="E56"/>
  <c r="G56" s="1"/>
  <c r="J55"/>
  <c r="G55"/>
  <c r="J45"/>
  <c r="F45"/>
  <c r="G45" s="1"/>
  <c r="J44"/>
  <c r="G44"/>
  <c r="J43"/>
  <c r="E43"/>
  <c r="G43" s="1"/>
  <c r="J42"/>
  <c r="E42"/>
  <c r="G42" s="1"/>
  <c r="J41"/>
  <c r="E41"/>
  <c r="G41" s="1"/>
  <c r="J40"/>
  <c r="G40"/>
  <c r="J39"/>
  <c r="G39"/>
  <c r="J38"/>
  <c r="E38"/>
  <c r="G38" s="1"/>
  <c r="J37"/>
  <c r="E37"/>
  <c r="G37" s="1"/>
  <c r="J36"/>
  <c r="G36"/>
  <c r="D124" i="9" l="1"/>
  <c r="F420" i="8"/>
  <c r="G420" s="1"/>
  <c r="D143" i="9"/>
  <c r="D200"/>
  <c r="D219"/>
  <c r="F180" i="8"/>
  <c r="G180" s="1"/>
  <c r="D96" i="43"/>
  <c r="D40" i="42"/>
  <c r="D160"/>
  <c r="D70"/>
  <c r="D41" i="40"/>
  <c r="D54" i="12"/>
  <c r="D142"/>
  <c r="D230"/>
  <c r="D495"/>
  <c r="D583"/>
  <c r="D671"/>
  <c r="D847"/>
  <c r="D363"/>
  <c r="D715"/>
  <c r="D803"/>
  <c r="D181" i="9"/>
  <c r="D105"/>
  <c r="D29"/>
  <c r="D48"/>
  <c r="D162"/>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105" i="7"/>
  <c r="D33" i="10"/>
  <c r="D56"/>
  <c r="D148"/>
  <c r="D240"/>
  <c r="D263"/>
  <c r="D102"/>
  <c r="D194"/>
  <c r="F768" i="8"/>
  <c r="G768" s="1"/>
  <c r="F804"/>
  <c r="G804" s="1"/>
  <c r="F756"/>
  <c r="G756" s="1"/>
  <c r="F753"/>
  <c r="G753" s="1"/>
  <c r="F762"/>
  <c r="G762" s="1"/>
  <c r="F745"/>
  <c r="G745" s="1"/>
  <c r="F766"/>
  <c r="G766" s="1"/>
  <c r="F774"/>
  <c r="G774" s="1"/>
  <c r="D48" i="7"/>
  <c r="D29"/>
  <c r="D143"/>
  <c r="D162"/>
  <c r="D86"/>
  <c r="D200"/>
  <c r="D219"/>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D98"/>
  <c r="D186"/>
  <c r="D274"/>
  <c r="D407"/>
  <c r="D318"/>
  <c r="D451"/>
  <c r="D759"/>
  <c r="D217" i="10"/>
  <c r="D171"/>
  <c r="D125"/>
  <c r="D79"/>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D67"/>
  <c r="H36" i="46"/>
  <c r="I36"/>
  <c r="J36"/>
  <c r="K36"/>
  <c r="L36"/>
  <c r="M36"/>
  <c r="N36"/>
  <c r="O36"/>
  <c r="P36"/>
  <c r="Q36"/>
  <c r="I21" i="27" s="1"/>
  <c r="H34" i="45"/>
  <c r="I34"/>
  <c r="J34"/>
  <c r="K34"/>
  <c r="L34"/>
  <c r="M34"/>
  <c r="N34"/>
  <c r="O34"/>
  <c r="P34"/>
  <c r="Q34"/>
  <c r="I10" i="27" s="1"/>
  <c r="H47" i="21"/>
  <c r="I47"/>
  <c r="J47"/>
  <c r="K47"/>
  <c r="L47"/>
  <c r="M47"/>
  <c r="N47"/>
  <c r="O47"/>
  <c r="Q47"/>
  <c r="I5" i="27" s="1"/>
  <c r="P47" i="21"/>
  <c r="I74" i="22"/>
  <c r="J74"/>
  <c r="K74"/>
  <c r="L74"/>
  <c r="M74"/>
  <c r="N74"/>
  <c r="O74"/>
  <c r="P74"/>
  <c r="Q74"/>
  <c r="I6" i="27" s="1"/>
  <c r="H74" i="22"/>
  <c r="D70" i="8" l="1"/>
  <c r="D490"/>
  <c r="D250"/>
  <c r="D730"/>
  <c r="D130"/>
  <c r="D550"/>
  <c r="D910"/>
  <c r="D850"/>
  <c r="D790"/>
  <c r="D190"/>
  <c r="D430"/>
  <c r="D370"/>
  <c r="D670"/>
  <c r="D610"/>
  <c r="D310"/>
  <c r="J36" i="42" l="1"/>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8" i="10"/>
  <c r="J25"/>
  <c r="J24"/>
  <c r="J23"/>
  <c r="J22"/>
  <c r="J20"/>
  <c r="J19"/>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1" i="7"/>
  <c r="K20"/>
  <c r="K19"/>
  <c r="Q43" i="48"/>
  <c r="I13" i="27" s="1"/>
  <c r="P43" i="48"/>
  <c r="O43"/>
  <c r="N43"/>
  <c r="M43"/>
  <c r="L43"/>
  <c r="K43"/>
  <c r="J43"/>
  <c r="I43"/>
  <c r="H43"/>
  <c r="K126" i="8" l="1"/>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Q21" i="47"/>
  <c r="I11" i="27" s="1"/>
  <c r="P21" i="47"/>
  <c r="O21"/>
  <c r="N21"/>
  <c r="M21"/>
  <c r="L21"/>
  <c r="K21"/>
  <c r="J21"/>
  <c r="I21"/>
  <c r="H21"/>
  <c r="D341" i="38"/>
  <c r="E341"/>
  <c r="AB341"/>
  <c r="AC341"/>
  <c r="AD341"/>
  <c r="AF341"/>
  <c r="AG341"/>
  <c r="AH341"/>
  <c r="AJ341"/>
  <c r="AK341"/>
  <c r="AL341"/>
  <c r="AN341"/>
  <c r="AO341"/>
  <c r="AP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E27"/>
  <c r="D28"/>
  <c r="D29"/>
  <c r="E29"/>
  <c r="D30"/>
  <c r="E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P21" i="44"/>
  <c r="Q21"/>
  <c r="I19" i="27" s="1"/>
  <c r="P27" i="23"/>
  <c r="Q27"/>
  <c r="I9" i="27" s="1"/>
  <c r="P36" i="33"/>
  <c r="Q36"/>
  <c r="I12" i="27" s="1"/>
  <c r="P21" i="31"/>
  <c r="Q21"/>
  <c r="I20" i="27" s="1"/>
  <c r="P39" i="24"/>
  <c r="Q39"/>
  <c r="I18" i="27" s="1"/>
  <c r="P43" i="30"/>
  <c r="Q43"/>
  <c r="I8" i="27" s="1"/>
  <c r="P21" i="29"/>
  <c r="Q21"/>
  <c r="I7" i="27" s="1"/>
  <c r="P28"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O39" i="24"/>
  <c r="N39"/>
  <c r="M39"/>
  <c r="L39"/>
  <c r="K39"/>
  <c r="J39"/>
  <c r="I39"/>
  <c r="H39"/>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E18" i="10"/>
  <c r="E17"/>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AI349"/>
  <c r="F350"/>
  <c r="J350" s="1"/>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F225"/>
  <c r="J225" s="1"/>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4"/>
  <c r="J204" s="1"/>
  <c r="AI192"/>
  <c r="F202"/>
  <c r="J202" s="1"/>
  <c r="AM203"/>
  <c r="AE204"/>
  <c r="AQ204"/>
  <c r="F193"/>
  <c r="J193" s="1"/>
  <c r="AM201"/>
  <c r="AM204"/>
  <c r="AI201"/>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H225"/>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G199"/>
  <c r="AG190" s="1"/>
  <c r="AB89"/>
  <c r="AL133"/>
  <c r="AO312"/>
  <c r="AF328"/>
  <c r="AN389"/>
  <c r="AH398"/>
  <c r="AH397" s="1"/>
  <c r="H18"/>
  <c r="AR25"/>
  <c r="AR26"/>
  <c r="H24"/>
  <c r="AR24"/>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223"/>
  <c r="D164"/>
  <c r="F489"/>
  <c r="AI383"/>
  <c r="G327"/>
  <c r="AF526"/>
  <c r="AJ499"/>
  <c r="AB499"/>
  <c r="F485"/>
  <c r="AQ459"/>
  <c r="AM459"/>
  <c r="AI459"/>
  <c r="AE459"/>
  <c r="G222"/>
  <c r="D118"/>
  <c r="D96"/>
  <c r="I327"/>
  <c r="AI235"/>
  <c r="F207"/>
  <c r="AH13"/>
  <c r="E267"/>
  <c r="AM235"/>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R191"/>
  <c r="AP222"/>
  <c r="AI164"/>
  <c r="AQ164"/>
  <c r="AR224"/>
  <c r="AE527"/>
  <c r="AM527"/>
  <c r="H165"/>
  <c r="AI312"/>
  <c r="AR338"/>
  <c r="AO222"/>
  <c r="AR206"/>
  <c r="AQ96"/>
  <c r="AE96"/>
  <c r="AF327"/>
  <c r="AK12"/>
  <c r="AM133"/>
  <c r="AR260"/>
  <c r="AK327"/>
  <c r="AQ118"/>
  <c r="AI509"/>
  <c r="AR509" s="1"/>
  <c r="AR119"/>
  <c r="AR207"/>
  <c r="AQ83"/>
  <c r="AQ223"/>
  <c r="AI345"/>
  <c r="H191"/>
  <c r="F389"/>
  <c r="J389" s="1"/>
  <c r="AQ243"/>
  <c r="AK222"/>
  <c r="AI389"/>
  <c r="AI398"/>
  <c r="AG499"/>
  <c r="AI499" s="1"/>
  <c r="AM243"/>
  <c r="AM199"/>
  <c r="H44"/>
  <c r="AH106"/>
  <c r="AR488"/>
  <c r="F312"/>
  <c r="H312" s="1"/>
  <c r="AQ267"/>
  <c r="AG222"/>
  <c r="AR467"/>
  <c r="AE389"/>
  <c r="AR132"/>
  <c r="AE89"/>
  <c r="AQ527"/>
  <c r="AR346"/>
  <c r="AI83"/>
  <c r="AR390"/>
  <c r="AK106"/>
  <c r="AR150"/>
  <c r="AE83"/>
  <c r="AI133"/>
  <c r="AJ222"/>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E222"/>
  <c r="AR244"/>
  <c r="H244"/>
  <c r="J244"/>
  <c r="H235"/>
  <c r="AM223"/>
  <c r="J206"/>
  <c r="H206"/>
  <c r="AR200"/>
  <c r="J213"/>
  <c r="H213"/>
  <c r="AP106"/>
  <c r="E106"/>
  <c r="AN106"/>
  <c r="AI149"/>
  <c r="AR134"/>
  <c r="J148"/>
  <c r="H148"/>
  <c r="AI107"/>
  <c r="AR107" s="1"/>
  <c r="J117"/>
  <c r="H117"/>
  <c r="AH12"/>
  <c r="AR90"/>
  <c r="H51"/>
  <c r="J51"/>
  <c r="J207"/>
  <c r="H207"/>
  <c r="J485"/>
  <c r="H485"/>
  <c r="J467"/>
  <c r="H467"/>
  <c r="D499"/>
  <c r="F499" s="1"/>
  <c r="F500"/>
  <c r="J489"/>
  <c r="H489"/>
  <c r="F267"/>
  <c r="AN12"/>
  <c r="F223"/>
  <c r="F107"/>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Q222"/>
  <c r="H383"/>
  <c r="AR118"/>
  <c r="AI327"/>
  <c r="AR267"/>
  <c r="AR527"/>
  <c r="AR500"/>
  <c r="J133"/>
  <c r="AM222"/>
  <c r="AR89"/>
  <c r="AR133"/>
  <c r="AR83"/>
  <c r="H389"/>
  <c r="AR389"/>
  <c r="J312"/>
  <c r="AQ397"/>
  <c r="H118"/>
  <c r="AR96"/>
  <c r="AR526"/>
  <c r="AR499"/>
  <c r="AI12"/>
  <c r="J328"/>
  <c r="H328"/>
  <c r="H223"/>
  <c r="J223"/>
  <c r="H499"/>
  <c r="J499"/>
  <c r="H527"/>
  <c r="J527"/>
  <c r="J267"/>
  <c r="H267"/>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O21" i="44"/>
  <c r="N21"/>
  <c r="M21"/>
  <c r="L21"/>
  <c r="K21"/>
  <c r="J21"/>
  <c r="I21"/>
  <c r="H21"/>
  <c r="H27" i="23"/>
  <c r="I27"/>
  <c r="J27"/>
  <c r="K27"/>
  <c r="L27"/>
  <c r="M27"/>
  <c r="N27"/>
  <c r="O27"/>
  <c r="O36" i="33"/>
  <c r="N36"/>
  <c r="M36"/>
  <c r="L36"/>
  <c r="K36"/>
  <c r="J36"/>
  <c r="I36"/>
  <c r="H36"/>
  <c r="O43" i="30"/>
  <c r="N43"/>
  <c r="M43"/>
  <c r="L43"/>
  <c r="K43"/>
  <c r="J43"/>
  <c r="I43"/>
  <c r="H43"/>
  <c r="O21" i="29"/>
  <c r="N21"/>
  <c r="M21"/>
  <c r="L21"/>
  <c r="K21"/>
  <c r="J21"/>
  <c r="I21"/>
  <c r="H21"/>
  <c r="O28" i="28"/>
  <c r="N28"/>
  <c r="M28"/>
  <c r="L28"/>
  <c r="K28"/>
  <c r="J28"/>
  <c r="I28"/>
  <c r="H28"/>
  <c r="D79" i="27" l="1"/>
  <c r="G17" i="8"/>
  <c r="E15" i="38" s="1"/>
  <c r="F15" s="1"/>
  <c r="G59" i="8"/>
  <c r="G56"/>
  <c r="G65"/>
  <c r="D56" i="27" s="1"/>
  <c r="G62" i="8"/>
  <c r="J15" i="38" l="1"/>
  <c r="H15"/>
  <c r="AB15"/>
  <c r="D55" i="27"/>
  <c r="D54"/>
  <c r="AD64" i="38"/>
  <c r="AD47" s="1"/>
  <c r="D53" i="27"/>
  <c r="AD15" i="38"/>
  <c r="F60" i="8"/>
  <c r="F61"/>
  <c r="D14" i="38"/>
  <c r="AB14"/>
  <c r="AE15"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J18" i="12"/>
  <c r="D404" i="38" l="1"/>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26" i="9"/>
  <c r="J18"/>
  <c r="Y201" i="38" s="1"/>
  <c r="Y322" l="1"/>
  <c r="Y248"/>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485" s="1"/>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Y191" i="38" l="1"/>
  <c r="Z383"/>
  <c r="Y260"/>
  <c r="Y383"/>
  <c r="Y83"/>
  <c r="Y96"/>
  <c r="Y207"/>
  <c r="Z223"/>
  <c r="Y199"/>
  <c r="Y389"/>
  <c r="Y107"/>
  <c r="Z243"/>
  <c r="Y489"/>
  <c r="Y459"/>
  <c r="Y133"/>
  <c r="Y214"/>
  <c r="Y398"/>
  <c r="Y223"/>
  <c r="Y500"/>
  <c r="Y485"/>
  <c r="Y467"/>
  <c r="Y328"/>
  <c r="Y560"/>
  <c r="Y235"/>
  <c r="Y190"/>
  <c r="Y527"/>
  <c r="Y509"/>
  <c r="Y541"/>
  <c r="Z13"/>
  <c r="Z312"/>
  <c r="Y312"/>
  <c r="Z149"/>
  <c r="Y118"/>
  <c r="Y267"/>
  <c r="Y345"/>
  <c r="Y243"/>
  <c r="Y164"/>
  <c r="Z47"/>
  <c r="Z164"/>
  <c r="Z389"/>
  <c r="Z527"/>
  <c r="Z467"/>
  <c r="Z191"/>
  <c r="Z267"/>
  <c r="Z83"/>
  <c r="Z207"/>
  <c r="Z133"/>
  <c r="Z541"/>
  <c r="Z118"/>
  <c r="Z509"/>
  <c r="Z214"/>
  <c r="Z260"/>
  <c r="Z345"/>
  <c r="Z328"/>
  <c r="Z96"/>
  <c r="Z199"/>
  <c r="Z459"/>
  <c r="Z500"/>
  <c r="Z499" s="1"/>
  <c r="Z398"/>
  <c r="Z560"/>
  <c r="Z489"/>
  <c r="Z89"/>
  <c r="Z235"/>
  <c r="Z107"/>
  <c r="AB397"/>
  <c r="AE397" s="1"/>
  <c r="AE398"/>
  <c r="AR398" s="1"/>
  <c r="F398"/>
  <c r="D397"/>
  <c r="F397" s="1"/>
  <c r="H404"/>
  <c r="J404"/>
  <c r="AM397"/>
  <c r="Q28" i="28"/>
  <c r="I4" i="27" s="1"/>
  <c r="I14" s="1"/>
  <c r="G26" i="7"/>
  <c r="AC201" i="38" s="1"/>
  <c r="Y526" l="1"/>
  <c r="Y327"/>
  <c r="Y397"/>
  <c r="Y222"/>
  <c r="Y499"/>
  <c r="Z12"/>
  <c r="Z526"/>
  <c r="Z327"/>
  <c r="Z397"/>
  <c r="Z222"/>
  <c r="Z190"/>
  <c r="Z106" s="1"/>
  <c r="AE201"/>
  <c r="AC199"/>
  <c r="H397"/>
  <c r="J397"/>
  <c r="H398"/>
  <c r="J398"/>
  <c r="AR397"/>
  <c r="J25" i="7"/>
  <c r="G25"/>
  <c r="Z566" i="38" l="1"/>
  <c r="AC190"/>
  <c r="AE190" s="1"/>
  <c r="AE199"/>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7" i="7"/>
  <c r="G18"/>
  <c r="J18"/>
  <c r="G19"/>
  <c r="J19"/>
  <c r="G20"/>
  <c r="J20"/>
  <c r="G21"/>
  <c r="D248" i="38" s="1"/>
  <c r="J21" i="7"/>
  <c r="E22"/>
  <c r="G22" s="1"/>
  <c r="J22"/>
  <c r="E23"/>
  <c r="G23" s="1"/>
  <c r="J23"/>
  <c r="E24"/>
  <c r="G24" s="1"/>
  <c r="J24"/>
  <c r="J26"/>
  <c r="F248" i="38" l="1"/>
  <c r="D243"/>
  <c r="AC248"/>
  <c r="AE248" s="1"/>
  <c r="AR248" s="1"/>
  <c r="AC171"/>
  <c r="AE171" s="1"/>
  <c r="AR171" s="1"/>
  <c r="AB158"/>
  <c r="AE158" s="1"/>
  <c r="AR158" s="1"/>
  <c r="D158"/>
  <c r="AC315"/>
  <c r="AF565"/>
  <c r="AI565" s="1"/>
  <c r="AF225"/>
  <c r="E561"/>
  <c r="E560" s="1"/>
  <c r="AB69"/>
  <c r="AB561"/>
  <c r="D561"/>
  <c r="D560" s="1"/>
  <c r="AC565"/>
  <c r="C103" i="27"/>
  <c r="F58" i="8"/>
  <c r="G58" s="1"/>
  <c r="C57" i="27"/>
  <c r="D10" i="7"/>
  <c r="D5" s="1"/>
  <c r="C4" i="27" s="1"/>
  <c r="D222" i="38" l="1"/>
  <c r="F222" s="1"/>
  <c r="F243"/>
  <c r="J248"/>
  <c r="H248"/>
  <c r="AF560"/>
  <c r="AC164"/>
  <c r="AE164" s="1"/>
  <c r="AR164" s="1"/>
  <c r="AC243"/>
  <c r="AE243" s="1"/>
  <c r="AR243" s="1"/>
  <c r="F158"/>
  <c r="D149"/>
  <c r="AI225"/>
  <c r="AR225" s="1"/>
  <c r="AF223"/>
  <c r="AE315"/>
  <c r="AR315" s="1"/>
  <c r="AC312"/>
  <c r="F69"/>
  <c r="E47"/>
  <c r="F47" s="1"/>
  <c r="H47" s="1"/>
  <c r="AE69"/>
  <c r="AR69" s="1"/>
  <c r="F561"/>
  <c r="AE561"/>
  <c r="AR561" s="1"/>
  <c r="AB560"/>
  <c r="AC560"/>
  <c r="AE565"/>
  <c r="AR565" s="1"/>
  <c r="O29" i="34"/>
  <c r="N29"/>
  <c r="M29"/>
  <c r="L29"/>
  <c r="K29"/>
  <c r="J29"/>
  <c r="I29"/>
  <c r="H29"/>
  <c r="Q29"/>
  <c r="O21" i="31"/>
  <c r="N21"/>
  <c r="M21"/>
  <c r="L21"/>
  <c r="K21"/>
  <c r="J21"/>
  <c r="I21"/>
  <c r="H21"/>
  <c r="F51" i="12"/>
  <c r="F50"/>
  <c r="F49"/>
  <c r="F48"/>
  <c r="F47"/>
  <c r="F46"/>
  <c r="F45"/>
  <c r="F44"/>
  <c r="F43"/>
  <c r="F42"/>
  <c r="F41"/>
  <c r="F40"/>
  <c r="F39"/>
  <c r="F38"/>
  <c r="F37"/>
  <c r="F36"/>
  <c r="F35"/>
  <c r="F34"/>
  <c r="F33"/>
  <c r="F32"/>
  <c r="F31"/>
  <c r="F30"/>
  <c r="F29"/>
  <c r="F28"/>
  <c r="F27"/>
  <c r="F26"/>
  <c r="F25"/>
  <c r="F24"/>
  <c r="F23"/>
  <c r="F22"/>
  <c r="F21"/>
  <c r="F20"/>
  <c r="F19"/>
  <c r="F18"/>
  <c r="F17"/>
  <c r="F30" i="10"/>
  <c r="F29"/>
  <c r="F28"/>
  <c r="D100" i="27" s="1"/>
  <c r="F27" i="10"/>
  <c r="F26"/>
  <c r="D98" i="27" s="1"/>
  <c r="F25" i="10"/>
  <c r="F24"/>
  <c r="F23"/>
  <c r="D95" i="27" s="1"/>
  <c r="F22" i="10"/>
  <c r="D94" i="27" s="1"/>
  <c r="F21" i="10"/>
  <c r="D93" i="27" s="1"/>
  <c r="F20" i="10"/>
  <c r="F19"/>
  <c r="F18"/>
  <c r="F17"/>
  <c r="E366" i="38" s="1"/>
  <c r="F26" i="9"/>
  <c r="F25"/>
  <c r="F24"/>
  <c r="F23"/>
  <c r="F22"/>
  <c r="D74" i="27" s="1"/>
  <c r="F21" i="9"/>
  <c r="D73" i="27" s="1"/>
  <c r="F20" i="9"/>
  <c r="F19"/>
  <c r="F18"/>
  <c r="F17"/>
  <c r="F66" i="8"/>
  <c r="G66" s="1"/>
  <c r="AB28" i="38" s="1"/>
  <c r="G64" i="8"/>
  <c r="G63"/>
  <c r="G61"/>
  <c r="AJ64" i="38" s="1"/>
  <c r="T10" i="4"/>
  <c r="T31" s="1"/>
  <c r="D201" i="38" l="1"/>
  <c r="AO201"/>
  <c r="I22" i="27"/>
  <c r="I25" s="1"/>
  <c r="I27" s="1"/>
  <c r="Y162" i="38"/>
  <c r="Y149" s="1"/>
  <c r="Y106" s="1"/>
  <c r="J243"/>
  <c r="H243"/>
  <c r="J222"/>
  <c r="H222"/>
  <c r="AD317"/>
  <c r="AE317" s="1"/>
  <c r="AR317" s="1"/>
  <c r="D99" i="27"/>
  <c r="AP348" i="38"/>
  <c r="AQ348" s="1"/>
  <c r="E348"/>
  <c r="F348" s="1"/>
  <c r="F366"/>
  <c r="AB366"/>
  <c r="AC106"/>
  <c r="P29" i="34"/>
  <c r="F149" i="38"/>
  <c r="H158"/>
  <c r="J158"/>
  <c r="AD357"/>
  <c r="AE357" s="1"/>
  <c r="D102" i="27"/>
  <c r="AB322" i="38"/>
  <c r="D91" i="27"/>
  <c r="AD349" i="38"/>
  <c r="AE349" s="1"/>
  <c r="AR349" s="1"/>
  <c r="D92" i="27"/>
  <c r="AD366" i="38"/>
  <c r="D96" i="27"/>
  <c r="AO357" i="38"/>
  <c r="AQ357" s="1"/>
  <c r="D97" i="27"/>
  <c r="AJ385" i="38"/>
  <c r="D101" i="27"/>
  <c r="AD322" i="38"/>
  <c r="AD312" s="1"/>
  <c r="AD222" s="1"/>
  <c r="D77" i="27"/>
  <c r="AJ350" i="38"/>
  <c r="D70" i="27"/>
  <c r="AC348" i="38"/>
  <c r="D78" i="27"/>
  <c r="AB350" i="38"/>
  <c r="D76" i="27"/>
  <c r="AO350" i="38"/>
  <c r="D71" i="27"/>
  <c r="AD348" i="38"/>
  <c r="D75" i="27"/>
  <c r="AD350" i="38"/>
  <c r="D86" i="27"/>
  <c r="AC366" i="38"/>
  <c r="AB162"/>
  <c r="AE162" s="1"/>
  <c r="AR162" s="1"/>
  <c r="AM64"/>
  <c r="AJ47"/>
  <c r="AC222"/>
  <c r="AF222"/>
  <c r="AF566" s="1"/>
  <c r="AI223"/>
  <c r="AR223" s="1"/>
  <c r="J69"/>
  <c r="J47" s="1"/>
  <c r="H69"/>
  <c r="J561"/>
  <c r="H561"/>
  <c r="D69" i="27"/>
  <c r="AP45" i="38"/>
  <c r="F45"/>
  <c r="D72" i="27"/>
  <c r="AD14" i="38"/>
  <c r="E14"/>
  <c r="F14" s="1"/>
  <c r="D89" i="27"/>
  <c r="AB27" i="38"/>
  <c r="AE27" s="1"/>
  <c r="AR27" s="1"/>
  <c r="F27"/>
  <c r="AB21"/>
  <c r="D13"/>
  <c r="D10" i="12"/>
  <c r="D5" s="1"/>
  <c r="C8" i="27" s="1"/>
  <c r="D10" i="9"/>
  <c r="G60" i="8"/>
  <c r="F67"/>
  <c r="G67" s="1"/>
  <c r="AB29" i="38" s="1"/>
  <c r="D10" i="10"/>
  <c r="D5" s="1"/>
  <c r="C7" i="27" s="1"/>
  <c r="F201" i="38" l="1"/>
  <c r="D199"/>
  <c r="AQ201"/>
  <c r="AR201" s="1"/>
  <c r="AO199"/>
  <c r="AB64"/>
  <c r="AE64" s="1"/>
  <c r="AR64" s="1"/>
  <c r="Y64"/>
  <c r="Y47" s="1"/>
  <c r="AP345"/>
  <c r="AP327" s="1"/>
  <c r="E345"/>
  <c r="E327" s="1"/>
  <c r="F327" s="1"/>
  <c r="J348"/>
  <c r="H348"/>
  <c r="J366"/>
  <c r="H366"/>
  <c r="D12"/>
  <c r="H149"/>
  <c r="J149"/>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J201" l="1"/>
  <c r="H201"/>
  <c r="AO190"/>
  <c r="AQ199"/>
  <c r="AR199" s="1"/>
  <c r="D190"/>
  <c r="F199"/>
  <c r="AB47"/>
  <c r="AE47" s="1"/>
  <c r="AR47" s="1"/>
  <c r="F345"/>
  <c r="J345" s="1"/>
  <c r="H327"/>
  <c r="J327"/>
  <c r="AE327"/>
  <c r="AB222"/>
  <c r="AE222" s="1"/>
  <c r="AR222" s="1"/>
  <c r="AE312"/>
  <c r="AR312" s="1"/>
  <c r="AO327"/>
  <c r="AQ345"/>
  <c r="AM345"/>
  <c r="AJ327"/>
  <c r="AM327" s="1"/>
  <c r="AE345"/>
  <c r="AR350"/>
  <c r="AB106"/>
  <c r="AE106" s="1"/>
  <c r="AM12"/>
  <c r="AP12"/>
  <c r="AP566" s="1"/>
  <c r="AQ13"/>
  <c r="J199" l="1"/>
  <c r="H199"/>
  <c r="F190"/>
  <c r="D106"/>
  <c r="AQ190"/>
  <c r="AR190" s="1"/>
  <c r="AO106"/>
  <c r="AQ106" s="1"/>
  <c r="AR106"/>
  <c r="AO566"/>
  <c r="AB12"/>
  <c r="AB566" s="1"/>
  <c r="H345"/>
  <c r="AJ566"/>
  <c r="AR345"/>
  <c r="AQ327"/>
  <c r="AR327" s="1"/>
  <c r="AQ12"/>
  <c r="D5" i="9"/>
  <c r="C6" i="27" s="1"/>
  <c r="C80"/>
  <c r="J190" i="38" l="1"/>
  <c r="H190"/>
  <c r="F106"/>
  <c r="D566"/>
  <c r="F8" i="27" s="1"/>
  <c r="D40"/>
  <c r="D57" s="1"/>
  <c r="F19" i="8"/>
  <c r="G19" s="1"/>
  <c r="F18"/>
  <c r="G18" s="1"/>
  <c r="Y28" i="38" s="1"/>
  <c r="J106" l="1"/>
  <c r="H106"/>
  <c r="AD29"/>
  <c r="AE29" s="1"/>
  <c r="AR29" s="1"/>
  <c r="Y29"/>
  <c r="Y13" s="1"/>
  <c r="Y12" s="1"/>
  <c r="Y566" s="1"/>
  <c r="AC28"/>
  <c r="AE28" s="1"/>
  <c r="AR28" s="1"/>
  <c r="E28"/>
  <c r="F28" s="1"/>
  <c r="AC21"/>
  <c r="D10" i="8"/>
  <c r="D5" s="1"/>
  <c r="C5" i="27" s="1"/>
  <c r="C13" s="1"/>
  <c r="AD13" i="38" l="1"/>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alcChain>
</file>

<file path=xl/sharedStrings.xml><?xml version="1.0" encoding="utf-8"?>
<sst xmlns="http://schemas.openxmlformats.org/spreadsheetml/2006/main" count="13791" uniqueCount="1733">
  <si>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</si>
  <si>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</si>
  <si>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</si>
  <si>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</si>
  <si>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</si>
  <si>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</si>
  <si>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</si>
  <si>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</si>
  <si>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</si>
  <si>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</si>
  <si>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</si>
  <si>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</si>
  <si>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</si>
  <si>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</si>
  <si>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</si>
  <si>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</si>
  <si>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</si>
  <si>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</si>
  <si>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</si>
  <si>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</si>
  <si>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</si>
  <si>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</si>
  <si>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</si>
  <si>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</si>
  <si>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</si>
  <si>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</si>
  <si>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</si>
  <si>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</si>
  <si>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</si>
  <si>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</si>
  <si>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</si>
  <si>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</si>
  <si>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</si>
  <si>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</si>
  <si>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</si>
  <si>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</si>
  <si>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</si>
  <si>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</si>
  <si>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</si>
  <si>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</si>
  <si>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</si>
  <si>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</si>
  <si>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</si>
  <si>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</si>
  <si>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</si>
  <si>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</si>
  <si>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</si>
  <si>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</si>
  <si>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</si>
  <si>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</si>
  <si>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</si>
  <si>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</si>
  <si>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</si>
  <si>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</si>
  <si>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</si>
  <si>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</si>
  <si>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</si>
  <si>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</si>
  <si>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</si>
  <si>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</si>
  <si>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</si>
  <si>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</si>
  <si>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</si>
  <si>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</si>
  <si>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</si>
  <si>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</si>
  <si>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</si>
  <si>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</si>
  <si>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</si>
  <si>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</si>
  <si>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</si>
  <si>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</si>
  <si>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</si>
  <si>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</si>
  <si>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</si>
  <si>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</si>
  <si>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</si>
  <si>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</si>
  <si>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</si>
  <si>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</si>
  <si>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</si>
  <si>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</si>
  <si>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</si>
  <si>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</si>
  <si>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</si>
  <si>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</si>
  <si>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</si>
  <si>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</si>
  <si>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</si>
  <si>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</si>
  <si>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</si>
  <si>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</si>
  <si>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</si>
  <si>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</si>
  <si>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</si>
  <si>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</si>
  <si>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</si>
  <si>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</si>
  <si>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</si>
  <si>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</si>
  <si>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</si>
  <si>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</si>
  <si>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</si>
  <si>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</si>
  <si>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</si>
  <si>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</si>
  <si>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</si>
  <si>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</si>
  <si>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</si>
  <si>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</si>
  <si>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</si>
  <si>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</si>
  <si>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</si>
  <si>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</si>
  <si>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</si>
  <si>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</si>
  <si>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</si>
  <si>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</si>
  <si>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</si>
  <si>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</si>
  <si>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</si>
  <si>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</si>
  <si>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</si>
  <si>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</si>
  <si>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</si>
  <si>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</si>
  <si>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</si>
  <si>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</si>
  <si>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</si>
  <si>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</si>
  <si>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</si>
  <si>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</si>
  <si>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</si>
  <si>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</si>
  <si>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</si>
  <si>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</si>
  <si>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</si>
  <si>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</si>
  <si>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</si>
  <si>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</si>
  <si>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</si>
  <si>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</si>
  <si>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</si>
  <si>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</si>
  <si>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</si>
  <si>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</si>
  <si>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</si>
  <si>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</si>
  <si>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</si>
  <si>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</si>
  <si>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</si>
  <si>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</si>
  <si>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</si>
  <si>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</si>
  <si>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</si>
  <si>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</si>
  <si>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</si>
  <si>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</si>
  <si>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</si>
  <si>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</si>
  <si>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</si>
  <si>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</si>
  <si>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</si>
  <si>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</si>
  <si>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</si>
  <si>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</si>
  <si>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</si>
  <si>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</si>
  <si>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</si>
  <si>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</si>
  <si>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</si>
  <si>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</si>
  <si>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</si>
  <si>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</si>
  <si>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</si>
  <si>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</si>
  <si>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</si>
  <si>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</si>
  <si>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</si>
  <si>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</si>
  <si>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</si>
  <si>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</si>
  <si>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</si>
  <si>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</si>
  <si>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</si>
  <si>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</si>
  <si>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</si>
  <si>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</si>
  <si>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</si>
  <si>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</si>
  <si>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</si>
  <si>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</si>
  <si>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</si>
  <si>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</si>
  <si>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</si>
  <si>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</si>
  <si>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</si>
  <si>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</si>
  <si>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</si>
  <si>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</si>
  <si>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</si>
  <si>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</si>
  <si>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</si>
  <si>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</si>
  <si>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</si>
  <si>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</si>
  <si>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</si>
  <si>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</si>
  <si>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</si>
  <si>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</si>
  <si>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</si>
  <si>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</si>
  <si>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</si>
  <si>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</si>
  <si>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</si>
  <si>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</si>
  <si>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</si>
  <si>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</si>
  <si>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</si>
  <si>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</si>
  <si>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</si>
  <si>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</si>
  <si>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</si>
  <si>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</si>
  <si>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</si>
  <si>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</si>
  <si>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</si>
  <si>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</si>
  <si>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</si>
  <si>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</si>
  <si>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</si>
  <si>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</si>
  <si>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</si>
  <si>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</si>
  <si>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</si>
  <si>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</si>
  <si>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</si>
  <si>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</si>
  <si>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</si>
  <si>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</si>
  <si>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</si>
  <si>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</si>
  <si>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</si>
  <si>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</si>
  <si>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</si>
  <si>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</si>
  <si>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</si>
  <si>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</si>
  <si>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</si>
  <si>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</si>
  <si>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</si>
  <si>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</si>
  <si>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</si>
  <si>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</si>
  <si>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</si>
  <si>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</si>
  <si>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</si>
  <si>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</si>
  <si>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</si>
  <si>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</si>
  <si>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</si>
  <si>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</si>
  <si>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</si>
  <si>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</si>
  <si>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</si>
  <si>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</si>
  <si>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</si>
  <si>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</si>
  <si>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</si>
  <si>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</si>
  <si>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</si>
  <si>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</si>
  <si>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</si>
  <si>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</si>
  <si>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</si>
  <si>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</si>
  <si>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</si>
  <si>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</si>
  <si>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</si>
  <si>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</si>
  <si>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</si>
  <si>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</si>
  <si>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</si>
  <si>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</si>
  <si>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</si>
  <si>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</si>
  <si>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</si>
  <si>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</si>
  <si>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</si>
  <si>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</si>
  <si>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</si>
  <si>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</si>
  <si>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</si>
  <si>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</si>
  <si>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</si>
  <si>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</si>
  <si>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</si>
  <si>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</si>
  <si>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</si>
  <si>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</si>
  <si>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</si>
  <si>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</si>
  <si>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</si>
  <si>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</si>
  <si>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</si>
  <si>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</si>
  <si>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</si>
  <si>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</si>
  <si>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</si>
  <si>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</si>
  <si>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</si>
  <si>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</si>
  <si>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</si>
  <si>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</si>
  <si>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</si>
  <si>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</si>
  <si>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</si>
  <si>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</si>
  <si>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</si>
  <si>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</si>
  <si>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</si>
  <si>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</si>
  <si>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</si>
  <si>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</si>
  <si>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</si>
  <si>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</si>
  <si>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</si>
  <si>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</si>
  <si>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</si>
  <si>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</si>
  <si>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</si>
  <si>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</si>
  <si>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</si>
  <si>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</si>
  <si>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</si>
  <si>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</si>
  <si>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</si>
  <si>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</si>
  <si>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</si>
  <si>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</si>
  <si>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</si>
  <si>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</si>
  <si>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</si>
  <si>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</si>
  <si>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</si>
  <si>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</si>
  <si>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</si>
  <si>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</si>
  <si>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</si>
  <si>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</si>
  <si>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</si>
  <si>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</si>
  <si>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</si>
  <si>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</si>
  <si>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</si>
  <si>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</si>
  <si>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</si>
  <si>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</si>
  <si>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</si>
  <si>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</si>
  <si>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</si>
  <si>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</si>
  <si>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</si>
  <si>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</si>
  <si>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</si>
  <si>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</si>
  <si>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</si>
  <si>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</si>
  <si>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</si>
  <si>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</si>
  <si>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</si>
  <si>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</si>
  <si>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</si>
  <si>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</si>
  <si>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</si>
  <si>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</si>
  <si>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</si>
  <si>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</si>
  <si>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</si>
  <si>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</si>
  <si>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</si>
  <si>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</si>
  <si>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</si>
  <si>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</si>
  <si>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</si>
  <si>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</si>
  <si>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</si>
  <si>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</si>
  <si>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</si>
  <si>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</si>
  <si>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</si>
  <si>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</si>
  <si>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</si>
  <si>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</si>
  <si>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</si>
  <si>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</si>
  <si>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</si>
  <si>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</si>
  <si>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</si>
  <si>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</si>
  <si>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</si>
  <si>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</si>
  <si>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</si>
  <si>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</si>
  <si>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</si>
  <si>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</si>
  <si>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</si>
  <si>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</si>
  <si>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</si>
  <si>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</si>
  <si>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</si>
  <si>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</si>
  <si>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</si>
  <si>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</si>
  <si>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</si>
  <si>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</si>
  <si>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</si>
  <si>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</si>
  <si>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</si>
  <si>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</si>
  <si>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</si>
  <si>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</si>
  <si>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</si>
  <si>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</si>
  <si>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</si>
  <si>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</si>
  <si>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</si>
  <si>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</si>
  <si>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</si>
  <si>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</si>
  <si>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</si>
  <si>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</si>
  <si>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</si>
  <si>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</si>
  <si>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</si>
  <si>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</si>
  <si>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</si>
  <si>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</si>
  <si>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</si>
  <si>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</si>
  <si>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</si>
  <si>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</si>
  <si>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</si>
  <si>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</si>
  <si>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</si>
  <si>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</si>
  <si>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</si>
  <si>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</si>
  <si>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</si>
  <si>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</si>
  <si>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</si>
  <si>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</si>
  <si>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</si>
  <si>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</si>
  <si>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</si>
  <si>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</si>
  <si>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</si>
  <si>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</si>
  <si>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</si>
  <si>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</si>
  <si>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</si>
  <si>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</si>
  <si>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</si>
  <si>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</si>
  <si>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</si>
  <si>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</si>
  <si>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</si>
  <si>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</si>
  <si>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</si>
  <si>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</si>
  <si>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</si>
  <si>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</si>
  <si>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</si>
  <si>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</si>
  <si>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</si>
  <si>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</si>
  <si>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</si>
  <si>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</si>
  <si>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</si>
  <si>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</si>
  <si>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</si>
  <si>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</si>
  <si>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</si>
  <si>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</si>
  <si>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</si>
  <si>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</si>
  <si>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</si>
  <si>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</si>
  <si>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</si>
  <si>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</si>
  <si>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</si>
  <si>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</si>
  <si>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</si>
  <si>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</si>
  <si>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</si>
  <si>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</si>
  <si>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</si>
  <si>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</si>
  <si>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</si>
  <si>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</si>
  <si>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</si>
  <si>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</si>
  <si>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</si>
  <si>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</si>
  <si>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</si>
  <si>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</si>
  <si>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</si>
  <si>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</si>
  <si>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</si>
  <si>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</si>
  <si>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</si>
  <si>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</si>
  <si>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</si>
  <si>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</si>
  <si>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</si>
  <si>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</si>
  <si>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</si>
  <si>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</si>
  <si>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</si>
  <si>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</si>
  <si>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</si>
  <si>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</si>
  <si>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</si>
  <si>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</si>
  <si>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</si>
  <si>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</si>
  <si>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</si>
  <si>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</si>
  <si>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</si>
  <si>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</si>
  <si>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</si>
  <si>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</si>
  <si>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</si>
  <si>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</si>
  <si>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</si>
  <si>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</si>
  <si>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</si>
  <si>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</si>
  <si>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</si>
  <si>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</si>
  <si>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</si>
  <si>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</si>
  <si>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</si>
  <si>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</si>
  <si>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</si>
  <si>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</si>
  <si>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</si>
  <si>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</si>
  <si>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</si>
  <si>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</si>
  <si>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</si>
  <si>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</si>
  <si>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</si>
  <si>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</si>
  <si>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</si>
  <si>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</si>
  <si>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</si>
  <si>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</si>
  <si>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</si>
  <si>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</si>
  <si>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</si>
  <si>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</si>
  <si>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</si>
  <si>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</si>
  <si>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</si>
  <si>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</si>
  <si>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</si>
  <si>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</si>
  <si>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</si>
  <si>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</si>
  <si>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</si>
  <si>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</si>
  <si>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</si>
  <si>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</si>
  <si>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</si>
  <si>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</si>
  <si>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</si>
  <si>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</si>
  <si>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</si>
  <si>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</si>
  <si>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</si>
  <si>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</si>
  <si>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</si>
  <si>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</si>
  <si>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</si>
  <si>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</si>
  <si>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</si>
  <si>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</si>
  <si>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</si>
  <si>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</si>
  <si>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</si>
  <si>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</si>
  <si>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</si>
  <si>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</si>
  <si>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</si>
  <si>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</si>
  <si>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</si>
  <si>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</si>
  <si>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</si>
  <si>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</si>
  <si>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</si>
  <si>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</si>
  <si>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</si>
  <si>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</si>
  <si>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</si>
  <si>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</si>
  <si>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</si>
  <si>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</si>
  <si>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</si>
  <si>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</si>
  <si>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</si>
  <si>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</si>
  <si>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</si>
  <si>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</si>
  <si>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</si>
  <si>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</si>
  <si>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</si>
  <si>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</si>
  <si>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</si>
  <si>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</si>
  <si>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</si>
  <si>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</si>
  <si>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</si>
  <si>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</si>
  <si>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</si>
  <si>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</si>
  <si>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</si>
  <si>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</si>
  <si>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</si>
  <si>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</si>
  <si>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</si>
  <si>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</si>
  <si>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</si>
  <si>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</si>
  <si>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</si>
  <si>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</si>
  <si>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</si>
  <si>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</si>
  <si>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</si>
  <si>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</si>
  <si>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</si>
  <si>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</si>
  <si>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</si>
  <si>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</si>
  <si>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</si>
  <si>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</si>
  <si>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</si>
  <si>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</si>
  <si>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</si>
  <si>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</si>
  <si>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</si>
  <si>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</si>
  <si>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</si>
  <si>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</si>
  <si>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</si>
  <si>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</si>
  <si>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</si>
  <si>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</si>
  <si>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</si>
  <si>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</si>
  <si>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</si>
  <si>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</si>
  <si>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</si>
  <si>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</si>
  <si>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</si>
  <si>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</si>
  <si>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</si>
  <si>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</si>
  <si>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</si>
  <si>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</si>
  <si>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</si>
  <si>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</si>
  <si>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</si>
  <si>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</si>
  <si>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</si>
  <si>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</si>
  <si>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</si>
  <si>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</si>
  <si>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</si>
  <si>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</si>
  <si>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</si>
  <si>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</si>
  <si>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</si>
  <si>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</si>
  <si>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</si>
  <si>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</si>
  <si>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</si>
  <si>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</si>
  <si>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</si>
  <si>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</si>
  <si>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</si>
  <si>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</si>
  <si>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</si>
  <si>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</si>
  <si>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</si>
  <si>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</si>
  <si>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</si>
  <si>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</si>
  <si>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</si>
  <si>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</si>
  <si>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</si>
  <si>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</si>
  <si>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</si>
  <si>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</si>
  <si>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</si>
  <si>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</si>
  <si>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</si>
  <si>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</si>
  <si>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</si>
  <si>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</si>
  <si>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</si>
  <si>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</si>
  <si>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</si>
  <si>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</si>
  <si>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</si>
  <si>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</si>
  <si>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</si>
  <si>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</si>
  <si>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</si>
  <si>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</si>
  <si>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</si>
  <si>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</si>
  <si>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</si>
  <si>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</si>
  <si>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</si>
  <si>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</si>
  <si>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</si>
  <si>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</si>
  <si>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</si>
  <si>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</si>
  <si>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</si>
  <si>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</si>
  <si>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</si>
  <si>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</si>
  <si>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</si>
  <si>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</si>
  <si>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</si>
  <si>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</si>
  <si>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</si>
  <si>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</si>
  <si>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</si>
  <si>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</si>
  <si>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</si>
  <si>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</si>
  <si>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</si>
  <si>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</si>
  <si>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</si>
  <si>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</si>
  <si>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</si>
  <si>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</si>
  <si>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</si>
  <si>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</si>
  <si>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</si>
  <si>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</si>
  <si>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</si>
  <si>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</si>
  <si>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</si>
  <si>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</si>
  <si>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</si>
  <si>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</si>
  <si>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</si>
  <si>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</si>
  <si>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</si>
  <si>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</si>
  <si>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</si>
  <si>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</si>
  <si>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</si>
  <si>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</si>
  <si>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</si>
  <si>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</si>
  <si>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</si>
  <si>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</si>
  <si>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</si>
  <si>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</si>
  <si>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</si>
  <si>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</si>
  <si>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</si>
  <si>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</si>
  <si>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</si>
  <si>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</si>
  <si>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</si>
  <si>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</si>
  <si>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</si>
  <si>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</si>
  <si>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</si>
  <si>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</si>
  <si>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</si>
  <si>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</si>
  <si>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</si>
  <si>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</si>
  <si>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</si>
  <si>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</si>
  <si>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</si>
  <si>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</si>
  <si>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</si>
  <si>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</si>
  <si>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</si>
  <si>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</si>
  <si>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</si>
  <si>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</si>
  <si>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</si>
  <si>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</si>
  <si>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</si>
  <si>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</si>
  <si>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</si>
  <si>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</si>
  <si>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</si>
  <si>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</si>
  <si>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</si>
  <si>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</si>
  <si>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</si>
  <si>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</si>
  <si>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</si>
  <si>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</si>
  <si>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</si>
  <si>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</si>
  <si>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</si>
  <si>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</si>
  <si>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</si>
  <si>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</si>
  <si>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</si>
  <si>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</si>
  <si>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</si>
  <si>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</si>
  <si>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</si>
  <si>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</si>
  <si>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</si>
  <si>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</si>
  <si>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</si>
  <si>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</si>
  <si>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</si>
  <si>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</si>
  <si>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</si>
  <si>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</si>
  <si>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</si>
  <si>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</si>
  <si>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</si>
  <si>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</si>
  <si>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</si>
  <si>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</si>
  <si>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</si>
  <si>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</si>
  <si>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</si>
  <si>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</si>
  <si>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</si>
  <si>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</si>
  <si>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</si>
  <si>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</si>
  <si>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</si>
  <si>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</si>
  <si>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</si>
  <si>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</si>
  <si>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</si>
  <si>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</si>
  <si>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</si>
  <si>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</si>
  <si>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</si>
  <si>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</si>
  <si>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</si>
  <si>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</si>
  <si>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</si>
  <si>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</si>
  <si>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</si>
  <si>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</si>
  <si>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</si>
  <si>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</si>
  <si>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</si>
  <si>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</si>
  <si>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</si>
  <si>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</si>
  <si>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</si>
  <si>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</si>
  <si>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</si>
  <si>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</si>
  <si>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</si>
  <si>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</si>
  <si>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</si>
  <si>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</si>
  <si>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</si>
  <si>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</si>
  <si>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</si>
  <si>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</si>
  <si>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</si>
  <si>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</si>
  <si>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</si>
  <si>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</si>
  <si>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</si>
  <si>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</si>
  <si>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</si>
  <si>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</si>
  <si>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</si>
  <si>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</si>
  <si>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</si>
  <si>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</si>
  <si>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</si>
  <si>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</si>
  <si>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</si>
  <si>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</si>
  <si>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</si>
  <si>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</si>
  <si>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</si>
  <si>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</si>
  <si>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</si>
  <si>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</si>
  <si>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</si>
  <si>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</si>
  <si>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</si>
  <si>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</si>
  <si>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</si>
  <si>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</si>
  <si>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</si>
  <si>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</si>
  <si>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</si>
  <si>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</si>
  <si>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</si>
  <si>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</si>
  <si>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</si>
  <si>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</si>
  <si>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</si>
  <si>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</si>
  <si>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</si>
  <si>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</si>
  <si>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</si>
  <si>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</si>
  <si>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</si>
  <si>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</si>
  <si>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</si>
  <si>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</si>
  <si>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</si>
  <si>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</si>
  <si>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</si>
  <si>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</si>
  <si>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</si>
  <si>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</si>
  <si>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</si>
  <si>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</si>
  <si>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</si>
  <si>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</si>
  <si>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</si>
  <si>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</si>
  <si>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</si>
  <si>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</si>
  <si>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</si>
  <si>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</si>
  <si>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</si>
  <si>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</si>
  <si>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</si>
  <si>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</si>
  <si>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</si>
  <si>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</si>
  <si>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</si>
  <si>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</si>
  <si>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</si>
  <si>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</si>
  <si>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</si>
  <si>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</si>
  <si>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</si>
  <si>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</si>
  <si>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</si>
  <si>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</si>
  <si>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</si>
  <si>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</si>
  <si>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</si>
  <si>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</si>
  <si>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</si>
  <si>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</si>
  <si>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</si>
  <si>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</si>
  <si>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</si>
  <si>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</si>
  <si>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</si>
  <si>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</si>
  <si>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</si>
  <si>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</si>
  <si>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</si>
  <si>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</si>
  <si>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</si>
  <si>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</si>
  <si>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</si>
  <si>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</si>
  <si>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</si>
  <si>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</si>
  <si>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</si>
  <si>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</si>
  <si>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</si>
  <si>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</si>
  <si>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</si>
  <si>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</si>
  <si>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</si>
  <si>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</si>
  <si>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</si>
  <si>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</si>
  <si>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</si>
  <si>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</si>
  <si>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</si>
  <si>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</si>
  <si>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</si>
  <si>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</si>
  <si>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</si>
  <si>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</si>
  <si>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</si>
  <si>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</si>
  <si>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</si>
  <si>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</si>
  <si>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</si>
  <si>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</si>
  <si>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</si>
  <si>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</si>
  <si>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</si>
  <si>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</si>
  <si>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</si>
  <si>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</si>
  <si>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</si>
  <si>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</si>
  <si>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</si>
  <si>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</si>
  <si>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</si>
  <si>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</si>
  <si>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</si>
  <si>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</si>
  <si>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</si>
  <si>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</si>
  <si>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</si>
  <si>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</si>
  <si>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</si>
  <si>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</si>
  <si>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</si>
  <si>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</si>
  <si>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</si>
  <si>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</si>
  <si>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</si>
  <si>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</si>
  <si>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</si>
  <si>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</si>
  <si>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</si>
  <si>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</si>
  <si>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</si>
  <si>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</si>
  <si>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</si>
  <si>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</si>
  <si>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</si>
  <si>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</si>
  <si>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</si>
  <si>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</si>
  <si>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</si>
  <si>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</si>
  <si>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</si>
  <si>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</si>
  <si>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</si>
  <si>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</si>
  <si>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</si>
  <si>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</si>
  <si>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</si>
  <si>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</si>
  <si>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</si>
  <si>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</si>
  <si>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</si>
  <si>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</si>
  <si>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</si>
  <si>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</si>
  <si>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</si>
  <si>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</si>
  <si>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</si>
  <si>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</si>
  <si>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</si>
  <si>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</si>
  <si>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</si>
  <si>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</si>
  <si>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</si>
  <si>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</si>
  <si>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</si>
  <si>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</si>
  <si>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</si>
  <si>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</si>
  <si>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</si>
  <si>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</si>
  <si>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</si>
  <si>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</si>
  <si>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</si>
  <si>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</si>
  <si>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</si>
  <si>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</si>
  <si>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</si>
  <si>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</si>
  <si>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</si>
  <si>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</si>
  <si>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</si>
  <si>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</si>
  <si>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</si>
  <si>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</si>
  <si>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</si>
  <si>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</si>
  <si>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</si>
  <si>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</si>
  <si>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</si>
  <si>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</si>
  <si>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</si>
  <si>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</si>
  <si>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</si>
  <si>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</si>
  <si>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</si>
  <si>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</si>
  <si>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</si>
  <si>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</si>
  <si>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</si>
  <si>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</si>
  <si>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</si>
  <si>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</si>
  <si>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</si>
  <si>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</si>
  <si>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</si>
  <si>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</si>
  <si>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</si>
  <si>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</si>
  <si>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</si>
  <si>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</si>
  <si>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</si>
  <si>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</si>
  <si>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</si>
  <si>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</si>
  <si>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</si>
  <si>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</si>
  <si>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</si>
  <si>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</si>
  <si>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</si>
  <si>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</si>
  <si>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</si>
  <si>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</si>
  <si>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</si>
  <si>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</si>
  <si>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</si>
  <si>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</si>
  <si>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</si>
  <si>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</si>
  <si>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</si>
  <si>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</si>
  <si>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</si>
  <si>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</si>
  <si>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</si>
  <si>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</si>
  <si>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</si>
  <si>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</si>
  <si>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</si>
  <si>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</si>
  <si>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</si>
  <si>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</si>
  <si>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</si>
  <si>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</si>
  <si>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</si>
  <si>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</si>
  <si>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</si>
  <si>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</si>
  <si>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</si>
  <si>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</si>
  <si>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</si>
  <si>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</si>
  <si>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</si>
  <si>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</si>
  <si>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</si>
  <si>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</si>
  <si>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</si>
  <si>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</si>
  <si>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</si>
  <si>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</si>
  <si>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</si>
  <si>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</si>
  <si>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</si>
  <si>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</si>
  <si>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</si>
  <si>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</si>
  <si>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</si>
  <si>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</si>
  <si>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</si>
  <si>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</si>
  <si>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</si>
  <si>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</si>
  <si>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</si>
  <si>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</si>
  <si>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</si>
  <si>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</si>
  <si>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</si>
  <si>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</si>
  <si>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</si>
  <si>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</si>
  <si>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</si>
  <si>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</si>
  <si>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</si>
  <si>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</si>
  <si>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</si>
  <si>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</si>
  <si>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</si>
  <si>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</si>
  <si>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</si>
  <si>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</si>
  <si>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</si>
  <si>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</si>
  <si>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</si>
  <si>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</si>
  <si>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</si>
  <si>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</si>
  <si>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</si>
  <si>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</si>
  <si>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</si>
  <si>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</si>
  <si>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</si>
  <si>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</si>
  <si>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</si>
  <si>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</si>
  <si>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</si>
  <si>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</si>
  <si>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</si>
  <si>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</si>
  <si>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</si>
  <si>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</si>
  <si>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</si>
  <si>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</si>
  <si>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</si>
  <si>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</si>
  <si>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</si>
  <si>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</si>
  <si>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</si>
  <si>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</si>
  <si>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</si>
  <si>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</si>
  <si>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</si>
  <si>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</si>
  <si>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</si>
  <si>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</si>
  <si>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</si>
  <si>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</si>
  <si>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</si>
  <si>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</si>
  <si>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</si>
  <si>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</si>
  <si>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</si>
  <si>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</si>
  <si>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</si>
  <si>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</si>
  <si>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</si>
  <si>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</si>
  <si>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</si>
  <si>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</si>
  <si>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</si>
  <si>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</si>
  <si>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</si>
  <si>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</si>
  <si>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</si>
  <si>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</si>
  <si>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</si>
  <si>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</si>
  <si>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</si>
  <si>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</si>
  <si>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</si>
  <si>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</si>
  <si>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</si>
  <si>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</si>
  <si>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</si>
  <si>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</si>
  <si>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</si>
  <si>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</si>
  <si>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</si>
  <si>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</si>
  <si>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</si>
  <si>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</si>
  <si>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</si>
  <si>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</si>
  <si>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</si>
  <si>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</si>
  <si>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</si>
  <si>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</si>
  <si>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</si>
  <si>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</si>
  <si>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</si>
  <si>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</si>
  <si>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</si>
  <si>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</si>
  <si>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</si>
  <si>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</si>
  <si>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</si>
  <si>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</si>
  <si>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</si>
  <si>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</si>
  <si>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</si>
  <si>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</si>
  <si>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</si>
  <si>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</si>
  <si>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</si>
  <si>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</si>
  <si>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</si>
  <si>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</si>
  <si>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</si>
  <si>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</si>
  <si>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</si>
  <si>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</si>
  <si>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</si>
  <si>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</si>
  <si>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</si>
  <si>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</si>
  <si>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</si>
  <si>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</si>
  <si>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</si>
  <si>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</si>
  <si>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</si>
  <si>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</si>
  <si>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</si>
  <si>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</si>
  <si>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</si>
  <si>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</si>
  <si>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</si>
  <si>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</si>
  <si>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</si>
  <si>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</si>
  <si>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</si>
  <si>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</si>
  <si>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</si>
  <si>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</si>
  <si>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</si>
  <si>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</si>
  <si>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</si>
  <si>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</si>
  <si>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</si>
  <si>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</si>
  <si>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</si>
  <si>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</si>
  <si>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</si>
  <si>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</si>
  <si>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</si>
  <si>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</si>
  <si>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</si>
  <si>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</si>
  <si>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</si>
  <si>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</si>
  <si>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</si>
  <si>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</si>
  <si>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</si>
  <si>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</si>
  <si>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</si>
  <si>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</si>
  <si>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</si>
  <si>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</si>
  <si>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</si>
  <si>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</si>
  <si>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</si>
  <si>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</si>
  <si>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</si>
  <si>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</si>
  <si>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</si>
  <si>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</si>
  <si>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</si>
  <si>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</si>
  <si>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</si>
  <si>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</si>
  <si>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</si>
  <si>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</si>
  <si>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</si>
  <si>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</si>
  <si>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</si>
  <si>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</si>
  <si>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</si>
  <si>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</si>
  <si>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</si>
  <si>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</si>
  <si>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</si>
  <si>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</si>
  <si>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</si>
  <si>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</si>
  <si>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</si>
  <si>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</si>
  <si>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</si>
  <si>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</si>
  <si>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</si>
  <si>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</si>
  <si>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</si>
  <si>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</si>
  <si>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</si>
  <si>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</si>
  <si>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</si>
  <si>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</si>
  <si>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</si>
  <si>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</si>
  <si>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</si>
  <si>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</si>
  <si>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</si>
  <si>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</si>
  <si>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</si>
  <si>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</si>
  <si>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</si>
  <si>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</si>
  <si>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</si>
  <si>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</si>
  <si>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</si>
  <si>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</si>
  <si>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</si>
  <si>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</si>
  <si>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</si>
  <si>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</si>
  <si>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</si>
  <si>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</si>
  <si>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</si>
  <si>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</si>
  <si>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</si>
  <si>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</si>
  <si>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</si>
  <si>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</si>
  <si>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</si>
  <si>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</si>
  <si>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</si>
  <si>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</si>
  <si>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</si>
  <si>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</si>
  <si>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</si>
  <si>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</si>
  <si>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</si>
  <si>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</si>
  <si>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</si>
  <si>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</si>
  <si>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</si>
  <si>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</si>
  <si>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</si>
  <si>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</si>
  <si>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</si>
  <si>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</si>
  <si>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</si>
  <si>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</si>
  <si>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</si>
  <si>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</si>
  <si>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</si>
  <si>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</si>
  <si>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</si>
  <si>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</si>
  <si>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</si>
  <si>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</si>
  <si>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</si>
  <si>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</si>
  <si>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</si>
  <si>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</si>
  <si>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</si>
  <si>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</si>
  <si>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</si>
  <si>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</si>
  <si>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</si>
  <si>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</si>
  <si>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</si>
  <si>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</si>
  <si>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</si>
  <si>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</si>
  <si>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</si>
  <si>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</si>
  <si>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</si>
  <si>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</si>
  <si>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</si>
  <si>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</si>
  <si>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</si>
  <si>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</si>
  <si>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</si>
  <si>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</si>
  <si>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</si>
  <si>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</si>
  <si>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</si>
  <si>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</si>
  <si>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</si>
  <si>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</si>
  <si>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</si>
  <si>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</si>
  <si>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</si>
  <si>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</si>
  <si>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</si>
  <si>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</si>
  <si>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</si>
  <si>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</si>
  <si>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</si>
  <si>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</si>
  <si>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</si>
  <si>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</si>
  <si>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</si>
  <si>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</si>
  <si>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</si>
  <si>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</si>
  <si>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</si>
  <si>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</si>
  <si>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</si>
  <si>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</si>
  <si>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</si>
  <si>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</si>
  <si>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</si>
  <si>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</si>
  <si>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</si>
  <si>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</si>
  <si>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</si>
  <si>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</si>
  <si>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</si>
  <si>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</si>
  <si>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</si>
  <si>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</si>
  <si>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</si>
  <si>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</si>
  <si>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</si>
  <si>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</si>
  <si>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</si>
  <si>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</si>
  <si>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</si>
  <si>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</si>
  <si>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</si>
  <si>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</si>
  <si>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</si>
  <si>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</si>
  <si>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</si>
  <si>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</si>
  <si>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</si>
  <si>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</si>
  <si>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</si>
  <si>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</si>
  <si>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</si>
  <si>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</si>
  <si>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</si>
  <si>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</si>
  <si>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</si>
  <si>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</si>
  <si>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</si>
  <si>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</si>
  <si>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</si>
  <si>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</si>
  <si>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</si>
  <si>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</si>
  <si>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</si>
  <si>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</si>
  <si>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</si>
  <si>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</si>
  <si>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</si>
  <si>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</si>
  <si>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</si>
  <si>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</si>
  <si>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</si>
  <si>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</si>
  <si>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</si>
  <si>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</si>
  <si>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</si>
  <si>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</si>
  <si>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</si>
  <si>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</si>
  <si>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</si>
  <si>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</si>
  <si>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</si>
  <si>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</si>
  <si>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</si>
  <si>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</si>
  <si>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</si>
  <si>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</si>
  <si>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</si>
  <si>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</si>
  <si>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</si>
  <si>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</si>
  <si>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</si>
  <si>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</si>
  <si>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</si>
  <si>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</si>
  <si>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</si>
  <si>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</si>
  <si>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</si>
  <si>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</si>
  <si>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</si>
  <si>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</si>
  <si>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</si>
  <si>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</si>
  <si>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</si>
  <si>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</si>
  <si>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</si>
  <si>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</si>
  <si>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</si>
  <si>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</si>
  <si>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</si>
  <si>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</si>
  <si>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</si>
  <si>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</si>
  <si>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</si>
  <si>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</si>
  <si>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</si>
  <si>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</si>
  <si>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</si>
  <si>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</si>
  <si>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</si>
  <si>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</si>
  <si>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</si>
  <si>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</si>
  <si>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</si>
  <si>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</si>
  <si>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</si>
  <si>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</si>
  <si>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</si>
  <si>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</si>
  <si>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</si>
  <si>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</si>
  <si>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</si>
  <si>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</si>
  <si>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</si>
  <si>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</si>
  <si>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</si>
  <si>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</si>
  <si>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</si>
  <si>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</si>
  <si>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</si>
  <si>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</si>
  <si>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</si>
  <si>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</si>
  <si>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</si>
  <si>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</si>
  <si>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</si>
  <si>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</si>
  <si>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</si>
  <si>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</si>
  <si>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</si>
  <si>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</si>
  <si>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</si>
  <si>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</si>
  <si>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</si>
  <si>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</si>
  <si>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</si>
  <si>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</si>
  <si>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</si>
  <si>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</si>
  <si>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</si>
  <si>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</si>
  <si>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</si>
  <si>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</si>
  <si>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</si>
  <si>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</si>
  <si>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</si>
  <si>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</si>
  <si>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</si>
  <si>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</si>
  <si>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</si>
  <si>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</si>
  <si>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</si>
  <si>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</si>
  <si>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</si>
  <si>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</si>
  <si>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</si>
  <si>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</si>
  <si>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</si>
  <si>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</si>
  <si>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</si>
  <si>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</si>
  <si>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</si>
  <si>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</si>
  <si>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</si>
  <si>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</si>
  <si>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</si>
  <si>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</si>
  <si>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</si>
  <si>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</si>
  <si>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</si>
  <si>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</si>
  <si>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</si>
  <si>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</si>
  <si>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</si>
  <si>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</si>
  <si>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</si>
  <si>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</si>
  <si>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</si>
  <si>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</si>
  <si>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</si>
  <si>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</si>
  <si>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</si>
  <si>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</si>
  <si>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</si>
  <si>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</si>
  <si>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</si>
  <si>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</si>
  <si>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</si>
  <si>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</si>
  <si>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</si>
  <si>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</si>
  <si>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</si>
  <si>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</si>
  <si>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</si>
  <si>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</si>
  <si>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</si>
  <si>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</si>
  <si>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</si>
  <si>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</si>
  <si>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</si>
  <si>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</si>
  <si>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</si>
  <si>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</si>
  <si>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</si>
  <si>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</si>
  <si>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</si>
  <si>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</si>
  <si>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</si>
  <si>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</si>
  <si>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</si>
  <si>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</si>
  <si>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</si>
  <si>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</si>
  <si>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</si>
  <si>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</si>
  <si>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</si>
  <si>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</si>
  <si>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</si>
  <si>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</si>
  <si>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Registro de las estadísticas Universitarias elaborado.</t>
  </si>
  <si>
    <t>Anuario  estadístico publicado</t>
  </si>
  <si>
    <t>a) Elaboración el anuario estadístico de la UNAH incluyendo los apartados de: oferta educativa, matrícula, graduados; recursos humanos, finanzas, biblioteca y programas.</t>
  </si>
  <si>
    <t>Contar con información actualizada que sirva de base para la toma de decisiones.</t>
  </si>
  <si>
    <t xml:space="preserve">Anuario estadistico. </t>
  </si>
  <si>
    <t>Poblacion en general</t>
  </si>
  <si>
    <t>SEDI</t>
  </si>
  <si>
    <t>Portal de estadisticas de la página web actualizado.</t>
  </si>
  <si>
    <t>Actualización de los datos por período académico.</t>
  </si>
  <si>
    <t>b) Actualización periódica del portal de Estadísticas Universitarias en la página web.</t>
  </si>
  <si>
    <t>Brindar información  de fácil acceso tecnológico a los usuarios.</t>
  </si>
  <si>
    <t>Publicaciones realizadas en el portal de estadisticas de la UNAH.</t>
  </si>
  <si>
    <t>Divulgación, seguimiento de datos estadísticos sobre la labor institucional elaborados y Demandas de información estadísticas universitarias solventadas.</t>
  </si>
  <si>
    <t>Número informes, boletines y soclicitudes realizadas.</t>
  </si>
  <si>
    <t>a) Elaboración de informes estadísticos con información diversa sobre la labor y situación de la UNAH.</t>
  </si>
  <si>
    <t>Dar seguimiento al desempeño de la Institución</t>
  </si>
  <si>
    <t>Informes  publicados.</t>
  </si>
  <si>
    <t>Apoyo en el diseño y la medición de los indicadores pertinentes para verificar el logro de las metas de la UNAH.</t>
  </si>
  <si>
    <t>Sistema de Indicadores Educativos de la UNAH.</t>
  </si>
  <si>
    <t>a) Elaboración del sistema de indicadores educativos pertinentes de la UNAH.</t>
  </si>
  <si>
    <t>Favorecer a la Gestión Estrategica de la Institución.</t>
  </si>
  <si>
    <t>Sistema de indicadores e informe elaborado.</t>
  </si>
  <si>
    <t>Unidades Administrativas y Academicas de la Institución</t>
  </si>
  <si>
    <t>Encuesta de Satisfacción del Personal de la UNAH.</t>
  </si>
  <si>
    <t>b) Elaboración de una encuesta de percepción de la satisfacción del personal de la UNAH con la institución.</t>
  </si>
  <si>
    <t>Informe sobre satisfacción del personal.</t>
  </si>
  <si>
    <t>Asistencias tecnicas realizadas.</t>
  </si>
  <si>
    <t>Número de solicitudes atendidas o colaboraciones realizadas.</t>
  </si>
  <si>
    <t>a) Cooperación técnica a través de las diferentes herramientas estadísticas en los procesos que las distintas unidades de la UNAH requieran.</t>
  </si>
  <si>
    <t>Favorecer a la Gestión de la Institución.</t>
  </si>
  <si>
    <t>Informes elaborados</t>
  </si>
  <si>
    <t>9.DE.1</t>
  </si>
  <si>
    <t>5.DE.1</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</si>
</sst>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61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69" fontId="26" fillId="0" borderId="10" xfId="0" applyNumberFormat="1" applyFont="1" applyBorder="1" applyAlignment="1">
      <alignment horizontal="center" vertical="top"/>
    </xf>
    <xf numFmtId="169"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69"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2" fontId="37" fillId="0" borderId="0" xfId="18" applyNumberFormat="1" applyFont="1" applyAlignment="1">
      <alignment vertical="center"/>
    </xf>
    <xf numFmtId="0" fontId="38" fillId="0" borderId="0" xfId="0" applyFont="1" applyAlignment="1">
      <alignment vertical="center"/>
    </xf>
    <xf numFmtId="172"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7" fillId="0" borderId="0" xfId="18" applyNumberFormat="1" applyFont="1" applyAlignment="1">
      <alignment horizontal="center" vertical="center"/>
    </xf>
    <xf numFmtId="172" fontId="39"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2"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2"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2"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43"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2" fontId="42" fillId="0" borderId="0" xfId="18" applyNumberFormat="1" applyFont="1" applyAlignment="1">
      <alignment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41" fontId="18" fillId="15" borderId="3" xfId="0" applyNumberFormat="1" applyFont="1" applyFill="1" applyBorder="1" applyAlignment="1">
      <alignment horizontal="center" vertical="center" wrapText="1"/>
    </xf>
    <xf numFmtId="0" fontId="44" fillId="11" borderId="0" xfId="0" applyFont="1" applyFill="1" applyAlignment="1">
      <alignment vertical="center"/>
    </xf>
    <xf numFmtId="0" fontId="50" fillId="11" borderId="0" xfId="0" applyFont="1" applyFill="1" applyAlignment="1">
      <alignment horizontal="left" vertical="center" indent="5"/>
    </xf>
    <xf numFmtId="9" fontId="18" fillId="15" borderId="3" xfId="17" applyFont="1" applyFill="1" applyBorder="1" applyAlignment="1">
      <alignment horizontal="center" vertical="center" wrapText="1"/>
    </xf>
    <xf numFmtId="0" fontId="50" fillId="11" borderId="0" xfId="0" applyFont="1" applyFill="1" applyAlignment="1">
      <alignment horizontal="center" vertical="center" wrapText="1"/>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1" fillId="0" borderId="0" xfId="0" applyFont="1" applyAlignment="1">
      <alignment horizontal="center" vertical="center"/>
    </xf>
    <xf numFmtId="43" fontId="51" fillId="0" borderId="0" xfId="18" applyFont="1" applyAlignment="1">
      <alignment vertical="center"/>
    </xf>
    <xf numFmtId="172" fontId="51" fillId="0" borderId="0" xfId="18" applyNumberFormat="1" applyFont="1" applyAlignment="1">
      <alignment vertical="center"/>
    </xf>
    <xf numFmtId="172"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8"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1"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6"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43" fontId="31" fillId="2" borderId="26" xfId="18" applyFont="1" applyFill="1" applyBorder="1" applyAlignment="1">
      <alignment horizontal="center" vertical="center" wrapText="1"/>
    </xf>
    <xf numFmtId="0" fontId="22" fillId="8" borderId="0" xfId="19" applyFont="1" applyFill="1" applyBorder="1" applyAlignment="1">
      <alignment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26" xfId="19" applyNumberFormat="1" applyFont="1" applyBorder="1" applyAlignment="1">
      <alignment horizontal="center" vertical="center" wrapText="1"/>
    </xf>
    <xf numFmtId="43" fontId="28" fillId="0" borderId="26" xfId="18" applyNumberFormat="1" applyFont="1" applyBorder="1" applyAlignment="1">
      <alignment horizontal="center" vertical="center" wrapText="1"/>
    </xf>
    <xf numFmtId="43" fontId="28" fillId="0" borderId="26" xfId="17" applyNumberFormat="1" applyFont="1" applyBorder="1" applyAlignment="1">
      <alignment horizontal="center"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34" fillId="0" borderId="26" xfId="19" applyNumberFormat="1" applyFont="1" applyBorder="1" applyAlignment="1">
      <alignment horizontal="center" vertical="center" wrapText="1"/>
    </xf>
    <xf numFmtId="43" fontId="34" fillId="0" borderId="26" xfId="18" applyNumberFormat="1" applyFont="1" applyBorder="1" applyAlignment="1">
      <alignment horizontal="center" vertical="center" wrapText="1"/>
    </xf>
    <xf numFmtId="43" fontId="34" fillId="0" borderId="26" xfId="18" applyNumberFormat="1" applyFont="1" applyFill="1" applyBorder="1" applyAlignment="1">
      <alignment horizontal="center" vertical="center" wrapText="1"/>
    </xf>
    <xf numFmtId="43" fontId="28" fillId="2" borderId="26" xfId="19" applyNumberFormat="1" applyFont="1" applyFill="1" applyBorder="1" applyAlignment="1">
      <alignment horizontal="center" vertical="center" wrapText="1"/>
    </xf>
    <xf numFmtId="43" fontId="28"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31"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4" fillId="0" borderId="26" xfId="19" applyNumberFormat="1" applyFont="1" applyFill="1" applyBorder="1" applyAlignment="1">
      <alignment horizontal="center" vertical="center"/>
    </xf>
    <xf numFmtId="43" fontId="34" fillId="0" borderId="26" xfId="18" applyNumberFormat="1" applyFont="1" applyFill="1" applyBorder="1" applyAlignment="1">
      <alignment horizontal="center" vertical="center"/>
    </xf>
    <xf numFmtId="43" fontId="27" fillId="0" borderId="26" xfId="0" applyNumberFormat="1" applyFont="1" applyBorder="1" applyAlignment="1">
      <alignment horizontal="center" vertical="center" wrapText="1"/>
    </xf>
    <xf numFmtId="43" fontId="27" fillId="0" borderId="26" xfId="18" applyNumberFormat="1" applyFont="1" applyBorder="1" applyAlignment="1">
      <alignment horizontal="center" vertical="center" wrapText="1"/>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7"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2" fillId="0" borderId="26" xfId="16" applyNumberFormat="1" applyFont="1" applyFill="1" applyBorder="1" applyAlignment="1">
      <alignment horizontal="center" vertical="center" wrapText="1"/>
    </xf>
    <xf numFmtId="43"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0" fillId="0" borderId="47" xfId="0" applyFont="1" applyBorder="1" applyAlignment="1">
      <alignment horizontal="center" vertical="center"/>
    </xf>
    <xf numFmtId="44" fontId="10" fillId="0" borderId="48" xfId="0" applyNumberFormat="1" applyFont="1" applyBorder="1" applyAlignment="1">
      <alignment horizontal="center" vertical="center"/>
    </xf>
    <xf numFmtId="0" fontId="10" fillId="0" borderId="32" xfId="0" applyFont="1" applyFill="1" applyBorder="1" applyAlignment="1">
      <alignment vertical="center"/>
    </xf>
    <xf numFmtId="44" fontId="10" fillId="0" borderId="50" xfId="18" applyNumberFormat="1" applyFont="1" applyFill="1" applyBorder="1" applyAlignment="1">
      <alignment vertical="center"/>
    </xf>
    <xf numFmtId="0" fontId="10" fillId="0" borderId="48" xfId="0" applyFont="1" applyBorder="1" applyAlignment="1">
      <alignment horizontal="center" vertical="center"/>
    </xf>
    <xf numFmtId="44" fontId="10" fillId="0" borderId="49" xfId="0" applyNumberFormat="1" applyFont="1" applyBorder="1" applyAlignment="1">
      <alignment horizontal="center" vertical="center"/>
    </xf>
    <xf numFmtId="0" fontId="58" fillId="17" borderId="6" xfId="0" applyFont="1" applyFill="1" applyBorder="1" applyAlignment="1">
      <alignment vertical="center"/>
    </xf>
    <xf numFmtId="44" fontId="58" fillId="17" borderId="3" xfId="0" applyNumberFormat="1" applyFont="1" applyFill="1" applyBorder="1" applyAlignment="1">
      <alignment vertical="center"/>
    </xf>
    <xf numFmtId="172" fontId="38"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6" fillId="0" borderId="53" xfId="0" applyFont="1" applyBorder="1" applyAlignment="1">
      <alignment horizontal="left" vertical="center"/>
    </xf>
    <xf numFmtId="44" fontId="0" fillId="0" borderId="54" xfId="0" applyNumberFormat="1" applyFill="1" applyBorder="1" applyAlignment="1">
      <alignment vertical="center"/>
    </xf>
    <xf numFmtId="0" fontId="68" fillId="19" borderId="26" xfId="0" applyFont="1" applyFill="1" applyBorder="1" applyAlignment="1" applyProtection="1">
      <alignment horizontal="center" vertical="center" wrapText="1"/>
      <protection locked="0"/>
    </xf>
    <xf numFmtId="0" fontId="22" fillId="20" borderId="44" xfId="0" applyFont="1" applyFill="1" applyBorder="1" applyAlignment="1">
      <alignment horizontal="center" vertical="center" wrapText="1"/>
    </xf>
    <xf numFmtId="0" fontId="22" fillId="20" borderId="28" xfId="0" applyFont="1" applyFill="1" applyBorder="1" applyAlignment="1">
      <alignment horizontal="center" vertical="center" wrapText="1"/>
    </xf>
    <xf numFmtId="0" fontId="24" fillId="21" borderId="27" xfId="0" applyFont="1" applyFill="1" applyBorder="1" applyAlignment="1" applyProtection="1">
      <alignment horizontal="center" vertical="center" wrapText="1"/>
      <protection locked="0"/>
    </xf>
    <xf numFmtId="0" fontId="60" fillId="21" borderId="27" xfId="0" applyFont="1" applyFill="1" applyBorder="1" applyAlignment="1" applyProtection="1">
      <alignment horizontal="center" vertical="center" wrapText="1"/>
      <protection locked="0"/>
    </xf>
    <xf numFmtId="0" fontId="23" fillId="21" borderId="26" xfId="0" applyFont="1" applyFill="1" applyBorder="1" applyAlignment="1" applyProtection="1">
      <alignment horizontal="center" vertical="center" wrapText="1"/>
      <protection locked="0"/>
    </xf>
    <xf numFmtId="0" fontId="22" fillId="20" borderId="27" xfId="0" applyFont="1" applyFill="1" applyBorder="1" applyAlignment="1">
      <alignment horizontal="center" vertical="center" wrapText="1"/>
    </xf>
    <xf numFmtId="0" fontId="23"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1" fillId="3" borderId="0" xfId="10" applyNumberFormat="1" applyFont="1" applyFill="1" applyAlignment="1">
      <alignment vertical="center"/>
    </xf>
    <xf numFmtId="43" fontId="0" fillId="3" borderId="0" xfId="0" applyNumberFormat="1" applyFill="1" applyAlignment="1">
      <alignment vertical="center"/>
    </xf>
    <xf numFmtId="43"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2" borderId="0" xfId="0" applyFont="1" applyFill="1" applyAlignment="1">
      <alignment vertical="center"/>
    </xf>
    <xf numFmtId="173" fontId="18" fillId="22" borderId="0" xfId="0" applyNumberFormat="1" applyFont="1" applyFill="1" applyAlignment="1">
      <alignment vertical="center"/>
    </xf>
    <xf numFmtId="0" fontId="10" fillId="22" borderId="0" xfId="0" applyFont="1" applyFill="1" applyAlignment="1">
      <alignment vertical="center"/>
    </xf>
    <xf numFmtId="173" fontId="0" fillId="0" borderId="0" xfId="0" applyNumberFormat="1"/>
    <xf numFmtId="0" fontId="10" fillId="0" borderId="6" xfId="0" applyFont="1" applyFill="1" applyBorder="1" applyAlignment="1">
      <alignment vertical="center"/>
    </xf>
    <xf numFmtId="44" fontId="10"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0" borderId="26" xfId="19"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23" borderId="27" xfId="0" applyFont="1" applyFill="1" applyBorder="1" applyAlignment="1" applyProtection="1">
      <alignment horizontal="center" vertical="center" wrapText="1"/>
      <protection locked="0"/>
    </xf>
    <xf numFmtId="0" fontId="60" fillId="23" borderId="27" xfId="0" applyFont="1" applyFill="1" applyBorder="1" applyAlignment="1" applyProtection="1">
      <alignment horizontal="center" vertical="center" wrapText="1"/>
      <protection locked="0"/>
    </xf>
    <xf numFmtId="0" fontId="23" fillId="23"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3" borderId="27" xfId="0" applyFont="1" applyFill="1" applyBorder="1" applyAlignment="1" applyProtection="1">
      <alignment horizontal="center" vertical="center" wrapText="1"/>
      <protection locked="0"/>
    </xf>
    <xf numFmtId="0" fontId="0" fillId="2" borderId="0" xfId="0" applyFill="1"/>
    <xf numFmtId="0" fontId="22" fillId="20" borderId="36" xfId="0" applyFont="1" applyFill="1" applyBorder="1" applyAlignment="1">
      <alignment horizontal="center" vertical="center" wrapText="1"/>
    </xf>
    <xf numFmtId="0" fontId="22" fillId="20" borderId="26" xfId="0" applyFont="1" applyFill="1" applyBorder="1" applyAlignment="1">
      <alignment horizontal="center" vertical="center" wrapText="1"/>
    </xf>
    <xf numFmtId="0" fontId="52" fillId="0" borderId="0" xfId="19" applyFont="1" applyBorder="1" applyAlignment="1">
      <alignment horizontal="left" vertical="center"/>
    </xf>
    <xf numFmtId="0" fontId="44" fillId="2" borderId="0" xfId="0" applyFont="1" applyFill="1" applyBorder="1" applyAlignment="1">
      <alignment vertical="center"/>
    </xf>
    <xf numFmtId="0" fontId="70" fillId="2" borderId="0" xfId="19" applyFont="1" applyFill="1" applyBorder="1" applyAlignment="1">
      <alignment horizontal="left" vertical="center"/>
    </xf>
    <xf numFmtId="0" fontId="34" fillId="0" borderId="0" xfId="19" applyFont="1" applyBorder="1" applyAlignment="1">
      <alignment vertical="center" wrapText="1"/>
    </xf>
    <xf numFmtId="0" fontId="71" fillId="2" borderId="0" xfId="19" applyFont="1" applyFill="1" applyBorder="1" applyAlignment="1">
      <alignment vertical="center"/>
    </xf>
    <xf numFmtId="0" fontId="72" fillId="0" borderId="0" xfId="19" applyFont="1" applyAlignment="1">
      <alignment vertical="top"/>
    </xf>
    <xf numFmtId="0" fontId="73" fillId="8" borderId="0" xfId="19" applyFont="1" applyFill="1" applyBorder="1" applyAlignment="1">
      <alignment vertical="top"/>
    </xf>
    <xf numFmtId="0" fontId="74" fillId="8" borderId="0" xfId="19" applyFont="1" applyFill="1" applyBorder="1" applyAlignment="1">
      <alignment vertical="top"/>
    </xf>
    <xf numFmtId="0" fontId="44" fillId="0" borderId="0" xfId="0" applyFont="1"/>
    <xf numFmtId="0" fontId="0" fillId="0" borderId="0" xfId="0" applyAlignment="1"/>
    <xf numFmtId="0" fontId="44" fillId="0" borderId="0" xfId="0" applyFont="1" applyAlignment="1"/>
    <xf numFmtId="0" fontId="44" fillId="2" borderId="0" xfId="0" applyFont="1" applyFill="1"/>
    <xf numFmtId="0" fontId="44" fillId="0" borderId="0" xfId="0" applyFont="1" applyFill="1"/>
    <xf numFmtId="0" fontId="28" fillId="0" borderId="27" xfId="0" applyFont="1" applyFill="1" applyBorder="1" applyAlignment="1" applyProtection="1">
      <alignment horizontal="center" vertical="center" wrapText="1"/>
      <protection locked="0"/>
    </xf>
    <xf numFmtId="0" fontId="23" fillId="0" borderId="26" xfId="0" applyFont="1" applyFill="1" applyBorder="1" applyAlignment="1" applyProtection="1">
      <alignment horizontal="center" vertical="center" wrapText="1"/>
      <protection locked="0"/>
    </xf>
    <xf numFmtId="0" fontId="30" fillId="0" borderId="27"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23" fillId="0" borderId="27" xfId="0" applyFont="1" applyFill="1" applyBorder="1" applyAlignment="1" applyProtection="1">
      <alignment horizontal="center" vertical="center" wrapText="1"/>
      <protection locked="0"/>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60" fillId="19" borderId="30" xfId="0" applyFont="1" applyFill="1" applyBorder="1" applyAlignment="1" applyProtection="1">
      <alignment horizontal="center" vertical="center" wrapText="1"/>
      <protection locked="0"/>
    </xf>
    <xf numFmtId="0" fontId="60" fillId="19" borderId="28" xfId="0" applyFont="1" applyFill="1" applyBorder="1" applyAlignment="1" applyProtection="1">
      <alignment horizontal="center" vertical="center" wrapText="1"/>
      <protection locked="0"/>
    </xf>
    <xf numFmtId="0" fontId="60" fillId="19" borderId="27" xfId="0" applyFont="1" applyFill="1" applyBorder="1" applyAlignment="1" applyProtection="1">
      <alignment horizontal="center" vertical="center" wrapText="1"/>
      <protection locked="0"/>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8" borderId="16" xfId="0" applyFont="1" applyFill="1" applyBorder="1" applyAlignment="1">
      <alignment horizontal="center" vertical="center" wrapText="1"/>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59"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4" fillId="0" borderId="26" xfId="16"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56" fillId="0" borderId="0" xfId="16" applyFont="1" applyFill="1" applyBorder="1" applyAlignment="1">
      <alignment horizontal="center" vertical="top"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0557-44EA-9CB7-606E28EEAB06}"/>
            </c:ext>
          </c:extLst>
        </c:ser>
        <c:dLbls/>
        <c:shape val="box"/>
        <c:axId val="51622656"/>
        <c:axId val="51624192"/>
        <c:axId val="0"/>
      </c:bar3DChart>
      <c:catAx>
        <c:axId val="51622656"/>
        <c:scaling>
          <c:orientation val="minMax"/>
        </c:scaling>
        <c:axPos val="b"/>
        <c:numFmt formatCode="General" sourceLinked="0"/>
        <c:majorTickMark val="none"/>
        <c:tickLblPos val="nextTo"/>
        <c:txPr>
          <a:bodyPr/>
          <a:lstStyle/>
          <a:p>
            <a:pPr>
              <a:defRPr lang="es-HN"/>
            </a:pPr>
            <a:endParaRPr lang="es-HN"/>
          </a:p>
        </c:txPr>
        <c:crossAx val="51624192"/>
        <c:crosses val="autoZero"/>
        <c:auto val="1"/>
        <c:lblAlgn val="ctr"/>
        <c:lblOffset val="100"/>
      </c:catAx>
      <c:valAx>
        <c:axId val="5162419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162265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2ED4-46F3-9F29-711A69A4DA82}"/>
            </c:ext>
          </c:extLst>
        </c:ser>
        <c:dLbls/>
        <c:shape val="box"/>
        <c:axId val="51290496"/>
        <c:axId val="51292032"/>
        <c:axId val="0"/>
      </c:bar3DChart>
      <c:catAx>
        <c:axId val="51290496"/>
        <c:scaling>
          <c:orientation val="minMax"/>
        </c:scaling>
        <c:axPos val="b"/>
        <c:numFmt formatCode="General" sourceLinked="0"/>
        <c:majorTickMark val="none"/>
        <c:tickLblPos val="nextTo"/>
        <c:txPr>
          <a:bodyPr/>
          <a:lstStyle/>
          <a:p>
            <a:pPr>
              <a:defRPr lang="es-HN"/>
            </a:pPr>
            <a:endParaRPr lang="es-HN"/>
          </a:p>
        </c:txPr>
        <c:crossAx val="51292032"/>
        <c:crosses val="autoZero"/>
        <c:auto val="1"/>
        <c:lblAlgn val="ctr"/>
        <c:lblOffset val="100"/>
      </c:catAx>
      <c:valAx>
        <c:axId val="5129203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129049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53"/>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c:v>
                </c:pt>
                <c:pt idx="1">
                  <c:v>0</c:v>
                </c:pt>
                <c:pt idx="2">
                  <c:v>0</c:v>
                </c:pt>
                <c:pt idx="3">
                  <c:v>0</c:v>
                </c:pt>
                <c:pt idx="4">
                  <c:v>0</c:v>
                </c:pt>
                <c:pt idx="5">
                  <c:v>0</c:v>
                </c:pt>
                <c:pt idx="6">
                  <c:v>0</c:v>
                </c:pt>
                <c:pt idx="7">
                  <c:v>1</c:v>
                </c:pt>
                <c:pt idx="8">
                  <c:v>0</c:v>
                </c:pt>
                <c:pt idx="9">
                  <c:v>0</c:v>
                </c:pt>
                <c:pt idx="10">
                  <c:v>0</c:v>
                </c:pt>
                <c:pt idx="11">
                  <c:v>0</c:v>
                </c:pt>
                <c:pt idx="12">
                  <c:v>2</c:v>
                </c:pt>
                <c:pt idx="13">
                  <c:v>2</c:v>
                </c:pt>
                <c:pt idx="14">
                  <c:v>0</c:v>
                </c:pt>
                <c:pt idx="15">
                  <c:v>4</c:v>
                </c:pt>
                <c:pt idx="16">
                  <c:v>50</c:v>
                </c:pt>
              </c:numCache>
            </c:numRef>
          </c:val>
          <c:extLst xmlns:c16r2="http://schemas.microsoft.com/office/drawing/2015/06/chart">
            <c:ext xmlns:c16="http://schemas.microsoft.com/office/drawing/2014/chart" uri="{C3380CC4-5D6E-409C-BE32-E72D297353CC}">
              <c16:uniqueId val="{00000000-FD40-41C3-9683-18F507AD955D}"/>
            </c:ext>
          </c:extLst>
        </c:ser>
        <c:dLbls/>
        <c:shape val="box"/>
        <c:axId val="51777536"/>
        <c:axId val="51779072"/>
        <c:axId val="0"/>
      </c:bar3DChart>
      <c:catAx>
        <c:axId val="51777536"/>
        <c:scaling>
          <c:orientation val="minMax"/>
        </c:scaling>
        <c:axPos val="b"/>
        <c:numFmt formatCode="General" sourceLinked="0"/>
        <c:majorTickMark val="none"/>
        <c:tickLblPos val="nextTo"/>
        <c:txPr>
          <a:bodyPr/>
          <a:lstStyle/>
          <a:p>
            <a:pPr>
              <a:defRPr lang="es-HN"/>
            </a:pPr>
            <a:endParaRPr lang="es-HN"/>
          </a:p>
        </c:txPr>
        <c:crossAx val="51779072"/>
        <c:crosses val="autoZero"/>
        <c:auto val="1"/>
        <c:lblAlgn val="ctr"/>
        <c:lblOffset val="100"/>
      </c:catAx>
      <c:valAx>
        <c:axId val="5177907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177753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Trabajo%202017\SEDI\CME%202017%20ESTAD&#205;STICA%20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refreshError="1"/>
      <sheetData sheetId="1" refreshError="1"/>
      <sheetData sheetId="2" refreshError="1"/>
      <sheetData sheetId="3" refreshError="1"/>
      <sheetData sheetId="4" refreshError="1"/>
      <sheetData sheetId="5" refreshError="1"/>
      <sheetData sheetId="6">
        <row r="5">
          <cell r="D5">
            <v>50000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34"/>
      <c r="U2" s="534"/>
      <c r="V2" s="534"/>
      <c r="W2" s="534"/>
      <c r="X2" s="534"/>
      <c r="Y2" s="534"/>
      <c r="Z2" s="534"/>
      <c r="AA2" s="534"/>
      <c r="AB2" s="534"/>
      <c r="AC2" s="534" t="s">
        <v>25</v>
      </c>
      <c r="AD2" s="534"/>
      <c r="AE2" s="534"/>
      <c r="AF2" s="534"/>
      <c r="AG2" s="534"/>
      <c r="AH2" s="534"/>
      <c r="AI2" s="534"/>
      <c r="AJ2" s="534"/>
    </row>
    <row r="3" spans="2:36" ht="16.5" customHeight="1">
      <c r="B3" s="33" t="s">
        <v>7</v>
      </c>
      <c r="C3" s="33"/>
      <c r="D3" s="33"/>
      <c r="E3" s="33"/>
      <c r="F3" s="33"/>
      <c r="G3" s="33"/>
      <c r="H3" s="33"/>
      <c r="I3" s="33"/>
      <c r="J3" s="33"/>
      <c r="K3" s="33"/>
      <c r="L3" s="33"/>
      <c r="M3" s="33"/>
      <c r="N3" s="33"/>
      <c r="O3" s="33"/>
      <c r="P3" s="33"/>
      <c r="Q3" s="33"/>
      <c r="R3" s="33"/>
      <c r="S3" s="33"/>
      <c r="T3" s="534"/>
      <c r="U3" s="534"/>
      <c r="V3" s="534"/>
      <c r="W3" s="534"/>
      <c r="X3" s="534"/>
      <c r="Y3" s="534"/>
      <c r="Z3" s="534"/>
      <c r="AA3" s="534"/>
      <c r="AB3" s="534"/>
      <c r="AC3" s="534" t="s">
        <v>7</v>
      </c>
      <c r="AD3" s="534"/>
      <c r="AE3" s="534"/>
      <c r="AF3" s="534"/>
      <c r="AG3" s="534"/>
      <c r="AH3" s="534"/>
      <c r="AI3" s="534"/>
      <c r="AJ3" s="534"/>
    </row>
    <row r="4" spans="2:36" ht="12.75" customHeight="1">
      <c r="B4" s="33" t="s">
        <v>36</v>
      </c>
      <c r="C4" s="33"/>
      <c r="D4" s="33"/>
      <c r="E4" s="33"/>
      <c r="F4" s="33"/>
      <c r="G4" s="33"/>
      <c r="H4" s="33"/>
      <c r="I4" s="33"/>
      <c r="J4" s="33"/>
      <c r="K4" s="33"/>
      <c r="L4" s="33"/>
      <c r="M4" s="33"/>
      <c r="N4" s="33"/>
      <c r="O4" s="33"/>
      <c r="P4" s="33"/>
      <c r="Q4" s="33"/>
      <c r="R4" s="33"/>
      <c r="S4" s="33"/>
      <c r="T4" s="534"/>
      <c r="U4" s="534"/>
      <c r="V4" s="534"/>
      <c r="W4" s="534"/>
      <c r="X4" s="534"/>
      <c r="Y4" s="534"/>
      <c r="Z4" s="534"/>
      <c r="AA4" s="534"/>
      <c r="AB4" s="534"/>
      <c r="AC4" s="534" t="s">
        <v>36</v>
      </c>
      <c r="AD4" s="534"/>
      <c r="AE4" s="534"/>
      <c r="AF4" s="534"/>
      <c r="AG4" s="534"/>
      <c r="AH4" s="534"/>
      <c r="AI4" s="534"/>
      <c r="AJ4" s="534"/>
    </row>
    <row r="5" spans="2:36" ht="15.75">
      <c r="B5" s="2"/>
      <c r="C5" s="2"/>
      <c r="D5" s="2"/>
    </row>
    <row r="6" spans="2:36" ht="16.5" thickBot="1">
      <c r="B6" s="2"/>
      <c r="C6" s="2"/>
      <c r="D6" s="2"/>
    </row>
    <row r="7" spans="2:36" ht="75.75" customHeight="1">
      <c r="B7" s="529" t="s">
        <v>20</v>
      </c>
      <c r="C7" s="529" t="s">
        <v>38</v>
      </c>
      <c r="D7" s="529" t="s">
        <v>39</v>
      </c>
      <c r="E7" s="531" t="s">
        <v>40</v>
      </c>
      <c r="F7" s="529" t="s">
        <v>37</v>
      </c>
      <c r="G7" s="531" t="s">
        <v>9</v>
      </c>
      <c r="H7" s="533" t="s">
        <v>0</v>
      </c>
      <c r="I7" s="533" t="s">
        <v>8</v>
      </c>
      <c r="J7" s="533" t="s">
        <v>16</v>
      </c>
      <c r="K7" s="533"/>
      <c r="L7" s="533" t="s">
        <v>13</v>
      </c>
      <c r="M7" s="533"/>
      <c r="N7" s="533"/>
      <c r="O7" s="533"/>
      <c r="P7" s="533"/>
      <c r="Q7" s="533"/>
      <c r="R7" s="533"/>
      <c r="S7" s="533"/>
      <c r="T7" s="529" t="s">
        <v>14</v>
      </c>
      <c r="U7" s="533" t="s">
        <v>18</v>
      </c>
      <c r="V7" s="533" t="s">
        <v>26</v>
      </c>
      <c r="W7" s="533"/>
      <c r="X7" s="533" t="s">
        <v>15</v>
      </c>
      <c r="Y7" s="533" t="s">
        <v>17</v>
      </c>
      <c r="Z7" s="533"/>
      <c r="AA7" s="533" t="s">
        <v>22</v>
      </c>
      <c r="AB7" s="533" t="s">
        <v>32</v>
      </c>
      <c r="AC7" s="535" t="s">
        <v>31</v>
      </c>
      <c r="AD7" s="535"/>
      <c r="AE7" s="535"/>
      <c r="AF7" s="535"/>
      <c r="AG7" s="533" t="s">
        <v>28</v>
      </c>
      <c r="AH7" s="533" t="s">
        <v>29</v>
      </c>
      <c r="AI7" s="533" t="s">
        <v>1</v>
      </c>
      <c r="AJ7" s="533" t="s">
        <v>2</v>
      </c>
    </row>
    <row r="8" spans="2:36" ht="15.75" customHeight="1">
      <c r="B8" s="530"/>
      <c r="C8" s="530"/>
      <c r="D8" s="530"/>
      <c r="E8" s="532"/>
      <c r="F8" s="530"/>
      <c r="G8" s="532"/>
      <c r="H8" s="528"/>
      <c r="I8" s="528"/>
      <c r="J8" s="528" t="s">
        <v>33</v>
      </c>
      <c r="K8" s="528" t="s">
        <v>19</v>
      </c>
      <c r="L8" s="536" t="s">
        <v>3</v>
      </c>
      <c r="M8" s="536"/>
      <c r="N8" s="536" t="s">
        <v>4</v>
      </c>
      <c r="O8" s="536"/>
      <c r="P8" s="536" t="s">
        <v>5</v>
      </c>
      <c r="Q8" s="536"/>
      <c r="R8" s="536" t="s">
        <v>6</v>
      </c>
      <c r="S8" s="536"/>
      <c r="T8" s="530"/>
      <c r="U8" s="528"/>
      <c r="V8" s="528" t="s">
        <v>23</v>
      </c>
      <c r="W8" s="528" t="s">
        <v>21</v>
      </c>
      <c r="X8" s="528"/>
      <c r="Y8" s="528" t="s">
        <v>23</v>
      </c>
      <c r="Z8" s="528" t="s">
        <v>21</v>
      </c>
      <c r="AA8" s="528"/>
      <c r="AB8" s="528"/>
      <c r="AC8" s="14" t="s">
        <v>3</v>
      </c>
      <c r="AD8" s="14" t="s">
        <v>4</v>
      </c>
      <c r="AE8" s="14" t="s">
        <v>5</v>
      </c>
      <c r="AF8" s="14" t="s">
        <v>6</v>
      </c>
      <c r="AG8" s="528"/>
      <c r="AH8" s="528"/>
      <c r="AI8" s="528"/>
      <c r="AJ8" s="528"/>
    </row>
    <row r="9" spans="2:36" ht="78.75">
      <c r="B9" s="530"/>
      <c r="C9" s="530"/>
      <c r="D9" s="530"/>
      <c r="E9" s="532"/>
      <c r="F9" s="530"/>
      <c r="G9" s="532"/>
      <c r="H9" s="528"/>
      <c r="I9" s="528"/>
      <c r="J9" s="528"/>
      <c r="K9" s="528"/>
      <c r="L9" s="32" t="s">
        <v>11</v>
      </c>
      <c r="M9" s="32" t="s">
        <v>12</v>
      </c>
      <c r="N9" s="32" t="s">
        <v>11</v>
      </c>
      <c r="O9" s="32" t="s">
        <v>12</v>
      </c>
      <c r="P9" s="32" t="s">
        <v>11</v>
      </c>
      <c r="Q9" s="32" t="s">
        <v>12</v>
      </c>
      <c r="R9" s="32" t="s">
        <v>11</v>
      </c>
      <c r="S9" s="32" t="s">
        <v>12</v>
      </c>
      <c r="T9" s="530"/>
      <c r="U9" s="528"/>
      <c r="V9" s="528"/>
      <c r="W9" s="528"/>
      <c r="X9" s="528"/>
      <c r="Y9" s="528"/>
      <c r="Z9" s="528"/>
      <c r="AA9" s="528"/>
      <c r="AB9" s="528"/>
      <c r="AC9" s="14" t="s">
        <v>24</v>
      </c>
      <c r="AD9" s="14" t="s">
        <v>24</v>
      </c>
      <c r="AE9" s="14" t="s">
        <v>24</v>
      </c>
      <c r="AF9" s="14" t="s">
        <v>24</v>
      </c>
      <c r="AG9" s="528"/>
      <c r="AH9" s="528"/>
      <c r="AI9" s="528"/>
      <c r="AJ9" s="528"/>
    </row>
    <row r="10" spans="2:36" ht="136.5" customHeight="1">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26" t="s">
        <v>10</v>
      </c>
      <c r="K31" s="527"/>
      <c r="L31" s="524"/>
      <c r="M31" s="525"/>
      <c r="N31" s="524"/>
      <c r="O31" s="525"/>
      <c r="P31" s="524"/>
      <c r="Q31" s="525"/>
      <c r="R31" s="524"/>
      <c r="S31" s="525"/>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row r="5" spans="1:555" ht="27" thickBot="1">
      <c r="C5" s="87" t="s">
        <v>388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3">
        <f>SUM(F17:F37)</f>
        <v>0</v>
      </c>
      <c r="F10" s="70"/>
      <c r="G10" s="79"/>
      <c r="H10" s="70"/>
      <c r="I10" s="70"/>
    </row>
    <row r="11" spans="1:555">
      <c r="C11" s="70"/>
      <c r="D11" s="31"/>
      <c r="E11" s="93"/>
      <c r="F11" s="93"/>
      <c r="G11" s="93"/>
      <c r="H11" s="76"/>
      <c r="I11" s="76"/>
      <c r="J11" s="76"/>
      <c r="K11" s="112"/>
    </row>
    <row r="12" spans="1:555" ht="15.75">
      <c r="B12" s="93"/>
      <c r="C12" s="302" t="s">
        <v>391</v>
      </c>
      <c r="D12" s="369"/>
      <c r="E12" s="93"/>
      <c r="F12" s="93"/>
      <c r="G12" s="93"/>
      <c r="H12" s="76"/>
      <c r="I12" s="76"/>
      <c r="J12" s="76"/>
      <c r="K12" s="112"/>
    </row>
    <row r="13" spans="1:555" ht="18.7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120</v>
      </c>
    </row>
    <row r="17" spans="3:12">
      <c r="C17" s="141"/>
      <c r="D17" s="158"/>
      <c r="E17" s="115"/>
      <c r="F17" s="97">
        <f t="shared" ref="F17:F37" si="0">D17*E17</f>
        <v>0</v>
      </c>
      <c r="G17" s="161"/>
      <c r="H17" s="142"/>
      <c r="I17" s="130" t="e">
        <f>VLOOKUP(H17,Presupuesto!$B$11:$C$565,2,0)</f>
        <v>#N/A</v>
      </c>
      <c r="J17" s="218" t="s">
        <v>1453</v>
      </c>
      <c r="K17" s="98" t="s">
        <v>393</v>
      </c>
      <c r="L17" s="98"/>
    </row>
    <row r="18" spans="3:12">
      <c r="C18" s="141"/>
      <c r="D18" s="158"/>
      <c r="E18" s="123"/>
      <c r="F18" s="97">
        <f t="shared" si="0"/>
        <v>0</v>
      </c>
      <c r="G18" s="161"/>
      <c r="H18" s="142"/>
      <c r="I18" s="130" t="e">
        <f>VLOOKUP(H18,Presupuesto!$B$11:$C$565,2,0)</f>
        <v>#N/A</v>
      </c>
      <c r="J18" s="98" t="str">
        <f>$J$17</f>
        <v>Posgrado</v>
      </c>
      <c r="K18" s="98" t="s">
        <v>411</v>
      </c>
      <c r="L18" s="98"/>
    </row>
    <row r="19" spans="3:12">
      <c r="C19" s="141"/>
      <c r="D19" s="158"/>
      <c r="E19" s="123"/>
      <c r="F19" s="97">
        <f t="shared" si="0"/>
        <v>0</v>
      </c>
      <c r="G19" s="161"/>
      <c r="H19" s="142"/>
      <c r="I19" s="130" t="e">
        <f>VLOOKUP(H19,Presupuesto!$B$11:$C$565,2,0)</f>
        <v>#N/A</v>
      </c>
      <c r="J19" s="98" t="str">
        <f t="shared" ref="J19:J36" si="1">$J$17</f>
        <v>Posgrado</v>
      </c>
      <c r="K19" s="98" t="s">
        <v>411</v>
      </c>
      <c r="L19" s="98"/>
    </row>
    <row r="20" spans="3:12">
      <c r="C20" s="141"/>
      <c r="D20" s="158"/>
      <c r="E20" s="123"/>
      <c r="F20" s="97">
        <f t="shared" si="0"/>
        <v>0</v>
      </c>
      <c r="G20" s="161"/>
      <c r="H20" s="142"/>
      <c r="I20" s="130" t="e">
        <f>VLOOKUP(H20,Presupuesto!$B$11:$C$565,2,0)</f>
        <v>#N/A</v>
      </c>
      <c r="J20" s="98" t="str">
        <f t="shared" si="1"/>
        <v>Posgrado</v>
      </c>
      <c r="K20" s="98" t="s">
        <v>411</v>
      </c>
      <c r="L20" s="98"/>
    </row>
    <row r="21" spans="3:12">
      <c r="C21" s="141"/>
      <c r="D21" s="158"/>
      <c r="E21" s="123"/>
      <c r="F21" s="97">
        <f t="shared" si="0"/>
        <v>0</v>
      </c>
      <c r="G21" s="161"/>
      <c r="H21" s="142"/>
      <c r="I21" s="130" t="e">
        <f>VLOOKUP(H21,Presupuesto!$B$11:$C$565,2,0)</f>
        <v>#N/A</v>
      </c>
      <c r="J21" s="98" t="str">
        <f t="shared" si="1"/>
        <v>Posgrado</v>
      </c>
      <c r="K21" s="98" t="s">
        <v>411</v>
      </c>
      <c r="L21" s="98"/>
    </row>
    <row r="22" spans="3:12">
      <c r="C22" s="141"/>
      <c r="D22" s="158"/>
      <c r="E22" s="123"/>
      <c r="F22" s="97">
        <f t="shared" si="0"/>
        <v>0</v>
      </c>
      <c r="G22" s="161"/>
      <c r="H22" s="142"/>
      <c r="I22" s="130" t="e">
        <f>VLOOKUP(H22,Presupuesto!$B$11:$C$565,2,0)</f>
        <v>#N/A</v>
      </c>
      <c r="J22" s="98" t="str">
        <f t="shared" si="1"/>
        <v>Posgrado</v>
      </c>
      <c r="K22" s="98" t="s">
        <v>400</v>
      </c>
      <c r="L22" s="98"/>
    </row>
    <row r="23" spans="3:12">
      <c r="C23" s="141"/>
      <c r="D23" s="158"/>
      <c r="E23" s="123"/>
      <c r="F23" s="97">
        <f t="shared" si="0"/>
        <v>0</v>
      </c>
      <c r="G23" s="161"/>
      <c r="H23" s="142"/>
      <c r="I23" s="130" t="e">
        <f>VLOOKUP(H23,Presupuesto!$B$11:$C$565,2,0)</f>
        <v>#N/A</v>
      </c>
      <c r="J23" s="98" t="str">
        <f t="shared" si="1"/>
        <v>Posgrado</v>
      </c>
      <c r="K23" s="98" t="s">
        <v>411</v>
      </c>
      <c r="L23" s="98"/>
    </row>
    <row r="24" spans="3:12">
      <c r="C24" s="141"/>
      <c r="D24" s="158"/>
      <c r="E24" s="123"/>
      <c r="F24" s="97">
        <f t="shared" si="0"/>
        <v>0</v>
      </c>
      <c r="G24" s="161"/>
      <c r="H24" s="142"/>
      <c r="I24" s="130" t="e">
        <f>VLOOKUP(H24,Presupuesto!$B$11:$C$565,2,0)</f>
        <v>#N/A</v>
      </c>
      <c r="J24" s="98" t="str">
        <f t="shared" si="1"/>
        <v>Posgrado</v>
      </c>
      <c r="K24" s="98" t="s">
        <v>411</v>
      </c>
      <c r="L24" s="98"/>
    </row>
    <row r="25" spans="3:12">
      <c r="C25" s="141"/>
      <c r="D25" s="158"/>
      <c r="E25" s="123"/>
      <c r="F25" s="97">
        <f t="shared" si="0"/>
        <v>0</v>
      </c>
      <c r="G25" s="161"/>
      <c r="H25" s="142"/>
      <c r="I25" s="130" t="e">
        <f>VLOOKUP(H25,Presupuesto!$B$11:$C$565,2,0)</f>
        <v>#N/A</v>
      </c>
      <c r="J25" s="98" t="str">
        <f t="shared" si="1"/>
        <v>Posgrado</v>
      </c>
      <c r="K25" s="98" t="s">
        <v>411</v>
      </c>
      <c r="L25" s="98"/>
    </row>
    <row r="26" spans="3:12">
      <c r="C26" s="141"/>
      <c r="D26" s="158"/>
      <c r="E26" s="123"/>
      <c r="F26" s="97">
        <f t="shared" si="0"/>
        <v>0</v>
      </c>
      <c r="G26" s="161"/>
      <c r="H26" s="142"/>
      <c r="I26" s="130" t="e">
        <f>VLOOKUP(H26,Presupuesto!$B$11:$C$565,2,0)</f>
        <v>#N/A</v>
      </c>
      <c r="J26" s="98" t="str">
        <f t="shared" si="1"/>
        <v>Posgrado</v>
      </c>
      <c r="K26" s="98" t="s">
        <v>411</v>
      </c>
      <c r="L26" s="98"/>
    </row>
    <row r="27" spans="3:12">
      <c r="C27" s="143"/>
      <c r="D27" s="158"/>
      <c r="E27" s="118"/>
      <c r="F27" s="97">
        <f t="shared" si="0"/>
        <v>0</v>
      </c>
      <c r="G27" s="161"/>
      <c r="H27" s="144"/>
      <c r="I27" s="130" t="e">
        <f>VLOOKUP(H27,Presupuesto!$B$11:$C$565,2,0)</f>
        <v>#N/A</v>
      </c>
      <c r="J27" s="98" t="str">
        <f t="shared" si="1"/>
        <v>Posgrado</v>
      </c>
      <c r="K27" s="98" t="s">
        <v>411</v>
      </c>
      <c r="L27" s="98"/>
    </row>
    <row r="28" spans="3:12">
      <c r="C28" s="143"/>
      <c r="D28" s="158"/>
      <c r="E28" s="118"/>
      <c r="F28" s="97">
        <f t="shared" si="0"/>
        <v>0</v>
      </c>
      <c r="G28" s="161"/>
      <c r="H28" s="144"/>
      <c r="I28" s="130" t="e">
        <f>VLOOKUP(H28,Presupuesto!$B$11:$C$565,2,0)</f>
        <v>#N/A</v>
      </c>
      <c r="J28" s="98" t="str">
        <f t="shared" si="1"/>
        <v>Posgrado</v>
      </c>
      <c r="K28" s="98" t="s">
        <v>411</v>
      </c>
      <c r="L28" s="98"/>
    </row>
    <row r="29" spans="3:12">
      <c r="C29" s="143"/>
      <c r="D29" s="158"/>
      <c r="E29" s="118"/>
      <c r="F29" s="97">
        <f t="shared" si="0"/>
        <v>0</v>
      </c>
      <c r="G29" s="161"/>
      <c r="H29" s="144"/>
      <c r="I29" s="130" t="e">
        <f>VLOOKUP(H29,Presupuesto!$B$11:$C$565,2,0)</f>
        <v>#N/A</v>
      </c>
      <c r="J29" s="98" t="str">
        <f t="shared" si="1"/>
        <v>Posgrado</v>
      </c>
      <c r="K29" s="98" t="s">
        <v>411</v>
      </c>
      <c r="L29" s="98"/>
    </row>
    <row r="30" spans="3:12">
      <c r="C30" s="143"/>
      <c r="D30" s="158"/>
      <c r="E30" s="118"/>
      <c r="F30" s="97">
        <f t="shared" si="0"/>
        <v>0</v>
      </c>
      <c r="G30" s="161"/>
      <c r="H30" s="144"/>
      <c r="I30" s="130" t="e">
        <f>VLOOKUP(H30,Presupuesto!$B$11:$C$565,2,0)</f>
        <v>#N/A</v>
      </c>
      <c r="J30" s="98" t="str">
        <f t="shared" si="1"/>
        <v>Posgrado</v>
      </c>
      <c r="K30" s="98" t="s">
        <v>411</v>
      </c>
      <c r="L30" s="98"/>
    </row>
    <row r="31" spans="3:12">
      <c r="C31" s="143"/>
      <c r="D31" s="158"/>
      <c r="E31" s="118"/>
      <c r="F31" s="97">
        <f t="shared" si="0"/>
        <v>0</v>
      </c>
      <c r="G31" s="161"/>
      <c r="H31" s="144"/>
      <c r="I31" s="130" t="e">
        <f>VLOOKUP(H31,Presupuesto!$B$11:$C$565,2,0)</f>
        <v>#N/A</v>
      </c>
      <c r="J31" s="98" t="str">
        <f t="shared" si="1"/>
        <v>Posgrado</v>
      </c>
      <c r="K31" s="98" t="s">
        <v>411</v>
      </c>
      <c r="L31" s="98"/>
    </row>
    <row r="32" spans="3:12">
      <c r="C32" s="143"/>
      <c r="D32" s="158"/>
      <c r="E32" s="118"/>
      <c r="F32" s="97">
        <f t="shared" si="0"/>
        <v>0</v>
      </c>
      <c r="G32" s="161"/>
      <c r="H32" s="144"/>
      <c r="I32" s="130" t="e">
        <f>VLOOKUP(H32,Presupuesto!$B$11:$C$565,2,0)</f>
        <v>#N/A</v>
      </c>
      <c r="J32" s="98" t="str">
        <f t="shared" si="1"/>
        <v>Posgrado</v>
      </c>
      <c r="K32" s="98" t="s">
        <v>411</v>
      </c>
      <c r="L32" s="98"/>
    </row>
    <row r="33" spans="3:12">
      <c r="C33" s="145"/>
      <c r="D33" s="158"/>
      <c r="E33" s="118"/>
      <c r="F33" s="97">
        <f t="shared" si="0"/>
        <v>0</v>
      </c>
      <c r="G33" s="161"/>
      <c r="H33" s="146"/>
      <c r="I33" s="130" t="e">
        <f>VLOOKUP(H33,Presupuesto!$B$11:$C$565,2,0)</f>
        <v>#N/A</v>
      </c>
      <c r="J33" s="98" t="str">
        <f t="shared" si="1"/>
        <v>Posgrado</v>
      </c>
      <c r="K33" s="98" t="s">
        <v>402</v>
      </c>
      <c r="L33" s="98"/>
    </row>
    <row r="34" spans="3:12">
      <c r="C34" s="145"/>
      <c r="D34" s="158"/>
      <c r="E34" s="118"/>
      <c r="F34" s="97">
        <f t="shared" si="0"/>
        <v>0</v>
      </c>
      <c r="G34" s="161"/>
      <c r="H34" s="146"/>
      <c r="I34" s="130" t="e">
        <f>VLOOKUP(H34,Presupuesto!$B$11:$C$565,2,0)</f>
        <v>#N/A</v>
      </c>
      <c r="J34" s="98" t="str">
        <f t="shared" si="1"/>
        <v>Posgrado</v>
      </c>
      <c r="K34" s="98" t="s">
        <v>411</v>
      </c>
      <c r="L34" s="98"/>
    </row>
    <row r="35" spans="3:12">
      <c r="C35" s="145"/>
      <c r="D35" s="158"/>
      <c r="E35" s="118"/>
      <c r="F35" s="97">
        <f t="shared" si="0"/>
        <v>0</v>
      </c>
      <c r="G35" s="161"/>
      <c r="H35" s="146"/>
      <c r="I35" s="130" t="e">
        <f>VLOOKUP(H35,Presupuesto!$B$11:$C$565,2,0)</f>
        <v>#N/A</v>
      </c>
      <c r="J35" s="98" t="str">
        <f t="shared" si="1"/>
        <v>Posgrado</v>
      </c>
      <c r="K35" s="98" t="s">
        <v>411</v>
      </c>
      <c r="L35" s="98"/>
    </row>
    <row r="36" spans="3:12">
      <c r="C36" s="145"/>
      <c r="D36" s="158"/>
      <c r="E36" s="118"/>
      <c r="F36" s="97">
        <f t="shared" si="0"/>
        <v>0</v>
      </c>
      <c r="G36" s="161"/>
      <c r="H36" s="146"/>
      <c r="I36" s="130" t="e">
        <f>VLOOKUP(H36,Presupuesto!$B$11:$C$565,2,0)</f>
        <v>#N/A</v>
      </c>
      <c r="J36" s="98" t="str">
        <f t="shared" si="1"/>
        <v>Posgrado</v>
      </c>
      <c r="K36" s="98" t="s">
        <v>411</v>
      </c>
      <c r="L36" s="98"/>
    </row>
    <row r="37" spans="3:12" ht="15.75" thickBot="1">
      <c r="C37" s="147"/>
      <c r="D37" s="222"/>
      <c r="E37" s="103"/>
      <c r="F37" s="105">
        <f t="shared" si="0"/>
        <v>0</v>
      </c>
      <c r="G37" s="162"/>
      <c r="H37" s="148"/>
      <c r="I37" s="132" t="e">
        <f>VLOOKUP(H37,Presupuesto!$B$11:$C$565,2,0)</f>
        <v>#N/A</v>
      </c>
      <c r="J37" s="106" t="str">
        <f t="shared" ref="J37" si="2">$J$20</f>
        <v>Posgrado</v>
      </c>
      <c r="K37" s="124" t="s">
        <v>393</v>
      </c>
      <c r="L37" s="106"/>
    </row>
    <row r="38" spans="3:12">
      <c r="F38" s="90"/>
      <c r="G38" s="89"/>
      <c r="H38" s="90"/>
      <c r="I38" s="90"/>
    </row>
    <row r="39" spans="3:12" ht="15.75" thickBot="1"/>
    <row r="40" spans="3:12" ht="15.75" thickBot="1">
      <c r="C40" s="157" t="s">
        <v>53</v>
      </c>
      <c r="D40" s="373">
        <f>SUM(F47:F67)</f>
        <v>0</v>
      </c>
      <c r="F40" s="70"/>
      <c r="G40" s="79"/>
      <c r="H40" s="70"/>
      <c r="I40" s="70"/>
    </row>
    <row r="41" spans="3:12">
      <c r="C41" s="70"/>
      <c r="D41" s="31"/>
      <c r="E41" s="93"/>
      <c r="F41" s="93"/>
      <c r="G41" s="93"/>
      <c r="H41" s="76"/>
      <c r="I41" s="76"/>
      <c r="J41" s="76"/>
      <c r="K41" s="112"/>
    </row>
    <row r="42" spans="3:12" ht="15.75">
      <c r="C42" s="302" t="s">
        <v>391</v>
      </c>
      <c r="D42" s="369"/>
      <c r="E42" s="93"/>
      <c r="F42" s="93"/>
      <c r="G42" s="93"/>
      <c r="H42" s="76"/>
      <c r="I42" s="76"/>
      <c r="J42" s="76"/>
      <c r="K42" s="112"/>
    </row>
    <row r="43" spans="3:12" ht="18.7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30.75" thickBot="1">
      <c r="C46" s="129" t="s">
        <v>44</v>
      </c>
      <c r="D46" s="134" t="s">
        <v>55</v>
      </c>
      <c r="E46" s="136" t="s">
        <v>57</v>
      </c>
      <c r="F46" s="135" t="s">
        <v>27</v>
      </c>
      <c r="G46" s="133" t="s">
        <v>130</v>
      </c>
      <c r="H46" s="136" t="s">
        <v>46</v>
      </c>
      <c r="I46" s="133" t="s">
        <v>131</v>
      </c>
      <c r="J46" s="133" t="s">
        <v>409</v>
      </c>
      <c r="K46" s="133" t="s">
        <v>410</v>
      </c>
      <c r="L46" s="133" t="s">
        <v>120</v>
      </c>
    </row>
    <row r="47" spans="3:12">
      <c r="C47" s="141"/>
      <c r="D47" s="158"/>
      <c r="E47" s="115"/>
      <c r="F47" s="97">
        <f t="shared" ref="F47:F67" si="3">D47*E47</f>
        <v>0</v>
      </c>
      <c r="G47" s="161"/>
      <c r="H47" s="142"/>
      <c r="I47" s="130" t="e">
        <f>VLOOKUP(H47,Presupuesto!$B$11:$C$565,2,0)</f>
        <v>#N/A</v>
      </c>
      <c r="J47" s="218" t="s">
        <v>1453</v>
      </c>
      <c r="K47" s="98" t="s">
        <v>393</v>
      </c>
      <c r="L47" s="98"/>
    </row>
    <row r="48" spans="3:12">
      <c r="C48" s="141"/>
      <c r="D48" s="158"/>
      <c r="E48" s="123"/>
      <c r="F48" s="97">
        <f t="shared" si="3"/>
        <v>0</v>
      </c>
      <c r="G48" s="161"/>
      <c r="H48" s="142"/>
      <c r="I48" s="130" t="e">
        <f>VLOOKUP(H48,Presupuesto!$B$11:$C$565,2,0)</f>
        <v>#N/A</v>
      </c>
      <c r="J48" s="98" t="str">
        <f>$J$47</f>
        <v>Posgrado</v>
      </c>
      <c r="K48" s="98" t="s">
        <v>411</v>
      </c>
      <c r="L48" s="98"/>
    </row>
    <row r="49" spans="3:12">
      <c r="C49" s="141"/>
      <c r="D49" s="158"/>
      <c r="E49" s="123"/>
      <c r="F49" s="97">
        <f t="shared" si="3"/>
        <v>0</v>
      </c>
      <c r="G49" s="161"/>
      <c r="H49" s="142"/>
      <c r="I49" s="130" t="e">
        <f>VLOOKUP(H49,Presupuesto!$B$11:$C$565,2,0)</f>
        <v>#N/A</v>
      </c>
      <c r="J49" s="98" t="str">
        <f t="shared" ref="J49:J67" si="4">$J$47</f>
        <v>Posgrado</v>
      </c>
      <c r="K49" s="98" t="s">
        <v>411</v>
      </c>
      <c r="L49" s="98"/>
    </row>
    <row r="50" spans="3:12">
      <c r="C50" s="141"/>
      <c r="D50" s="158"/>
      <c r="E50" s="123"/>
      <c r="F50" s="97">
        <f t="shared" si="3"/>
        <v>0</v>
      </c>
      <c r="G50" s="161"/>
      <c r="H50" s="142"/>
      <c r="I50" s="130" t="e">
        <f>VLOOKUP(H50,Presupuesto!$B$11:$C$565,2,0)</f>
        <v>#N/A</v>
      </c>
      <c r="J50" s="98" t="str">
        <f t="shared" si="4"/>
        <v>Posgrado</v>
      </c>
      <c r="K50" s="98" t="s">
        <v>411</v>
      </c>
      <c r="L50" s="98"/>
    </row>
    <row r="51" spans="3:12">
      <c r="C51" s="141"/>
      <c r="D51" s="158"/>
      <c r="E51" s="123"/>
      <c r="F51" s="97">
        <f t="shared" si="3"/>
        <v>0</v>
      </c>
      <c r="G51" s="161"/>
      <c r="H51" s="142"/>
      <c r="I51" s="130" t="e">
        <f>VLOOKUP(H51,Presupuesto!$B$11:$C$565,2,0)</f>
        <v>#N/A</v>
      </c>
      <c r="J51" s="98" t="str">
        <f t="shared" si="4"/>
        <v>Posgrado</v>
      </c>
      <c r="K51" s="98" t="s">
        <v>411</v>
      </c>
      <c r="L51" s="98"/>
    </row>
    <row r="52" spans="3:12">
      <c r="C52" s="141"/>
      <c r="D52" s="158"/>
      <c r="E52" s="123"/>
      <c r="F52" s="97">
        <f t="shared" si="3"/>
        <v>0</v>
      </c>
      <c r="G52" s="161"/>
      <c r="H52" s="142"/>
      <c r="I52" s="130" t="e">
        <f>VLOOKUP(H52,Presupuesto!$B$11:$C$565,2,0)</f>
        <v>#N/A</v>
      </c>
      <c r="J52" s="98" t="str">
        <f t="shared" si="4"/>
        <v>Posgrado</v>
      </c>
      <c r="K52" s="98" t="s">
        <v>400</v>
      </c>
      <c r="L52" s="98"/>
    </row>
    <row r="53" spans="3:12">
      <c r="C53" s="141"/>
      <c r="D53" s="158"/>
      <c r="E53" s="123"/>
      <c r="F53" s="97">
        <f t="shared" si="3"/>
        <v>0</v>
      </c>
      <c r="G53" s="161"/>
      <c r="H53" s="142"/>
      <c r="I53" s="130" t="e">
        <f>VLOOKUP(H53,Presupuesto!$B$11:$C$565,2,0)</f>
        <v>#N/A</v>
      </c>
      <c r="J53" s="98" t="str">
        <f t="shared" si="4"/>
        <v>Posgrado</v>
      </c>
      <c r="K53" s="98" t="s">
        <v>411</v>
      </c>
      <c r="L53" s="98"/>
    </row>
    <row r="54" spans="3:12">
      <c r="C54" s="141"/>
      <c r="D54" s="158"/>
      <c r="E54" s="123"/>
      <c r="F54" s="97">
        <f t="shared" si="3"/>
        <v>0</v>
      </c>
      <c r="G54" s="161"/>
      <c r="H54" s="142"/>
      <c r="I54" s="130" t="e">
        <f>VLOOKUP(H54,Presupuesto!$B$11:$C$565,2,0)</f>
        <v>#N/A</v>
      </c>
      <c r="J54" s="98" t="str">
        <f t="shared" si="4"/>
        <v>Posgrado</v>
      </c>
      <c r="K54" s="98" t="s">
        <v>411</v>
      </c>
      <c r="L54" s="98"/>
    </row>
    <row r="55" spans="3:12">
      <c r="C55" s="141"/>
      <c r="D55" s="158"/>
      <c r="E55" s="123"/>
      <c r="F55" s="97">
        <f t="shared" si="3"/>
        <v>0</v>
      </c>
      <c r="G55" s="161"/>
      <c r="H55" s="142"/>
      <c r="I55" s="130" t="e">
        <f>VLOOKUP(H55,Presupuesto!$B$11:$C$565,2,0)</f>
        <v>#N/A</v>
      </c>
      <c r="J55" s="98" t="str">
        <f t="shared" si="4"/>
        <v>Posgrado</v>
      </c>
      <c r="K55" s="98" t="s">
        <v>411</v>
      </c>
      <c r="L55" s="98"/>
    </row>
    <row r="56" spans="3:12">
      <c r="C56" s="141"/>
      <c r="D56" s="158"/>
      <c r="E56" s="123"/>
      <c r="F56" s="97">
        <f t="shared" si="3"/>
        <v>0</v>
      </c>
      <c r="G56" s="161"/>
      <c r="H56" s="142"/>
      <c r="I56" s="130" t="e">
        <f>VLOOKUP(H56,Presupuesto!$B$11:$C$565,2,0)</f>
        <v>#N/A</v>
      </c>
      <c r="J56" s="98" t="str">
        <f t="shared" si="4"/>
        <v>Posgrado</v>
      </c>
      <c r="K56" s="98" t="s">
        <v>411</v>
      </c>
      <c r="L56" s="98"/>
    </row>
    <row r="57" spans="3:12">
      <c r="C57" s="143"/>
      <c r="D57" s="158"/>
      <c r="E57" s="118"/>
      <c r="F57" s="97">
        <f t="shared" si="3"/>
        <v>0</v>
      </c>
      <c r="G57" s="161"/>
      <c r="H57" s="144"/>
      <c r="I57" s="130" t="e">
        <f>VLOOKUP(H57,Presupuesto!$B$11:$C$565,2,0)</f>
        <v>#N/A</v>
      </c>
      <c r="J57" s="98" t="str">
        <f t="shared" si="4"/>
        <v>Posgrado</v>
      </c>
      <c r="K57" s="98" t="s">
        <v>411</v>
      </c>
      <c r="L57" s="98"/>
    </row>
    <row r="58" spans="3:12">
      <c r="C58" s="143"/>
      <c r="D58" s="158"/>
      <c r="E58" s="118"/>
      <c r="F58" s="97">
        <f t="shared" si="3"/>
        <v>0</v>
      </c>
      <c r="G58" s="161"/>
      <c r="H58" s="144"/>
      <c r="I58" s="130" t="e">
        <f>VLOOKUP(H58,Presupuesto!$B$11:$C$565,2,0)</f>
        <v>#N/A</v>
      </c>
      <c r="J58" s="98" t="str">
        <f t="shared" si="4"/>
        <v>Posgrado</v>
      </c>
      <c r="K58" s="98" t="s">
        <v>411</v>
      </c>
      <c r="L58" s="98"/>
    </row>
    <row r="59" spans="3:12">
      <c r="C59" s="143"/>
      <c r="D59" s="158"/>
      <c r="E59" s="118"/>
      <c r="F59" s="97">
        <f t="shared" si="3"/>
        <v>0</v>
      </c>
      <c r="G59" s="161"/>
      <c r="H59" s="144"/>
      <c r="I59" s="130" t="e">
        <f>VLOOKUP(H59,Presupuesto!$B$11:$C$565,2,0)</f>
        <v>#N/A</v>
      </c>
      <c r="J59" s="98" t="str">
        <f t="shared" si="4"/>
        <v>Posgrado</v>
      </c>
      <c r="K59" s="98" t="s">
        <v>411</v>
      </c>
      <c r="L59" s="98"/>
    </row>
    <row r="60" spans="3:12">
      <c r="C60" s="143"/>
      <c r="D60" s="158"/>
      <c r="E60" s="118"/>
      <c r="F60" s="97">
        <f t="shared" si="3"/>
        <v>0</v>
      </c>
      <c r="G60" s="161"/>
      <c r="H60" s="144"/>
      <c r="I60" s="130" t="e">
        <f>VLOOKUP(H60,Presupuesto!$B$11:$C$565,2,0)</f>
        <v>#N/A</v>
      </c>
      <c r="J60" s="98" t="str">
        <f t="shared" si="4"/>
        <v>Posgrado</v>
      </c>
      <c r="K60" s="98" t="s">
        <v>411</v>
      </c>
      <c r="L60" s="98"/>
    </row>
    <row r="61" spans="3:12">
      <c r="C61" s="143"/>
      <c r="D61" s="158"/>
      <c r="E61" s="118"/>
      <c r="F61" s="97">
        <f t="shared" si="3"/>
        <v>0</v>
      </c>
      <c r="G61" s="161"/>
      <c r="H61" s="144"/>
      <c r="I61" s="130" t="e">
        <f>VLOOKUP(H61,Presupuesto!$B$11:$C$565,2,0)</f>
        <v>#N/A</v>
      </c>
      <c r="J61" s="98" t="str">
        <f t="shared" si="4"/>
        <v>Posgrado</v>
      </c>
      <c r="K61" s="98" t="s">
        <v>411</v>
      </c>
      <c r="L61" s="98"/>
    </row>
    <row r="62" spans="3:12">
      <c r="C62" s="143"/>
      <c r="D62" s="158"/>
      <c r="E62" s="118"/>
      <c r="F62" s="97">
        <f t="shared" si="3"/>
        <v>0</v>
      </c>
      <c r="G62" s="161"/>
      <c r="H62" s="144"/>
      <c r="I62" s="130" t="e">
        <f>VLOOKUP(H62,Presupuesto!$B$11:$C$565,2,0)</f>
        <v>#N/A</v>
      </c>
      <c r="J62" s="98" t="str">
        <f t="shared" si="4"/>
        <v>Posgrado</v>
      </c>
      <c r="K62" s="98" t="s">
        <v>411</v>
      </c>
      <c r="L62" s="98"/>
    </row>
    <row r="63" spans="3:12">
      <c r="C63" s="145"/>
      <c r="D63" s="158"/>
      <c r="E63" s="118"/>
      <c r="F63" s="97">
        <f t="shared" si="3"/>
        <v>0</v>
      </c>
      <c r="G63" s="161"/>
      <c r="H63" s="146"/>
      <c r="I63" s="130" t="e">
        <f>VLOOKUP(H63,Presupuesto!$B$11:$C$565,2,0)</f>
        <v>#N/A</v>
      </c>
      <c r="J63" s="98" t="str">
        <f t="shared" si="4"/>
        <v>Posgrado</v>
      </c>
      <c r="K63" s="98" t="s">
        <v>402</v>
      </c>
      <c r="L63" s="98"/>
    </row>
    <row r="64" spans="3:12">
      <c r="C64" s="145"/>
      <c r="D64" s="158"/>
      <c r="E64" s="118"/>
      <c r="F64" s="97">
        <f t="shared" si="3"/>
        <v>0</v>
      </c>
      <c r="G64" s="161"/>
      <c r="H64" s="146"/>
      <c r="I64" s="130" t="e">
        <f>VLOOKUP(H64,Presupuesto!$B$11:$C$565,2,0)</f>
        <v>#N/A</v>
      </c>
      <c r="J64" s="98" t="str">
        <f t="shared" si="4"/>
        <v>Posgrado</v>
      </c>
      <c r="K64" s="98" t="s">
        <v>411</v>
      </c>
      <c r="L64" s="98"/>
    </row>
    <row r="65" spans="3:12">
      <c r="C65" s="145"/>
      <c r="D65" s="158"/>
      <c r="E65" s="118"/>
      <c r="F65" s="97">
        <f t="shared" si="3"/>
        <v>0</v>
      </c>
      <c r="G65" s="161"/>
      <c r="H65" s="146"/>
      <c r="I65" s="130" t="e">
        <f>VLOOKUP(H65,Presupuesto!$B$11:$C$565,2,0)</f>
        <v>#N/A</v>
      </c>
      <c r="J65" s="98" t="str">
        <f t="shared" si="4"/>
        <v>Posgrado</v>
      </c>
      <c r="K65" s="98" t="s">
        <v>411</v>
      </c>
      <c r="L65" s="98"/>
    </row>
    <row r="66" spans="3:12">
      <c r="C66" s="145"/>
      <c r="D66" s="158"/>
      <c r="E66" s="118"/>
      <c r="F66" s="97">
        <f t="shared" si="3"/>
        <v>0</v>
      </c>
      <c r="G66" s="161"/>
      <c r="H66" s="146"/>
      <c r="I66" s="130" t="e">
        <f>VLOOKUP(H66,Presupuesto!$B$11:$C$565,2,0)</f>
        <v>#N/A</v>
      </c>
      <c r="J66" s="98" t="str">
        <f t="shared" si="4"/>
        <v>Posgrado</v>
      </c>
      <c r="K66" s="98" t="s">
        <v>411</v>
      </c>
      <c r="L66" s="98"/>
    </row>
    <row r="67" spans="3:12" ht="15.75" thickBot="1">
      <c r="C67" s="147"/>
      <c r="D67" s="222"/>
      <c r="E67" s="103"/>
      <c r="F67" s="105">
        <f t="shared" si="3"/>
        <v>0</v>
      </c>
      <c r="G67" s="162"/>
      <c r="H67" s="148"/>
      <c r="I67" s="132" t="e">
        <f>VLOOKUP(H67,Presupuesto!$B$11:$C$565,2,0)</f>
        <v>#N/A</v>
      </c>
      <c r="J67" s="106" t="str">
        <f t="shared" si="4"/>
        <v>Posgrado</v>
      </c>
      <c r="K67" s="124" t="s">
        <v>393</v>
      </c>
      <c r="L67" s="106"/>
    </row>
    <row r="69" spans="3:12" ht="15.75" thickBot="1"/>
    <row r="70" spans="3:12" ht="15.75" thickBot="1">
      <c r="C70" s="157" t="s">
        <v>53</v>
      </c>
      <c r="D70" s="373">
        <f>SUM(F77:F97)</f>
        <v>0</v>
      </c>
      <c r="F70" s="70"/>
      <c r="G70" s="79"/>
      <c r="H70" s="70"/>
      <c r="I70" s="70"/>
    </row>
    <row r="71" spans="3:12">
      <c r="C71" s="70"/>
      <c r="D71" s="31"/>
      <c r="E71" s="93"/>
      <c r="F71" s="93"/>
      <c r="G71" s="93"/>
      <c r="H71" s="76"/>
      <c r="I71" s="76"/>
      <c r="J71" s="76"/>
      <c r="K71" s="112"/>
    </row>
    <row r="72" spans="3:12" ht="15.75">
      <c r="C72" s="302" t="s">
        <v>391</v>
      </c>
      <c r="D72" s="369"/>
      <c r="E72" s="93"/>
      <c r="F72" s="93"/>
      <c r="G72" s="93"/>
      <c r="H72" s="76"/>
      <c r="I72" s="76"/>
      <c r="J72" s="76"/>
      <c r="K72" s="112"/>
    </row>
    <row r="73" spans="3:12" ht="18.7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30.75" thickBot="1">
      <c r="C76" s="129" t="s">
        <v>44</v>
      </c>
      <c r="D76" s="134" t="s">
        <v>55</v>
      </c>
      <c r="E76" s="136" t="s">
        <v>57</v>
      </c>
      <c r="F76" s="135" t="s">
        <v>27</v>
      </c>
      <c r="G76" s="133" t="s">
        <v>130</v>
      </c>
      <c r="H76" s="136" t="s">
        <v>46</v>
      </c>
      <c r="I76" s="133" t="s">
        <v>131</v>
      </c>
      <c r="J76" s="133" t="s">
        <v>409</v>
      </c>
      <c r="K76" s="133" t="s">
        <v>410</v>
      </c>
      <c r="L76" s="133" t="s">
        <v>120</v>
      </c>
    </row>
    <row r="77" spans="3:12">
      <c r="C77" s="141"/>
      <c r="D77" s="158"/>
      <c r="E77" s="115"/>
      <c r="F77" s="97">
        <f t="shared" ref="F77:F97" si="5">D77*E77</f>
        <v>0</v>
      </c>
      <c r="G77" s="161"/>
      <c r="H77" s="142"/>
      <c r="I77" s="130" t="e">
        <f>VLOOKUP(H77,Presupuesto!$B$11:$C$565,2,0)</f>
        <v>#N/A</v>
      </c>
      <c r="J77" s="218" t="s">
        <v>1453</v>
      </c>
      <c r="K77" s="98" t="s">
        <v>393</v>
      </c>
      <c r="L77" s="98"/>
    </row>
    <row r="78" spans="3:12">
      <c r="C78" s="141"/>
      <c r="D78" s="158"/>
      <c r="E78" s="123"/>
      <c r="F78" s="97">
        <f t="shared" si="5"/>
        <v>0</v>
      </c>
      <c r="G78" s="161"/>
      <c r="H78" s="142"/>
      <c r="I78" s="130" t="e">
        <f>VLOOKUP(H78,Presupuesto!$B$11:$C$565,2,0)</f>
        <v>#N/A</v>
      </c>
      <c r="J78" s="98" t="str">
        <f>$J$77</f>
        <v>Posgrado</v>
      </c>
      <c r="K78" s="98" t="s">
        <v>411</v>
      </c>
      <c r="L78" s="98"/>
    </row>
    <row r="79" spans="3:12">
      <c r="C79" s="141"/>
      <c r="D79" s="158"/>
      <c r="E79" s="123"/>
      <c r="F79" s="97">
        <f t="shared" si="5"/>
        <v>0</v>
      </c>
      <c r="G79" s="161"/>
      <c r="H79" s="142"/>
      <c r="I79" s="130" t="e">
        <f>VLOOKUP(H79,Presupuesto!$B$11:$C$565,2,0)</f>
        <v>#N/A</v>
      </c>
      <c r="J79" s="98" t="str">
        <f t="shared" ref="J79:J97" si="6">$J$77</f>
        <v>Posgrado</v>
      </c>
      <c r="K79" s="98" t="s">
        <v>411</v>
      </c>
      <c r="L79" s="98"/>
    </row>
    <row r="80" spans="3:12">
      <c r="C80" s="141"/>
      <c r="D80" s="158"/>
      <c r="E80" s="123"/>
      <c r="F80" s="97">
        <f t="shared" si="5"/>
        <v>0</v>
      </c>
      <c r="G80" s="161"/>
      <c r="H80" s="142"/>
      <c r="I80" s="130" t="e">
        <f>VLOOKUP(H80,Presupuesto!$B$11:$C$565,2,0)</f>
        <v>#N/A</v>
      </c>
      <c r="J80" s="98" t="str">
        <f t="shared" si="6"/>
        <v>Posgrado</v>
      </c>
      <c r="K80" s="98" t="s">
        <v>411</v>
      </c>
      <c r="L80" s="98"/>
    </row>
    <row r="81" spans="3:12">
      <c r="C81" s="141"/>
      <c r="D81" s="158"/>
      <c r="E81" s="123"/>
      <c r="F81" s="97">
        <f t="shared" si="5"/>
        <v>0</v>
      </c>
      <c r="G81" s="161"/>
      <c r="H81" s="142"/>
      <c r="I81" s="130" t="e">
        <f>VLOOKUP(H81,Presupuesto!$B$11:$C$565,2,0)</f>
        <v>#N/A</v>
      </c>
      <c r="J81" s="98" t="str">
        <f t="shared" si="6"/>
        <v>Posgrado</v>
      </c>
      <c r="K81" s="98" t="s">
        <v>411</v>
      </c>
      <c r="L81" s="98"/>
    </row>
    <row r="82" spans="3:12">
      <c r="C82" s="141"/>
      <c r="D82" s="158"/>
      <c r="E82" s="123"/>
      <c r="F82" s="97">
        <f t="shared" si="5"/>
        <v>0</v>
      </c>
      <c r="G82" s="161"/>
      <c r="H82" s="142"/>
      <c r="I82" s="130" t="e">
        <f>VLOOKUP(H82,Presupuesto!$B$11:$C$565,2,0)</f>
        <v>#N/A</v>
      </c>
      <c r="J82" s="98" t="str">
        <f t="shared" si="6"/>
        <v>Posgrado</v>
      </c>
      <c r="K82" s="98" t="s">
        <v>400</v>
      </c>
      <c r="L82" s="98"/>
    </row>
    <row r="83" spans="3:12">
      <c r="C83" s="141"/>
      <c r="D83" s="158"/>
      <c r="E83" s="123"/>
      <c r="F83" s="97">
        <f t="shared" si="5"/>
        <v>0</v>
      </c>
      <c r="G83" s="161"/>
      <c r="H83" s="142"/>
      <c r="I83" s="130" t="e">
        <f>VLOOKUP(H83,Presupuesto!$B$11:$C$565,2,0)</f>
        <v>#N/A</v>
      </c>
      <c r="J83" s="98" t="str">
        <f t="shared" si="6"/>
        <v>Posgrado</v>
      </c>
      <c r="K83" s="98" t="s">
        <v>411</v>
      </c>
      <c r="L83" s="98"/>
    </row>
    <row r="84" spans="3:12">
      <c r="C84" s="141"/>
      <c r="D84" s="158"/>
      <c r="E84" s="123"/>
      <c r="F84" s="97">
        <f t="shared" si="5"/>
        <v>0</v>
      </c>
      <c r="G84" s="161"/>
      <c r="H84" s="142"/>
      <c r="I84" s="130" t="e">
        <f>VLOOKUP(H84,Presupuesto!$B$11:$C$565,2,0)</f>
        <v>#N/A</v>
      </c>
      <c r="J84" s="98" t="str">
        <f t="shared" si="6"/>
        <v>Posgrado</v>
      </c>
      <c r="K84" s="98" t="s">
        <v>411</v>
      </c>
      <c r="L84" s="98"/>
    </row>
    <row r="85" spans="3:12">
      <c r="C85" s="141"/>
      <c r="D85" s="158"/>
      <c r="E85" s="123"/>
      <c r="F85" s="97">
        <f t="shared" si="5"/>
        <v>0</v>
      </c>
      <c r="G85" s="161"/>
      <c r="H85" s="142"/>
      <c r="I85" s="130" t="e">
        <f>VLOOKUP(H85,Presupuesto!$B$11:$C$565,2,0)</f>
        <v>#N/A</v>
      </c>
      <c r="J85" s="98" t="str">
        <f t="shared" si="6"/>
        <v>Posgrado</v>
      </c>
      <c r="K85" s="98" t="s">
        <v>411</v>
      </c>
      <c r="L85" s="98"/>
    </row>
    <row r="86" spans="3:12">
      <c r="C86" s="141"/>
      <c r="D86" s="158"/>
      <c r="E86" s="123"/>
      <c r="F86" s="97">
        <f t="shared" si="5"/>
        <v>0</v>
      </c>
      <c r="G86" s="161"/>
      <c r="H86" s="142"/>
      <c r="I86" s="130" t="e">
        <f>VLOOKUP(H86,Presupuesto!$B$11:$C$565,2,0)</f>
        <v>#N/A</v>
      </c>
      <c r="J86" s="98" t="str">
        <f t="shared" si="6"/>
        <v>Posgrado</v>
      </c>
      <c r="K86" s="98" t="s">
        <v>411</v>
      </c>
      <c r="L86" s="98"/>
    </row>
    <row r="87" spans="3:12">
      <c r="C87" s="143"/>
      <c r="D87" s="158"/>
      <c r="E87" s="118"/>
      <c r="F87" s="97">
        <f t="shared" si="5"/>
        <v>0</v>
      </c>
      <c r="G87" s="161"/>
      <c r="H87" s="144"/>
      <c r="I87" s="130" t="e">
        <f>VLOOKUP(H87,Presupuesto!$B$11:$C$565,2,0)</f>
        <v>#N/A</v>
      </c>
      <c r="J87" s="98" t="str">
        <f t="shared" si="6"/>
        <v>Posgrado</v>
      </c>
      <c r="K87" s="98" t="s">
        <v>411</v>
      </c>
      <c r="L87" s="98"/>
    </row>
    <row r="88" spans="3:12">
      <c r="C88" s="143"/>
      <c r="D88" s="158"/>
      <c r="E88" s="118"/>
      <c r="F88" s="97">
        <f t="shared" si="5"/>
        <v>0</v>
      </c>
      <c r="G88" s="161"/>
      <c r="H88" s="144"/>
      <c r="I88" s="130" t="e">
        <f>VLOOKUP(H88,Presupuesto!$B$11:$C$565,2,0)</f>
        <v>#N/A</v>
      </c>
      <c r="J88" s="98" t="str">
        <f t="shared" si="6"/>
        <v>Posgrado</v>
      </c>
      <c r="K88" s="98" t="s">
        <v>411</v>
      </c>
      <c r="L88" s="98"/>
    </row>
    <row r="89" spans="3:12">
      <c r="C89" s="143"/>
      <c r="D89" s="158"/>
      <c r="E89" s="118"/>
      <c r="F89" s="97">
        <f t="shared" si="5"/>
        <v>0</v>
      </c>
      <c r="G89" s="161"/>
      <c r="H89" s="144"/>
      <c r="I89" s="130" t="e">
        <f>VLOOKUP(H89,Presupuesto!$B$11:$C$565,2,0)</f>
        <v>#N/A</v>
      </c>
      <c r="J89" s="98" t="str">
        <f t="shared" si="6"/>
        <v>Posgrado</v>
      </c>
      <c r="K89" s="98" t="s">
        <v>411</v>
      </c>
      <c r="L89" s="98"/>
    </row>
    <row r="90" spans="3:12">
      <c r="C90" s="143"/>
      <c r="D90" s="158"/>
      <c r="E90" s="118"/>
      <c r="F90" s="97">
        <f t="shared" si="5"/>
        <v>0</v>
      </c>
      <c r="G90" s="161"/>
      <c r="H90" s="144"/>
      <c r="I90" s="130" t="e">
        <f>VLOOKUP(H90,Presupuesto!$B$11:$C$565,2,0)</f>
        <v>#N/A</v>
      </c>
      <c r="J90" s="98" t="str">
        <f t="shared" si="6"/>
        <v>Posgrado</v>
      </c>
      <c r="K90" s="98" t="s">
        <v>411</v>
      </c>
      <c r="L90" s="98"/>
    </row>
    <row r="91" spans="3:12">
      <c r="C91" s="143"/>
      <c r="D91" s="158"/>
      <c r="E91" s="118"/>
      <c r="F91" s="97">
        <f t="shared" si="5"/>
        <v>0</v>
      </c>
      <c r="G91" s="161"/>
      <c r="H91" s="144"/>
      <c r="I91" s="130" t="e">
        <f>VLOOKUP(H91,Presupuesto!$B$11:$C$565,2,0)</f>
        <v>#N/A</v>
      </c>
      <c r="J91" s="98" t="str">
        <f t="shared" si="6"/>
        <v>Posgrado</v>
      </c>
      <c r="K91" s="98" t="s">
        <v>411</v>
      </c>
      <c r="L91" s="98"/>
    </row>
    <row r="92" spans="3:12">
      <c r="C92" s="143"/>
      <c r="D92" s="158"/>
      <c r="E92" s="118"/>
      <c r="F92" s="97">
        <f t="shared" si="5"/>
        <v>0</v>
      </c>
      <c r="G92" s="161"/>
      <c r="H92" s="144"/>
      <c r="I92" s="130" t="e">
        <f>VLOOKUP(H92,Presupuesto!$B$11:$C$565,2,0)</f>
        <v>#N/A</v>
      </c>
      <c r="J92" s="98" t="str">
        <f t="shared" si="6"/>
        <v>Posgrado</v>
      </c>
      <c r="K92" s="98" t="s">
        <v>411</v>
      </c>
      <c r="L92" s="98"/>
    </row>
    <row r="93" spans="3:12">
      <c r="C93" s="145"/>
      <c r="D93" s="158"/>
      <c r="E93" s="118"/>
      <c r="F93" s="97">
        <f t="shared" si="5"/>
        <v>0</v>
      </c>
      <c r="G93" s="161"/>
      <c r="H93" s="146"/>
      <c r="I93" s="130" t="e">
        <f>VLOOKUP(H93,Presupuesto!$B$11:$C$565,2,0)</f>
        <v>#N/A</v>
      </c>
      <c r="J93" s="98" t="str">
        <f t="shared" si="6"/>
        <v>Posgrado</v>
      </c>
      <c r="K93" s="98" t="s">
        <v>402</v>
      </c>
      <c r="L93" s="98"/>
    </row>
    <row r="94" spans="3:12">
      <c r="C94" s="145"/>
      <c r="D94" s="158"/>
      <c r="E94" s="118"/>
      <c r="F94" s="97">
        <f t="shared" si="5"/>
        <v>0</v>
      </c>
      <c r="G94" s="161"/>
      <c r="H94" s="146"/>
      <c r="I94" s="130" t="e">
        <f>VLOOKUP(H94,Presupuesto!$B$11:$C$565,2,0)</f>
        <v>#N/A</v>
      </c>
      <c r="J94" s="98" t="str">
        <f t="shared" si="6"/>
        <v>Posgrado</v>
      </c>
      <c r="K94" s="98" t="s">
        <v>411</v>
      </c>
      <c r="L94" s="98"/>
    </row>
    <row r="95" spans="3:12">
      <c r="C95" s="145"/>
      <c r="D95" s="158"/>
      <c r="E95" s="118"/>
      <c r="F95" s="97">
        <f t="shared" si="5"/>
        <v>0</v>
      </c>
      <c r="G95" s="161"/>
      <c r="H95" s="146"/>
      <c r="I95" s="130" t="e">
        <f>VLOOKUP(H95,Presupuesto!$B$11:$C$565,2,0)</f>
        <v>#N/A</v>
      </c>
      <c r="J95" s="98" t="str">
        <f t="shared" si="6"/>
        <v>Posgrado</v>
      </c>
      <c r="K95" s="98" t="s">
        <v>411</v>
      </c>
      <c r="L95" s="98"/>
    </row>
    <row r="96" spans="3:12">
      <c r="C96" s="145"/>
      <c r="D96" s="158"/>
      <c r="E96" s="118"/>
      <c r="F96" s="97">
        <f t="shared" si="5"/>
        <v>0</v>
      </c>
      <c r="G96" s="161"/>
      <c r="H96" s="146"/>
      <c r="I96" s="130" t="e">
        <f>VLOOKUP(H96,Presupuesto!$B$11:$C$565,2,0)</f>
        <v>#N/A</v>
      </c>
      <c r="J96" s="98" t="str">
        <f t="shared" si="6"/>
        <v>Posgrado</v>
      </c>
      <c r="K96" s="98" t="s">
        <v>411</v>
      </c>
      <c r="L96" s="98"/>
    </row>
    <row r="97" spans="3:12" ht="15.75" thickBot="1">
      <c r="C97" s="147"/>
      <c r="D97" s="222"/>
      <c r="E97" s="103"/>
      <c r="F97" s="105">
        <f t="shared" si="5"/>
        <v>0</v>
      </c>
      <c r="G97" s="162"/>
      <c r="H97" s="148"/>
      <c r="I97" s="132" t="e">
        <f>VLOOKUP(H97,Presupuesto!$B$11:$C$565,2,0)</f>
        <v>#N/A</v>
      </c>
      <c r="J97" s="106" t="str">
        <f t="shared" si="6"/>
        <v>Posgrado</v>
      </c>
      <c r="K97" s="124" t="s">
        <v>393</v>
      </c>
      <c r="L97" s="106"/>
    </row>
    <row r="98" spans="3:12">
      <c r="F98" s="90"/>
      <c r="G98" s="89"/>
      <c r="H98" s="90"/>
      <c r="I98" s="90"/>
    </row>
    <row r="99" spans="3:12" ht="15.75" thickBot="1"/>
    <row r="100" spans="3:12" ht="15.75" thickBot="1">
      <c r="C100" s="157" t="s">
        <v>53</v>
      </c>
      <c r="D100" s="373">
        <f>SUM(F107:F127)</f>
        <v>0</v>
      </c>
      <c r="F100" s="70"/>
      <c r="G100" s="79"/>
      <c r="H100" s="70"/>
      <c r="I100" s="70"/>
    </row>
    <row r="101" spans="3:12">
      <c r="C101" s="70"/>
      <c r="D101" s="31"/>
      <c r="E101" s="93"/>
      <c r="F101" s="93"/>
      <c r="G101" s="93"/>
      <c r="H101" s="76"/>
      <c r="I101" s="76"/>
      <c r="J101" s="76"/>
      <c r="K101" s="112"/>
    </row>
    <row r="102" spans="3:12" ht="15.75">
      <c r="C102" s="302" t="s">
        <v>391</v>
      </c>
      <c r="D102" s="369"/>
      <c r="E102" s="93"/>
      <c r="F102" s="93"/>
      <c r="G102" s="93"/>
      <c r="H102" s="76"/>
      <c r="I102" s="76"/>
      <c r="J102" s="76"/>
      <c r="K102" s="112"/>
    </row>
    <row r="103" spans="3:12" ht="18.7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30.75" thickBot="1">
      <c r="C106" s="129" t="s">
        <v>44</v>
      </c>
      <c r="D106" s="134" t="s">
        <v>55</v>
      </c>
      <c r="E106" s="136" t="s">
        <v>57</v>
      </c>
      <c r="F106" s="135" t="s">
        <v>27</v>
      </c>
      <c r="G106" s="133" t="s">
        <v>130</v>
      </c>
      <c r="H106" s="136" t="s">
        <v>46</v>
      </c>
      <c r="I106" s="133" t="s">
        <v>131</v>
      </c>
      <c r="J106" s="133" t="s">
        <v>409</v>
      </c>
      <c r="K106" s="133" t="s">
        <v>410</v>
      </c>
      <c r="L106" s="133" t="s">
        <v>120</v>
      </c>
    </row>
    <row r="107" spans="3:12">
      <c r="C107" s="141"/>
      <c r="D107" s="158"/>
      <c r="E107" s="115"/>
      <c r="F107" s="97">
        <f t="shared" ref="F107:F127" si="7">D107*E107</f>
        <v>0</v>
      </c>
      <c r="G107" s="161"/>
      <c r="H107" s="142"/>
      <c r="I107" s="130" t="e">
        <f>VLOOKUP(H107,Presupuesto!$B$11:$C$565,2,0)</f>
        <v>#N/A</v>
      </c>
      <c r="J107" s="218" t="s">
        <v>1453</v>
      </c>
      <c r="K107" s="98" t="s">
        <v>393</v>
      </c>
      <c r="L107" s="98"/>
    </row>
    <row r="108" spans="3:12">
      <c r="C108" s="141"/>
      <c r="D108" s="158"/>
      <c r="E108" s="123"/>
      <c r="F108" s="97">
        <f t="shared" si="7"/>
        <v>0</v>
      </c>
      <c r="G108" s="161"/>
      <c r="H108" s="142"/>
      <c r="I108" s="130" t="e">
        <f>VLOOKUP(H108,Presupuesto!$B$11:$C$565,2,0)</f>
        <v>#N/A</v>
      </c>
      <c r="J108" s="98" t="str">
        <f>$J$107</f>
        <v>Posgrado</v>
      </c>
      <c r="K108" s="98" t="s">
        <v>411</v>
      </c>
      <c r="L108" s="98"/>
    </row>
    <row r="109" spans="3:12">
      <c r="C109" s="141"/>
      <c r="D109" s="158"/>
      <c r="E109" s="123"/>
      <c r="F109" s="97">
        <f t="shared" si="7"/>
        <v>0</v>
      </c>
      <c r="G109" s="161"/>
      <c r="H109" s="142"/>
      <c r="I109" s="130" t="e">
        <f>VLOOKUP(H109,Presupuesto!$B$11:$C$565,2,0)</f>
        <v>#N/A</v>
      </c>
      <c r="J109" s="98" t="str">
        <f t="shared" ref="J109:J127" si="8">$J$107</f>
        <v>Posgrado</v>
      </c>
      <c r="K109" s="98" t="s">
        <v>411</v>
      </c>
      <c r="L109" s="98"/>
    </row>
    <row r="110" spans="3:12">
      <c r="C110" s="141"/>
      <c r="D110" s="158"/>
      <c r="E110" s="123"/>
      <c r="F110" s="97">
        <f t="shared" si="7"/>
        <v>0</v>
      </c>
      <c r="G110" s="161"/>
      <c r="H110" s="142"/>
      <c r="I110" s="130" t="e">
        <f>VLOOKUP(H110,Presupuesto!$B$11:$C$565,2,0)</f>
        <v>#N/A</v>
      </c>
      <c r="J110" s="98" t="str">
        <f t="shared" si="8"/>
        <v>Posgrado</v>
      </c>
      <c r="K110" s="98" t="s">
        <v>411</v>
      </c>
      <c r="L110" s="98"/>
    </row>
    <row r="111" spans="3:12">
      <c r="C111" s="141"/>
      <c r="D111" s="158"/>
      <c r="E111" s="123"/>
      <c r="F111" s="97">
        <f t="shared" si="7"/>
        <v>0</v>
      </c>
      <c r="G111" s="161"/>
      <c r="H111" s="142"/>
      <c r="I111" s="130" t="e">
        <f>VLOOKUP(H111,Presupuesto!$B$11:$C$565,2,0)</f>
        <v>#N/A</v>
      </c>
      <c r="J111" s="98" t="str">
        <f t="shared" si="8"/>
        <v>Posgrado</v>
      </c>
      <c r="K111" s="98" t="s">
        <v>411</v>
      </c>
      <c r="L111" s="98"/>
    </row>
    <row r="112" spans="3:12">
      <c r="C112" s="141"/>
      <c r="D112" s="158"/>
      <c r="E112" s="123"/>
      <c r="F112" s="97">
        <f t="shared" si="7"/>
        <v>0</v>
      </c>
      <c r="G112" s="161"/>
      <c r="H112" s="142"/>
      <c r="I112" s="130" t="e">
        <f>VLOOKUP(H112,Presupuesto!$B$11:$C$565,2,0)</f>
        <v>#N/A</v>
      </c>
      <c r="J112" s="98" t="str">
        <f t="shared" si="8"/>
        <v>Posgrado</v>
      </c>
      <c r="K112" s="98" t="s">
        <v>400</v>
      </c>
      <c r="L112" s="98"/>
    </row>
    <row r="113" spans="3:12">
      <c r="C113" s="141"/>
      <c r="D113" s="158"/>
      <c r="E113" s="123"/>
      <c r="F113" s="97">
        <f t="shared" si="7"/>
        <v>0</v>
      </c>
      <c r="G113" s="161"/>
      <c r="H113" s="142"/>
      <c r="I113" s="130" t="e">
        <f>VLOOKUP(H113,Presupuesto!$B$11:$C$565,2,0)</f>
        <v>#N/A</v>
      </c>
      <c r="J113" s="98" t="str">
        <f t="shared" si="8"/>
        <v>Posgrado</v>
      </c>
      <c r="K113" s="98" t="s">
        <v>411</v>
      </c>
      <c r="L113" s="98"/>
    </row>
    <row r="114" spans="3:12">
      <c r="C114" s="141"/>
      <c r="D114" s="158"/>
      <c r="E114" s="123"/>
      <c r="F114" s="97">
        <f t="shared" si="7"/>
        <v>0</v>
      </c>
      <c r="G114" s="161"/>
      <c r="H114" s="142"/>
      <c r="I114" s="130" t="e">
        <f>VLOOKUP(H114,Presupuesto!$B$11:$C$565,2,0)</f>
        <v>#N/A</v>
      </c>
      <c r="J114" s="98" t="str">
        <f t="shared" si="8"/>
        <v>Posgrado</v>
      </c>
      <c r="K114" s="98" t="s">
        <v>411</v>
      </c>
      <c r="L114" s="98"/>
    </row>
    <row r="115" spans="3:12">
      <c r="C115" s="141"/>
      <c r="D115" s="158"/>
      <c r="E115" s="123"/>
      <c r="F115" s="97">
        <f t="shared" si="7"/>
        <v>0</v>
      </c>
      <c r="G115" s="161"/>
      <c r="H115" s="142"/>
      <c r="I115" s="130" t="e">
        <f>VLOOKUP(H115,Presupuesto!$B$11:$C$565,2,0)</f>
        <v>#N/A</v>
      </c>
      <c r="J115" s="98" t="str">
        <f t="shared" si="8"/>
        <v>Posgrado</v>
      </c>
      <c r="K115" s="98" t="s">
        <v>411</v>
      </c>
      <c r="L115" s="98"/>
    </row>
    <row r="116" spans="3:12">
      <c r="C116" s="141"/>
      <c r="D116" s="158"/>
      <c r="E116" s="123"/>
      <c r="F116" s="97">
        <f t="shared" si="7"/>
        <v>0</v>
      </c>
      <c r="G116" s="161"/>
      <c r="H116" s="142"/>
      <c r="I116" s="130" t="e">
        <f>VLOOKUP(H116,Presupuesto!$B$11:$C$565,2,0)</f>
        <v>#N/A</v>
      </c>
      <c r="J116" s="98" t="str">
        <f t="shared" si="8"/>
        <v>Posgrado</v>
      </c>
      <c r="K116" s="98" t="s">
        <v>411</v>
      </c>
      <c r="L116" s="98"/>
    </row>
    <row r="117" spans="3:12">
      <c r="C117" s="143"/>
      <c r="D117" s="158"/>
      <c r="E117" s="118"/>
      <c r="F117" s="97">
        <f t="shared" si="7"/>
        <v>0</v>
      </c>
      <c r="G117" s="161"/>
      <c r="H117" s="144"/>
      <c r="I117" s="130" t="e">
        <f>VLOOKUP(H117,Presupuesto!$B$11:$C$565,2,0)</f>
        <v>#N/A</v>
      </c>
      <c r="J117" s="98" t="str">
        <f t="shared" si="8"/>
        <v>Posgrado</v>
      </c>
      <c r="K117" s="98" t="s">
        <v>411</v>
      </c>
      <c r="L117" s="98"/>
    </row>
    <row r="118" spans="3:12">
      <c r="C118" s="143"/>
      <c r="D118" s="158"/>
      <c r="E118" s="118"/>
      <c r="F118" s="97">
        <f t="shared" si="7"/>
        <v>0</v>
      </c>
      <c r="G118" s="161"/>
      <c r="H118" s="144"/>
      <c r="I118" s="130" t="e">
        <f>VLOOKUP(H118,Presupuesto!$B$11:$C$565,2,0)</f>
        <v>#N/A</v>
      </c>
      <c r="J118" s="98" t="str">
        <f t="shared" si="8"/>
        <v>Posgrado</v>
      </c>
      <c r="K118" s="98" t="s">
        <v>411</v>
      </c>
      <c r="L118" s="98"/>
    </row>
    <row r="119" spans="3:12">
      <c r="C119" s="143"/>
      <c r="D119" s="158"/>
      <c r="E119" s="118"/>
      <c r="F119" s="97">
        <f t="shared" si="7"/>
        <v>0</v>
      </c>
      <c r="G119" s="161"/>
      <c r="H119" s="144"/>
      <c r="I119" s="130" t="e">
        <f>VLOOKUP(H119,Presupuesto!$B$11:$C$565,2,0)</f>
        <v>#N/A</v>
      </c>
      <c r="J119" s="98" t="str">
        <f t="shared" si="8"/>
        <v>Posgrado</v>
      </c>
      <c r="K119" s="98" t="s">
        <v>411</v>
      </c>
      <c r="L119" s="98"/>
    </row>
    <row r="120" spans="3:12">
      <c r="C120" s="143"/>
      <c r="D120" s="158"/>
      <c r="E120" s="118"/>
      <c r="F120" s="97">
        <f t="shared" si="7"/>
        <v>0</v>
      </c>
      <c r="G120" s="161"/>
      <c r="H120" s="144"/>
      <c r="I120" s="130" t="e">
        <f>VLOOKUP(H120,Presupuesto!$B$11:$C$565,2,0)</f>
        <v>#N/A</v>
      </c>
      <c r="J120" s="98" t="str">
        <f t="shared" si="8"/>
        <v>Posgrado</v>
      </c>
      <c r="K120" s="98" t="s">
        <v>411</v>
      </c>
      <c r="L120" s="98"/>
    </row>
    <row r="121" spans="3:12">
      <c r="C121" s="143"/>
      <c r="D121" s="158"/>
      <c r="E121" s="118"/>
      <c r="F121" s="97">
        <f t="shared" si="7"/>
        <v>0</v>
      </c>
      <c r="G121" s="161"/>
      <c r="H121" s="144"/>
      <c r="I121" s="130" t="e">
        <f>VLOOKUP(H121,Presupuesto!$B$11:$C$565,2,0)</f>
        <v>#N/A</v>
      </c>
      <c r="J121" s="98" t="str">
        <f t="shared" si="8"/>
        <v>Posgrado</v>
      </c>
      <c r="K121" s="98" t="s">
        <v>411</v>
      </c>
      <c r="L121" s="98"/>
    </row>
    <row r="122" spans="3:12">
      <c r="C122" s="143"/>
      <c r="D122" s="158"/>
      <c r="E122" s="118"/>
      <c r="F122" s="97">
        <f t="shared" si="7"/>
        <v>0</v>
      </c>
      <c r="G122" s="161"/>
      <c r="H122" s="144"/>
      <c r="I122" s="130" t="e">
        <f>VLOOKUP(H122,Presupuesto!$B$11:$C$565,2,0)</f>
        <v>#N/A</v>
      </c>
      <c r="J122" s="98" t="str">
        <f t="shared" si="8"/>
        <v>Posgrado</v>
      </c>
      <c r="K122" s="98" t="s">
        <v>411</v>
      </c>
      <c r="L122" s="98"/>
    </row>
    <row r="123" spans="3:12">
      <c r="C123" s="145"/>
      <c r="D123" s="158"/>
      <c r="E123" s="118"/>
      <c r="F123" s="97">
        <f t="shared" si="7"/>
        <v>0</v>
      </c>
      <c r="G123" s="161"/>
      <c r="H123" s="146"/>
      <c r="I123" s="130" t="e">
        <f>VLOOKUP(H123,Presupuesto!$B$11:$C$565,2,0)</f>
        <v>#N/A</v>
      </c>
      <c r="J123" s="98" t="str">
        <f t="shared" si="8"/>
        <v>Posgrado</v>
      </c>
      <c r="K123" s="98" t="s">
        <v>402</v>
      </c>
      <c r="L123" s="98"/>
    </row>
    <row r="124" spans="3:12">
      <c r="C124" s="145"/>
      <c r="D124" s="158"/>
      <c r="E124" s="118"/>
      <c r="F124" s="97">
        <f t="shared" si="7"/>
        <v>0</v>
      </c>
      <c r="G124" s="161"/>
      <c r="H124" s="146"/>
      <c r="I124" s="130" t="e">
        <f>VLOOKUP(H124,Presupuesto!$B$11:$C$565,2,0)</f>
        <v>#N/A</v>
      </c>
      <c r="J124" s="98" t="str">
        <f t="shared" si="8"/>
        <v>Posgrado</v>
      </c>
      <c r="K124" s="98" t="s">
        <v>411</v>
      </c>
      <c r="L124" s="98"/>
    </row>
    <row r="125" spans="3:12">
      <c r="C125" s="145"/>
      <c r="D125" s="158"/>
      <c r="E125" s="118"/>
      <c r="F125" s="97">
        <f t="shared" si="7"/>
        <v>0</v>
      </c>
      <c r="G125" s="161"/>
      <c r="H125" s="146"/>
      <c r="I125" s="130" t="e">
        <f>VLOOKUP(H125,Presupuesto!$B$11:$C$565,2,0)</f>
        <v>#N/A</v>
      </c>
      <c r="J125" s="98" t="str">
        <f t="shared" si="8"/>
        <v>Posgrado</v>
      </c>
      <c r="K125" s="98" t="s">
        <v>411</v>
      </c>
      <c r="L125" s="98"/>
    </row>
    <row r="126" spans="3:12">
      <c r="C126" s="145"/>
      <c r="D126" s="158"/>
      <c r="E126" s="118"/>
      <c r="F126" s="97">
        <f t="shared" si="7"/>
        <v>0</v>
      </c>
      <c r="G126" s="161"/>
      <c r="H126" s="146"/>
      <c r="I126" s="130" t="e">
        <f>VLOOKUP(H126,Presupuesto!$B$11:$C$565,2,0)</f>
        <v>#N/A</v>
      </c>
      <c r="J126" s="98" t="str">
        <f t="shared" si="8"/>
        <v>Posgrado</v>
      </c>
      <c r="K126" s="98" t="s">
        <v>411</v>
      </c>
      <c r="L126" s="98"/>
    </row>
    <row r="127" spans="3:12" ht="15.75" thickBot="1">
      <c r="C127" s="147"/>
      <c r="D127" s="222"/>
      <c r="E127" s="103"/>
      <c r="F127" s="105">
        <f t="shared" si="7"/>
        <v>0</v>
      </c>
      <c r="G127" s="162"/>
      <c r="H127" s="148"/>
      <c r="I127" s="132" t="e">
        <f>VLOOKUP(H127,Presupuesto!$B$11:$C$565,2,0)</f>
        <v>#N/A</v>
      </c>
      <c r="J127" s="106" t="str">
        <f t="shared" si="8"/>
        <v>Posgrado</v>
      </c>
      <c r="K127" s="124" t="s">
        <v>393</v>
      </c>
      <c r="L127" s="106"/>
    </row>
    <row r="129" spans="3:12" ht="15.75" thickBot="1"/>
    <row r="130" spans="3:12" ht="15.75" thickBot="1">
      <c r="C130" s="157" t="s">
        <v>53</v>
      </c>
      <c r="D130" s="373">
        <f>SUM(F137:F157)</f>
        <v>0</v>
      </c>
      <c r="F130" s="70"/>
      <c r="G130" s="79"/>
      <c r="H130" s="70"/>
      <c r="I130" s="70"/>
    </row>
    <row r="131" spans="3:12">
      <c r="C131" s="70"/>
      <c r="D131" s="31"/>
      <c r="E131" s="93"/>
      <c r="F131" s="93"/>
      <c r="G131" s="93"/>
      <c r="H131" s="76"/>
      <c r="I131" s="76"/>
      <c r="J131" s="76"/>
      <c r="K131" s="112"/>
    </row>
    <row r="132" spans="3:12" ht="15.75">
      <c r="C132" s="302" t="s">
        <v>391</v>
      </c>
      <c r="D132" s="369"/>
      <c r="E132" s="93"/>
      <c r="F132" s="93"/>
      <c r="G132" s="93"/>
      <c r="H132" s="76"/>
      <c r="I132" s="76"/>
      <c r="J132" s="76"/>
      <c r="K132" s="112"/>
    </row>
    <row r="133" spans="3:12" ht="18.7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30.75" thickBot="1">
      <c r="C136" s="129" t="s">
        <v>44</v>
      </c>
      <c r="D136" s="134" t="s">
        <v>55</v>
      </c>
      <c r="E136" s="136" t="s">
        <v>57</v>
      </c>
      <c r="F136" s="135" t="s">
        <v>27</v>
      </c>
      <c r="G136" s="133" t="s">
        <v>130</v>
      </c>
      <c r="H136" s="136" t="s">
        <v>46</v>
      </c>
      <c r="I136" s="133" t="s">
        <v>131</v>
      </c>
      <c r="J136" s="133" t="s">
        <v>409</v>
      </c>
      <c r="K136" s="133" t="s">
        <v>410</v>
      </c>
      <c r="L136" s="133" t="s">
        <v>120</v>
      </c>
    </row>
    <row r="137" spans="3:12">
      <c r="C137" s="141"/>
      <c r="D137" s="158"/>
      <c r="E137" s="115"/>
      <c r="F137" s="97">
        <f t="shared" ref="F137:F157" si="9">D137*E137</f>
        <v>0</v>
      </c>
      <c r="G137" s="161"/>
      <c r="H137" s="142"/>
      <c r="I137" s="130" t="e">
        <f>VLOOKUP(H137,Presupuesto!$B$11:$C$565,2,0)</f>
        <v>#N/A</v>
      </c>
      <c r="J137" s="218" t="s">
        <v>1453</v>
      </c>
      <c r="K137" s="98" t="s">
        <v>393</v>
      </c>
      <c r="L137" s="98"/>
    </row>
    <row r="138" spans="3:12">
      <c r="C138" s="141"/>
      <c r="D138" s="158"/>
      <c r="E138" s="123"/>
      <c r="F138" s="97">
        <f t="shared" si="9"/>
        <v>0</v>
      </c>
      <c r="G138" s="161"/>
      <c r="H138" s="142"/>
      <c r="I138" s="130" t="e">
        <f>VLOOKUP(H138,Presupuesto!$B$11:$C$565,2,0)</f>
        <v>#N/A</v>
      </c>
      <c r="J138" s="98" t="str">
        <f>$J$137</f>
        <v>Posgrado</v>
      </c>
      <c r="K138" s="98" t="s">
        <v>411</v>
      </c>
      <c r="L138" s="98"/>
    </row>
    <row r="139" spans="3:12">
      <c r="C139" s="141"/>
      <c r="D139" s="158"/>
      <c r="E139" s="123"/>
      <c r="F139" s="97">
        <f t="shared" si="9"/>
        <v>0</v>
      </c>
      <c r="G139" s="161"/>
      <c r="H139" s="142"/>
      <c r="I139" s="130" t="e">
        <f>VLOOKUP(H139,Presupuesto!$B$11:$C$565,2,0)</f>
        <v>#N/A</v>
      </c>
      <c r="J139" s="98" t="str">
        <f t="shared" ref="J139:J157" si="10">$J$137</f>
        <v>Posgrado</v>
      </c>
      <c r="K139" s="98" t="s">
        <v>411</v>
      </c>
      <c r="L139" s="98"/>
    </row>
    <row r="140" spans="3:12">
      <c r="C140" s="141"/>
      <c r="D140" s="158"/>
      <c r="E140" s="123"/>
      <c r="F140" s="97">
        <f t="shared" si="9"/>
        <v>0</v>
      </c>
      <c r="G140" s="161"/>
      <c r="H140" s="142"/>
      <c r="I140" s="130" t="e">
        <f>VLOOKUP(H140,Presupuesto!$B$11:$C$565,2,0)</f>
        <v>#N/A</v>
      </c>
      <c r="J140" s="98" t="str">
        <f t="shared" si="10"/>
        <v>Posgrado</v>
      </c>
      <c r="K140" s="98" t="s">
        <v>411</v>
      </c>
      <c r="L140" s="98"/>
    </row>
    <row r="141" spans="3:12">
      <c r="C141" s="141"/>
      <c r="D141" s="158"/>
      <c r="E141" s="123"/>
      <c r="F141" s="97">
        <f t="shared" si="9"/>
        <v>0</v>
      </c>
      <c r="G141" s="161"/>
      <c r="H141" s="142"/>
      <c r="I141" s="130" t="e">
        <f>VLOOKUP(H141,Presupuesto!$B$11:$C$565,2,0)</f>
        <v>#N/A</v>
      </c>
      <c r="J141" s="98" t="str">
        <f t="shared" si="10"/>
        <v>Posgrado</v>
      </c>
      <c r="K141" s="98" t="s">
        <v>411</v>
      </c>
      <c r="L141" s="98"/>
    </row>
    <row r="142" spans="3:12">
      <c r="C142" s="141"/>
      <c r="D142" s="158"/>
      <c r="E142" s="123"/>
      <c r="F142" s="97">
        <f t="shared" si="9"/>
        <v>0</v>
      </c>
      <c r="G142" s="161"/>
      <c r="H142" s="142"/>
      <c r="I142" s="130" t="e">
        <f>VLOOKUP(H142,Presupuesto!$B$11:$C$565,2,0)</f>
        <v>#N/A</v>
      </c>
      <c r="J142" s="98" t="str">
        <f t="shared" si="10"/>
        <v>Posgrado</v>
      </c>
      <c r="K142" s="98" t="s">
        <v>400</v>
      </c>
      <c r="L142" s="98"/>
    </row>
    <row r="143" spans="3:12">
      <c r="C143" s="141"/>
      <c r="D143" s="158"/>
      <c r="E143" s="123"/>
      <c r="F143" s="97">
        <f t="shared" si="9"/>
        <v>0</v>
      </c>
      <c r="G143" s="161"/>
      <c r="H143" s="142"/>
      <c r="I143" s="130" t="e">
        <f>VLOOKUP(H143,Presupuesto!$B$11:$C$565,2,0)</f>
        <v>#N/A</v>
      </c>
      <c r="J143" s="98" t="str">
        <f t="shared" si="10"/>
        <v>Posgrado</v>
      </c>
      <c r="K143" s="98" t="s">
        <v>411</v>
      </c>
      <c r="L143" s="98"/>
    </row>
    <row r="144" spans="3:12">
      <c r="C144" s="141"/>
      <c r="D144" s="158"/>
      <c r="E144" s="123"/>
      <c r="F144" s="97">
        <f t="shared" si="9"/>
        <v>0</v>
      </c>
      <c r="G144" s="161"/>
      <c r="H144" s="142"/>
      <c r="I144" s="130" t="e">
        <f>VLOOKUP(H144,Presupuesto!$B$11:$C$565,2,0)</f>
        <v>#N/A</v>
      </c>
      <c r="J144" s="98" t="str">
        <f t="shared" si="10"/>
        <v>Posgrado</v>
      </c>
      <c r="K144" s="98" t="s">
        <v>411</v>
      </c>
      <c r="L144" s="98"/>
    </row>
    <row r="145" spans="3:12">
      <c r="C145" s="141"/>
      <c r="D145" s="158"/>
      <c r="E145" s="123"/>
      <c r="F145" s="97">
        <f t="shared" si="9"/>
        <v>0</v>
      </c>
      <c r="G145" s="161"/>
      <c r="H145" s="142"/>
      <c r="I145" s="130" t="e">
        <f>VLOOKUP(H145,Presupuesto!$B$11:$C$565,2,0)</f>
        <v>#N/A</v>
      </c>
      <c r="J145" s="98" t="str">
        <f t="shared" si="10"/>
        <v>Posgrado</v>
      </c>
      <c r="K145" s="98" t="s">
        <v>411</v>
      </c>
      <c r="L145" s="98"/>
    </row>
    <row r="146" spans="3:12">
      <c r="C146" s="141"/>
      <c r="D146" s="158"/>
      <c r="E146" s="123"/>
      <c r="F146" s="97">
        <f t="shared" si="9"/>
        <v>0</v>
      </c>
      <c r="G146" s="161"/>
      <c r="H146" s="142"/>
      <c r="I146" s="130" t="e">
        <f>VLOOKUP(H146,Presupuesto!$B$11:$C$565,2,0)</f>
        <v>#N/A</v>
      </c>
      <c r="J146" s="98" t="str">
        <f t="shared" si="10"/>
        <v>Posgrado</v>
      </c>
      <c r="K146" s="98" t="s">
        <v>411</v>
      </c>
      <c r="L146" s="98"/>
    </row>
    <row r="147" spans="3:12">
      <c r="C147" s="143"/>
      <c r="D147" s="158"/>
      <c r="E147" s="118"/>
      <c r="F147" s="97">
        <f t="shared" si="9"/>
        <v>0</v>
      </c>
      <c r="G147" s="161"/>
      <c r="H147" s="144"/>
      <c r="I147" s="130" t="e">
        <f>VLOOKUP(H147,Presupuesto!$B$11:$C$565,2,0)</f>
        <v>#N/A</v>
      </c>
      <c r="J147" s="98" t="str">
        <f t="shared" si="10"/>
        <v>Posgrado</v>
      </c>
      <c r="K147" s="98" t="s">
        <v>411</v>
      </c>
      <c r="L147" s="98"/>
    </row>
    <row r="148" spans="3:12">
      <c r="C148" s="143"/>
      <c r="D148" s="158"/>
      <c r="E148" s="118"/>
      <c r="F148" s="97">
        <f t="shared" si="9"/>
        <v>0</v>
      </c>
      <c r="G148" s="161"/>
      <c r="H148" s="144"/>
      <c r="I148" s="130" t="e">
        <f>VLOOKUP(H148,Presupuesto!$B$11:$C$565,2,0)</f>
        <v>#N/A</v>
      </c>
      <c r="J148" s="98" t="str">
        <f t="shared" si="10"/>
        <v>Posgrado</v>
      </c>
      <c r="K148" s="98" t="s">
        <v>411</v>
      </c>
      <c r="L148" s="98"/>
    </row>
    <row r="149" spans="3:12">
      <c r="C149" s="143"/>
      <c r="D149" s="158"/>
      <c r="E149" s="118"/>
      <c r="F149" s="97">
        <f t="shared" si="9"/>
        <v>0</v>
      </c>
      <c r="G149" s="161"/>
      <c r="H149" s="144"/>
      <c r="I149" s="130" t="e">
        <f>VLOOKUP(H149,Presupuesto!$B$11:$C$565,2,0)</f>
        <v>#N/A</v>
      </c>
      <c r="J149" s="98" t="str">
        <f t="shared" si="10"/>
        <v>Posgrado</v>
      </c>
      <c r="K149" s="98" t="s">
        <v>411</v>
      </c>
      <c r="L149" s="98"/>
    </row>
    <row r="150" spans="3:12">
      <c r="C150" s="143"/>
      <c r="D150" s="158"/>
      <c r="E150" s="118"/>
      <c r="F150" s="97">
        <f t="shared" si="9"/>
        <v>0</v>
      </c>
      <c r="G150" s="161"/>
      <c r="H150" s="144"/>
      <c r="I150" s="130" t="e">
        <f>VLOOKUP(H150,Presupuesto!$B$11:$C$565,2,0)</f>
        <v>#N/A</v>
      </c>
      <c r="J150" s="98" t="str">
        <f t="shared" si="10"/>
        <v>Posgrado</v>
      </c>
      <c r="K150" s="98" t="s">
        <v>411</v>
      </c>
      <c r="L150" s="98"/>
    </row>
    <row r="151" spans="3:12">
      <c r="C151" s="143"/>
      <c r="D151" s="158"/>
      <c r="E151" s="118"/>
      <c r="F151" s="97">
        <f t="shared" si="9"/>
        <v>0</v>
      </c>
      <c r="G151" s="161"/>
      <c r="H151" s="144"/>
      <c r="I151" s="130" t="e">
        <f>VLOOKUP(H151,Presupuesto!$B$11:$C$565,2,0)</f>
        <v>#N/A</v>
      </c>
      <c r="J151" s="98" t="str">
        <f t="shared" si="10"/>
        <v>Posgrado</v>
      </c>
      <c r="K151" s="98" t="s">
        <v>411</v>
      </c>
      <c r="L151" s="98"/>
    </row>
    <row r="152" spans="3:12">
      <c r="C152" s="143"/>
      <c r="D152" s="158"/>
      <c r="E152" s="118"/>
      <c r="F152" s="97">
        <f t="shared" si="9"/>
        <v>0</v>
      </c>
      <c r="G152" s="161"/>
      <c r="H152" s="144"/>
      <c r="I152" s="130" t="e">
        <f>VLOOKUP(H152,Presupuesto!$B$11:$C$565,2,0)</f>
        <v>#N/A</v>
      </c>
      <c r="J152" s="98" t="str">
        <f t="shared" si="10"/>
        <v>Posgrado</v>
      </c>
      <c r="K152" s="98" t="s">
        <v>411</v>
      </c>
      <c r="L152" s="98"/>
    </row>
    <row r="153" spans="3:12">
      <c r="C153" s="145"/>
      <c r="D153" s="158"/>
      <c r="E153" s="118"/>
      <c r="F153" s="97">
        <f t="shared" si="9"/>
        <v>0</v>
      </c>
      <c r="G153" s="161"/>
      <c r="H153" s="146"/>
      <c r="I153" s="130" t="e">
        <f>VLOOKUP(H153,Presupuesto!$B$11:$C$565,2,0)</f>
        <v>#N/A</v>
      </c>
      <c r="J153" s="98" t="str">
        <f t="shared" si="10"/>
        <v>Posgrado</v>
      </c>
      <c r="K153" s="98" t="s">
        <v>402</v>
      </c>
      <c r="L153" s="98"/>
    </row>
    <row r="154" spans="3:12">
      <c r="C154" s="145"/>
      <c r="D154" s="158"/>
      <c r="E154" s="118"/>
      <c r="F154" s="97">
        <f t="shared" si="9"/>
        <v>0</v>
      </c>
      <c r="G154" s="161"/>
      <c r="H154" s="146"/>
      <c r="I154" s="130" t="e">
        <f>VLOOKUP(H154,Presupuesto!$B$11:$C$565,2,0)</f>
        <v>#N/A</v>
      </c>
      <c r="J154" s="98" t="str">
        <f t="shared" si="10"/>
        <v>Posgrado</v>
      </c>
      <c r="K154" s="98" t="s">
        <v>411</v>
      </c>
      <c r="L154" s="98"/>
    </row>
    <row r="155" spans="3:12">
      <c r="C155" s="145"/>
      <c r="D155" s="158"/>
      <c r="E155" s="118"/>
      <c r="F155" s="97">
        <f t="shared" si="9"/>
        <v>0</v>
      </c>
      <c r="G155" s="161"/>
      <c r="H155" s="146"/>
      <c r="I155" s="130" t="e">
        <f>VLOOKUP(H155,Presupuesto!$B$11:$C$565,2,0)</f>
        <v>#N/A</v>
      </c>
      <c r="J155" s="98" t="str">
        <f t="shared" si="10"/>
        <v>Posgrado</v>
      </c>
      <c r="K155" s="98" t="s">
        <v>411</v>
      </c>
      <c r="L155" s="98"/>
    </row>
    <row r="156" spans="3:12">
      <c r="C156" s="145"/>
      <c r="D156" s="158"/>
      <c r="E156" s="118"/>
      <c r="F156" s="97">
        <f t="shared" si="9"/>
        <v>0</v>
      </c>
      <c r="G156" s="161"/>
      <c r="H156" s="146"/>
      <c r="I156" s="130" t="e">
        <f>VLOOKUP(H156,Presupuesto!$B$11:$C$565,2,0)</f>
        <v>#N/A</v>
      </c>
      <c r="J156" s="98" t="str">
        <f t="shared" si="10"/>
        <v>Posgrado</v>
      </c>
      <c r="K156" s="98" t="s">
        <v>411</v>
      </c>
      <c r="L156" s="98"/>
    </row>
    <row r="157" spans="3:12" ht="15.75" thickBot="1">
      <c r="C157" s="147"/>
      <c r="D157" s="222"/>
      <c r="E157" s="103"/>
      <c r="F157" s="105">
        <f t="shared" si="9"/>
        <v>0</v>
      </c>
      <c r="G157" s="162"/>
      <c r="H157" s="148"/>
      <c r="I157" s="132" t="e">
        <f>VLOOKUP(H157,Presupuesto!$B$11:$C$565,2,0)</f>
        <v>#N/A</v>
      </c>
      <c r="J157" s="106" t="str">
        <f t="shared" si="10"/>
        <v>Posgrado</v>
      </c>
      <c r="K157" s="124" t="s">
        <v>393</v>
      </c>
      <c r="L157" s="106"/>
    </row>
    <row r="158" spans="3:12">
      <c r="F158" s="90"/>
      <c r="G158" s="89"/>
      <c r="H158" s="90"/>
      <c r="I158" s="90"/>
    </row>
    <row r="159" spans="3:12" ht="15.75" thickBot="1"/>
    <row r="160" spans="3:12" ht="15.75" thickBot="1">
      <c r="C160" s="157" t="s">
        <v>53</v>
      </c>
      <c r="D160" s="373">
        <f>SUM(F167:F187)</f>
        <v>0</v>
      </c>
      <c r="F160" s="70"/>
      <c r="G160" s="79"/>
      <c r="H160" s="70"/>
      <c r="I160" s="70"/>
    </row>
    <row r="161" spans="3:12">
      <c r="C161" s="70"/>
      <c r="D161" s="31"/>
      <c r="E161" s="93"/>
      <c r="F161" s="93"/>
      <c r="G161" s="93"/>
      <c r="H161" s="76"/>
      <c r="I161" s="76"/>
      <c r="J161" s="76"/>
      <c r="K161" s="112"/>
    </row>
    <row r="162" spans="3:12" ht="15.75">
      <c r="C162" s="302" t="s">
        <v>391</v>
      </c>
      <c r="D162" s="369"/>
      <c r="E162" s="93"/>
      <c r="F162" s="93"/>
      <c r="G162" s="93"/>
      <c r="H162" s="76"/>
      <c r="I162" s="76"/>
      <c r="J162" s="76"/>
      <c r="K162" s="112"/>
    </row>
    <row r="163" spans="3:12" ht="18.7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30.75" thickBot="1">
      <c r="C166" s="129" t="s">
        <v>44</v>
      </c>
      <c r="D166" s="134" t="s">
        <v>55</v>
      </c>
      <c r="E166" s="136" t="s">
        <v>57</v>
      </c>
      <c r="F166" s="135" t="s">
        <v>27</v>
      </c>
      <c r="G166" s="133" t="s">
        <v>130</v>
      </c>
      <c r="H166" s="136" t="s">
        <v>46</v>
      </c>
      <c r="I166" s="133" t="s">
        <v>131</v>
      </c>
      <c r="J166" s="133" t="s">
        <v>409</v>
      </c>
      <c r="K166" s="133" t="s">
        <v>410</v>
      </c>
      <c r="L166" s="133" t="s">
        <v>120</v>
      </c>
    </row>
    <row r="167" spans="3:12">
      <c r="C167" s="141"/>
      <c r="D167" s="158"/>
      <c r="E167" s="115"/>
      <c r="F167" s="97">
        <f t="shared" ref="F167:F187" si="11">D167*E167</f>
        <v>0</v>
      </c>
      <c r="G167" s="161"/>
      <c r="H167" s="142"/>
      <c r="I167" s="130" t="e">
        <f>VLOOKUP(H167,Presupuesto!$B$11:$C$565,2,0)</f>
        <v>#N/A</v>
      </c>
      <c r="J167" s="218" t="s">
        <v>1453</v>
      </c>
      <c r="K167" s="98" t="s">
        <v>393</v>
      </c>
      <c r="L167" s="98"/>
    </row>
    <row r="168" spans="3:12">
      <c r="C168" s="141"/>
      <c r="D168" s="158"/>
      <c r="E168" s="123"/>
      <c r="F168" s="97">
        <f t="shared" si="11"/>
        <v>0</v>
      </c>
      <c r="G168" s="161"/>
      <c r="H168" s="142"/>
      <c r="I168" s="130" t="e">
        <f>VLOOKUP(H168,Presupuesto!$B$11:$C$565,2,0)</f>
        <v>#N/A</v>
      </c>
      <c r="J168" s="98" t="str">
        <f>$J$167</f>
        <v>Posgrado</v>
      </c>
      <c r="K168" s="98" t="s">
        <v>411</v>
      </c>
      <c r="L168" s="98"/>
    </row>
    <row r="169" spans="3:12">
      <c r="C169" s="141"/>
      <c r="D169" s="158"/>
      <c r="E169" s="123"/>
      <c r="F169" s="97">
        <f t="shared" si="11"/>
        <v>0</v>
      </c>
      <c r="G169" s="161"/>
      <c r="H169" s="142"/>
      <c r="I169" s="130" t="e">
        <f>VLOOKUP(H169,Presupuesto!$B$11:$C$565,2,0)</f>
        <v>#N/A</v>
      </c>
      <c r="J169" s="98" t="str">
        <f t="shared" ref="J169:J187" si="12">$J$167</f>
        <v>Posgrado</v>
      </c>
      <c r="K169" s="98" t="s">
        <v>411</v>
      </c>
      <c r="L169" s="98"/>
    </row>
    <row r="170" spans="3:12">
      <c r="C170" s="141"/>
      <c r="D170" s="158"/>
      <c r="E170" s="123"/>
      <c r="F170" s="97">
        <f t="shared" si="11"/>
        <v>0</v>
      </c>
      <c r="G170" s="161"/>
      <c r="H170" s="142"/>
      <c r="I170" s="130" t="e">
        <f>VLOOKUP(H170,Presupuesto!$B$11:$C$565,2,0)</f>
        <v>#N/A</v>
      </c>
      <c r="J170" s="98" t="str">
        <f t="shared" si="12"/>
        <v>Posgrado</v>
      </c>
      <c r="K170" s="98" t="s">
        <v>411</v>
      </c>
      <c r="L170" s="98"/>
    </row>
    <row r="171" spans="3:12">
      <c r="C171" s="141"/>
      <c r="D171" s="158"/>
      <c r="E171" s="123"/>
      <c r="F171" s="97">
        <f t="shared" si="11"/>
        <v>0</v>
      </c>
      <c r="G171" s="161"/>
      <c r="H171" s="142"/>
      <c r="I171" s="130" t="e">
        <f>VLOOKUP(H171,Presupuesto!$B$11:$C$565,2,0)</f>
        <v>#N/A</v>
      </c>
      <c r="J171" s="98" t="str">
        <f t="shared" si="12"/>
        <v>Posgrado</v>
      </c>
      <c r="K171" s="98" t="s">
        <v>411</v>
      </c>
      <c r="L171" s="98"/>
    </row>
    <row r="172" spans="3:12">
      <c r="C172" s="141"/>
      <c r="D172" s="158"/>
      <c r="E172" s="123"/>
      <c r="F172" s="97">
        <f t="shared" si="11"/>
        <v>0</v>
      </c>
      <c r="G172" s="161"/>
      <c r="H172" s="142"/>
      <c r="I172" s="130" t="e">
        <f>VLOOKUP(H172,Presupuesto!$B$11:$C$565,2,0)</f>
        <v>#N/A</v>
      </c>
      <c r="J172" s="98" t="str">
        <f t="shared" si="12"/>
        <v>Posgrado</v>
      </c>
      <c r="K172" s="98" t="s">
        <v>400</v>
      </c>
      <c r="L172" s="98"/>
    </row>
    <row r="173" spans="3:12">
      <c r="C173" s="141"/>
      <c r="D173" s="158"/>
      <c r="E173" s="123"/>
      <c r="F173" s="97">
        <f t="shared" si="11"/>
        <v>0</v>
      </c>
      <c r="G173" s="161"/>
      <c r="H173" s="142"/>
      <c r="I173" s="130" t="e">
        <f>VLOOKUP(H173,Presupuesto!$B$11:$C$565,2,0)</f>
        <v>#N/A</v>
      </c>
      <c r="J173" s="98" t="str">
        <f t="shared" si="12"/>
        <v>Posgrado</v>
      </c>
      <c r="K173" s="98" t="s">
        <v>411</v>
      </c>
      <c r="L173" s="98"/>
    </row>
    <row r="174" spans="3:12">
      <c r="C174" s="141"/>
      <c r="D174" s="158"/>
      <c r="E174" s="123"/>
      <c r="F174" s="97">
        <f t="shared" si="11"/>
        <v>0</v>
      </c>
      <c r="G174" s="161"/>
      <c r="H174" s="142"/>
      <c r="I174" s="130" t="e">
        <f>VLOOKUP(H174,Presupuesto!$B$11:$C$565,2,0)</f>
        <v>#N/A</v>
      </c>
      <c r="J174" s="98" t="str">
        <f t="shared" si="12"/>
        <v>Posgrado</v>
      </c>
      <c r="K174" s="98" t="s">
        <v>411</v>
      </c>
      <c r="L174" s="98"/>
    </row>
    <row r="175" spans="3:12">
      <c r="C175" s="141"/>
      <c r="D175" s="158"/>
      <c r="E175" s="123"/>
      <c r="F175" s="97">
        <f t="shared" si="11"/>
        <v>0</v>
      </c>
      <c r="G175" s="161"/>
      <c r="H175" s="142"/>
      <c r="I175" s="130" t="e">
        <f>VLOOKUP(H175,Presupuesto!$B$11:$C$565,2,0)</f>
        <v>#N/A</v>
      </c>
      <c r="J175" s="98" t="str">
        <f t="shared" si="12"/>
        <v>Posgrado</v>
      </c>
      <c r="K175" s="98" t="s">
        <v>411</v>
      </c>
      <c r="L175" s="98"/>
    </row>
    <row r="176" spans="3:12">
      <c r="C176" s="141"/>
      <c r="D176" s="158"/>
      <c r="E176" s="123"/>
      <c r="F176" s="97">
        <f t="shared" si="11"/>
        <v>0</v>
      </c>
      <c r="G176" s="161"/>
      <c r="H176" s="142"/>
      <c r="I176" s="130" t="e">
        <f>VLOOKUP(H176,Presupuesto!$B$11:$C$565,2,0)</f>
        <v>#N/A</v>
      </c>
      <c r="J176" s="98" t="str">
        <f t="shared" si="12"/>
        <v>Posgrado</v>
      </c>
      <c r="K176" s="98" t="s">
        <v>411</v>
      </c>
      <c r="L176" s="98"/>
    </row>
    <row r="177" spans="3:12">
      <c r="C177" s="143"/>
      <c r="D177" s="158"/>
      <c r="E177" s="118"/>
      <c r="F177" s="97">
        <f t="shared" si="11"/>
        <v>0</v>
      </c>
      <c r="G177" s="161"/>
      <c r="H177" s="144"/>
      <c r="I177" s="130" t="e">
        <f>VLOOKUP(H177,Presupuesto!$B$11:$C$565,2,0)</f>
        <v>#N/A</v>
      </c>
      <c r="J177" s="98" t="str">
        <f t="shared" si="12"/>
        <v>Posgrado</v>
      </c>
      <c r="K177" s="98" t="s">
        <v>411</v>
      </c>
      <c r="L177" s="98"/>
    </row>
    <row r="178" spans="3:12">
      <c r="C178" s="143"/>
      <c r="D178" s="158"/>
      <c r="E178" s="118"/>
      <c r="F178" s="97">
        <f t="shared" si="11"/>
        <v>0</v>
      </c>
      <c r="G178" s="161"/>
      <c r="H178" s="144"/>
      <c r="I178" s="130" t="e">
        <f>VLOOKUP(H178,Presupuesto!$B$11:$C$565,2,0)</f>
        <v>#N/A</v>
      </c>
      <c r="J178" s="98" t="str">
        <f t="shared" si="12"/>
        <v>Posgrado</v>
      </c>
      <c r="K178" s="98" t="s">
        <v>411</v>
      </c>
      <c r="L178" s="98"/>
    </row>
    <row r="179" spans="3:12">
      <c r="C179" s="143"/>
      <c r="D179" s="158"/>
      <c r="E179" s="118"/>
      <c r="F179" s="97">
        <f t="shared" si="11"/>
        <v>0</v>
      </c>
      <c r="G179" s="161"/>
      <c r="H179" s="144"/>
      <c r="I179" s="130" t="e">
        <f>VLOOKUP(H179,Presupuesto!$B$11:$C$565,2,0)</f>
        <v>#N/A</v>
      </c>
      <c r="J179" s="98" t="str">
        <f t="shared" si="12"/>
        <v>Posgrado</v>
      </c>
      <c r="K179" s="98" t="s">
        <v>411</v>
      </c>
      <c r="L179" s="98"/>
    </row>
    <row r="180" spans="3:12">
      <c r="C180" s="143"/>
      <c r="D180" s="158"/>
      <c r="E180" s="118"/>
      <c r="F180" s="97">
        <f t="shared" si="11"/>
        <v>0</v>
      </c>
      <c r="G180" s="161"/>
      <c r="H180" s="144"/>
      <c r="I180" s="130" t="e">
        <f>VLOOKUP(H180,Presupuesto!$B$11:$C$565,2,0)</f>
        <v>#N/A</v>
      </c>
      <c r="J180" s="98" t="str">
        <f t="shared" si="12"/>
        <v>Posgrado</v>
      </c>
      <c r="K180" s="98" t="s">
        <v>411</v>
      </c>
      <c r="L180" s="98"/>
    </row>
    <row r="181" spans="3:12">
      <c r="C181" s="143"/>
      <c r="D181" s="158"/>
      <c r="E181" s="118"/>
      <c r="F181" s="97">
        <f t="shared" si="11"/>
        <v>0</v>
      </c>
      <c r="G181" s="161"/>
      <c r="H181" s="144"/>
      <c r="I181" s="130" t="e">
        <f>VLOOKUP(H181,Presupuesto!$B$11:$C$565,2,0)</f>
        <v>#N/A</v>
      </c>
      <c r="J181" s="98" t="str">
        <f t="shared" si="12"/>
        <v>Posgrado</v>
      </c>
      <c r="K181" s="98" t="s">
        <v>411</v>
      </c>
      <c r="L181" s="98"/>
    </row>
    <row r="182" spans="3:12">
      <c r="C182" s="143"/>
      <c r="D182" s="158"/>
      <c r="E182" s="118"/>
      <c r="F182" s="97">
        <f t="shared" si="11"/>
        <v>0</v>
      </c>
      <c r="G182" s="161"/>
      <c r="H182" s="144"/>
      <c r="I182" s="130" t="e">
        <f>VLOOKUP(H182,Presupuesto!$B$11:$C$565,2,0)</f>
        <v>#N/A</v>
      </c>
      <c r="J182" s="98" t="str">
        <f t="shared" si="12"/>
        <v>Posgrado</v>
      </c>
      <c r="K182" s="98" t="s">
        <v>411</v>
      </c>
      <c r="L182" s="98"/>
    </row>
    <row r="183" spans="3:12">
      <c r="C183" s="145"/>
      <c r="D183" s="158"/>
      <c r="E183" s="118"/>
      <c r="F183" s="97">
        <f t="shared" si="11"/>
        <v>0</v>
      </c>
      <c r="G183" s="161"/>
      <c r="H183" s="146"/>
      <c r="I183" s="130" t="e">
        <f>VLOOKUP(H183,Presupuesto!$B$11:$C$565,2,0)</f>
        <v>#N/A</v>
      </c>
      <c r="J183" s="98" t="str">
        <f t="shared" si="12"/>
        <v>Posgrado</v>
      </c>
      <c r="K183" s="98" t="s">
        <v>402</v>
      </c>
      <c r="L183" s="98"/>
    </row>
    <row r="184" spans="3:12">
      <c r="C184" s="145"/>
      <c r="D184" s="158"/>
      <c r="E184" s="118"/>
      <c r="F184" s="97">
        <f t="shared" si="11"/>
        <v>0</v>
      </c>
      <c r="G184" s="161"/>
      <c r="H184" s="146"/>
      <c r="I184" s="130" t="e">
        <f>VLOOKUP(H184,Presupuesto!$B$11:$C$565,2,0)</f>
        <v>#N/A</v>
      </c>
      <c r="J184" s="98" t="str">
        <f t="shared" si="12"/>
        <v>Posgrado</v>
      </c>
      <c r="K184" s="98" t="s">
        <v>411</v>
      </c>
      <c r="L184" s="98"/>
    </row>
    <row r="185" spans="3:12">
      <c r="C185" s="145"/>
      <c r="D185" s="158"/>
      <c r="E185" s="118"/>
      <c r="F185" s="97">
        <f t="shared" si="11"/>
        <v>0</v>
      </c>
      <c r="G185" s="161"/>
      <c r="H185" s="146"/>
      <c r="I185" s="130" t="e">
        <f>VLOOKUP(H185,Presupuesto!$B$11:$C$565,2,0)</f>
        <v>#N/A</v>
      </c>
      <c r="J185" s="98" t="str">
        <f t="shared" si="12"/>
        <v>Posgrado</v>
      </c>
      <c r="K185" s="98" t="s">
        <v>411</v>
      </c>
      <c r="L185" s="98"/>
    </row>
    <row r="186" spans="3:12">
      <c r="C186" s="145"/>
      <c r="D186" s="158"/>
      <c r="E186" s="118"/>
      <c r="F186" s="97">
        <f t="shared" si="11"/>
        <v>0</v>
      </c>
      <c r="G186" s="161"/>
      <c r="H186" s="146"/>
      <c r="I186" s="130" t="e">
        <f>VLOOKUP(H186,Presupuesto!$B$11:$C$565,2,0)</f>
        <v>#N/A</v>
      </c>
      <c r="J186" s="98" t="str">
        <f t="shared" si="12"/>
        <v>Posgrado</v>
      </c>
      <c r="K186" s="98" t="s">
        <v>411</v>
      </c>
      <c r="L186" s="98"/>
    </row>
    <row r="187" spans="3:12" ht="15.75" thickBot="1">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7" zoomScale="86" zoomScaleNormal="86" zoomScaleSheetLayoutView="90" workbookViewId="0">
      <selection activeCell="J17" sqref="J1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row r="5" spans="1:555" ht="53.25" thickBot="1">
      <c r="C5" s="87" t="s">
        <v>418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3">
        <f>SUM(F17:F50)</f>
        <v>0</v>
      </c>
      <c r="G10" s="79"/>
      <c r="H10" s="70"/>
      <c r="I10" s="70"/>
    </row>
    <row r="11" spans="1:555">
      <c r="G11" s="79"/>
      <c r="H11" s="70"/>
      <c r="I11" s="70"/>
    </row>
    <row r="12" spans="1:555">
      <c r="F12" s="70"/>
      <c r="G12" s="79"/>
      <c r="H12" s="70"/>
      <c r="I12" s="70"/>
    </row>
    <row r="13" spans="1:555" ht="15.75">
      <c r="C13" s="302" t="s">
        <v>391</v>
      </c>
      <c r="D13" s="369"/>
      <c r="F13" s="70"/>
      <c r="G13" s="79"/>
      <c r="H13" s="70"/>
      <c r="I13" s="70"/>
    </row>
    <row r="14" spans="1:555" ht="18.7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c r="F15" s="93"/>
      <c r="G15" s="76"/>
      <c r="H15" s="76"/>
      <c r="I15" s="76"/>
      <c r="L15" s="226"/>
      <c r="M15" s="227"/>
      <c r="N15" s="226"/>
      <c r="O15" s="226"/>
      <c r="P15" s="229" t="s">
        <v>468</v>
      </c>
      <c r="Q15" s="229" t="s">
        <v>469</v>
      </c>
    </row>
    <row r="16" spans="1:555" ht="30.75" thickBot="1">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c r="G51" s="86"/>
    </row>
    <row r="52" spans="3:17" ht="15.75" thickBot="1">
      <c r="G52" s="86"/>
    </row>
    <row r="53" spans="3:17" ht="15.75" thickBot="1">
      <c r="C53" s="157" t="s">
        <v>53</v>
      </c>
      <c r="D53" s="373">
        <f>SUM(F60:F93)</f>
        <v>0</v>
      </c>
      <c r="G53" s="79"/>
      <c r="H53" s="70"/>
      <c r="I53" s="70"/>
    </row>
    <row r="54" spans="3:17">
      <c r="G54" s="79"/>
      <c r="H54" s="70"/>
      <c r="I54" s="70"/>
    </row>
    <row r="55" spans="3:17">
      <c r="F55" s="70"/>
      <c r="G55" s="79"/>
      <c r="H55" s="70"/>
      <c r="I55" s="70"/>
    </row>
    <row r="56" spans="3:17" ht="15.75">
      <c r="C56" s="302" t="s">
        <v>391</v>
      </c>
      <c r="D56" s="369"/>
      <c r="F56" s="70"/>
      <c r="G56" s="79"/>
      <c r="H56" s="70"/>
      <c r="I56" s="70"/>
    </row>
    <row r="57" spans="3:17" ht="18.7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c r="F58" s="93"/>
      <c r="G58" s="76"/>
      <c r="H58" s="76"/>
      <c r="I58" s="76"/>
      <c r="L58" s="226"/>
      <c r="M58" s="227"/>
      <c r="N58" s="226"/>
      <c r="O58" s="226"/>
      <c r="P58" s="229" t="s">
        <v>468</v>
      </c>
      <c r="Q58" s="229" t="s">
        <v>469</v>
      </c>
    </row>
    <row r="59" spans="3:17" ht="30.75" thickBot="1">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c r="G94" s="86"/>
    </row>
    <row r="95" spans="3:17" ht="15.75" thickBot="1">
      <c r="G95" s="86"/>
    </row>
    <row r="96" spans="3:17" ht="15.75" thickBot="1">
      <c r="C96" s="157" t="s">
        <v>53</v>
      </c>
      <c r="D96" s="373">
        <f>SUM(F103:F136)</f>
        <v>0</v>
      </c>
      <c r="G96" s="79"/>
      <c r="H96" s="70"/>
      <c r="I96" s="70"/>
    </row>
    <row r="97" spans="3:17">
      <c r="G97" s="79"/>
      <c r="H97" s="70"/>
      <c r="I97" s="70"/>
    </row>
    <row r="98" spans="3:17">
      <c r="F98" s="70"/>
      <c r="G98" s="79"/>
      <c r="H98" s="70"/>
      <c r="I98" s="70"/>
    </row>
    <row r="99" spans="3:17" ht="15.75">
      <c r="C99" s="302" t="s">
        <v>391</v>
      </c>
      <c r="D99" s="369"/>
      <c r="F99" s="70"/>
      <c r="G99" s="79"/>
      <c r="H99" s="70"/>
      <c r="I99" s="70"/>
    </row>
    <row r="100" spans="3:17" ht="18.7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c r="F101" s="93"/>
      <c r="G101" s="76"/>
      <c r="H101" s="76"/>
      <c r="I101" s="76"/>
      <c r="L101" s="226"/>
      <c r="M101" s="227"/>
      <c r="N101" s="226"/>
      <c r="O101" s="226"/>
      <c r="P101" s="229" t="s">
        <v>468</v>
      </c>
      <c r="Q101" s="229" t="s">
        <v>469</v>
      </c>
    </row>
    <row r="102" spans="3:17" ht="30.75" thickBot="1">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row r="139" spans="3:17" ht="15.75" thickBot="1">
      <c r="C139" s="157" t="s">
        <v>53</v>
      </c>
      <c r="D139" s="373">
        <f>SUM(F146:F179)</f>
        <v>0</v>
      </c>
      <c r="G139" s="79"/>
      <c r="H139" s="70"/>
      <c r="I139" s="70"/>
    </row>
    <row r="140" spans="3:17">
      <c r="G140" s="79"/>
      <c r="H140" s="70"/>
      <c r="I140" s="70"/>
    </row>
    <row r="141" spans="3:17">
      <c r="F141" s="70"/>
      <c r="G141" s="79"/>
      <c r="H141" s="70"/>
      <c r="I141" s="70"/>
    </row>
    <row r="142" spans="3:17" ht="15.75">
      <c r="C142" s="302" t="s">
        <v>391</v>
      </c>
      <c r="D142" s="369"/>
      <c r="F142" s="70"/>
      <c r="G142" s="79"/>
      <c r="H142" s="70"/>
      <c r="I142" s="70"/>
    </row>
    <row r="143" spans="3:17" ht="18.7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c r="F144" s="93"/>
      <c r="G144" s="76"/>
      <c r="H144" s="76"/>
      <c r="I144" s="76"/>
      <c r="L144" s="226"/>
      <c r="M144" s="227"/>
      <c r="N144" s="226"/>
      <c r="O144" s="226"/>
      <c r="P144" s="229" t="s">
        <v>468</v>
      </c>
      <c r="Q144" s="229" t="s">
        <v>469</v>
      </c>
    </row>
    <row r="145" spans="3:17" ht="30.75" thickBot="1">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A19" sqref="A19:A27"/>
    </sheetView>
  </sheetViews>
  <sheetFormatPr baseColWidth="10" defaultColWidth="11.5703125" defaultRowHeight="1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c r="B1" s="507" t="s">
        <v>1688</v>
      </c>
      <c r="C1" s="508" t="s">
        <v>1689</v>
      </c>
      <c r="D1" s="207"/>
      <c r="E1" s="207"/>
      <c r="F1" s="240"/>
      <c r="H1" s="208" t="s">
        <v>1342</v>
      </c>
      <c r="I1" s="207"/>
      <c r="J1" s="207"/>
      <c r="K1" s="207"/>
      <c r="L1" s="207"/>
      <c r="M1" s="207"/>
      <c r="N1" s="207"/>
      <c r="O1" s="207"/>
      <c r="P1" s="207"/>
      <c r="Q1" s="207"/>
      <c r="R1" s="207"/>
      <c r="S1" s="207"/>
      <c r="T1" s="207"/>
      <c r="U1" s="207"/>
    </row>
    <row r="2" spans="1:21" ht="18" customHeight="1">
      <c r="A2" s="310" t="s">
        <v>1341</v>
      </c>
      <c r="B2" s="207"/>
      <c r="C2" s="207"/>
      <c r="D2" s="207"/>
      <c r="E2" s="207"/>
      <c r="F2" s="240"/>
      <c r="H2" s="208"/>
      <c r="I2" s="207"/>
      <c r="J2" s="207"/>
      <c r="K2" s="207"/>
      <c r="L2" s="207"/>
      <c r="M2" s="207"/>
      <c r="N2" s="207"/>
      <c r="O2" s="207"/>
      <c r="P2" s="207"/>
      <c r="Q2" s="207"/>
      <c r="R2" s="207"/>
      <c r="S2" s="207"/>
      <c r="T2" s="207"/>
      <c r="U2" s="207"/>
    </row>
    <row r="3" spans="1:21" ht="18" customHeight="1">
      <c r="A3" s="310" t="s">
        <v>1343</v>
      </c>
      <c r="B3" s="207"/>
      <c r="C3" s="207"/>
      <c r="D3" s="207"/>
      <c r="E3" s="207"/>
      <c r="F3" s="240"/>
      <c r="H3" s="208"/>
      <c r="I3" s="207"/>
      <c r="J3" s="207"/>
      <c r="K3" s="207"/>
      <c r="L3" s="207"/>
      <c r="M3" s="207"/>
      <c r="N3" s="207"/>
      <c r="O3" s="207"/>
      <c r="P3" s="207"/>
      <c r="Q3" s="207"/>
      <c r="R3" s="207"/>
      <c r="S3" s="207"/>
      <c r="T3" s="207"/>
      <c r="U3" s="207"/>
    </row>
    <row r="4" spans="1:21" ht="18" customHeight="1">
      <c r="A4" s="310" t="s">
        <v>1372</v>
      </c>
      <c r="B4" s="207"/>
      <c r="C4" s="207"/>
      <c r="D4" s="207"/>
      <c r="E4" s="207"/>
      <c r="F4" s="240"/>
      <c r="H4" s="208"/>
      <c r="I4" s="207"/>
      <c r="J4" s="207"/>
      <c r="K4" s="207"/>
      <c r="L4" s="207"/>
      <c r="M4" s="207"/>
      <c r="N4" s="207"/>
      <c r="O4" s="207"/>
      <c r="P4" s="207"/>
      <c r="Q4" s="207"/>
      <c r="R4" s="207"/>
      <c r="S4" s="207"/>
      <c r="T4" s="207"/>
      <c r="U4" s="207"/>
    </row>
    <row r="5" spans="1:21" ht="14.45" customHeight="1">
      <c r="A5" s="545" t="s">
        <v>96</v>
      </c>
      <c r="B5" s="547" t="s">
        <v>110</v>
      </c>
      <c r="C5" s="557" t="s">
        <v>1537</v>
      </c>
      <c r="D5" s="557" t="s">
        <v>1538</v>
      </c>
      <c r="E5" s="557" t="s">
        <v>86</v>
      </c>
      <c r="F5" s="557" t="s">
        <v>391</v>
      </c>
      <c r="G5" s="557" t="s">
        <v>87</v>
      </c>
      <c r="H5" s="560" t="s">
        <v>99</v>
      </c>
      <c r="I5" s="562"/>
      <c r="J5" s="562"/>
      <c r="K5" s="562"/>
      <c r="L5" s="562"/>
      <c r="M5" s="562"/>
      <c r="N5" s="562"/>
      <c r="O5" s="561"/>
      <c r="P5" s="566" t="s">
        <v>100</v>
      </c>
      <c r="Q5" s="567"/>
      <c r="R5" s="547" t="s">
        <v>102</v>
      </c>
      <c r="S5" s="547" t="s">
        <v>109</v>
      </c>
      <c r="T5" s="547" t="s">
        <v>108</v>
      </c>
      <c r="U5" s="563" t="s">
        <v>88</v>
      </c>
    </row>
    <row r="6" spans="1:21" ht="14.45" customHeight="1">
      <c r="A6" s="545"/>
      <c r="B6" s="545"/>
      <c r="C6" s="558"/>
      <c r="D6" s="558"/>
      <c r="E6" s="558"/>
      <c r="F6" s="558"/>
      <c r="G6" s="558"/>
      <c r="H6" s="560" t="s">
        <v>103</v>
      </c>
      <c r="I6" s="561"/>
      <c r="J6" s="560" t="s">
        <v>104</v>
      </c>
      <c r="K6" s="561"/>
      <c r="L6" s="560" t="s">
        <v>105</v>
      </c>
      <c r="M6" s="561"/>
      <c r="N6" s="560" t="s">
        <v>106</v>
      </c>
      <c r="O6" s="561"/>
      <c r="P6" s="568"/>
      <c r="Q6" s="569"/>
      <c r="R6" s="545"/>
      <c r="S6" s="545"/>
      <c r="T6" s="545"/>
      <c r="U6" s="564"/>
    </row>
    <row r="7" spans="1:21" ht="25.5">
      <c r="A7" s="546"/>
      <c r="B7" s="546"/>
      <c r="C7" s="559"/>
      <c r="D7" s="559"/>
      <c r="E7" s="559"/>
      <c r="F7" s="559"/>
      <c r="G7" s="559"/>
      <c r="H7" s="441" t="s">
        <v>107</v>
      </c>
      <c r="I7" s="441" t="s">
        <v>12</v>
      </c>
      <c r="J7" s="441" t="s">
        <v>107</v>
      </c>
      <c r="K7" s="441" t="s">
        <v>12</v>
      </c>
      <c r="L7" s="441" t="s">
        <v>107</v>
      </c>
      <c r="M7" s="441" t="s">
        <v>12</v>
      </c>
      <c r="N7" s="441" t="s">
        <v>107</v>
      </c>
      <c r="O7" s="441" t="s">
        <v>12</v>
      </c>
      <c r="P7" s="441" t="s">
        <v>107</v>
      </c>
      <c r="Q7" s="441" t="s">
        <v>12</v>
      </c>
      <c r="R7" s="546"/>
      <c r="S7" s="546"/>
      <c r="T7" s="546"/>
      <c r="U7" s="565"/>
    </row>
    <row r="8" spans="1:21" ht="15.75">
      <c r="A8" s="442"/>
      <c r="B8" s="443"/>
      <c r="C8" s="444"/>
      <c r="D8" s="444"/>
      <c r="E8" s="444"/>
      <c r="F8" s="445"/>
      <c r="G8" s="444"/>
      <c r="H8" s="446"/>
      <c r="I8" s="446"/>
      <c r="J8" s="446"/>
      <c r="K8" s="446"/>
      <c r="L8" s="446"/>
      <c r="M8" s="446"/>
      <c r="N8" s="446"/>
      <c r="O8" s="446"/>
      <c r="P8" s="446"/>
      <c r="Q8" s="446"/>
      <c r="R8" s="447"/>
      <c r="S8" s="447"/>
      <c r="T8" s="447"/>
      <c r="U8" s="448"/>
    </row>
    <row r="9" spans="1:21" ht="15.75">
      <c r="A9" s="554" t="s">
        <v>1373</v>
      </c>
      <c r="B9" s="551" t="s">
        <v>1374</v>
      </c>
      <c r="C9" s="324"/>
      <c r="D9" s="324"/>
      <c r="E9" s="324"/>
      <c r="F9" s="71"/>
      <c r="G9" s="71"/>
      <c r="H9" s="203"/>
      <c r="I9" s="204"/>
      <c r="J9" s="203"/>
      <c r="K9" s="204"/>
      <c r="L9" s="203"/>
      <c r="M9" s="204"/>
      <c r="N9" s="203"/>
      <c r="O9" s="204"/>
      <c r="P9" s="379">
        <f>H9+J9+L9+N9</f>
        <v>0</v>
      </c>
      <c r="Q9" s="379">
        <f>I9+K9+M9+O9</f>
        <v>0</v>
      </c>
      <c r="R9" s="71"/>
      <c r="S9" s="71"/>
      <c r="T9" s="71"/>
      <c r="U9" s="71"/>
    </row>
    <row r="10" spans="1:21" ht="15.75">
      <c r="A10" s="555"/>
      <c r="B10" s="552"/>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c r="A11" s="555"/>
      <c r="B11" s="552"/>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c r="A12" s="555"/>
      <c r="B12" s="552"/>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c r="A13" s="555"/>
      <c r="B13" s="552"/>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c r="A14" s="555"/>
      <c r="B14" s="552"/>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c r="A15" s="555"/>
      <c r="B15" s="552"/>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c r="A16" s="555"/>
      <c r="B16" s="552"/>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c r="A17" s="555"/>
      <c r="B17" s="552"/>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c r="A18" s="556"/>
      <c r="B18" s="553"/>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c r="A19" s="548" t="s">
        <v>1375</v>
      </c>
      <c r="B19" s="548"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c r="A20" s="549"/>
      <c r="B20" s="549"/>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c r="A21" s="549"/>
      <c r="B21" s="549"/>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c r="A22" s="549"/>
      <c r="B22" s="549"/>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c r="A23" s="549"/>
      <c r="B23" s="549"/>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c r="A24" s="549"/>
      <c r="B24" s="549"/>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c r="A25" s="549"/>
      <c r="B25" s="549"/>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c r="A26" s="549"/>
      <c r="B26" s="549"/>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c r="A27" s="550"/>
      <c r="B27" s="550"/>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c r="F29" s="86"/>
    </row>
    <row r="30" spans="1:21">
      <c r="F30" s="86"/>
    </row>
    <row r="31" spans="1:21">
      <c r="C31" s="153"/>
      <c r="F31" s="86"/>
    </row>
    <row r="32" spans="1:21">
      <c r="C32" s="506"/>
      <c r="F32" s="86"/>
    </row>
    <row r="33" spans="3:6">
      <c r="C33" s="153"/>
      <c r="F33" s="86"/>
    </row>
    <row r="34" spans="3:6">
      <c r="F34" s="86"/>
    </row>
    <row r="35" spans="3:6">
      <c r="F35" s="86"/>
    </row>
    <row r="36" spans="3:6">
      <c r="F36" s="86"/>
    </row>
    <row r="37" spans="3:6">
      <c r="F37" s="86"/>
    </row>
    <row r="38" spans="3:6">
      <c r="F38" s="86"/>
    </row>
    <row r="39" spans="3:6">
      <c r="F39" s="86"/>
    </row>
    <row r="40" spans="3:6">
      <c r="F40" s="86"/>
    </row>
    <row r="41" spans="3:6">
      <c r="F41" s="86"/>
    </row>
    <row r="42" spans="3:6">
      <c r="F42" s="86"/>
    </row>
    <row r="43" spans="3:6">
      <c r="F43" s="86"/>
    </row>
    <row r="44" spans="3:6">
      <c r="F44" s="86"/>
    </row>
    <row r="45" spans="3:6">
      <c r="F45" s="86"/>
    </row>
    <row r="46" spans="3:6">
      <c r="F46" s="86"/>
    </row>
    <row r="47" spans="3:6">
      <c r="F47" s="86"/>
    </row>
    <row r="48" spans="3:6">
      <c r="F48" s="86"/>
    </row>
    <row r="49" spans="6:6">
      <c r="F49" s="86"/>
    </row>
    <row r="50" spans="6:6">
      <c r="F50" s="86"/>
    </row>
    <row r="51" spans="6:6">
      <c r="F51" s="86"/>
    </row>
    <row r="52" spans="6:6">
      <c r="F52" s="86"/>
    </row>
    <row r="53" spans="6:6">
      <c r="F53" s="86"/>
    </row>
    <row r="54" spans="6:6">
      <c r="F54" s="86"/>
    </row>
    <row r="55" spans="6:6">
      <c r="F55" s="86"/>
    </row>
    <row r="56" spans="6:6">
      <c r="F56" s="86"/>
    </row>
    <row r="57" spans="6:6">
      <c r="F57" s="86"/>
    </row>
    <row r="58" spans="6:6">
      <c r="F58" s="86"/>
    </row>
    <row r="59" spans="6:6">
      <c r="F59" s="86"/>
    </row>
    <row r="60" spans="6:6">
      <c r="F60" s="86"/>
    </row>
    <row r="61" spans="6:6">
      <c r="F61" s="86"/>
    </row>
    <row r="62" spans="6:6">
      <c r="F62" s="86"/>
    </row>
    <row r="63" spans="6:6">
      <c r="F63" s="86"/>
    </row>
    <row r="64" spans="6:6">
      <c r="F64" s="86"/>
    </row>
    <row r="65" spans="6:6">
      <c r="F65" s="86"/>
    </row>
    <row r="66" spans="6:6">
      <c r="F66" s="86"/>
    </row>
    <row r="67" spans="6:6">
      <c r="F67" s="86"/>
    </row>
    <row r="68" spans="6:6">
      <c r="F68" s="86"/>
    </row>
    <row r="69" spans="6:6">
      <c r="F69" s="86"/>
    </row>
    <row r="70" spans="6:6">
      <c r="F70" s="86"/>
    </row>
    <row r="71" spans="6:6">
      <c r="F71" s="86"/>
    </row>
    <row r="72" spans="6:6">
      <c r="F72" s="86"/>
    </row>
    <row r="73" spans="6:6">
      <c r="F73" s="86"/>
    </row>
    <row r="74" spans="6:6">
      <c r="F74" s="86"/>
    </row>
    <row r="75" spans="6:6">
      <c r="F75" s="86"/>
    </row>
    <row r="76" spans="6:6">
      <c r="F76" s="86"/>
    </row>
    <row r="77" spans="6:6">
      <c r="F77" s="86"/>
    </row>
    <row r="78" spans="6:6">
      <c r="F78" s="86"/>
    </row>
    <row r="79" spans="6:6">
      <c r="F79" s="86"/>
    </row>
    <row r="80" spans="6:6">
      <c r="F80" s="86"/>
    </row>
    <row r="81" spans="6:6">
      <c r="F81" s="86"/>
    </row>
    <row r="82" spans="6:6">
      <c r="F82" s="86"/>
    </row>
    <row r="83" spans="6:6">
      <c r="F83" s="86"/>
    </row>
    <row r="84" spans="6:6">
      <c r="F84" s="86"/>
    </row>
    <row r="85" spans="6:6">
      <c r="F85" s="86"/>
    </row>
    <row r="86" spans="6:6">
      <c r="F86" s="86"/>
    </row>
    <row r="87" spans="6:6">
      <c r="F87" s="86"/>
    </row>
    <row r="88" spans="6:6">
      <c r="F88" s="86"/>
    </row>
    <row r="89" spans="6:6">
      <c r="F89" s="86"/>
    </row>
    <row r="90" spans="6:6">
      <c r="F90" s="86"/>
    </row>
    <row r="91" spans="6:6">
      <c r="F91" s="86"/>
    </row>
  </sheetData>
  <mergeCells count="21">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19:B27"/>
    <mergeCell ref="B9:B18"/>
    <mergeCell ref="A9:A18"/>
    <mergeCell ref="A19:A27"/>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AB134"/>
  <sheetViews>
    <sheetView showGridLines="0" workbookViewId="0">
      <pane ySplit="6" topLeftCell="A7" activePane="bottomLeft" state="frozen"/>
      <selection sqref="A1:V1"/>
      <selection pane="bottomLeft" activeCell="C16" sqref="C16"/>
    </sheetView>
  </sheetViews>
  <sheetFormatPr baseColWidth="10" defaultColWidth="12.5703125" defaultRowHeight="12"/>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c r="B1" s="289"/>
      <c r="C1" s="289"/>
      <c r="D1" s="289"/>
      <c r="E1" s="289"/>
      <c r="F1" s="289"/>
      <c r="G1" s="289"/>
      <c r="H1" s="289" t="s">
        <v>1379</v>
      </c>
      <c r="I1" s="289"/>
      <c r="L1" s="510" t="s">
        <v>1539</v>
      </c>
      <c r="M1" s="510" t="s">
        <v>1540</v>
      </c>
      <c r="N1" s="510" t="s">
        <v>1541</v>
      </c>
      <c r="O1" s="510" t="s">
        <v>1542</v>
      </c>
      <c r="P1" s="510" t="s">
        <v>1543</v>
      </c>
      <c r="Q1" s="510" t="s">
        <v>1544</v>
      </c>
      <c r="R1" s="510" t="s">
        <v>1545</v>
      </c>
      <c r="S1" s="510" t="s">
        <v>1546</v>
      </c>
      <c r="T1" s="510" t="s">
        <v>1547</v>
      </c>
      <c r="U1" s="510" t="s">
        <v>1548</v>
      </c>
      <c r="V1" s="510" t="s">
        <v>1549</v>
      </c>
      <c r="W1" s="510" t="s">
        <v>1550</v>
      </c>
      <c r="X1" s="510" t="s">
        <v>1551</v>
      </c>
      <c r="Y1" s="510" t="s">
        <v>1552</v>
      </c>
      <c r="Z1" s="510" t="s">
        <v>1553</v>
      </c>
      <c r="AA1" s="510" t="s">
        <v>1554</v>
      </c>
      <c r="AB1" s="510" t="s">
        <v>1555</v>
      </c>
    </row>
    <row r="2" spans="1:28" s="244" customFormat="1" ht="18.75">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102</v>
      </c>
      <c r="S4" s="547" t="s">
        <v>109</v>
      </c>
      <c r="T4" s="547" t="s">
        <v>108</v>
      </c>
      <c r="U4" s="563" t="s">
        <v>88</v>
      </c>
    </row>
    <row r="5" spans="1:28" s="67" customFormat="1"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64"/>
    </row>
    <row r="6" spans="1:28" s="67" customFormat="1" ht="24" customHeight="1">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65"/>
    </row>
    <row r="7" spans="1:28" s="67" customFormat="1" ht="15.75">
      <c r="A7" s="442"/>
      <c r="B7" s="443"/>
      <c r="C7" s="444"/>
      <c r="D7" s="444"/>
      <c r="E7" s="444"/>
      <c r="F7" s="445"/>
      <c r="G7" s="444"/>
      <c r="H7" s="446"/>
      <c r="I7" s="446"/>
      <c r="J7" s="446"/>
      <c r="K7" s="446"/>
      <c r="L7" s="446"/>
      <c r="M7" s="446"/>
      <c r="N7" s="446"/>
      <c r="O7" s="446"/>
      <c r="P7" s="446"/>
      <c r="Q7" s="446"/>
      <c r="R7" s="447"/>
      <c r="S7" s="447"/>
      <c r="T7" s="447"/>
      <c r="U7" s="448"/>
    </row>
    <row r="8" spans="1:28" ht="15.75">
      <c r="A8" s="570" t="s">
        <v>1377</v>
      </c>
      <c r="B8" s="570" t="s">
        <v>1454</v>
      </c>
      <c r="C8" s="307"/>
      <c r="D8" s="307"/>
      <c r="E8" s="307"/>
      <c r="F8" s="307"/>
      <c r="G8" s="307"/>
      <c r="H8" s="249"/>
      <c r="I8" s="249"/>
      <c r="J8" s="250"/>
      <c r="K8" s="251"/>
      <c r="L8" s="249"/>
      <c r="M8" s="230"/>
      <c r="N8" s="250"/>
      <c r="O8" s="230"/>
      <c r="P8" s="382">
        <f>H8+J8+L8+N8</f>
        <v>0</v>
      </c>
      <c r="Q8" s="383">
        <f>I8+K8+M8+O8</f>
        <v>0</v>
      </c>
      <c r="R8" s="249"/>
      <c r="S8" s="249"/>
      <c r="T8" s="249"/>
      <c r="U8" s="307"/>
    </row>
    <row r="9" spans="1:28" ht="15.75">
      <c r="A9" s="571"/>
      <c r="B9" s="571"/>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c r="A10" s="571"/>
      <c r="B10" s="571"/>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c r="A11" s="571"/>
      <c r="B11" s="571"/>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c r="A12" s="571"/>
      <c r="B12" s="571"/>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c r="A13" s="571"/>
      <c r="B13" s="572"/>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c r="A14" s="571"/>
      <c r="B14" s="570" t="s">
        <v>1455</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c r="A15" s="571"/>
      <c r="B15" s="571"/>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c r="A16" s="571"/>
      <c r="B16" s="571"/>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c r="A17" s="571"/>
      <c r="B17" s="571"/>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c r="A18" s="571"/>
      <c r="B18" s="571"/>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c r="A19" s="571"/>
      <c r="B19" s="572"/>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c r="A20" s="571"/>
      <c r="B20" s="570" t="s">
        <v>1456</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c r="A21" s="571"/>
      <c r="B21" s="571"/>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c r="A22" s="571"/>
      <c r="B22" s="571"/>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c r="A23" s="571"/>
      <c r="B23" s="571"/>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c r="A24" s="571"/>
      <c r="B24" s="571"/>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c r="A25" s="571"/>
      <c r="B25" s="571"/>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c r="A26" s="571"/>
      <c r="B26" s="571"/>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c r="A27" s="571"/>
      <c r="B27" s="572"/>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c r="A28" s="571"/>
      <c r="B28" s="573" t="s">
        <v>1505</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c r="A29" s="571"/>
      <c r="B29" s="573"/>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c r="A30" s="571"/>
      <c r="B30" s="573"/>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c r="A31" s="571"/>
      <c r="B31" s="573"/>
      <c r="C31" s="248"/>
      <c r="D31" s="248"/>
      <c r="E31" s="307"/>
      <c r="F31" s="307"/>
      <c r="G31" s="307"/>
      <c r="H31" s="249"/>
      <c r="I31" s="249"/>
      <c r="J31" s="205"/>
      <c r="K31" s="249"/>
      <c r="L31" s="249"/>
      <c r="M31" s="230"/>
      <c r="N31" s="249"/>
      <c r="O31" s="230"/>
      <c r="P31" s="382"/>
      <c r="Q31" s="383"/>
      <c r="R31" s="249"/>
      <c r="S31" s="249"/>
      <c r="T31" s="249"/>
      <c r="U31" s="307"/>
    </row>
    <row r="32" spans="1:21" ht="15.75">
      <c r="A32" s="571"/>
      <c r="B32" s="573"/>
      <c r="C32" s="248"/>
      <c r="D32" s="248"/>
      <c r="E32" s="307"/>
      <c r="F32" s="307"/>
      <c r="G32" s="307"/>
      <c r="H32" s="249"/>
      <c r="I32" s="249"/>
      <c r="J32" s="205"/>
      <c r="K32" s="249"/>
      <c r="L32" s="249"/>
      <c r="M32" s="230"/>
      <c r="N32" s="249"/>
      <c r="O32" s="230"/>
      <c r="P32" s="382"/>
      <c r="Q32" s="383"/>
      <c r="R32" s="249"/>
      <c r="S32" s="249"/>
      <c r="T32" s="249"/>
      <c r="U32" s="307"/>
    </row>
    <row r="33" spans="1:21" ht="15.75">
      <c r="A33" s="571"/>
      <c r="B33" s="573"/>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c r="A34" s="571"/>
      <c r="B34" s="573"/>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c r="A35" s="571"/>
      <c r="B35" s="573"/>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c r="A36" s="571"/>
      <c r="B36" s="573"/>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c r="A37" s="571"/>
      <c r="B37" s="573"/>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c r="A38" s="571"/>
      <c r="B38" s="573"/>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c r="A39" s="571"/>
      <c r="B39" s="573" t="s">
        <v>1457</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c r="A40" s="571"/>
      <c r="B40" s="573"/>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c r="A41" s="571"/>
      <c r="B41" s="573"/>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c r="A42" s="571"/>
      <c r="B42" s="573"/>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c r="A43" s="571"/>
      <c r="B43" s="573"/>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c r="A44" s="571"/>
      <c r="B44" s="573"/>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c r="A45" s="571"/>
      <c r="B45" s="573"/>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c r="A46" s="571"/>
      <c r="B46" s="573"/>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c r="C54" s="509"/>
    </row>
    <row r="66" spans="1:6">
      <c r="A66" s="252"/>
      <c r="F66" s="252"/>
    </row>
    <row r="67" spans="1:6">
      <c r="A67" s="252"/>
      <c r="F67" s="252"/>
    </row>
    <row r="68" spans="1:6">
      <c r="A68" s="252"/>
      <c r="F68" s="252"/>
    </row>
    <row r="69" spans="1:6">
      <c r="A69" s="252"/>
      <c r="F69" s="252"/>
    </row>
    <row r="70" spans="1:6">
      <c r="A70" s="252"/>
      <c r="F70" s="252"/>
    </row>
    <row r="71" spans="1:6">
      <c r="A71" s="252"/>
      <c r="F71" s="252"/>
    </row>
    <row r="72" spans="1:6">
      <c r="A72" s="252"/>
      <c r="F72" s="252"/>
    </row>
    <row r="73" spans="1:6">
      <c r="A73" s="252"/>
      <c r="F73" s="252"/>
    </row>
    <row r="74" spans="1:6">
      <c r="A74" s="252"/>
      <c r="F74" s="252"/>
    </row>
    <row r="75" spans="1:6">
      <c r="A75" s="252"/>
      <c r="F75" s="252"/>
    </row>
    <row r="76" spans="1:6">
      <c r="A76" s="252"/>
      <c r="F76" s="252"/>
    </row>
    <row r="77" spans="1:6">
      <c r="A77" s="252"/>
      <c r="F77" s="252"/>
    </row>
    <row r="78" spans="1:6">
      <c r="A78" s="252"/>
      <c r="F78" s="252"/>
    </row>
    <row r="79" spans="1:6">
      <c r="A79" s="252"/>
      <c r="F79" s="252"/>
    </row>
    <row r="80" spans="1:6">
      <c r="A80" s="252"/>
      <c r="F80" s="252"/>
    </row>
    <row r="81" spans="1:6">
      <c r="A81" s="252"/>
      <c r="F81" s="252"/>
    </row>
    <row r="82" spans="1:6">
      <c r="A82" s="252"/>
      <c r="F82" s="252"/>
    </row>
    <row r="83" spans="1:6">
      <c r="A83" s="252"/>
      <c r="F83" s="252"/>
    </row>
    <row r="84" spans="1:6">
      <c r="A84" s="252"/>
      <c r="F84" s="252"/>
    </row>
    <row r="85" spans="1:6">
      <c r="A85" s="252"/>
      <c r="F85" s="252"/>
    </row>
    <row r="86" spans="1:6">
      <c r="A86" s="252"/>
      <c r="F86" s="252"/>
    </row>
    <row r="87" spans="1:6">
      <c r="A87" s="252"/>
      <c r="F87" s="252"/>
    </row>
    <row r="88" spans="1:6">
      <c r="A88" s="252"/>
      <c r="F88" s="252"/>
    </row>
    <row r="89" spans="1:6">
      <c r="A89" s="252"/>
      <c r="F89" s="252"/>
    </row>
    <row r="90" spans="1:6">
      <c r="A90" s="252"/>
      <c r="F90" s="252"/>
    </row>
    <row r="91" spans="1:6">
      <c r="A91" s="252"/>
      <c r="F91" s="252"/>
    </row>
    <row r="92" spans="1:6">
      <c r="A92" s="252"/>
      <c r="F92" s="252"/>
    </row>
    <row r="93" spans="1:6">
      <c r="A93" s="252"/>
      <c r="F93" s="252"/>
    </row>
    <row r="94" spans="1:6">
      <c r="A94" s="252"/>
      <c r="F94" s="252"/>
    </row>
    <row r="95" spans="1:6">
      <c r="A95" s="252"/>
      <c r="F95" s="252"/>
    </row>
    <row r="96" spans="1:6">
      <c r="A96" s="252"/>
      <c r="F96" s="252"/>
    </row>
    <row r="97" spans="1:6">
      <c r="A97" s="252"/>
      <c r="F97" s="252"/>
    </row>
    <row r="98" spans="1:6">
      <c r="A98" s="252"/>
      <c r="F98" s="252"/>
    </row>
    <row r="99" spans="1:6">
      <c r="A99" s="252"/>
      <c r="F99" s="252"/>
    </row>
    <row r="100" spans="1:6">
      <c r="A100" s="252"/>
      <c r="F100" s="252"/>
    </row>
    <row r="101" spans="1:6">
      <c r="A101" s="252"/>
      <c r="F101" s="252"/>
    </row>
    <row r="102" spans="1:6">
      <c r="A102" s="252"/>
      <c r="F102" s="252"/>
    </row>
    <row r="103" spans="1:6">
      <c r="A103" s="252"/>
      <c r="F103" s="252"/>
    </row>
    <row r="104" spans="1:6">
      <c r="A104" s="252"/>
      <c r="F104" s="252"/>
    </row>
    <row r="105" spans="1:6">
      <c r="A105" s="252"/>
      <c r="F105" s="252"/>
    </row>
    <row r="106" spans="1:6">
      <c r="A106" s="252"/>
      <c r="F106" s="252"/>
    </row>
    <row r="107" spans="1:6">
      <c r="A107" s="252"/>
      <c r="F107" s="252"/>
    </row>
    <row r="108" spans="1:6">
      <c r="A108" s="252"/>
      <c r="F108" s="252"/>
    </row>
    <row r="109" spans="1:6">
      <c r="A109" s="252"/>
      <c r="F109" s="252"/>
    </row>
    <row r="110" spans="1:6">
      <c r="A110" s="252"/>
      <c r="F110" s="252"/>
    </row>
    <row r="111" spans="1:6">
      <c r="A111" s="252"/>
      <c r="F111" s="252"/>
    </row>
    <row r="112" spans="1:6">
      <c r="A112" s="252"/>
      <c r="F112" s="252"/>
    </row>
    <row r="113" spans="1:6">
      <c r="A113" s="252"/>
      <c r="F113" s="252"/>
    </row>
    <row r="114" spans="1:6">
      <c r="A114" s="252"/>
      <c r="F114" s="252"/>
    </row>
    <row r="115" spans="1:6">
      <c r="A115" s="252"/>
      <c r="F115" s="252"/>
    </row>
    <row r="116" spans="1:6">
      <c r="A116" s="252"/>
      <c r="F116" s="252"/>
    </row>
    <row r="117" spans="1:6">
      <c r="A117" s="252"/>
      <c r="F117" s="252"/>
    </row>
    <row r="118" spans="1:6">
      <c r="A118" s="252"/>
      <c r="F118" s="252"/>
    </row>
    <row r="119" spans="1:6">
      <c r="A119" s="252"/>
      <c r="F119" s="252"/>
    </row>
    <row r="120" spans="1:6">
      <c r="A120" s="252"/>
      <c r="F120" s="252"/>
    </row>
    <row r="121" spans="1:6">
      <c r="A121" s="252"/>
      <c r="F121" s="252"/>
    </row>
    <row r="122" spans="1:6">
      <c r="A122" s="252"/>
      <c r="F122" s="252"/>
    </row>
    <row r="123" spans="1:6">
      <c r="A123" s="252"/>
      <c r="F123" s="252"/>
    </row>
    <row r="124" spans="1:6">
      <c r="A124" s="252"/>
      <c r="F124" s="252"/>
    </row>
    <row r="125" spans="1:6">
      <c r="A125" s="252"/>
      <c r="F125" s="252"/>
    </row>
    <row r="126" spans="1:6">
      <c r="A126" s="252"/>
      <c r="F126" s="252"/>
    </row>
    <row r="127" spans="1:6">
      <c r="A127" s="252"/>
      <c r="F127" s="252"/>
    </row>
    <row r="128" spans="1:6">
      <c r="A128" s="252"/>
      <c r="F128" s="252"/>
    </row>
    <row r="129" spans="1:6">
      <c r="A129" s="252"/>
      <c r="F129" s="252"/>
    </row>
    <row r="130" spans="1:6">
      <c r="A130" s="252"/>
      <c r="F130" s="252"/>
    </row>
    <row r="131" spans="1:6">
      <c r="A131" s="252"/>
      <c r="F131" s="252"/>
    </row>
    <row r="132" spans="1:6">
      <c r="A132" s="252"/>
      <c r="F132" s="252"/>
    </row>
    <row r="133" spans="1:6">
      <c r="A133" s="252"/>
      <c r="F133" s="252"/>
    </row>
    <row r="134" spans="1:6">
      <c r="A134" s="252"/>
      <c r="F134" s="252"/>
    </row>
  </sheetData>
  <mergeCells count="23">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J170"/>
  <sheetViews>
    <sheetView showGridLines="0" workbookViewId="0">
      <pane ySplit="7" topLeftCell="A20" activePane="bottomLeft" state="frozen"/>
      <selection activeCell="A7" sqref="A7"/>
      <selection pane="bottomLeft" activeCell="C23" sqref="C23"/>
    </sheetView>
  </sheetViews>
  <sheetFormatPr baseColWidth="10" defaultColWidth="11.42578125" defaultRowHeight="12.7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c r="F1" s="289"/>
      <c r="H1" s="284" t="s">
        <v>90</v>
      </c>
      <c r="J1" s="284"/>
      <c r="K1" s="284"/>
      <c r="L1" s="284"/>
      <c r="M1" s="511" t="s">
        <v>1579</v>
      </c>
      <c r="N1" s="511" t="s">
        <v>1578</v>
      </c>
      <c r="O1" s="511" t="s">
        <v>1577</v>
      </c>
      <c r="P1" s="511" t="s">
        <v>1576</v>
      </c>
      <c r="Q1" s="511" t="s">
        <v>1575</v>
      </c>
      <c r="R1" s="511" t="s">
        <v>1574</v>
      </c>
      <c r="S1" s="511" t="s">
        <v>1573</v>
      </c>
      <c r="T1" s="511" t="s">
        <v>1572</v>
      </c>
      <c r="U1" s="511" t="s">
        <v>1571</v>
      </c>
      <c r="V1" s="511" t="s">
        <v>1556</v>
      </c>
      <c r="W1" s="511" t="s">
        <v>1557</v>
      </c>
      <c r="X1" s="511" t="s">
        <v>1558</v>
      </c>
      <c r="Y1" s="511" t="s">
        <v>1559</v>
      </c>
      <c r="Z1" s="511" t="s">
        <v>1560</v>
      </c>
      <c r="AA1" s="511" t="s">
        <v>1561</v>
      </c>
      <c r="AB1" s="511" t="s">
        <v>1562</v>
      </c>
      <c r="AC1" s="511" t="s">
        <v>1563</v>
      </c>
      <c r="AD1" s="511" t="s">
        <v>1564</v>
      </c>
      <c r="AE1" s="511" t="s">
        <v>1565</v>
      </c>
      <c r="AF1" s="511" t="s">
        <v>1566</v>
      </c>
      <c r="AG1" s="511" t="s">
        <v>1567</v>
      </c>
      <c r="AH1" s="511" t="s">
        <v>1568</v>
      </c>
      <c r="AI1" s="511" t="s">
        <v>1569</v>
      </c>
      <c r="AJ1" s="511" t="s">
        <v>1570</v>
      </c>
    </row>
    <row r="2" spans="1:36" ht="18.75">
      <c r="A2" s="268" t="s">
        <v>1347</v>
      </c>
      <c r="F2" s="289"/>
      <c r="H2" s="284"/>
      <c r="J2" s="284"/>
      <c r="K2" s="284"/>
      <c r="L2" s="284"/>
      <c r="M2" s="284"/>
      <c r="N2" s="284"/>
      <c r="O2" s="284"/>
      <c r="P2" s="284"/>
      <c r="Q2" s="284"/>
      <c r="R2" s="284"/>
      <c r="S2" s="284"/>
      <c r="T2" s="284"/>
      <c r="U2" s="284"/>
      <c r="V2" s="284"/>
      <c r="W2" s="284"/>
      <c r="X2" s="284"/>
      <c r="Y2" s="284"/>
      <c r="Z2" s="284"/>
      <c r="AA2" s="284"/>
    </row>
    <row r="3" spans="1:36" ht="18.75">
      <c r="A3" s="317" t="s">
        <v>1474</v>
      </c>
      <c r="F3" s="289"/>
      <c r="H3" s="284"/>
      <c r="J3" s="284"/>
      <c r="K3" s="284"/>
      <c r="L3" s="284"/>
      <c r="M3" s="284"/>
      <c r="N3" s="284"/>
      <c r="O3" s="284"/>
      <c r="P3" s="284"/>
      <c r="Q3" s="284"/>
      <c r="R3" s="284"/>
      <c r="S3" s="284"/>
      <c r="T3" s="284"/>
      <c r="U3" s="284"/>
      <c r="V3" s="284"/>
      <c r="W3" s="284"/>
      <c r="X3" s="284"/>
      <c r="Y3" s="284"/>
      <c r="Z3" s="284"/>
      <c r="AA3" s="284"/>
    </row>
    <row r="4" spans="1:36" ht="15">
      <c r="A4" s="372" t="s">
        <v>1475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c r="A5" s="545" t="s">
        <v>96</v>
      </c>
      <c r="B5" s="547" t="s">
        <v>110</v>
      </c>
      <c r="C5" s="557" t="s">
        <v>1537</v>
      </c>
      <c r="D5" s="557" t="s">
        <v>1538</v>
      </c>
      <c r="E5" s="557" t="s">
        <v>86</v>
      </c>
      <c r="F5" s="557" t="s">
        <v>391</v>
      </c>
      <c r="G5" s="557" t="s">
        <v>87</v>
      </c>
      <c r="H5" s="560" t="s">
        <v>99</v>
      </c>
      <c r="I5" s="562"/>
      <c r="J5" s="562"/>
      <c r="K5" s="562"/>
      <c r="L5" s="562"/>
      <c r="M5" s="562"/>
      <c r="N5" s="562"/>
      <c r="O5" s="561"/>
      <c r="P5" s="566" t="s">
        <v>100</v>
      </c>
      <c r="Q5" s="567"/>
      <c r="R5" s="547" t="s">
        <v>102</v>
      </c>
      <c r="S5" s="547" t="s">
        <v>109</v>
      </c>
      <c r="T5" s="547" t="s">
        <v>108</v>
      </c>
      <c r="U5" s="563" t="s">
        <v>88</v>
      </c>
    </row>
    <row r="6" spans="1:36" s="66" customFormat="1" ht="15" customHeight="1">
      <c r="A6" s="545"/>
      <c r="B6" s="545"/>
      <c r="C6" s="558"/>
      <c r="D6" s="558"/>
      <c r="E6" s="558"/>
      <c r="F6" s="558"/>
      <c r="G6" s="558"/>
      <c r="H6" s="560" t="s">
        <v>103</v>
      </c>
      <c r="I6" s="561"/>
      <c r="J6" s="560" t="s">
        <v>104</v>
      </c>
      <c r="K6" s="561"/>
      <c r="L6" s="560" t="s">
        <v>105</v>
      </c>
      <c r="M6" s="561"/>
      <c r="N6" s="560" t="s">
        <v>106</v>
      </c>
      <c r="O6" s="561"/>
      <c r="P6" s="568"/>
      <c r="Q6" s="569"/>
      <c r="R6" s="545"/>
      <c r="S6" s="545"/>
      <c r="T6" s="545"/>
      <c r="U6" s="564"/>
    </row>
    <row r="7" spans="1:36" s="66" customFormat="1" ht="24" customHeight="1">
      <c r="A7" s="546"/>
      <c r="B7" s="546"/>
      <c r="C7" s="559"/>
      <c r="D7" s="559"/>
      <c r="E7" s="559"/>
      <c r="F7" s="559"/>
      <c r="G7" s="559"/>
      <c r="H7" s="441" t="s">
        <v>107</v>
      </c>
      <c r="I7" s="441" t="s">
        <v>12</v>
      </c>
      <c r="J7" s="441" t="s">
        <v>107</v>
      </c>
      <c r="K7" s="441" t="s">
        <v>12</v>
      </c>
      <c r="L7" s="441" t="s">
        <v>107</v>
      </c>
      <c r="M7" s="441" t="s">
        <v>12</v>
      </c>
      <c r="N7" s="441" t="s">
        <v>107</v>
      </c>
      <c r="O7" s="441" t="s">
        <v>12</v>
      </c>
      <c r="P7" s="441" t="s">
        <v>107</v>
      </c>
      <c r="Q7" s="441" t="s">
        <v>12</v>
      </c>
      <c r="R7" s="546"/>
      <c r="S7" s="546"/>
      <c r="T7" s="546"/>
      <c r="U7" s="565"/>
    </row>
    <row r="8" spans="1:36" ht="15.75" customHeight="1">
      <c r="A8" s="442"/>
      <c r="B8" s="443"/>
      <c r="C8" s="444"/>
      <c r="D8" s="444"/>
      <c r="E8" s="444"/>
      <c r="F8" s="445"/>
      <c r="G8" s="444"/>
      <c r="H8" s="446"/>
      <c r="I8" s="446"/>
      <c r="J8" s="446"/>
      <c r="K8" s="446"/>
      <c r="L8" s="446"/>
      <c r="M8" s="446"/>
      <c r="N8" s="446"/>
      <c r="O8" s="446"/>
      <c r="P8" s="446"/>
      <c r="Q8" s="446"/>
      <c r="R8" s="447"/>
      <c r="S8" s="447"/>
      <c r="T8" s="447"/>
      <c r="U8" s="448"/>
    </row>
    <row r="9" spans="1:36" ht="15.75">
      <c r="A9" s="578" t="s">
        <v>1460</v>
      </c>
      <c r="B9" s="573" t="s">
        <v>1458</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c r="A10" s="579"/>
      <c r="B10" s="573"/>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c r="A11" s="579"/>
      <c r="B11" s="573"/>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c r="A12" s="579"/>
      <c r="B12" s="573"/>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c r="A13" s="579"/>
      <c r="B13" s="573"/>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c r="A14" s="579"/>
      <c r="B14" s="573"/>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c r="A15" s="579"/>
      <c r="B15" s="573"/>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c r="A16" s="580"/>
      <c r="B16" s="573"/>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c r="A17" s="570" t="s">
        <v>1459</v>
      </c>
      <c r="B17" s="570" t="s">
        <v>1461</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c r="A18" s="571"/>
      <c r="B18" s="571"/>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c r="A19" s="571"/>
      <c r="B19" s="571"/>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c r="A20" s="571"/>
      <c r="B20" s="571"/>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c r="A21" s="571"/>
      <c r="B21" s="571"/>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c r="A22" s="571"/>
      <c r="B22" s="572"/>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c r="A23" s="571"/>
      <c r="B23" s="570" t="s">
        <v>1462</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c r="A24" s="571"/>
      <c r="B24" s="571"/>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c r="A25" s="571"/>
      <c r="B25" s="571"/>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c r="A26" s="571"/>
      <c r="B26" s="571"/>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c r="A27" s="571"/>
      <c r="B27" s="571"/>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c r="A28" s="571"/>
      <c r="B28" s="571"/>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c r="A29" s="571"/>
      <c r="B29" s="573" t="s">
        <v>1463</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c r="A30" s="571"/>
      <c r="B30" s="573"/>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c r="A31" s="571"/>
      <c r="B31" s="573"/>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c r="A32" s="571"/>
      <c r="B32" s="573"/>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c r="A33" s="571"/>
      <c r="B33" s="573"/>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c r="A34" s="571"/>
      <c r="B34" s="573" t="s">
        <v>1464</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c r="A35" s="571"/>
      <c r="B35" s="573"/>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c r="A36" s="571"/>
      <c r="B36" s="573"/>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c r="A37" s="571"/>
      <c r="B37" s="573"/>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c r="A38" s="571"/>
      <c r="B38" s="573" t="s">
        <v>1465</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c r="A39" s="571"/>
      <c r="B39" s="573"/>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c r="A40" s="571"/>
      <c r="B40" s="573"/>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c r="A41" s="571"/>
      <c r="B41" s="573"/>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c r="A42" s="571"/>
      <c r="B42" s="573"/>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c r="A43" s="570" t="s">
        <v>1460</v>
      </c>
      <c r="B43" s="573" t="s">
        <v>1466</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c r="A44" s="571"/>
      <c r="B44" s="573"/>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c r="A45" s="571"/>
      <c r="B45" s="573"/>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c r="A46" s="571"/>
      <c r="B46" s="573"/>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c r="A47" s="571"/>
      <c r="B47" s="573"/>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c r="A48" s="571"/>
      <c r="B48" s="573"/>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c r="A49" s="571"/>
      <c r="B49" s="573" t="s">
        <v>1467</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c r="A50" s="571"/>
      <c r="B50" s="573"/>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c r="A51" s="571"/>
      <c r="B51" s="573"/>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c r="A52" s="571"/>
      <c r="B52" s="573" t="s">
        <v>1468</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c r="A53" s="571"/>
      <c r="B53" s="573"/>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c r="A54" s="571"/>
      <c r="B54" s="573"/>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c r="A55" s="571"/>
      <c r="B55" s="573"/>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c r="A56" s="571"/>
      <c r="B56" s="573" t="s">
        <v>1469</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c r="A57" s="571"/>
      <c r="B57" s="573"/>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c r="A58" s="571"/>
      <c r="B58" s="573"/>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c r="A59" s="571"/>
      <c r="B59" s="573"/>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c r="A60" s="571"/>
      <c r="B60" s="573" t="s">
        <v>1470</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c r="A61" s="571"/>
      <c r="B61" s="573"/>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c r="A62" s="571"/>
      <c r="B62" s="573"/>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c r="A63" s="571"/>
      <c r="B63" s="573"/>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c r="A64" s="571"/>
      <c r="B64" s="575" t="s">
        <v>1471</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c r="A65" s="571"/>
      <c r="B65" s="576"/>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c r="A66" s="571"/>
      <c r="B66" s="576"/>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c r="A67" s="571"/>
      <c r="B67" s="577"/>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c r="A68" s="571"/>
      <c r="B68" s="574" t="s">
        <v>1472</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c r="A69" s="571"/>
      <c r="B69" s="574"/>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c r="A70" s="571"/>
      <c r="B70" s="574"/>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c r="A71" s="571"/>
      <c r="B71" s="575" t="s">
        <v>1473</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c r="A72" s="571"/>
      <c r="B72" s="576"/>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c r="A73" s="571"/>
      <c r="B73" s="577"/>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c r="A75" s="260"/>
      <c r="B75" s="260"/>
      <c r="C75" s="260"/>
      <c r="D75" s="260"/>
      <c r="E75" s="260"/>
      <c r="F75" s="259"/>
      <c r="G75" s="260"/>
      <c r="H75" s="260"/>
      <c r="S75" s="265"/>
      <c r="T75" s="265"/>
      <c r="U75" s="266"/>
    </row>
    <row r="76" spans="1:21" ht="15.75">
      <c r="F76" s="259"/>
      <c r="S76" s="265"/>
      <c r="T76" s="265"/>
    </row>
    <row r="77" spans="1:21" ht="15.75">
      <c r="F77" s="259"/>
      <c r="S77" s="265"/>
      <c r="T77" s="265"/>
    </row>
    <row r="78" spans="1:21" ht="15.75">
      <c r="F78" s="259"/>
      <c r="S78" s="265"/>
      <c r="T78" s="265"/>
    </row>
    <row r="79" spans="1:21" ht="15.75">
      <c r="F79" s="259"/>
      <c r="S79" s="265"/>
      <c r="T79" s="265"/>
    </row>
    <row r="80" spans="1:21" ht="15.75">
      <c r="F80" s="259"/>
      <c r="S80" s="265"/>
      <c r="T80" s="265"/>
    </row>
    <row r="81" spans="6:20" ht="15.75">
      <c r="F81" s="259"/>
      <c r="S81" s="265"/>
      <c r="T81" s="265"/>
    </row>
    <row r="82" spans="6:20" ht="15.75">
      <c r="F82" s="259"/>
      <c r="S82" s="265"/>
      <c r="T82" s="265"/>
    </row>
    <row r="83" spans="6:20" ht="15.75">
      <c r="F83" s="259"/>
      <c r="S83" s="265"/>
      <c r="T83" s="265"/>
    </row>
    <row r="84" spans="6:20" ht="15.75">
      <c r="F84" s="259"/>
      <c r="S84" s="267"/>
      <c r="T84" s="267"/>
    </row>
    <row r="85" spans="6:20" ht="15.75">
      <c r="F85" s="259"/>
      <c r="S85" s="265"/>
      <c r="T85" s="265"/>
    </row>
    <row r="86" spans="6:20" ht="15.75">
      <c r="F86" s="259"/>
      <c r="S86" s="265"/>
      <c r="T86" s="265"/>
    </row>
    <row r="87" spans="6:20" ht="15.75">
      <c r="F87" s="259"/>
      <c r="S87" s="265"/>
      <c r="T87" s="265"/>
    </row>
    <row r="88" spans="6:20" ht="15.75">
      <c r="F88" s="259"/>
      <c r="S88" s="265"/>
      <c r="T88" s="265"/>
    </row>
    <row r="89" spans="6:20" ht="15.75">
      <c r="F89" s="259"/>
      <c r="S89" s="265"/>
      <c r="T89" s="265"/>
    </row>
    <row r="90" spans="6:20" ht="15.75">
      <c r="F90" s="259"/>
      <c r="S90" s="265"/>
      <c r="T90" s="265"/>
    </row>
    <row r="91" spans="6:20" ht="15.75">
      <c r="F91" s="259"/>
      <c r="S91" s="265"/>
      <c r="T91" s="265"/>
    </row>
    <row r="92" spans="6:20" ht="15.75">
      <c r="F92" s="259"/>
      <c r="S92" s="265"/>
      <c r="T92" s="265"/>
    </row>
    <row r="93" spans="6:20" ht="15.75">
      <c r="F93" s="259"/>
      <c r="S93" s="265"/>
      <c r="T93" s="265"/>
    </row>
    <row r="94" spans="6:20">
      <c r="S94" s="265"/>
      <c r="T94" s="265"/>
    </row>
    <row r="95" spans="6:20">
      <c r="S95" s="265"/>
      <c r="T95" s="265"/>
    </row>
    <row r="96" spans="6:20">
      <c r="S96" s="265"/>
      <c r="T96" s="265"/>
    </row>
    <row r="97" spans="6:20">
      <c r="S97" s="265"/>
      <c r="T97" s="265"/>
    </row>
    <row r="98" spans="6:20">
      <c r="S98" s="265"/>
      <c r="T98" s="265"/>
    </row>
    <row r="99" spans="6:20">
      <c r="S99" s="265"/>
      <c r="T99" s="265"/>
    </row>
    <row r="100" spans="6:20">
      <c r="S100" s="265"/>
      <c r="T100" s="265"/>
    </row>
    <row r="101" spans="6:20">
      <c r="S101" s="265"/>
      <c r="T101" s="265"/>
    </row>
    <row r="105" spans="6:20">
      <c r="F105" s="252"/>
      <c r="S105" s="262"/>
      <c r="T105" s="262"/>
    </row>
    <row r="106" spans="6:20">
      <c r="F106" s="252"/>
      <c r="S106" s="262"/>
      <c r="T106" s="262"/>
    </row>
    <row r="107" spans="6:20">
      <c r="F107" s="252"/>
      <c r="S107" s="262"/>
      <c r="T107" s="262"/>
    </row>
    <row r="108" spans="6:20">
      <c r="F108" s="252"/>
      <c r="S108" s="262"/>
      <c r="T108" s="262"/>
    </row>
    <row r="109" spans="6:20">
      <c r="F109" s="252"/>
      <c r="S109" s="262"/>
      <c r="T109" s="262"/>
    </row>
    <row r="110" spans="6:20">
      <c r="F110" s="252"/>
      <c r="S110" s="262"/>
      <c r="T110" s="262"/>
    </row>
    <row r="111" spans="6:20">
      <c r="F111" s="252"/>
      <c r="S111" s="262"/>
      <c r="T111" s="262"/>
    </row>
    <row r="112" spans="6:20">
      <c r="F112" s="252"/>
      <c r="S112" s="262"/>
      <c r="T112" s="262"/>
    </row>
    <row r="113" spans="6:20">
      <c r="F113" s="252"/>
      <c r="S113" s="262"/>
      <c r="T113" s="262"/>
    </row>
    <row r="114" spans="6:20">
      <c r="F114" s="252"/>
      <c r="S114" s="262"/>
      <c r="T114" s="262"/>
    </row>
    <row r="115" spans="6:20">
      <c r="F115" s="252"/>
      <c r="S115" s="262"/>
      <c r="T115" s="262"/>
    </row>
    <row r="116" spans="6:20">
      <c r="F116" s="252"/>
      <c r="S116" s="262"/>
      <c r="T116" s="262"/>
    </row>
    <row r="117" spans="6:20">
      <c r="F117" s="252"/>
      <c r="S117" s="262"/>
      <c r="T117" s="262"/>
    </row>
    <row r="118" spans="6:20">
      <c r="F118" s="252"/>
      <c r="S118" s="262"/>
      <c r="T118" s="262"/>
    </row>
    <row r="119" spans="6:20">
      <c r="F119" s="252"/>
      <c r="S119" s="262"/>
      <c r="T119" s="262"/>
    </row>
    <row r="120" spans="6:20">
      <c r="F120" s="252"/>
      <c r="S120" s="262"/>
      <c r="T120" s="262"/>
    </row>
    <row r="121" spans="6:20">
      <c r="F121" s="252"/>
      <c r="S121" s="262"/>
      <c r="T121" s="262"/>
    </row>
    <row r="122" spans="6:20">
      <c r="F122" s="252"/>
      <c r="S122" s="262"/>
      <c r="T122" s="262"/>
    </row>
    <row r="123" spans="6:20">
      <c r="F123" s="252"/>
      <c r="S123" s="262"/>
      <c r="T123" s="262"/>
    </row>
    <row r="124" spans="6:20">
      <c r="F124" s="252"/>
      <c r="S124" s="262"/>
      <c r="T124" s="262"/>
    </row>
    <row r="125" spans="6:20">
      <c r="F125" s="252"/>
      <c r="S125" s="262"/>
      <c r="T125" s="262"/>
    </row>
    <row r="126" spans="6:20">
      <c r="F126" s="252"/>
      <c r="S126" s="262"/>
      <c r="T126" s="262"/>
    </row>
    <row r="127" spans="6:20">
      <c r="F127" s="252"/>
      <c r="S127" s="262"/>
      <c r="T127" s="262"/>
    </row>
    <row r="128" spans="6:20">
      <c r="F128" s="252"/>
      <c r="S128" s="262"/>
      <c r="T128" s="262"/>
    </row>
    <row r="129" spans="6:20">
      <c r="F129" s="252"/>
      <c r="S129" s="262"/>
      <c r="T129" s="262"/>
    </row>
    <row r="130" spans="6:20">
      <c r="F130" s="252"/>
      <c r="S130" s="262"/>
      <c r="T130" s="262"/>
    </row>
    <row r="131" spans="6:20">
      <c r="F131" s="252"/>
    </row>
    <row r="132" spans="6:20">
      <c r="F132" s="252"/>
    </row>
    <row r="133" spans="6:20">
      <c r="F133" s="252"/>
    </row>
    <row r="134" spans="6:20">
      <c r="F134" s="252"/>
    </row>
    <row r="135" spans="6:20">
      <c r="F135" s="252"/>
    </row>
    <row r="136" spans="6:20">
      <c r="F136" s="252"/>
    </row>
    <row r="137" spans="6:20">
      <c r="F137" s="252"/>
    </row>
    <row r="138" spans="6:20">
      <c r="F138" s="252"/>
    </row>
    <row r="139" spans="6:20">
      <c r="F139" s="252"/>
    </row>
    <row r="140" spans="6:20">
      <c r="F140" s="252"/>
    </row>
    <row r="141" spans="6:20">
      <c r="F141" s="252"/>
    </row>
    <row r="142" spans="6:20">
      <c r="F142" s="252"/>
    </row>
    <row r="143" spans="6:20">
      <c r="F143" s="252"/>
    </row>
    <row r="144" spans="6:20">
      <c r="F144" s="252"/>
    </row>
    <row r="145" spans="6:6">
      <c r="F145" s="252"/>
    </row>
    <row r="146" spans="6:6">
      <c r="F146" s="252"/>
    </row>
    <row r="147" spans="6:6">
      <c r="F147" s="252"/>
    </row>
    <row r="148" spans="6:6">
      <c r="F148" s="252"/>
    </row>
    <row r="149" spans="6:6">
      <c r="F149" s="252"/>
    </row>
    <row r="150" spans="6:6">
      <c r="F150" s="252"/>
    </row>
    <row r="151" spans="6:6">
      <c r="F151" s="252"/>
    </row>
    <row r="152" spans="6:6">
      <c r="F152" s="252"/>
    </row>
    <row r="153" spans="6:6">
      <c r="F153" s="252"/>
    </row>
    <row r="154" spans="6:6">
      <c r="F154" s="252"/>
    </row>
    <row r="155" spans="6:6">
      <c r="F155" s="252"/>
    </row>
    <row r="156" spans="6:6">
      <c r="F156" s="252"/>
    </row>
    <row r="157" spans="6:6">
      <c r="F157" s="252"/>
    </row>
    <row r="158" spans="6:6">
      <c r="F158" s="252"/>
    </row>
    <row r="159" spans="6:6">
      <c r="F159" s="252"/>
    </row>
    <row r="160" spans="6:6">
      <c r="F160" s="252"/>
    </row>
    <row r="161" spans="6:6">
      <c r="F161" s="252"/>
    </row>
    <row r="162" spans="6:6">
      <c r="F162" s="252"/>
    </row>
    <row r="163" spans="6:6">
      <c r="F163" s="252"/>
    </row>
    <row r="164" spans="6:6">
      <c r="F164" s="252"/>
    </row>
    <row r="165" spans="6:6">
      <c r="F165" s="252"/>
    </row>
    <row r="166" spans="6:6">
      <c r="F166" s="252"/>
    </row>
    <row r="167" spans="6:6">
      <c r="F167" s="252"/>
    </row>
    <row r="168" spans="6:6">
      <c r="F168" s="252"/>
    </row>
    <row r="169" spans="6:6">
      <c r="F169" s="252"/>
    </row>
    <row r="170" spans="6:6">
      <c r="F170" s="252"/>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J6:K6"/>
    <mergeCell ref="B68:B70"/>
    <mergeCell ref="B64:B67"/>
    <mergeCell ref="B71:B73"/>
    <mergeCell ref="B17:B22"/>
    <mergeCell ref="D5:D7"/>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V56"/>
  <sheetViews>
    <sheetView workbookViewId="0">
      <pane ySplit="6" topLeftCell="A7" activePane="bottomLeft" state="frozen"/>
      <selection activeCell="O6" sqref="O6"/>
      <selection pane="bottomLeft" activeCell="C14" sqref="C14"/>
    </sheetView>
  </sheetViews>
  <sheetFormatPr baseColWidth="10" defaultRowHeight="1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c r="B1" s="284"/>
      <c r="C1" s="513" t="s">
        <v>1690</v>
      </c>
      <c r="D1" s="284"/>
      <c r="E1" s="284"/>
      <c r="F1" s="284"/>
      <c r="G1" s="284"/>
      <c r="H1" s="284" t="s">
        <v>476</v>
      </c>
      <c r="J1" s="284"/>
      <c r="K1" s="284"/>
      <c r="L1" s="284"/>
      <c r="M1" s="284"/>
      <c r="N1" s="284"/>
      <c r="O1" s="284"/>
      <c r="P1" s="284"/>
      <c r="Q1" s="284"/>
      <c r="R1" s="284"/>
      <c r="S1" s="284"/>
      <c r="T1" s="284"/>
      <c r="U1" s="284"/>
      <c r="V1" s="284"/>
    </row>
    <row r="2" spans="1:22" ht="18.75">
      <c r="A2" s="318" t="s">
        <v>1346</v>
      </c>
      <c r="B2" s="284"/>
      <c r="C2" s="284"/>
      <c r="D2" s="284"/>
      <c r="E2" s="284"/>
      <c r="F2" s="284"/>
      <c r="G2" s="284"/>
      <c r="H2" s="284"/>
      <c r="J2" s="284"/>
      <c r="K2" s="284"/>
      <c r="L2" s="284"/>
      <c r="M2" s="284"/>
      <c r="N2" s="284"/>
      <c r="O2" s="284"/>
      <c r="P2" s="284"/>
      <c r="Q2" s="284"/>
      <c r="R2" s="284"/>
      <c r="S2" s="284"/>
      <c r="T2" s="284"/>
      <c r="U2" s="284"/>
      <c r="V2" s="284"/>
    </row>
    <row r="3" spans="1:22">
      <c r="A3" s="581" t="s">
        <v>1348</v>
      </c>
      <c r="B3" s="581"/>
      <c r="C3" s="581"/>
      <c r="D3" s="581"/>
      <c r="E3" s="581"/>
      <c r="F3" s="581"/>
      <c r="G3" s="581"/>
      <c r="H3" s="581"/>
      <c r="I3" s="581"/>
      <c r="J3" s="581"/>
      <c r="K3" s="581"/>
      <c r="L3" s="581"/>
      <c r="M3" s="581"/>
      <c r="N3" s="581"/>
      <c r="O3" s="581"/>
      <c r="P3" s="581"/>
      <c r="Q3" s="581"/>
      <c r="R3" s="581"/>
      <c r="S3" s="581"/>
      <c r="T3" s="581"/>
      <c r="U3" s="581"/>
      <c r="V3" s="581"/>
    </row>
    <row r="4" spans="1:22" ht="1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101</v>
      </c>
      <c r="S4" s="547" t="s">
        <v>102</v>
      </c>
      <c r="T4" s="547" t="s">
        <v>109</v>
      </c>
      <c r="U4" s="547" t="s">
        <v>108</v>
      </c>
      <c r="V4" s="563" t="s">
        <v>88</v>
      </c>
    </row>
    <row r="5" spans="1:22"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45"/>
      <c r="V5" s="564"/>
    </row>
    <row r="6" spans="1:22"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46"/>
      <c r="V6" s="565"/>
    </row>
    <row r="7" spans="1:22" s="366" customFormat="1" ht="15.75">
      <c r="A7" s="442"/>
      <c r="B7" s="443"/>
      <c r="C7" s="444"/>
      <c r="D7" s="444"/>
      <c r="E7" s="444"/>
      <c r="F7" s="445"/>
      <c r="G7" s="444"/>
      <c r="H7" s="446"/>
      <c r="I7" s="446"/>
      <c r="J7" s="446"/>
      <c r="K7" s="446"/>
      <c r="L7" s="446"/>
      <c r="M7" s="446"/>
      <c r="N7" s="446"/>
      <c r="O7" s="446"/>
      <c r="P7" s="446"/>
      <c r="Q7" s="446"/>
      <c r="R7" s="447"/>
      <c r="S7" s="447"/>
      <c r="T7" s="447"/>
      <c r="U7" s="447"/>
      <c r="V7" s="448"/>
    </row>
    <row r="8" spans="1:22" ht="15.75">
      <c r="A8" s="570" t="s">
        <v>1380</v>
      </c>
      <c r="B8" s="570"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c r="A9" s="571"/>
      <c r="B9" s="571"/>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c r="A10" s="571"/>
      <c r="B10" s="571"/>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c r="A11" s="571"/>
      <c r="B11" s="571"/>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c r="A12" s="571"/>
      <c r="B12" s="571"/>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c r="A13" s="571"/>
      <c r="B13" s="571"/>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c r="A14" s="571"/>
      <c r="B14" s="571"/>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c r="A15" s="571"/>
      <c r="B15" s="571"/>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c r="A16" s="571"/>
      <c r="B16" s="571"/>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c r="A17" s="571"/>
      <c r="B17" s="571"/>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c r="A18" s="571"/>
      <c r="B18" s="571"/>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c r="A19" s="571"/>
      <c r="B19" s="571"/>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c r="A20" s="572"/>
      <c r="B20" s="572"/>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7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c r="I26"/>
      <c r="K26"/>
      <c r="M26"/>
      <c r="O26"/>
      <c r="Q26"/>
    </row>
    <row r="27" spans="1:22">
      <c r="I27"/>
      <c r="K27"/>
      <c r="M27"/>
      <c r="O27"/>
      <c r="Q27"/>
    </row>
    <row r="28" spans="1:22">
      <c r="I28"/>
      <c r="K28"/>
      <c r="M28"/>
      <c r="O28"/>
      <c r="Q28"/>
    </row>
    <row r="29" spans="1:22">
      <c r="I29"/>
      <c r="K29"/>
      <c r="M29"/>
      <c r="O29"/>
      <c r="Q29"/>
    </row>
    <row r="30" spans="1:22">
      <c r="I30"/>
      <c r="K30"/>
      <c r="M30"/>
      <c r="O30"/>
      <c r="Q30"/>
    </row>
    <row r="31" spans="1:22">
      <c r="I31"/>
      <c r="K31"/>
      <c r="M31"/>
      <c r="O31"/>
      <c r="Q31"/>
    </row>
    <row r="32" spans="1:22">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ht="15.6" customHeight="1">
      <c r="I56"/>
      <c r="K56"/>
      <c r="M56"/>
      <c r="O56"/>
      <c r="Q56"/>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20"/>
    <mergeCell ref="H5:I5"/>
    <mergeCell ref="B8:B20"/>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G69"/>
  <sheetViews>
    <sheetView topLeftCell="E1" zoomScale="90" zoomScaleNormal="90" workbookViewId="0">
      <pane ySplit="8" topLeftCell="A9" activePane="bottomLeft" state="frozen"/>
      <selection activeCell="A7" sqref="A7"/>
      <selection pane="bottomLeft" activeCell="G11" sqref="G11"/>
    </sheetView>
  </sheetViews>
  <sheetFormatPr baseColWidth="10" defaultRowHeight="1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c r="C1" s="514" t="s">
        <v>1601</v>
      </c>
      <c r="D1" s="514" t="s">
        <v>1602</v>
      </c>
      <c r="H1" s="284" t="s">
        <v>1383</v>
      </c>
      <c r="J1" s="284"/>
      <c r="K1" s="284"/>
      <c r="M1" s="514" t="s">
        <v>1580</v>
      </c>
      <c r="N1" s="514" t="s">
        <v>1581</v>
      </c>
      <c r="O1" s="514" t="s">
        <v>1582</v>
      </c>
      <c r="P1" s="514" t="s">
        <v>1583</v>
      </c>
      <c r="Q1" s="514" t="s">
        <v>1584</v>
      </c>
      <c r="R1" s="514" t="s">
        <v>1585</v>
      </c>
      <c r="S1" s="514" t="s">
        <v>1586</v>
      </c>
      <c r="T1" s="514" t="s">
        <v>1587</v>
      </c>
      <c r="U1" s="514" t="s">
        <v>1588</v>
      </c>
      <c r="V1" s="514" t="s">
        <v>1589</v>
      </c>
      <c r="W1" s="514" t="s">
        <v>1590</v>
      </c>
      <c r="X1" s="514" t="s">
        <v>1591</v>
      </c>
      <c r="Y1" s="514" t="s">
        <v>1592</v>
      </c>
      <c r="Z1" s="514" t="s">
        <v>1593</v>
      </c>
      <c r="AA1" s="514" t="s">
        <v>1594</v>
      </c>
      <c r="AB1" s="514" t="s">
        <v>1595</v>
      </c>
      <c r="AC1" s="514" t="s">
        <v>1596</v>
      </c>
      <c r="AD1" s="514" t="s">
        <v>1597</v>
      </c>
      <c r="AE1" s="514" t="s">
        <v>1598</v>
      </c>
      <c r="AF1" s="514" t="s">
        <v>1599</v>
      </c>
      <c r="AG1" s="514" t="s">
        <v>1600</v>
      </c>
    </row>
    <row r="2" spans="1:33" ht="18.75">
      <c r="A2" s="315" t="s">
        <v>1346</v>
      </c>
      <c r="H2" s="284"/>
      <c r="J2" s="284"/>
      <c r="K2" s="284"/>
      <c r="L2" s="284"/>
      <c r="M2" s="284"/>
      <c r="N2" s="284"/>
      <c r="O2" s="284"/>
      <c r="P2" s="392"/>
      <c r="Q2" s="392"/>
      <c r="R2" s="284"/>
      <c r="S2" s="284"/>
      <c r="T2" s="284"/>
      <c r="U2" s="284"/>
      <c r="V2" s="284"/>
      <c r="W2" s="284"/>
      <c r="X2" s="284"/>
      <c r="Y2" s="284"/>
      <c r="Z2" s="284"/>
      <c r="AA2" s="284"/>
    </row>
    <row r="3" spans="1:33" ht="18.75">
      <c r="A3" s="316" t="s">
        <v>1391</v>
      </c>
      <c r="H3" s="284"/>
      <c r="J3" s="284"/>
      <c r="K3" s="284"/>
      <c r="L3" s="284"/>
      <c r="M3" s="284"/>
      <c r="N3" s="284"/>
      <c r="O3" s="284"/>
      <c r="P3" s="392"/>
      <c r="Q3" s="392"/>
      <c r="R3" s="284"/>
      <c r="S3" s="284"/>
      <c r="T3" s="284"/>
      <c r="U3" s="284"/>
      <c r="V3" s="284"/>
      <c r="W3" s="284"/>
      <c r="X3" s="284"/>
      <c r="Y3" s="284"/>
      <c r="Z3" s="284"/>
      <c r="AA3" s="284"/>
    </row>
    <row r="4" spans="1:33" ht="18.75">
      <c r="A4" s="316" t="s">
        <v>1390</v>
      </c>
      <c r="H4" s="284"/>
      <c r="J4" s="284"/>
      <c r="K4" s="284"/>
      <c r="L4" s="284"/>
      <c r="M4" s="284"/>
      <c r="N4" s="284"/>
      <c r="O4" s="284"/>
      <c r="P4" s="392"/>
      <c r="Q4" s="392"/>
      <c r="R4" s="284"/>
      <c r="S4" s="284"/>
      <c r="T4" s="284"/>
      <c r="U4" s="284"/>
      <c r="V4" s="284"/>
      <c r="W4" s="284"/>
      <c r="X4" s="284"/>
      <c r="Y4" s="284"/>
      <c r="Z4" s="284"/>
      <c r="AA4" s="284"/>
    </row>
    <row r="5" spans="1:33">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c r="A6" s="545" t="s">
        <v>96</v>
      </c>
      <c r="B6" s="547" t="s">
        <v>110</v>
      </c>
      <c r="C6" s="557" t="s">
        <v>1537</v>
      </c>
      <c r="D6" s="557" t="s">
        <v>1538</v>
      </c>
      <c r="E6" s="557" t="s">
        <v>86</v>
      </c>
      <c r="F6" s="557" t="s">
        <v>391</v>
      </c>
      <c r="G6" s="557" t="s">
        <v>87</v>
      </c>
      <c r="H6" s="560" t="s">
        <v>99</v>
      </c>
      <c r="I6" s="562"/>
      <c r="J6" s="562"/>
      <c r="K6" s="562"/>
      <c r="L6" s="562"/>
      <c r="M6" s="562"/>
      <c r="N6" s="562"/>
      <c r="O6" s="561"/>
      <c r="P6" s="566" t="s">
        <v>100</v>
      </c>
      <c r="Q6" s="567"/>
      <c r="R6" s="547" t="s">
        <v>102</v>
      </c>
      <c r="S6" s="547" t="s">
        <v>109</v>
      </c>
      <c r="T6" s="547" t="s">
        <v>108</v>
      </c>
      <c r="U6" s="563" t="s">
        <v>88</v>
      </c>
    </row>
    <row r="7" spans="1:33" ht="15" customHeight="1">
      <c r="A7" s="545"/>
      <c r="B7" s="545"/>
      <c r="C7" s="558"/>
      <c r="D7" s="558"/>
      <c r="E7" s="558"/>
      <c r="F7" s="558"/>
      <c r="G7" s="558"/>
      <c r="H7" s="560" t="s">
        <v>103</v>
      </c>
      <c r="I7" s="561"/>
      <c r="J7" s="560" t="s">
        <v>104</v>
      </c>
      <c r="K7" s="561"/>
      <c r="L7" s="560" t="s">
        <v>105</v>
      </c>
      <c r="M7" s="561"/>
      <c r="N7" s="560" t="s">
        <v>106</v>
      </c>
      <c r="O7" s="561"/>
      <c r="P7" s="568"/>
      <c r="Q7" s="569"/>
      <c r="R7" s="545"/>
      <c r="S7" s="545"/>
      <c r="T7" s="545"/>
      <c r="U7" s="564"/>
    </row>
    <row r="8" spans="1:33" ht="25.5">
      <c r="A8" s="546"/>
      <c r="B8" s="546"/>
      <c r="C8" s="559"/>
      <c r="D8" s="559"/>
      <c r="E8" s="559"/>
      <c r="F8" s="559"/>
      <c r="G8" s="559"/>
      <c r="H8" s="441" t="s">
        <v>107</v>
      </c>
      <c r="I8" s="441" t="s">
        <v>12</v>
      </c>
      <c r="J8" s="441" t="s">
        <v>107</v>
      </c>
      <c r="K8" s="441" t="s">
        <v>12</v>
      </c>
      <c r="L8" s="441" t="s">
        <v>107</v>
      </c>
      <c r="M8" s="441" t="s">
        <v>12</v>
      </c>
      <c r="N8" s="441" t="s">
        <v>107</v>
      </c>
      <c r="O8" s="441" t="s">
        <v>12</v>
      </c>
      <c r="P8" s="441" t="s">
        <v>107</v>
      </c>
      <c r="Q8" s="441" t="s">
        <v>12</v>
      </c>
      <c r="R8" s="546"/>
      <c r="S8" s="546"/>
      <c r="T8" s="546"/>
      <c r="U8" s="565"/>
    </row>
    <row r="9" spans="1:33" s="366" customFormat="1" ht="15.75">
      <c r="A9" s="442"/>
      <c r="B9" s="443"/>
      <c r="C9" s="444"/>
      <c r="D9" s="444"/>
      <c r="E9" s="444"/>
      <c r="F9" s="445"/>
      <c r="G9" s="444"/>
      <c r="H9" s="446"/>
      <c r="I9" s="446"/>
      <c r="J9" s="446"/>
      <c r="K9" s="446"/>
      <c r="L9" s="446"/>
      <c r="M9" s="446"/>
      <c r="N9" s="446"/>
      <c r="O9" s="446"/>
      <c r="P9" s="446"/>
      <c r="Q9" s="446"/>
      <c r="R9" s="447"/>
      <c r="S9" s="447"/>
      <c r="T9" s="447"/>
      <c r="U9" s="448"/>
    </row>
    <row r="10" spans="1:33" ht="126">
      <c r="A10" s="570" t="s">
        <v>1384</v>
      </c>
      <c r="B10" s="570" t="s">
        <v>1385</v>
      </c>
      <c r="C10" s="249" t="s">
        <v>1599</v>
      </c>
      <c r="D10" s="249" t="s">
        <v>1700</v>
      </c>
      <c r="E10" s="519" t="s">
        <v>1701</v>
      </c>
      <c r="F10" s="519" t="s">
        <v>1732</v>
      </c>
      <c r="G10" s="519" t="s">
        <v>1702</v>
      </c>
      <c r="H10" s="520"/>
      <c r="I10" s="520"/>
      <c r="J10" s="520"/>
      <c r="K10" s="520"/>
      <c r="L10" s="520"/>
      <c r="M10" s="520"/>
      <c r="N10" s="520">
        <v>100</v>
      </c>
      <c r="O10" s="520">
        <v>50000</v>
      </c>
      <c r="P10" s="520">
        <v>100</v>
      </c>
      <c r="Q10" s="520">
        <f>'[1]4. EQUIPO TECNOLÓGICOS'!D5</f>
        <v>50000</v>
      </c>
      <c r="R10" s="521" t="s">
        <v>1703</v>
      </c>
      <c r="S10" s="522" t="s">
        <v>1704</v>
      </c>
      <c r="T10" s="522" t="s">
        <v>1705</v>
      </c>
      <c r="U10" s="523" t="s">
        <v>1706</v>
      </c>
    </row>
    <row r="11" spans="1:33" ht="15.75">
      <c r="A11" s="571"/>
      <c r="B11" s="571"/>
      <c r="C11" s="249"/>
      <c r="D11" s="249"/>
      <c r="E11" s="249"/>
      <c r="F11" s="249"/>
      <c r="G11" s="254"/>
      <c r="H11" s="254"/>
      <c r="I11" s="270"/>
      <c r="J11" s="254"/>
      <c r="K11" s="270"/>
      <c r="L11" s="254"/>
      <c r="M11" s="270"/>
      <c r="N11" s="254"/>
      <c r="O11" s="270"/>
      <c r="P11" s="390">
        <f t="shared" ref="P11:P29" si="0">H11+J11+L11+N11</f>
        <v>0</v>
      </c>
      <c r="Q11" s="391">
        <f t="shared" ref="Q11:Q29" si="1">I11+K11+M11+O11</f>
        <v>0</v>
      </c>
      <c r="R11" s="254"/>
      <c r="S11" s="254"/>
      <c r="T11" s="254"/>
      <c r="U11" s="73"/>
    </row>
    <row r="12" spans="1:33" ht="15.75">
      <c r="A12" s="571"/>
      <c r="B12" s="571"/>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c r="A13" s="571"/>
      <c r="B13" s="571"/>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c r="A14" s="571"/>
      <c r="B14" s="571"/>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c r="A15" s="571"/>
      <c r="B15" s="572"/>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c r="A16" s="571"/>
      <c r="B16" s="570"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c r="A17" s="571"/>
      <c r="B17" s="571"/>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c r="A18" s="571"/>
      <c r="B18" s="571"/>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c r="A19" s="571"/>
      <c r="B19" s="571"/>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c r="A20" s="571"/>
      <c r="B20" s="572"/>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c r="A21" s="571"/>
      <c r="B21" s="570"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c r="A22" s="571"/>
      <c r="B22" s="571"/>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c r="A23" s="571"/>
      <c r="B23" s="571"/>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c r="A24" s="571"/>
      <c r="B24" s="572"/>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c r="A25" s="571"/>
      <c r="B25" s="573"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c r="A26" s="571"/>
      <c r="B26" s="573"/>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c r="A27" s="571"/>
      <c r="B27" s="573"/>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c r="A28" s="571"/>
      <c r="B28" s="573"/>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c r="A29" s="572"/>
      <c r="B29" s="573"/>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75">
      <c r="A30" s="582" t="s">
        <v>477</v>
      </c>
      <c r="B30" s="583"/>
      <c r="C30" s="583"/>
      <c r="D30" s="583"/>
      <c r="E30" s="583"/>
      <c r="F30" s="583"/>
      <c r="G30" s="583"/>
      <c r="H30" s="583"/>
      <c r="I30" s="583"/>
      <c r="J30" s="583"/>
      <c r="K30" s="583"/>
      <c r="L30" s="583"/>
      <c r="M30" s="583"/>
      <c r="N30" s="583"/>
      <c r="O30" s="583"/>
      <c r="P30" s="583"/>
      <c r="Q30" s="583"/>
      <c r="R30" s="583"/>
      <c r="S30" s="583"/>
      <c r="T30" s="583"/>
      <c r="U30" s="584"/>
    </row>
    <row r="31" spans="1:21" ht="15.75" customHeight="1">
      <c r="A31" s="570" t="s">
        <v>1394</v>
      </c>
      <c r="B31" s="573"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c r="A32" s="571"/>
      <c r="B32" s="573"/>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c r="A33" s="571"/>
      <c r="B33" s="573"/>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c r="A34" s="571"/>
      <c r="B34" s="573"/>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c r="A35" s="571"/>
      <c r="B35" s="573"/>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c r="A36" s="572"/>
      <c r="B36" s="573"/>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c r="A37" s="573" t="s">
        <v>1392</v>
      </c>
      <c r="B37" s="573"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c r="A38" s="573"/>
      <c r="B38" s="573"/>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c r="A39" s="573"/>
      <c r="B39" s="573"/>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c r="A40" s="573"/>
      <c r="B40" s="573"/>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c r="A41" s="573"/>
      <c r="B41" s="573"/>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c r="A42" s="573"/>
      <c r="B42" s="573"/>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100</v>
      </c>
      <c r="O43" s="275">
        <f t="shared" si="4"/>
        <v>50000</v>
      </c>
      <c r="P43" s="275">
        <f t="shared" si="4"/>
        <v>100</v>
      </c>
      <c r="Q43" s="275">
        <f t="shared" si="4"/>
        <v>50000</v>
      </c>
      <c r="R43" s="264"/>
      <c r="S43" s="264"/>
      <c r="T43" s="264"/>
      <c r="U43" s="264"/>
    </row>
    <row r="45" spans="1:21">
      <c r="I45"/>
      <c r="K45"/>
      <c r="M45"/>
      <c r="O45"/>
      <c r="Q45" s="395"/>
    </row>
    <row r="46" spans="1:21">
      <c r="I46"/>
      <c r="K46"/>
      <c r="M46"/>
      <c r="O46"/>
      <c r="Q46" s="395"/>
    </row>
    <row r="47" spans="1:21">
      <c r="I47"/>
      <c r="K47"/>
      <c r="M47"/>
      <c r="O47"/>
      <c r="Q47" s="395"/>
    </row>
    <row r="48" spans="1:21">
      <c r="I48"/>
      <c r="K48"/>
      <c r="M48"/>
      <c r="O48"/>
      <c r="Q48" s="395"/>
    </row>
    <row r="49" spans="3:17">
      <c r="C49" s="465"/>
      <c r="I49"/>
      <c r="K49"/>
      <c r="M49"/>
      <c r="O49"/>
      <c r="Q49" s="395"/>
    </row>
    <row r="50" spans="3:17">
      <c r="C50" s="465"/>
      <c r="I50"/>
      <c r="K50"/>
      <c r="M50"/>
      <c r="O50"/>
      <c r="Q50" s="395"/>
    </row>
    <row r="51" spans="3:17">
      <c r="C51" s="465"/>
      <c r="I51"/>
      <c r="K51"/>
      <c r="M51"/>
      <c r="O51"/>
      <c r="Q51" s="395"/>
    </row>
    <row r="52" spans="3:17">
      <c r="C52" s="465"/>
      <c r="I52"/>
      <c r="K52"/>
      <c r="M52"/>
      <c r="O52"/>
      <c r="Q52" s="395"/>
    </row>
    <row r="53" spans="3:17">
      <c r="C53" s="465"/>
      <c r="I53"/>
      <c r="K53"/>
      <c r="M53"/>
      <c r="O53"/>
      <c r="Q53" s="395"/>
    </row>
    <row r="54" spans="3:17">
      <c r="C54" s="465"/>
      <c r="I54"/>
      <c r="K54"/>
      <c r="M54"/>
      <c r="O54"/>
      <c r="Q54" s="395"/>
    </row>
    <row r="55" spans="3:17">
      <c r="C55" s="465"/>
      <c r="I55"/>
      <c r="K55"/>
      <c r="M55"/>
      <c r="O55"/>
      <c r="Q55" s="395"/>
    </row>
    <row r="56" spans="3:17">
      <c r="C56" s="465"/>
      <c r="I56"/>
      <c r="K56"/>
      <c r="M56"/>
      <c r="O56"/>
      <c r="Q56" s="395"/>
    </row>
    <row r="57" spans="3:17">
      <c r="C57" s="465"/>
      <c r="I57"/>
      <c r="K57"/>
      <c r="M57"/>
      <c r="O57"/>
      <c r="Q57" s="395"/>
    </row>
    <row r="58" spans="3:17">
      <c r="C58" s="465"/>
      <c r="I58"/>
      <c r="K58"/>
      <c r="M58"/>
      <c r="O58"/>
      <c r="Q58" s="395"/>
    </row>
    <row r="59" spans="3:17">
      <c r="C59" s="465"/>
      <c r="I59"/>
      <c r="K59"/>
      <c r="M59"/>
      <c r="O59"/>
      <c r="Q59" s="395"/>
    </row>
    <row r="60" spans="3:17">
      <c r="C60" s="465"/>
      <c r="I60"/>
      <c r="K60"/>
      <c r="M60"/>
      <c r="O60"/>
      <c r="Q60" s="395"/>
    </row>
    <row r="61" spans="3:17">
      <c r="C61" s="465"/>
      <c r="I61"/>
      <c r="K61"/>
      <c r="M61"/>
      <c r="O61"/>
      <c r="Q61" s="395"/>
    </row>
    <row r="62" spans="3:17">
      <c r="C62" s="465"/>
      <c r="I62"/>
      <c r="K62"/>
      <c r="M62"/>
      <c r="O62"/>
      <c r="Q62" s="395"/>
    </row>
    <row r="63" spans="3:17">
      <c r="C63" s="465"/>
    </row>
    <row r="64" spans="3:17">
      <c r="C64" s="465"/>
    </row>
    <row r="65" spans="3:3">
      <c r="C65" s="465"/>
    </row>
    <row r="66" spans="3:3">
      <c r="C66" s="465"/>
    </row>
    <row r="67" spans="3:3">
      <c r="C67" s="465"/>
    </row>
    <row r="68" spans="3:3">
      <c r="C68" s="465"/>
    </row>
    <row r="69" spans="3:3">
      <c r="C69" s="465"/>
    </row>
  </sheetData>
  <mergeCells count="27">
    <mergeCell ref="F6:F8"/>
    <mergeCell ref="A6:A8"/>
    <mergeCell ref="B6:B8"/>
    <mergeCell ref="C6:C8"/>
    <mergeCell ref="E6:E8"/>
    <mergeCell ref="D6:D8"/>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A30:U30"/>
    <mergeCell ref="B31:B36"/>
    <mergeCell ref="B37:B42"/>
    <mergeCell ref="A37:A42"/>
    <mergeCell ref="A31:A3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10"/>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10"/>
    <dataValidation allowBlank="1" showInputMessage="1" showErrorMessage="1" promptTitle="CORRELATIVO DE LA ACTIVIDAD" prompt="Estos son los mismos utilizados en los cuadros de costos, los cuales sirven para poder reflejar la Actividad a realizar en cada uno de los cuadros de costos." sqref="F6:F10"/>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10"/>
    <dataValidation allowBlank="1" showInputMessage="1" showErrorMessage="1" promptTitle="POBLACIÓN OBJETIVO" prompt="Grupo  de personas al cual se pretende beneficiar con dicho actividad." sqref="T6:T10"/>
    <dataValidation allowBlank="1" showInputMessage="1" showErrorMessage="1" promptTitle="MEDIO DE VERIFICACIÓN" prompt="Corresponde a los elementos a través del cual se acredita y se verifican  las actividades." sqref="S6:S10"/>
    <dataValidation allowBlank="1" showInputMessage="1" showErrorMessage="1" promptTitle="JUSTIFICACIÓN" prompt="Es aquella en que se explica de forma convincente el motivo por el que y para que se va realizar dicha actividad, que beneficio va traer a la institución." sqref="R6:R10"/>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9"/>
  <sheetViews>
    <sheetView workbookViewId="0">
      <pane ySplit="6" topLeftCell="A7" activePane="bottomLeft" state="frozen"/>
      <selection activeCell="P6" sqref="P6"/>
      <selection pane="bottomLeft" activeCell="C17" sqref="C17"/>
    </sheetView>
  </sheetViews>
  <sheetFormatPr baseColWidth="10" defaultRowHeight="1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c r="B1" s="284"/>
      <c r="C1" s="514" t="s">
        <v>1603</v>
      </c>
      <c r="D1" s="514" t="s">
        <v>1604</v>
      </c>
      <c r="E1" s="514" t="s">
        <v>1605</v>
      </c>
      <c r="F1" s="284"/>
      <c r="G1" s="284"/>
      <c r="H1" s="284" t="s">
        <v>114</v>
      </c>
      <c r="J1" s="284"/>
      <c r="K1" s="284"/>
      <c r="L1" s="284"/>
      <c r="M1" s="284"/>
      <c r="N1" s="284"/>
      <c r="O1" s="284"/>
      <c r="P1" s="284"/>
      <c r="Q1" s="284"/>
      <c r="R1" s="284"/>
      <c r="S1" s="284"/>
      <c r="T1" s="284"/>
      <c r="U1" s="284"/>
    </row>
    <row r="2" spans="1:21" s="285" customFormat="1" ht="18" customHeight="1">
      <c r="A2" s="319" t="s">
        <v>1349</v>
      </c>
      <c r="B2" s="284"/>
      <c r="C2" s="284"/>
      <c r="D2" s="284"/>
      <c r="E2" s="284"/>
      <c r="F2" s="284"/>
      <c r="G2" s="284"/>
      <c r="H2" s="284"/>
      <c r="J2" s="284"/>
      <c r="K2" s="284"/>
      <c r="L2" s="284"/>
      <c r="M2" s="284"/>
      <c r="N2" s="284"/>
      <c r="O2" s="284"/>
      <c r="P2" s="284"/>
      <c r="Q2" s="284"/>
      <c r="R2" s="284"/>
      <c r="S2" s="284"/>
      <c r="T2" s="284"/>
      <c r="U2" s="284"/>
    </row>
    <row r="3" spans="1:21" s="285" customFormat="1" ht="18.75">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102</v>
      </c>
      <c r="S4" s="547" t="s">
        <v>109</v>
      </c>
      <c r="T4" s="547" t="s">
        <v>108</v>
      </c>
      <c r="U4" s="563" t="s">
        <v>88</v>
      </c>
    </row>
    <row r="5" spans="1:21" s="66" customFormat="1"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64"/>
    </row>
    <row r="6" spans="1:21" s="67" customFormat="1"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65"/>
    </row>
    <row r="7" spans="1:21" s="67" customFormat="1" ht="15.75">
      <c r="A7" s="442"/>
      <c r="B7" s="443"/>
      <c r="C7" s="444"/>
      <c r="D7" s="444"/>
      <c r="E7" s="444"/>
      <c r="F7" s="445"/>
      <c r="G7" s="444"/>
      <c r="H7" s="446"/>
      <c r="I7" s="446"/>
      <c r="J7" s="446"/>
      <c r="K7" s="446"/>
      <c r="L7" s="446"/>
      <c r="M7" s="446"/>
      <c r="N7" s="446"/>
      <c r="O7" s="446"/>
      <c r="P7" s="446"/>
      <c r="Q7" s="446"/>
      <c r="R7" s="447"/>
      <c r="S7" s="447"/>
      <c r="T7" s="447"/>
      <c r="U7" s="448"/>
    </row>
    <row r="8" spans="1:21" ht="15.75">
      <c r="A8" s="585" t="s">
        <v>1398</v>
      </c>
      <c r="B8" s="585"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c r="A9" s="585"/>
      <c r="B9" s="585"/>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c r="A10" s="585"/>
      <c r="B10" s="585"/>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c r="A11" s="585"/>
      <c r="B11" s="585"/>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c r="A12" s="585"/>
      <c r="B12" s="585"/>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c r="A13" s="585"/>
      <c r="B13" s="585"/>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c r="A14" s="585"/>
      <c r="B14" s="585"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c r="A15" s="585"/>
      <c r="B15" s="585"/>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c r="A16" s="585"/>
      <c r="B16" s="585"/>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c r="A17" s="585"/>
      <c r="B17" s="585"/>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c r="A18" s="585"/>
      <c r="B18" s="585"/>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c r="A19" s="585"/>
      <c r="B19" s="585"/>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c r="A20" s="585"/>
      <c r="B20" s="585"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c r="A21" s="585"/>
      <c r="B21" s="585"/>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c r="A22" s="585"/>
      <c r="B22" s="585"/>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c r="A23" s="585"/>
      <c r="B23" s="585"/>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c r="A24" s="585"/>
      <c r="B24" s="585"/>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c r="A25" s="585"/>
      <c r="B25" s="585"/>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c r="A26" s="585"/>
      <c r="B26" s="585"/>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c r="I28"/>
      <c r="K28"/>
      <c r="M28"/>
      <c r="O28"/>
      <c r="Q28"/>
    </row>
    <row r="29" spans="1:21">
      <c r="I29"/>
      <c r="K29"/>
      <c r="M29"/>
      <c r="O29"/>
      <c r="Q29"/>
    </row>
    <row r="30" spans="1:21">
      <c r="C30" s="465"/>
      <c r="I30"/>
      <c r="K30"/>
      <c r="M30"/>
      <c r="O30"/>
      <c r="Q30"/>
    </row>
    <row r="31" spans="1:21">
      <c r="C31" s="465"/>
      <c r="I31"/>
      <c r="K31"/>
      <c r="M31"/>
      <c r="O31"/>
      <c r="Q31"/>
    </row>
    <row r="32" spans="1:21">
      <c r="C32" s="465"/>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row r="40" spans="9:17">
      <c r="I40"/>
      <c r="K40"/>
      <c r="M40"/>
      <c r="O40"/>
      <c r="Q40"/>
    </row>
    <row r="41" spans="9:17">
      <c r="I41"/>
      <c r="K41"/>
      <c r="M41"/>
      <c r="O41"/>
      <c r="Q41"/>
    </row>
    <row r="42" spans="9:17">
      <c r="I42"/>
      <c r="K42"/>
      <c r="M42"/>
      <c r="O42"/>
      <c r="Q42"/>
    </row>
    <row r="43" spans="9:17">
      <c r="I43"/>
      <c r="K43"/>
      <c r="M43"/>
      <c r="O43"/>
      <c r="Q43"/>
    </row>
    <row r="44" spans="9:17">
      <c r="I44"/>
      <c r="K44"/>
      <c r="M44"/>
      <c r="O44"/>
      <c r="Q44"/>
    </row>
    <row r="45" spans="9:17">
      <c r="I45"/>
      <c r="K45"/>
      <c r="M45"/>
      <c r="O45"/>
      <c r="Q45"/>
    </row>
    <row r="46" spans="9:17">
      <c r="I46"/>
      <c r="K46"/>
      <c r="M46"/>
      <c r="O46"/>
      <c r="Q46"/>
    </row>
    <row r="47" spans="9:17">
      <c r="I47"/>
      <c r="K47"/>
      <c r="M47"/>
      <c r="O47"/>
      <c r="Q47"/>
    </row>
    <row r="48" spans="9:17">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row r="55" spans="9:17">
      <c r="I55"/>
      <c r="K55"/>
      <c r="M55"/>
      <c r="O55"/>
      <c r="Q55"/>
    </row>
    <row r="56" spans="9:17">
      <c r="I56"/>
      <c r="K56"/>
      <c r="M56"/>
      <c r="O56"/>
      <c r="Q56"/>
    </row>
    <row r="57" spans="9:17">
      <c r="I57"/>
      <c r="K57"/>
      <c r="M57"/>
      <c r="O57"/>
      <c r="Q57"/>
    </row>
    <row r="58" spans="9:17">
      <c r="I58"/>
      <c r="K58"/>
      <c r="M58"/>
      <c r="O58"/>
      <c r="Q58"/>
    </row>
    <row r="59" spans="9:17">
      <c r="I59"/>
      <c r="K59"/>
      <c r="M59"/>
      <c r="O59"/>
      <c r="Q59"/>
    </row>
    <row r="60" spans="9:17">
      <c r="I60"/>
      <c r="K60"/>
      <c r="M60"/>
      <c r="O60"/>
      <c r="Q60"/>
    </row>
    <row r="61" spans="9:17">
      <c r="I61"/>
      <c r="K61"/>
      <c r="M61"/>
      <c r="O61"/>
      <c r="Q61"/>
    </row>
    <row r="62" spans="9:17">
      <c r="I62"/>
      <c r="K62"/>
      <c r="M62"/>
      <c r="O62"/>
      <c r="Q62"/>
    </row>
    <row r="63" spans="9:17">
      <c r="I63"/>
      <c r="K63"/>
      <c r="M63"/>
      <c r="O63"/>
      <c r="Q63"/>
    </row>
    <row r="64" spans="9:17">
      <c r="I64"/>
      <c r="K64"/>
      <c r="M64"/>
      <c r="O64"/>
      <c r="Q64"/>
    </row>
    <row r="65" spans="9:17">
      <c r="I65"/>
      <c r="K65"/>
      <c r="M65"/>
      <c r="O65"/>
      <c r="Q65"/>
    </row>
    <row r="66" spans="9:17">
      <c r="I66"/>
      <c r="K66"/>
      <c r="M66"/>
      <c r="O66"/>
      <c r="Q66"/>
    </row>
    <row r="67" spans="9:17">
      <c r="I67"/>
      <c r="K67"/>
      <c r="M67"/>
      <c r="O67"/>
      <c r="Q67"/>
    </row>
    <row r="68" spans="9:17">
      <c r="I68"/>
      <c r="K68"/>
      <c r="M68"/>
      <c r="O68"/>
      <c r="Q68"/>
    </row>
    <row r="69" spans="9:17">
      <c r="I69"/>
      <c r="K69"/>
      <c r="M69"/>
      <c r="O69"/>
      <c r="Q69"/>
    </row>
    <row r="70" spans="9:17">
      <c r="I70"/>
      <c r="K70"/>
      <c r="M70"/>
      <c r="O70"/>
      <c r="Q70"/>
    </row>
    <row r="71" spans="9:17">
      <c r="I71"/>
      <c r="K71"/>
      <c r="M71"/>
      <c r="O71"/>
      <c r="Q71"/>
    </row>
    <row r="72" spans="9:17">
      <c r="I72"/>
      <c r="K72"/>
      <c r="M72"/>
      <c r="O72"/>
      <c r="Q72"/>
    </row>
    <row r="73" spans="9:17">
      <c r="I73"/>
      <c r="K73"/>
      <c r="M73"/>
      <c r="O73"/>
      <c r="Q73"/>
    </row>
    <row r="74" spans="9:17">
      <c r="I74"/>
      <c r="K74"/>
      <c r="M74"/>
      <c r="O74"/>
      <c r="Q74"/>
    </row>
    <row r="75" spans="9:17">
      <c r="I75"/>
      <c r="K75"/>
      <c r="M75"/>
      <c r="O75"/>
      <c r="Q75"/>
    </row>
    <row r="76" spans="9:17">
      <c r="I76"/>
      <c r="K76"/>
      <c r="M76"/>
      <c r="O76"/>
      <c r="Q76"/>
    </row>
    <row r="77" spans="9:17">
      <c r="I77"/>
      <c r="K77"/>
      <c r="M77"/>
      <c r="O77"/>
      <c r="Q77"/>
    </row>
    <row r="78" spans="9:17">
      <c r="I78"/>
      <c r="K78"/>
      <c r="M78"/>
      <c r="O78"/>
      <c r="Q78"/>
    </row>
    <row r="79" spans="9:17">
      <c r="I79"/>
      <c r="K79"/>
      <c r="M79"/>
      <c r="O79"/>
      <c r="Q79"/>
    </row>
    <row r="80" spans="9:17">
      <c r="I80"/>
      <c r="K80"/>
      <c r="M80"/>
      <c r="O80"/>
      <c r="Q80"/>
    </row>
    <row r="81" spans="9:17">
      <c r="I81"/>
      <c r="K81"/>
      <c r="M81"/>
      <c r="O81"/>
      <c r="Q81"/>
    </row>
    <row r="82" spans="9:17">
      <c r="I82"/>
      <c r="K82"/>
      <c r="M82"/>
      <c r="O82"/>
      <c r="Q82"/>
    </row>
    <row r="83" spans="9:17">
      <c r="I83"/>
      <c r="K83"/>
      <c r="M83"/>
      <c r="O83"/>
      <c r="Q83"/>
    </row>
    <row r="84" spans="9:17">
      <c r="I84"/>
      <c r="K84"/>
      <c r="M84"/>
      <c r="O84"/>
      <c r="Q84"/>
    </row>
    <row r="85" spans="9:17">
      <c r="I85"/>
      <c r="K85"/>
      <c r="M85"/>
      <c r="O85"/>
      <c r="Q85"/>
    </row>
    <row r="86" spans="9:17">
      <c r="I86"/>
      <c r="K86"/>
      <c r="M86"/>
      <c r="O86"/>
      <c r="Q86"/>
    </row>
    <row r="87" spans="9:17">
      <c r="I87"/>
      <c r="K87"/>
      <c r="M87"/>
      <c r="O87"/>
      <c r="Q87"/>
    </row>
    <row r="88" spans="9:17">
      <c r="I88"/>
      <c r="K88"/>
      <c r="M88"/>
      <c r="O88"/>
      <c r="Q88"/>
    </row>
    <row r="89" spans="9:17">
      <c r="I89"/>
      <c r="K89"/>
      <c r="M89"/>
      <c r="O89"/>
      <c r="Q89"/>
    </row>
    <row r="90" spans="9:17">
      <c r="I90"/>
      <c r="K90"/>
      <c r="M90"/>
      <c r="O90"/>
      <c r="Q90"/>
    </row>
    <row r="91" spans="9:17">
      <c r="I91"/>
      <c r="K91"/>
      <c r="M91"/>
      <c r="O91"/>
      <c r="Q91"/>
    </row>
    <row r="92" spans="9:17">
      <c r="I92"/>
      <c r="K92"/>
      <c r="M92"/>
      <c r="O92"/>
      <c r="Q92"/>
    </row>
    <row r="93" spans="9:17">
      <c r="I93"/>
      <c r="K93"/>
      <c r="M93"/>
      <c r="O93"/>
      <c r="Q93"/>
    </row>
    <row r="94" spans="9:17">
      <c r="I94"/>
      <c r="K94"/>
      <c r="M94"/>
      <c r="O94"/>
      <c r="Q94"/>
    </row>
    <row r="95" spans="9:17">
      <c r="I95"/>
      <c r="K95"/>
      <c r="M95"/>
      <c r="O95"/>
      <c r="Q95"/>
    </row>
    <row r="96" spans="9:17">
      <c r="I96"/>
      <c r="K96"/>
      <c r="M96"/>
      <c r="O96"/>
      <c r="Q96"/>
    </row>
    <row r="97" spans="9:17">
      <c r="I97"/>
      <c r="K97"/>
      <c r="M97"/>
      <c r="O97"/>
      <c r="Q97"/>
    </row>
    <row r="98" spans="9:17">
      <c r="I98"/>
      <c r="K98"/>
      <c r="M98"/>
      <c r="O98"/>
      <c r="Q98"/>
    </row>
    <row r="99" spans="9:17">
      <c r="I99"/>
      <c r="K99"/>
      <c r="M99"/>
      <c r="O99"/>
      <c r="Q99"/>
    </row>
    <row r="100" spans="9:17">
      <c r="I100"/>
      <c r="K100"/>
      <c r="M100"/>
      <c r="O100"/>
      <c r="Q100"/>
    </row>
    <row r="101" spans="9:17">
      <c r="I101"/>
      <c r="K101"/>
      <c r="M101"/>
      <c r="O101"/>
      <c r="Q101"/>
    </row>
    <row r="102" spans="9:17">
      <c r="I102"/>
      <c r="K102"/>
      <c r="M102"/>
      <c r="O102"/>
      <c r="Q102"/>
    </row>
    <row r="103" spans="9:17">
      <c r="I103"/>
      <c r="K103"/>
      <c r="M103"/>
      <c r="O103"/>
      <c r="Q103"/>
    </row>
    <row r="104" spans="9:17">
      <c r="I104"/>
      <c r="K104"/>
      <c r="M104"/>
      <c r="O104"/>
      <c r="Q104"/>
    </row>
    <row r="105" spans="9:17">
      <c r="I105"/>
      <c r="K105"/>
      <c r="M105"/>
      <c r="O105"/>
      <c r="Q105"/>
    </row>
    <row r="106" spans="9:17">
      <c r="I106"/>
      <c r="K106"/>
      <c r="M106"/>
      <c r="O106"/>
      <c r="Q106"/>
    </row>
    <row r="107" spans="9:17">
      <c r="I107"/>
      <c r="K107"/>
      <c r="M107"/>
      <c r="O107"/>
      <c r="Q107"/>
    </row>
    <row r="108" spans="9:17">
      <c r="I108"/>
      <c r="K108"/>
      <c r="M108"/>
      <c r="O108"/>
      <c r="Q108"/>
    </row>
    <row r="109" spans="9:17">
      <c r="I109"/>
      <c r="K109"/>
      <c r="M109"/>
      <c r="O109"/>
      <c r="Q109"/>
    </row>
    <row r="110" spans="9:17">
      <c r="I110"/>
      <c r="K110"/>
      <c r="M110"/>
      <c r="O110"/>
      <c r="Q110"/>
    </row>
    <row r="111" spans="9:17">
      <c r="I111"/>
      <c r="K111"/>
      <c r="M111"/>
      <c r="O111"/>
      <c r="Q111"/>
    </row>
    <row r="112" spans="9:17">
      <c r="I112"/>
      <c r="K112"/>
      <c r="M112"/>
      <c r="O112"/>
      <c r="Q112"/>
    </row>
    <row r="113" spans="9:17">
      <c r="I113"/>
      <c r="K113"/>
      <c r="M113"/>
      <c r="O113"/>
      <c r="Q113"/>
    </row>
    <row r="114" spans="9:17">
      <c r="I114"/>
      <c r="K114"/>
      <c r="M114"/>
      <c r="O114"/>
      <c r="Q114"/>
    </row>
    <row r="115" spans="9:17">
      <c r="I115"/>
      <c r="K115"/>
      <c r="M115"/>
      <c r="O115"/>
      <c r="Q115"/>
    </row>
    <row r="116" spans="9:17">
      <c r="I116"/>
      <c r="K116"/>
      <c r="M116"/>
      <c r="O116"/>
      <c r="Q116"/>
    </row>
    <row r="117" spans="9:17">
      <c r="I117"/>
      <c r="K117"/>
      <c r="M117"/>
      <c r="O117"/>
      <c r="Q117"/>
    </row>
    <row r="118" spans="9:17">
      <c r="I118"/>
      <c r="K118"/>
      <c r="M118"/>
      <c r="O118"/>
      <c r="Q118"/>
    </row>
    <row r="119" spans="9:17">
      <c r="I119"/>
      <c r="K119"/>
      <c r="M119"/>
      <c r="O119"/>
      <c r="Q119"/>
    </row>
    <row r="120" spans="9:17">
      <c r="I120"/>
      <c r="K120"/>
      <c r="M120"/>
      <c r="O120"/>
      <c r="Q120"/>
    </row>
    <row r="121" spans="9:17">
      <c r="I121"/>
      <c r="K121"/>
      <c r="M121"/>
      <c r="O121"/>
      <c r="Q121"/>
    </row>
    <row r="122" spans="9:17">
      <c r="I122"/>
      <c r="K122"/>
      <c r="M122"/>
      <c r="O122"/>
      <c r="Q122"/>
    </row>
    <row r="123" spans="9:17">
      <c r="I123"/>
      <c r="K123"/>
      <c r="M123"/>
      <c r="O123"/>
      <c r="Q123"/>
    </row>
    <row r="124" spans="9:17">
      <c r="I124"/>
      <c r="K124"/>
      <c r="M124"/>
      <c r="O124"/>
      <c r="Q124"/>
    </row>
    <row r="125" spans="9:17">
      <c r="I125"/>
      <c r="K125"/>
      <c r="M125"/>
      <c r="O125"/>
      <c r="Q125"/>
    </row>
    <row r="126" spans="9:17">
      <c r="I126"/>
      <c r="K126"/>
      <c r="M126"/>
      <c r="O126"/>
      <c r="Q126"/>
    </row>
    <row r="127" spans="9:17">
      <c r="I127"/>
      <c r="K127"/>
      <c r="M127"/>
      <c r="O127"/>
      <c r="Q127"/>
    </row>
    <row r="128" spans="9:17">
      <c r="I128"/>
      <c r="K128"/>
      <c r="M128"/>
      <c r="O128"/>
      <c r="Q128"/>
    </row>
    <row r="129" spans="9:17">
      <c r="I129"/>
      <c r="K129"/>
      <c r="M129"/>
      <c r="O129"/>
      <c r="Q129"/>
    </row>
    <row r="130" spans="9:17">
      <c r="I130"/>
      <c r="K130"/>
      <c r="M130"/>
      <c r="O130"/>
      <c r="Q130"/>
    </row>
    <row r="131" spans="9:17">
      <c r="I131"/>
      <c r="K131"/>
      <c r="M131"/>
      <c r="O131"/>
      <c r="Q131"/>
    </row>
    <row r="132" spans="9:17">
      <c r="I132"/>
      <c r="K132"/>
      <c r="M132"/>
      <c r="O132"/>
      <c r="Q132"/>
    </row>
    <row r="133" spans="9:17">
      <c r="I133"/>
      <c r="K133"/>
      <c r="M133"/>
      <c r="O133"/>
      <c r="Q133"/>
    </row>
    <row r="134" spans="9:17">
      <c r="I134"/>
      <c r="K134"/>
      <c r="M134"/>
      <c r="O134"/>
      <c r="Q134"/>
    </row>
    <row r="135" spans="9:17">
      <c r="I135"/>
      <c r="K135"/>
      <c r="M135"/>
      <c r="O135"/>
      <c r="Q135"/>
    </row>
    <row r="136" spans="9:17">
      <c r="I136"/>
      <c r="K136"/>
      <c r="M136"/>
      <c r="O136"/>
      <c r="Q136"/>
    </row>
    <row r="137" spans="9:17">
      <c r="I137"/>
      <c r="K137"/>
      <c r="M137"/>
      <c r="O137"/>
      <c r="Q137"/>
    </row>
    <row r="138" spans="9:17">
      <c r="I138"/>
      <c r="K138"/>
      <c r="M138"/>
      <c r="O138"/>
      <c r="Q138"/>
    </row>
    <row r="139" spans="9:17">
      <c r="I139"/>
      <c r="K139"/>
      <c r="M139"/>
      <c r="O139"/>
      <c r="Q139"/>
    </row>
    <row r="140" spans="9:17">
      <c r="I140"/>
      <c r="K140"/>
      <c r="M140"/>
      <c r="O140"/>
      <c r="Q140"/>
    </row>
    <row r="141" spans="9:17">
      <c r="I141"/>
      <c r="K141"/>
      <c r="M141"/>
      <c r="O141"/>
      <c r="Q141"/>
    </row>
    <row r="142" spans="9:17">
      <c r="I142"/>
      <c r="K142"/>
      <c r="M142"/>
      <c r="O142"/>
      <c r="Q142"/>
    </row>
    <row r="143" spans="9:17">
      <c r="I143"/>
      <c r="K143"/>
      <c r="M143"/>
      <c r="O143"/>
      <c r="Q143"/>
    </row>
    <row r="144" spans="9:17">
      <c r="I144"/>
      <c r="K144"/>
      <c r="M144"/>
      <c r="O144"/>
      <c r="Q144"/>
    </row>
    <row r="145" spans="9:17">
      <c r="I145"/>
      <c r="K145"/>
      <c r="M145"/>
      <c r="O145"/>
      <c r="Q145"/>
    </row>
    <row r="146" spans="9:17">
      <c r="I146"/>
      <c r="K146"/>
      <c r="M146"/>
      <c r="O146"/>
      <c r="Q146"/>
    </row>
    <row r="147" spans="9:17">
      <c r="I147"/>
      <c r="K147"/>
      <c r="M147"/>
      <c r="O147"/>
      <c r="Q147"/>
    </row>
    <row r="148" spans="9:17">
      <c r="I148"/>
      <c r="K148"/>
      <c r="M148"/>
      <c r="O148"/>
      <c r="Q148"/>
    </row>
    <row r="149" spans="9:17">
      <c r="I149"/>
      <c r="K149"/>
      <c r="M149"/>
      <c r="O149"/>
      <c r="Q149"/>
    </row>
    <row r="150" spans="9:17">
      <c r="I150"/>
      <c r="K150"/>
      <c r="M150"/>
      <c r="O150"/>
      <c r="Q150"/>
    </row>
    <row r="151" spans="9:17">
      <c r="I151"/>
      <c r="K151"/>
      <c r="M151"/>
      <c r="O151"/>
      <c r="Q151"/>
    </row>
    <row r="152" spans="9:17">
      <c r="I152"/>
      <c r="K152"/>
      <c r="M152"/>
      <c r="O152"/>
      <c r="Q152"/>
    </row>
    <row r="153" spans="9:17">
      <c r="I153"/>
      <c r="K153"/>
      <c r="M153"/>
      <c r="O153"/>
      <c r="Q153"/>
    </row>
    <row r="154" spans="9:17">
      <c r="I154"/>
      <c r="K154"/>
      <c r="M154"/>
      <c r="O154"/>
      <c r="Q154"/>
    </row>
    <row r="155" spans="9:17">
      <c r="I155"/>
      <c r="K155"/>
      <c r="M155"/>
      <c r="O155"/>
      <c r="Q155"/>
    </row>
    <row r="156" spans="9:17">
      <c r="I156"/>
      <c r="K156"/>
      <c r="M156"/>
      <c r="O156"/>
      <c r="Q156"/>
    </row>
    <row r="157" spans="9:17">
      <c r="I157"/>
      <c r="K157"/>
      <c r="M157"/>
      <c r="O157"/>
      <c r="Q157"/>
    </row>
    <row r="158" spans="9:17">
      <c r="I158"/>
      <c r="K158"/>
      <c r="M158"/>
      <c r="O158"/>
      <c r="Q158"/>
    </row>
    <row r="159" spans="9:17">
      <c r="I159"/>
      <c r="K159"/>
      <c r="M159"/>
      <c r="O159"/>
      <c r="Q159"/>
    </row>
    <row r="160" spans="9:17">
      <c r="I160"/>
      <c r="K160"/>
      <c r="M160"/>
      <c r="O160"/>
      <c r="Q160"/>
    </row>
    <row r="161" spans="9:17">
      <c r="I161"/>
      <c r="K161"/>
      <c r="M161"/>
      <c r="O161"/>
      <c r="Q161"/>
    </row>
    <row r="162" spans="9:17">
      <c r="I162"/>
      <c r="K162"/>
      <c r="M162"/>
      <c r="O162"/>
      <c r="Q162"/>
    </row>
    <row r="163" spans="9:17">
      <c r="I163"/>
      <c r="K163"/>
      <c r="M163"/>
      <c r="O163"/>
      <c r="Q163"/>
    </row>
    <row r="164" spans="9:17">
      <c r="I164"/>
      <c r="K164"/>
      <c r="M164"/>
      <c r="O164"/>
      <c r="Q164"/>
    </row>
    <row r="165" spans="9:17">
      <c r="I165"/>
      <c r="K165"/>
      <c r="M165"/>
      <c r="O165"/>
      <c r="Q165"/>
    </row>
    <row r="166" spans="9:17">
      <c r="I166"/>
      <c r="K166"/>
      <c r="M166"/>
      <c r="O166"/>
      <c r="Q166"/>
    </row>
    <row r="167" spans="9:17">
      <c r="I167"/>
      <c r="K167"/>
      <c r="M167"/>
      <c r="O167"/>
      <c r="Q167"/>
    </row>
    <row r="168" spans="9:17">
      <c r="I168"/>
      <c r="K168"/>
      <c r="M168"/>
      <c r="O168"/>
      <c r="Q168"/>
    </row>
    <row r="169" spans="9:17">
      <c r="I169"/>
      <c r="K169"/>
      <c r="M169"/>
      <c r="O169"/>
      <c r="Q169"/>
    </row>
    <row r="170" spans="9:17">
      <c r="I170"/>
      <c r="K170"/>
      <c r="M170"/>
      <c r="O170"/>
      <c r="Q170"/>
    </row>
    <row r="171" spans="9:17">
      <c r="I171"/>
      <c r="K171"/>
      <c r="M171"/>
      <c r="O171"/>
      <c r="Q171"/>
    </row>
    <row r="172" spans="9:17">
      <c r="I172"/>
      <c r="K172"/>
      <c r="M172"/>
      <c r="O172"/>
      <c r="Q172"/>
    </row>
    <row r="173" spans="9:17">
      <c r="I173"/>
      <c r="K173"/>
      <c r="M173"/>
      <c r="O173"/>
      <c r="Q173"/>
    </row>
    <row r="174" spans="9:17">
      <c r="I174"/>
      <c r="K174"/>
      <c r="M174"/>
      <c r="O174"/>
      <c r="Q174"/>
    </row>
    <row r="175" spans="9:17">
      <c r="I175"/>
      <c r="K175"/>
      <c r="M175"/>
      <c r="O175"/>
      <c r="Q175"/>
    </row>
    <row r="176" spans="9:17">
      <c r="I176"/>
      <c r="K176"/>
      <c r="M176"/>
      <c r="O176"/>
      <c r="Q176"/>
    </row>
    <row r="177" spans="9:17">
      <c r="I177"/>
      <c r="K177"/>
      <c r="M177"/>
      <c r="O177"/>
      <c r="Q177"/>
    </row>
    <row r="178" spans="9:17">
      <c r="I178"/>
      <c r="K178"/>
      <c r="M178"/>
      <c r="O178"/>
      <c r="Q178"/>
    </row>
    <row r="179" spans="9:17">
      <c r="I179"/>
      <c r="K179"/>
      <c r="M179"/>
      <c r="O179"/>
      <c r="Q179"/>
    </row>
    <row r="180" spans="9:17">
      <c r="I180"/>
      <c r="K180"/>
      <c r="M180"/>
      <c r="O180"/>
      <c r="Q180"/>
    </row>
    <row r="181" spans="9:17">
      <c r="I181"/>
      <c r="K181"/>
      <c r="M181"/>
      <c r="O181"/>
      <c r="Q181"/>
    </row>
    <row r="182" spans="9:17">
      <c r="I182"/>
      <c r="K182"/>
      <c r="M182"/>
      <c r="O182"/>
      <c r="Q182"/>
    </row>
    <row r="183" spans="9:17">
      <c r="I183"/>
      <c r="K183"/>
      <c r="M183"/>
      <c r="O183"/>
      <c r="Q183"/>
    </row>
    <row r="184" spans="9:17">
      <c r="I184"/>
      <c r="K184"/>
      <c r="M184"/>
      <c r="O184"/>
      <c r="Q184"/>
    </row>
    <row r="185" spans="9:17">
      <c r="I185"/>
      <c r="K185"/>
      <c r="M185"/>
      <c r="O185"/>
      <c r="Q185"/>
    </row>
    <row r="186" spans="9:17">
      <c r="I186"/>
      <c r="K186"/>
      <c r="M186"/>
      <c r="O186"/>
      <c r="Q186"/>
    </row>
    <row r="187" spans="9:17">
      <c r="I187"/>
      <c r="K187"/>
      <c r="M187"/>
      <c r="O187"/>
      <c r="Q187"/>
    </row>
    <row r="188" spans="9:17">
      <c r="I188"/>
      <c r="K188"/>
      <c r="M188"/>
      <c r="O188"/>
      <c r="Q188"/>
    </row>
    <row r="189" spans="9:17">
      <c r="I189"/>
      <c r="K189"/>
      <c r="M189"/>
      <c r="O189"/>
      <c r="Q189"/>
    </row>
    <row r="190" spans="9:17">
      <c r="I190"/>
      <c r="K190"/>
      <c r="M190"/>
      <c r="O190"/>
      <c r="Q190"/>
    </row>
    <row r="191" spans="9:17">
      <c r="I191"/>
      <c r="K191"/>
      <c r="M191"/>
      <c r="O191"/>
      <c r="Q191"/>
    </row>
    <row r="192" spans="9:17">
      <c r="I192"/>
      <c r="K192"/>
      <c r="M192"/>
      <c r="O192"/>
      <c r="Q192"/>
    </row>
    <row r="193" spans="9:17">
      <c r="I193"/>
      <c r="K193"/>
      <c r="M193"/>
      <c r="O193"/>
      <c r="Q193"/>
    </row>
    <row r="194" spans="9:17">
      <c r="I194"/>
      <c r="K194"/>
      <c r="M194"/>
      <c r="O194"/>
      <c r="Q194"/>
    </row>
    <row r="195" spans="9:17">
      <c r="I195"/>
      <c r="K195"/>
      <c r="M195"/>
      <c r="O195"/>
      <c r="Q195"/>
    </row>
    <row r="196" spans="9:17">
      <c r="I196"/>
      <c r="K196"/>
      <c r="M196"/>
      <c r="O196"/>
      <c r="Q196"/>
    </row>
    <row r="197" spans="9:17">
      <c r="I197"/>
      <c r="K197"/>
      <c r="M197"/>
      <c r="O197"/>
      <c r="Q197"/>
    </row>
    <row r="198" spans="9:17">
      <c r="I198"/>
      <c r="K198"/>
      <c r="M198"/>
      <c r="O198"/>
      <c r="Q198"/>
    </row>
    <row r="199" spans="9:17">
      <c r="I199"/>
      <c r="K199"/>
      <c r="M199"/>
      <c r="O199"/>
      <c r="Q199"/>
    </row>
    <row r="200" spans="9:17">
      <c r="I200"/>
      <c r="K200"/>
      <c r="M200"/>
      <c r="O200"/>
      <c r="Q200"/>
    </row>
    <row r="201" spans="9:17">
      <c r="I201"/>
      <c r="K201"/>
      <c r="M201"/>
      <c r="O201"/>
      <c r="Q201"/>
    </row>
    <row r="202" spans="9:17">
      <c r="I202"/>
      <c r="K202"/>
      <c r="M202"/>
      <c r="O202"/>
      <c r="Q202"/>
    </row>
    <row r="203" spans="9:17">
      <c r="I203"/>
      <c r="K203"/>
      <c r="M203"/>
      <c r="O203"/>
      <c r="Q203"/>
    </row>
    <row r="204" spans="9:17">
      <c r="I204"/>
      <c r="K204"/>
      <c r="M204"/>
      <c r="O204"/>
      <c r="Q204"/>
    </row>
    <row r="205" spans="9:17">
      <c r="I205"/>
      <c r="K205"/>
      <c r="M205"/>
      <c r="O205"/>
      <c r="Q205"/>
    </row>
    <row r="206" spans="9:17">
      <c r="I206"/>
      <c r="K206"/>
      <c r="M206"/>
      <c r="O206"/>
      <c r="Q206"/>
    </row>
    <row r="207" spans="9:17">
      <c r="I207"/>
      <c r="K207"/>
      <c r="M207"/>
      <c r="O207"/>
      <c r="Q207"/>
    </row>
    <row r="208" spans="9:17">
      <c r="I208"/>
      <c r="K208"/>
      <c r="M208"/>
      <c r="O208"/>
      <c r="Q208"/>
    </row>
    <row r="209" spans="9:17">
      <c r="I209"/>
      <c r="K209"/>
      <c r="M209"/>
      <c r="O209"/>
      <c r="Q209"/>
    </row>
    <row r="210" spans="9:17">
      <c r="I210"/>
      <c r="K210"/>
      <c r="M210"/>
      <c r="O210"/>
      <c r="Q210"/>
    </row>
    <row r="211" spans="9:17">
      <c r="I211"/>
      <c r="K211"/>
      <c r="M211"/>
      <c r="O211"/>
      <c r="Q211"/>
    </row>
    <row r="212" spans="9:17">
      <c r="I212"/>
      <c r="K212"/>
      <c r="M212"/>
      <c r="O212"/>
      <c r="Q212"/>
    </row>
    <row r="213" spans="9:17">
      <c r="I213"/>
      <c r="K213"/>
      <c r="M213"/>
      <c r="O213"/>
      <c r="Q213"/>
    </row>
    <row r="214" spans="9:17">
      <c r="I214"/>
      <c r="K214"/>
      <c r="M214"/>
      <c r="O214"/>
      <c r="Q214"/>
    </row>
    <row r="215" spans="9:17">
      <c r="I215"/>
      <c r="K215"/>
      <c r="M215"/>
      <c r="O215"/>
      <c r="Q215"/>
    </row>
    <row r="216" spans="9:17">
      <c r="I216"/>
      <c r="K216"/>
      <c r="M216"/>
      <c r="O216"/>
      <c r="Q216"/>
    </row>
    <row r="217" spans="9:17">
      <c r="I217"/>
      <c r="K217"/>
      <c r="M217"/>
      <c r="O217"/>
      <c r="Q217"/>
    </row>
    <row r="218" spans="9:17">
      <c r="I218"/>
      <c r="K218"/>
      <c r="M218"/>
      <c r="O218"/>
      <c r="Q218"/>
    </row>
    <row r="219" spans="9:17">
      <c r="I219"/>
      <c r="K219"/>
      <c r="M219"/>
      <c r="O219"/>
      <c r="Q219"/>
    </row>
    <row r="220" spans="9:17">
      <c r="I220"/>
      <c r="K220"/>
      <c r="M220"/>
      <c r="O220"/>
      <c r="Q220"/>
    </row>
    <row r="221" spans="9:17">
      <c r="I221"/>
      <c r="K221"/>
      <c r="M221"/>
      <c r="O221"/>
      <c r="Q221"/>
    </row>
    <row r="222" spans="9:17">
      <c r="I222"/>
      <c r="K222"/>
      <c r="M222"/>
      <c r="O222"/>
      <c r="Q222"/>
    </row>
    <row r="223" spans="9:17">
      <c r="I223"/>
      <c r="K223"/>
      <c r="M223"/>
      <c r="O223"/>
      <c r="Q223"/>
    </row>
    <row r="224" spans="9:17">
      <c r="I224"/>
      <c r="K224"/>
      <c r="M224"/>
      <c r="O224"/>
      <c r="Q224"/>
    </row>
    <row r="225" spans="9:17">
      <c r="I225"/>
      <c r="K225"/>
      <c r="M225"/>
      <c r="O225"/>
      <c r="Q225"/>
    </row>
    <row r="226" spans="9:17">
      <c r="I226"/>
      <c r="K226"/>
      <c r="M226"/>
      <c r="O226"/>
      <c r="Q226"/>
    </row>
    <row r="227" spans="9:17">
      <c r="I227"/>
      <c r="K227"/>
      <c r="M227"/>
      <c r="O227"/>
      <c r="Q227"/>
    </row>
    <row r="228" spans="9:17">
      <c r="I228"/>
      <c r="K228"/>
      <c r="M228"/>
      <c r="O228"/>
      <c r="Q228"/>
    </row>
    <row r="229" spans="9:17">
      <c r="I229"/>
      <c r="K229"/>
      <c r="M229"/>
      <c r="O229"/>
      <c r="Q229"/>
    </row>
    <row r="230" spans="9:17">
      <c r="I230"/>
      <c r="K230"/>
      <c r="M230"/>
      <c r="O230"/>
      <c r="Q230"/>
    </row>
    <row r="231" spans="9:17">
      <c r="I231"/>
      <c r="K231"/>
      <c r="M231"/>
      <c r="O231"/>
      <c r="Q231"/>
    </row>
    <row r="232" spans="9:17">
      <c r="I232"/>
      <c r="K232"/>
      <c r="M232"/>
      <c r="O232"/>
      <c r="Q232"/>
    </row>
    <row r="233" spans="9:17">
      <c r="I233"/>
      <c r="K233"/>
      <c r="M233"/>
      <c r="O233"/>
      <c r="Q233"/>
    </row>
    <row r="234" spans="9:17">
      <c r="I234"/>
      <c r="K234"/>
      <c r="M234"/>
      <c r="O234"/>
      <c r="Q234"/>
    </row>
    <row r="235" spans="9:17">
      <c r="I235"/>
      <c r="K235"/>
      <c r="M235"/>
      <c r="O235"/>
      <c r="Q235"/>
    </row>
    <row r="236" spans="9:17">
      <c r="I236"/>
      <c r="K236"/>
      <c r="M236"/>
      <c r="O236"/>
      <c r="Q236"/>
    </row>
    <row r="237" spans="9:17">
      <c r="I237"/>
      <c r="K237"/>
      <c r="M237"/>
      <c r="O237"/>
      <c r="Q237"/>
    </row>
    <row r="238" spans="9:17">
      <c r="I238"/>
      <c r="K238"/>
      <c r="M238"/>
      <c r="O238"/>
      <c r="Q238"/>
    </row>
    <row r="239" spans="9:17">
      <c r="I239"/>
      <c r="K239"/>
      <c r="M239"/>
      <c r="O239"/>
      <c r="Q239"/>
    </row>
    <row r="240" spans="9:17">
      <c r="I240"/>
      <c r="K240"/>
      <c r="M240"/>
      <c r="O240"/>
      <c r="Q240"/>
    </row>
    <row r="241" spans="9:17">
      <c r="I241"/>
      <c r="K241"/>
      <c r="M241"/>
      <c r="O241"/>
      <c r="Q241"/>
    </row>
    <row r="242" spans="9:17">
      <c r="I242"/>
      <c r="K242"/>
      <c r="M242"/>
      <c r="O242"/>
      <c r="Q242"/>
    </row>
    <row r="243" spans="9:17">
      <c r="I243"/>
      <c r="K243"/>
      <c r="M243"/>
      <c r="O243"/>
      <c r="Q243"/>
    </row>
    <row r="244" spans="9:17">
      <c r="I244"/>
      <c r="K244"/>
      <c r="M244"/>
      <c r="O244"/>
      <c r="Q244"/>
    </row>
    <row r="245" spans="9:17">
      <c r="I245"/>
      <c r="K245"/>
      <c r="M245"/>
      <c r="O245"/>
      <c r="Q245"/>
    </row>
    <row r="246" spans="9:17">
      <c r="I246"/>
      <c r="K246"/>
      <c r="M246"/>
      <c r="O246"/>
      <c r="Q246"/>
    </row>
    <row r="247" spans="9:17">
      <c r="I247"/>
      <c r="K247"/>
      <c r="M247"/>
      <c r="O247"/>
      <c r="Q247"/>
    </row>
    <row r="248" spans="9:17">
      <c r="I248"/>
      <c r="K248"/>
      <c r="M248"/>
      <c r="O248"/>
      <c r="Q248"/>
    </row>
    <row r="249" spans="9:17">
      <c r="I249"/>
      <c r="K249"/>
      <c r="M249"/>
      <c r="O249"/>
      <c r="Q249"/>
    </row>
  </sheetData>
  <mergeCells count="21">
    <mergeCell ref="T4:T6"/>
    <mergeCell ref="U4:U6"/>
    <mergeCell ref="H5:I5"/>
    <mergeCell ref="F4:F6"/>
    <mergeCell ref="P4:Q5"/>
    <mergeCell ref="R4:R6"/>
    <mergeCell ref="S4:S6"/>
    <mergeCell ref="J5:K5"/>
    <mergeCell ref="L5:M5"/>
    <mergeCell ref="N5:O5"/>
    <mergeCell ref="E4:E6"/>
    <mergeCell ref="G4:G6"/>
    <mergeCell ref="H4:O4"/>
    <mergeCell ref="A8:A26"/>
    <mergeCell ref="A4:A6"/>
    <mergeCell ref="B4:B6"/>
    <mergeCell ref="C4:C6"/>
    <mergeCell ref="B20:B26"/>
    <mergeCell ref="B8:B13"/>
    <mergeCell ref="B14:B19"/>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V41"/>
  <sheetViews>
    <sheetView workbookViewId="0">
      <pane ySplit="5" topLeftCell="A6" activePane="bottomLeft" state="frozen"/>
      <selection activeCell="R5" sqref="R5"/>
      <selection pane="bottomLeft" activeCell="C3" sqref="C3:D5"/>
    </sheetView>
  </sheetViews>
  <sheetFormatPr baseColWidth="10" defaultRowHeight="1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c r="B1" s="514" t="s">
        <v>1606</v>
      </c>
      <c r="C1" s="514" t="s">
        <v>1607</v>
      </c>
      <c r="D1" s="514" t="s">
        <v>1608</v>
      </c>
      <c r="E1" s="514" t="s">
        <v>1609</v>
      </c>
      <c r="F1" s="284"/>
      <c r="G1" s="284"/>
      <c r="H1" s="284" t="s">
        <v>478</v>
      </c>
      <c r="J1" s="284"/>
      <c r="K1" s="284"/>
      <c r="L1" s="284"/>
      <c r="M1" s="284"/>
      <c r="N1" s="284"/>
      <c r="O1" s="284"/>
      <c r="P1" s="284"/>
      <c r="Q1" s="284"/>
      <c r="R1" s="284"/>
      <c r="S1" s="284"/>
      <c r="T1" s="284"/>
      <c r="U1" s="284"/>
      <c r="V1" s="284"/>
    </row>
    <row r="2" spans="1:22">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c r="A3" s="545" t="s">
        <v>96</v>
      </c>
      <c r="B3" s="547" t="s">
        <v>110</v>
      </c>
      <c r="C3" s="557" t="s">
        <v>1537</v>
      </c>
      <c r="D3" s="557" t="s">
        <v>1538</v>
      </c>
      <c r="E3" s="557" t="s">
        <v>86</v>
      </c>
      <c r="F3" s="557" t="s">
        <v>391</v>
      </c>
      <c r="G3" s="557" t="s">
        <v>87</v>
      </c>
      <c r="H3" s="560" t="s">
        <v>99</v>
      </c>
      <c r="I3" s="562"/>
      <c r="J3" s="562"/>
      <c r="K3" s="562"/>
      <c r="L3" s="562"/>
      <c r="M3" s="562"/>
      <c r="N3" s="562"/>
      <c r="O3" s="561"/>
      <c r="P3" s="566" t="s">
        <v>100</v>
      </c>
      <c r="Q3" s="567"/>
      <c r="R3" s="547" t="s">
        <v>101</v>
      </c>
      <c r="S3" s="547" t="s">
        <v>102</v>
      </c>
      <c r="T3" s="547" t="s">
        <v>109</v>
      </c>
      <c r="U3" s="547" t="s">
        <v>108</v>
      </c>
      <c r="V3" s="563" t="s">
        <v>88</v>
      </c>
    </row>
    <row r="4" spans="1:22" ht="15" customHeight="1">
      <c r="A4" s="545"/>
      <c r="B4" s="545"/>
      <c r="C4" s="558"/>
      <c r="D4" s="558"/>
      <c r="E4" s="558"/>
      <c r="F4" s="558"/>
      <c r="G4" s="558"/>
      <c r="H4" s="560" t="s">
        <v>103</v>
      </c>
      <c r="I4" s="561"/>
      <c r="J4" s="560" t="s">
        <v>104</v>
      </c>
      <c r="K4" s="561"/>
      <c r="L4" s="560" t="s">
        <v>105</v>
      </c>
      <c r="M4" s="561"/>
      <c r="N4" s="560" t="s">
        <v>106</v>
      </c>
      <c r="O4" s="561"/>
      <c r="P4" s="568"/>
      <c r="Q4" s="569"/>
      <c r="R4" s="545"/>
      <c r="S4" s="545"/>
      <c r="T4" s="545"/>
      <c r="U4" s="545"/>
      <c r="V4" s="564"/>
    </row>
    <row r="5" spans="1:22" ht="25.5">
      <c r="A5" s="546"/>
      <c r="B5" s="546"/>
      <c r="C5" s="559"/>
      <c r="D5" s="559"/>
      <c r="E5" s="559"/>
      <c r="F5" s="559"/>
      <c r="G5" s="559"/>
      <c r="H5" s="441" t="s">
        <v>107</v>
      </c>
      <c r="I5" s="441" t="s">
        <v>12</v>
      </c>
      <c r="J5" s="441" t="s">
        <v>107</v>
      </c>
      <c r="K5" s="441" t="s">
        <v>12</v>
      </c>
      <c r="L5" s="441" t="s">
        <v>107</v>
      </c>
      <c r="M5" s="441" t="s">
        <v>12</v>
      </c>
      <c r="N5" s="441" t="s">
        <v>107</v>
      </c>
      <c r="O5" s="441" t="s">
        <v>12</v>
      </c>
      <c r="P5" s="441" t="s">
        <v>107</v>
      </c>
      <c r="Q5" s="441" t="s">
        <v>12</v>
      </c>
      <c r="R5" s="546"/>
      <c r="S5" s="546"/>
      <c r="T5" s="546"/>
      <c r="U5" s="546"/>
      <c r="V5" s="565"/>
    </row>
    <row r="6" spans="1:22" s="366" customFormat="1" ht="15.75">
      <c r="A6" s="442"/>
      <c r="B6" s="443"/>
      <c r="C6" s="444"/>
      <c r="D6" s="444"/>
      <c r="E6" s="444"/>
      <c r="F6" s="445"/>
      <c r="G6" s="444"/>
      <c r="H6" s="446"/>
      <c r="I6" s="446"/>
      <c r="J6" s="446"/>
      <c r="K6" s="446"/>
      <c r="L6" s="446"/>
      <c r="M6" s="446"/>
      <c r="N6" s="446"/>
      <c r="O6" s="446"/>
      <c r="P6" s="446"/>
      <c r="Q6" s="446"/>
      <c r="R6" s="447"/>
      <c r="S6" s="447"/>
      <c r="T6" s="447"/>
      <c r="U6" s="447"/>
      <c r="V6" s="448"/>
    </row>
    <row r="7" spans="1:22" ht="15.75">
      <c r="A7" s="573" t="s">
        <v>1435</v>
      </c>
      <c r="B7" s="570"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c r="A8" s="573"/>
      <c r="B8" s="571"/>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c r="A9" s="573"/>
      <c r="B9" s="571"/>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c r="A10" s="573"/>
      <c r="B10" s="571"/>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c r="A11" s="573"/>
      <c r="B11" s="571"/>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c r="A12" s="573"/>
      <c r="B12" s="572"/>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c r="A13" s="571" t="s">
        <v>1436</v>
      </c>
      <c r="B13" s="570" t="s">
        <v>1437</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c r="A14" s="571"/>
      <c r="B14" s="571"/>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c r="A15" s="571"/>
      <c r="B15" s="571"/>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c r="A16" s="571"/>
      <c r="B16" s="571"/>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c r="A17" s="571"/>
      <c r="B17" s="571"/>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c r="A18" s="571"/>
      <c r="B18" s="571"/>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c r="A19" s="572"/>
      <c r="B19" s="572"/>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c r="A20" s="570" t="s">
        <v>1438</v>
      </c>
      <c r="B20" s="570" t="s">
        <v>1439</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c r="A21" s="571"/>
      <c r="B21" s="571"/>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c r="A22" s="571"/>
      <c r="B22" s="571"/>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c r="A23" s="571"/>
      <c r="B23" s="571"/>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c r="A24" s="571"/>
      <c r="B24" s="571"/>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c r="A25" s="571"/>
      <c r="B25" s="571"/>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c r="A26" s="572"/>
      <c r="B26" s="572"/>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c r="A27" s="570" t="s">
        <v>1440</v>
      </c>
      <c r="B27" s="570" t="s">
        <v>1441</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c r="A28" s="571"/>
      <c r="B28" s="571"/>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c r="A29" s="571"/>
      <c r="B29" s="571"/>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c r="A30" s="571"/>
      <c r="B30" s="571"/>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c r="A31" s="571"/>
      <c r="B31" s="571"/>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c r="A32" s="571"/>
      <c r="B32" s="571"/>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c r="A33" s="572"/>
      <c r="B33" s="572"/>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c r="C38" s="465"/>
    </row>
    <row r="39" spans="1:22">
      <c r="C39" s="465"/>
    </row>
    <row r="40" spans="1:22">
      <c r="C40" s="465"/>
    </row>
    <row r="41" spans="1:22">
      <c r="C41" s="465"/>
    </row>
  </sheetData>
  <mergeCells count="26">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 ref="B20:B26"/>
    <mergeCell ref="A20:A26"/>
    <mergeCell ref="A27:A33"/>
    <mergeCell ref="B27:B33"/>
    <mergeCell ref="B7:B12"/>
    <mergeCell ref="B13:B19"/>
    <mergeCell ref="A7:A12"/>
    <mergeCell ref="A13:A19"/>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10;"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c r="B1" s="284"/>
      <c r="C1" s="512" t="s">
        <v>1610</v>
      </c>
      <c r="D1" s="512"/>
      <c r="E1" s="284"/>
      <c r="F1" s="284"/>
      <c r="G1" s="284"/>
      <c r="H1" s="284" t="s">
        <v>1405</v>
      </c>
      <c r="K1" s="284"/>
      <c r="L1" s="284"/>
      <c r="M1" s="284"/>
      <c r="N1" s="284"/>
      <c r="O1" s="284"/>
      <c r="P1" s="284"/>
      <c r="Q1" s="284"/>
      <c r="R1" s="284"/>
      <c r="S1" s="284"/>
      <c r="T1" s="284"/>
      <c r="U1" s="284"/>
    </row>
    <row r="2" spans="1:21" ht="18.75">
      <c r="A2" s="269" t="s">
        <v>1346</v>
      </c>
      <c r="B2" s="284"/>
      <c r="C2" s="284"/>
      <c r="D2" s="284"/>
      <c r="E2" s="284"/>
      <c r="F2" s="284"/>
      <c r="G2" s="284"/>
      <c r="H2" s="284"/>
      <c r="K2" s="284"/>
      <c r="L2" s="284"/>
      <c r="M2" s="284"/>
      <c r="N2" s="284"/>
      <c r="O2" s="284"/>
      <c r="P2" s="284"/>
      <c r="Q2" s="284"/>
      <c r="R2" s="284"/>
      <c r="S2" s="284"/>
      <c r="T2" s="284"/>
      <c r="U2" s="284"/>
    </row>
    <row r="3" spans="1:21">
      <c r="A3" s="589" t="s">
        <v>1406</v>
      </c>
      <c r="B3" s="589"/>
      <c r="C3" s="589"/>
      <c r="D3" s="589"/>
      <c r="E3" s="589"/>
      <c r="F3" s="589"/>
      <c r="G3" s="589"/>
      <c r="H3" s="589"/>
      <c r="I3" s="589"/>
      <c r="J3" s="589"/>
      <c r="K3" s="589"/>
      <c r="L3" s="589"/>
      <c r="M3" s="589"/>
      <c r="N3" s="589"/>
      <c r="O3" s="589"/>
      <c r="P3" s="589"/>
      <c r="Q3" s="589"/>
      <c r="R3" s="589"/>
      <c r="S3" s="589"/>
      <c r="T3" s="589"/>
      <c r="U3" s="589"/>
    </row>
    <row r="4" spans="1:21" ht="1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102</v>
      </c>
      <c r="S4" s="547" t="s">
        <v>109</v>
      </c>
      <c r="T4" s="547" t="s">
        <v>108</v>
      </c>
      <c r="U4" s="563" t="s">
        <v>88</v>
      </c>
    </row>
    <row r="5" spans="1:21"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64"/>
    </row>
    <row r="6" spans="1:21"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65"/>
    </row>
    <row r="7" spans="1:21" s="366" customFormat="1" ht="15.75">
      <c r="A7" s="442"/>
      <c r="B7" s="443"/>
      <c r="C7" s="444"/>
      <c r="D7" s="444"/>
      <c r="E7" s="444"/>
      <c r="F7" s="445"/>
      <c r="G7" s="444"/>
      <c r="H7" s="446"/>
      <c r="I7" s="446"/>
      <c r="J7" s="446"/>
      <c r="K7" s="446"/>
      <c r="L7" s="446"/>
      <c r="M7" s="446"/>
      <c r="N7" s="446"/>
      <c r="O7" s="446"/>
      <c r="P7" s="446"/>
      <c r="Q7" s="446"/>
      <c r="R7" s="447"/>
      <c r="S7" s="447"/>
      <c r="T7" s="447"/>
      <c r="U7" s="448"/>
    </row>
    <row r="8" spans="1:21" ht="15.75" customHeight="1">
      <c r="A8" s="586" t="s">
        <v>1406</v>
      </c>
      <c r="B8" s="586"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c r="A9" s="587"/>
      <c r="B9" s="587"/>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c r="A10" s="587"/>
      <c r="B10" s="587"/>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c r="A11" s="587"/>
      <c r="B11" s="587"/>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c r="A12" s="587"/>
      <c r="B12" s="587"/>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c r="A13" s="587"/>
      <c r="B13" s="587"/>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c r="A14" s="587"/>
      <c r="B14" s="587"/>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c r="A15" s="587"/>
      <c r="B15" s="587"/>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c r="A16" s="587"/>
      <c r="B16" s="587"/>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c r="A17" s="587"/>
      <c r="B17" s="587"/>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c r="A18" s="587"/>
      <c r="B18" s="587"/>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c r="A19" s="587"/>
      <c r="B19" s="587"/>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c r="A20" s="588"/>
      <c r="B20" s="588"/>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c r="I27"/>
      <c r="K27"/>
      <c r="M27"/>
      <c r="O27"/>
      <c r="Q27"/>
    </row>
    <row r="28" spans="1:21">
      <c r="I28"/>
      <c r="K28"/>
      <c r="M28"/>
      <c r="O28"/>
      <c r="Q28"/>
    </row>
    <row r="29" spans="1:21">
      <c r="I29"/>
      <c r="K29"/>
      <c r="M29"/>
      <c r="O29"/>
      <c r="Q29"/>
    </row>
    <row r="30" spans="1:21">
      <c r="I30"/>
      <c r="K30"/>
      <c r="M30"/>
      <c r="O30"/>
      <c r="Q30"/>
    </row>
    <row r="31" spans="1:21">
      <c r="I31"/>
      <c r="K31"/>
      <c r="M31"/>
      <c r="O31"/>
      <c r="Q31"/>
    </row>
    <row r="32" spans="1:21">
      <c r="I32"/>
      <c r="K32"/>
      <c r="M32"/>
      <c r="O32"/>
      <c r="Q32"/>
    </row>
    <row r="33" spans="9:17">
      <c r="I33"/>
      <c r="K33"/>
      <c r="M33"/>
      <c r="O33"/>
      <c r="Q33"/>
    </row>
    <row r="34" spans="9:17">
      <c r="I34"/>
      <c r="K34"/>
      <c r="M34"/>
      <c r="O34"/>
      <c r="Q34"/>
    </row>
    <row r="35" spans="9:17">
      <c r="I35"/>
      <c r="K35"/>
      <c r="M35"/>
      <c r="O35"/>
      <c r="Q35"/>
    </row>
    <row r="36" spans="9:17">
      <c r="I36"/>
      <c r="K36"/>
      <c r="M36"/>
      <c r="O36"/>
      <c r="Q36"/>
    </row>
    <row r="37" spans="9:17">
      <c r="I37"/>
      <c r="K37"/>
      <c r="M37"/>
      <c r="O37"/>
      <c r="Q37"/>
    </row>
    <row r="38" spans="9:17">
      <c r="I38"/>
      <c r="K38"/>
      <c r="M38"/>
      <c r="O38"/>
      <c r="Q38"/>
    </row>
    <row r="39" spans="9:17">
      <c r="I39"/>
      <c r="K39"/>
      <c r="M39"/>
      <c r="O39"/>
      <c r="Q39"/>
    </row>
  </sheetData>
  <mergeCells count="20">
    <mergeCell ref="L5:M5"/>
    <mergeCell ref="N5:O5"/>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opLeftCell="C1" workbookViewId="0">
      <selection activeCell="E14" sqref="E14"/>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c r="H2" s="537" t="s">
        <v>1368</v>
      </c>
      <c r="I2" s="537"/>
    </row>
    <row r="3" spans="2:11" ht="19.5" thickBot="1">
      <c r="B3" s="81" t="s">
        <v>21</v>
      </c>
      <c r="C3" s="81" t="s">
        <v>390</v>
      </c>
      <c r="H3" s="423" t="s">
        <v>389</v>
      </c>
      <c r="I3" s="424" t="s">
        <v>390</v>
      </c>
    </row>
    <row r="4" spans="2:11" ht="18.75">
      <c r="B4" s="82" t="s">
        <v>121</v>
      </c>
      <c r="C4" s="201">
        <f>'1. TALLERES SEMINARIOS'!D5</f>
        <v>9587.5</v>
      </c>
      <c r="H4" s="416" t="s">
        <v>1356</v>
      </c>
      <c r="I4" s="419">
        <f>'1. Desarrollo e Innov. Curricu.'!Q28</f>
        <v>0</v>
      </c>
    </row>
    <row r="5" spans="2:11" ht="18.75">
      <c r="B5" s="82" t="s">
        <v>414</v>
      </c>
      <c r="C5" s="201">
        <f>'2. CONTRATACION DE PERSONAL'!D5</f>
        <v>0</v>
      </c>
      <c r="H5" s="417" t="s">
        <v>1358</v>
      </c>
      <c r="I5" s="420">
        <f>'2. Investigación Científica'!Q47</f>
        <v>0</v>
      </c>
    </row>
    <row r="6" spans="2:11" ht="18.75">
      <c r="B6" s="82" t="s">
        <v>125</v>
      </c>
      <c r="C6" s="201">
        <f>'3. EQUIPO DE OFICINA'!D5</f>
        <v>0</v>
      </c>
      <c r="H6" s="417" t="s">
        <v>470</v>
      </c>
      <c r="I6" s="420">
        <f>'3. Vinculación Univ. Sociedad'!Q74</f>
        <v>0</v>
      </c>
    </row>
    <row r="7" spans="2:11" ht="19.5" thickBot="1">
      <c r="B7" s="82" t="s">
        <v>415</v>
      </c>
      <c r="C7" s="201">
        <f>'4. EQUIPO TECNOLÓGICOS'!D5</f>
        <v>50000</v>
      </c>
      <c r="E7" s="427" t="s">
        <v>118</v>
      </c>
      <c r="F7" s="436" t="s">
        <v>1482</v>
      </c>
      <c r="H7" s="417" t="s">
        <v>1357</v>
      </c>
      <c r="I7" s="420">
        <f>'4. Docencia y Profesorado Univ.'!Q21</f>
        <v>0</v>
      </c>
    </row>
    <row r="8" spans="2:11" ht="18.75">
      <c r="B8" s="82" t="s">
        <v>126</v>
      </c>
      <c r="C8" s="201">
        <f>'5. ACTIVIDADES ESPECIALES'!D5</f>
        <v>28456.974000000002</v>
      </c>
      <c r="E8" s="432" t="s">
        <v>1484</v>
      </c>
      <c r="F8" s="433">
        <f>Presupuesto!D566</f>
        <v>88044.474000000002</v>
      </c>
      <c r="H8" s="417" t="s">
        <v>1359</v>
      </c>
      <c r="I8" s="420">
        <f>'5. Estudiantes y Graduados'!Q43</f>
        <v>50000</v>
      </c>
    </row>
    <row r="9" spans="2:11" ht="19.5" thickBot="1">
      <c r="B9" s="92" t="s">
        <v>385</v>
      </c>
      <c r="C9" s="83">
        <f>'6. Becas'!D5</f>
        <v>0</v>
      </c>
      <c r="E9" s="434" t="s">
        <v>1506</v>
      </c>
      <c r="F9" s="435">
        <f>Presupuesto!E566</f>
        <v>0</v>
      </c>
      <c r="H9" s="417" t="s">
        <v>471</v>
      </c>
      <c r="I9" s="420">
        <f>'6. Gestión del Conocimiento'!Q27</f>
        <v>0</v>
      </c>
    </row>
    <row r="10" spans="2:11" ht="19.5" thickBot="1">
      <c r="B10" s="92" t="s">
        <v>386</v>
      </c>
      <c r="C10" s="83">
        <f>'7. Infraestructura'!D5</f>
        <v>0</v>
      </c>
      <c r="E10" s="437" t="s">
        <v>1483</v>
      </c>
      <c r="F10" s="438">
        <f>Presupuesto!F566</f>
        <v>88044.474000000002</v>
      </c>
      <c r="G10" s="111"/>
      <c r="H10" s="417" t="s">
        <v>1360</v>
      </c>
      <c r="I10" s="421">
        <f>'7. Lo Esencial de la Reforma U.'!Q34</f>
        <v>0</v>
      </c>
    </row>
    <row r="11" spans="2:11" ht="18.75">
      <c r="B11" s="82" t="s">
        <v>417</v>
      </c>
      <c r="C11" s="83">
        <f>'8. Venta de Servicios'!D5</f>
        <v>0</v>
      </c>
      <c r="E11" s="439" t="s">
        <v>404</v>
      </c>
      <c r="F11" s="440">
        <f>Presupuesto!AR566</f>
        <v>88044.474000000002</v>
      </c>
      <c r="G11" s="111"/>
      <c r="H11" s="417" t="s">
        <v>1362</v>
      </c>
      <c r="I11" s="421">
        <f>'8. Cultura de Inno. Insti...'!Q21</f>
        <v>0</v>
      </c>
    </row>
    <row r="12" spans="2:11" ht="18.75">
      <c r="B12" s="92"/>
      <c r="C12" s="83"/>
      <c r="F12" s="111"/>
      <c r="G12" s="111"/>
      <c r="H12" s="417" t="s">
        <v>1477</v>
      </c>
      <c r="I12" s="421">
        <f>'9. Asegura. de la Calid. y M'!Q36</f>
        <v>38044.47</v>
      </c>
      <c r="K12" s="156"/>
    </row>
    <row r="13" spans="2:11" ht="24" thickBot="1">
      <c r="B13" s="84" t="s">
        <v>124</v>
      </c>
      <c r="C13" s="431">
        <f>SUM(C4:C12)</f>
        <v>88044.474000000002</v>
      </c>
      <c r="F13" s="111"/>
      <c r="G13" s="111"/>
      <c r="H13" s="418" t="s">
        <v>1453</v>
      </c>
      <c r="I13" s="422">
        <f>'10. Posgrado'!Q43</f>
        <v>0</v>
      </c>
    </row>
    <row r="14" spans="2:11" ht="23.25">
      <c r="B14" s="84"/>
      <c r="C14" s="85"/>
      <c r="F14" s="111"/>
      <c r="G14" s="111"/>
      <c r="H14" s="425" t="s">
        <v>124</v>
      </c>
      <c r="I14" s="426">
        <f>SUM(I4:I13)</f>
        <v>88044.47</v>
      </c>
    </row>
    <row r="15" spans="2:11" ht="15.75">
      <c r="F15" s="111"/>
      <c r="G15" s="111"/>
      <c r="H15" s="538"/>
      <c r="I15" s="538"/>
    </row>
    <row r="16" spans="2:11" ht="16.5" thickBot="1">
      <c r="F16" s="111"/>
      <c r="G16" s="111"/>
      <c r="H16" s="539" t="s">
        <v>1370</v>
      </c>
      <c r="I16" s="539"/>
    </row>
    <row r="17" spans="2:15" ht="15.75" thickBot="1">
      <c r="F17" s="111"/>
      <c r="G17" s="111"/>
      <c r="H17" s="427" t="s">
        <v>389</v>
      </c>
      <c r="I17" s="428" t="s">
        <v>390</v>
      </c>
      <c r="J17" s="196"/>
    </row>
    <row r="18" spans="2:15">
      <c r="H18" s="480" t="s">
        <v>1363</v>
      </c>
      <c r="I18" s="481">
        <f>'11. Gestion Administrativa'!Q39</f>
        <v>0</v>
      </c>
      <c r="J18" s="196"/>
    </row>
    <row r="19" spans="2:15">
      <c r="H19" s="482" t="s">
        <v>1364</v>
      </c>
      <c r="I19" s="483">
        <f>'12. Gestión del Talento Humano'!Q21</f>
        <v>0</v>
      </c>
      <c r="J19" s="196"/>
    </row>
    <row r="20" spans="2:15">
      <c r="B20" s="474" t="s">
        <v>1504</v>
      </c>
      <c r="C20" s="475">
        <v>22.584900000000001</v>
      </c>
      <c r="D20" s="474" t="s">
        <v>1536</v>
      </c>
      <c r="E20" s="476"/>
      <c r="H20" s="482" t="s">
        <v>1365</v>
      </c>
      <c r="I20" s="483">
        <f>'13. Gestión Académica'!Q21</f>
        <v>0</v>
      </c>
      <c r="J20" s="196"/>
    </row>
    <row r="21" spans="2:15">
      <c r="H21" s="482" t="s">
        <v>1366</v>
      </c>
      <c r="I21" s="483">
        <f>'14. Internacional... de la E.S.'!Q36</f>
        <v>0</v>
      </c>
      <c r="J21" s="196"/>
    </row>
    <row r="22" spans="2:15">
      <c r="H22" s="484" t="s">
        <v>1367</v>
      </c>
      <c r="I22" s="485">
        <f>'15. Gobernabilidad y Proceso...'!Q29</f>
        <v>0</v>
      </c>
      <c r="J22" s="196"/>
    </row>
    <row r="23" spans="2:15">
      <c r="H23" s="486" t="s">
        <v>1478</v>
      </c>
      <c r="I23" s="487">
        <f>'16. Desa. del Sistema Educ.Sup.'!Q70</f>
        <v>0</v>
      </c>
      <c r="J23" s="196"/>
    </row>
    <row r="24" spans="2:15" s="466" customFormat="1" ht="15.75" thickBot="1">
      <c r="H24" s="488" t="s">
        <v>1513</v>
      </c>
      <c r="I24" s="489">
        <f>'17. Gestión TIC'!Q74</f>
        <v>0</v>
      </c>
      <c r="J24" s="196"/>
    </row>
    <row r="25" spans="2:15" ht="15.75" thickBot="1">
      <c r="H25" s="478" t="s">
        <v>124</v>
      </c>
      <c r="I25" s="479">
        <f>SUM(I18:I24)</f>
        <v>0</v>
      </c>
    </row>
    <row r="26" spans="2:15" ht="15.75" thickBot="1"/>
    <row r="27" spans="2:15" ht="15.75" thickBot="1">
      <c r="H27" s="429" t="s">
        <v>1369</v>
      </c>
      <c r="I27" s="430">
        <f>I14+I25</f>
        <v>88044.47</v>
      </c>
    </row>
    <row r="28" spans="2:15">
      <c r="H28" s="342"/>
      <c r="I28" s="343"/>
    </row>
    <row r="29" spans="2:15">
      <c r="H29" s="342"/>
      <c r="I29" s="343"/>
    </row>
    <row r="30" spans="2:15">
      <c r="H30" s="196"/>
    </row>
    <row r="31" spans="2:1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c r="H33" s="156"/>
    </row>
    <row r="35" spans="2:8" ht="18.75">
      <c r="B35" s="82"/>
      <c r="C35" s="83"/>
    </row>
    <row r="36" spans="2:8" ht="18.75">
      <c r="B36" s="82"/>
      <c r="C36" s="83"/>
    </row>
    <row r="37" spans="2:8">
      <c r="B37" s="197" t="s">
        <v>412</v>
      </c>
    </row>
    <row r="39" spans="2:8" ht="18.75">
      <c r="B39" s="81" t="s">
        <v>21</v>
      </c>
      <c r="C39" s="81" t="s">
        <v>55</v>
      </c>
      <c r="D39" s="236" t="s">
        <v>474</v>
      </c>
    </row>
    <row r="40" spans="2:8" ht="18.75">
      <c r="B40" s="86" t="s">
        <v>481</v>
      </c>
      <c r="C40" s="167">
        <f>SUMIF('2. CONTRATACION DE PERSONAL'!C:C,'Cuadro Resumen'!$B$40:$B$56,'2. CONTRATACION DE PERSONAL'!D:D)</f>
        <v>0</v>
      </c>
      <c r="D40" s="237">
        <f>SUMIF('2. CONTRATACION DE PERSONAL'!$C:$C,'Cuadro Resumen'!$B$40:$B$56,'2. CONTRATACION DE PERSONAL'!$G:$G)</f>
        <v>0</v>
      </c>
    </row>
    <row r="41" spans="2:8" ht="18.75">
      <c r="B41" s="86" t="s">
        <v>482</v>
      </c>
      <c r="C41" s="167">
        <f>SUMIF('2. CONTRATACION DE PERSONAL'!C:C,'Cuadro Resumen'!$B$40:$B$56,'2. CONTRATACION DE PERSONAL'!D:D)</f>
        <v>0</v>
      </c>
      <c r="D41" s="237">
        <f>SUMIF('2. CONTRATACION DE PERSONAL'!$C:$C,'Cuadro Resumen'!$B$40:$B$56,'2. CONTRATACION DE PERSONAL'!$G:$G)</f>
        <v>0</v>
      </c>
    </row>
    <row r="42" spans="2:8" ht="18.75">
      <c r="B42" s="86" t="s">
        <v>483</v>
      </c>
      <c r="C42" s="167">
        <f>SUMIF('2. CONTRATACION DE PERSONAL'!C:C,'Cuadro Resumen'!$B$40:$B$56,'2. CONTRATACION DE PERSONAL'!D:D)</f>
        <v>0</v>
      </c>
      <c r="D42" s="237">
        <f>SUMIF('2. CONTRATACION DE PERSONAL'!$C:$C,'Cuadro Resumen'!$B$40:$B$56,'2. CONTRATACION DE PERSONAL'!$G:$G)</f>
        <v>0</v>
      </c>
    </row>
    <row r="43" spans="2:8" ht="18.75">
      <c r="B43" s="86" t="s">
        <v>484</v>
      </c>
      <c r="C43" s="167">
        <f>SUMIF('2. CONTRATACION DE PERSONAL'!C:C,'Cuadro Resumen'!$B$40:$B$56,'2. CONTRATACION DE PERSONAL'!D:D)</f>
        <v>0</v>
      </c>
      <c r="D43" s="237">
        <f>SUMIF('2. CONTRATACION DE PERSONAL'!$C:$C,'Cuadro Resumen'!$B$40:$B$56,'2. CONTRATACION DE PERSONAL'!$G:$G)</f>
        <v>0</v>
      </c>
    </row>
    <row r="44" spans="2:8" ht="18.75">
      <c r="B44" s="86" t="s">
        <v>485</v>
      </c>
      <c r="C44" s="167">
        <f>SUMIF('2. CONTRATACION DE PERSONAL'!C:C,'Cuadro Resumen'!$B$40:$B$56,'2. CONTRATACION DE PERSONAL'!D:D)</f>
        <v>0</v>
      </c>
      <c r="D44" s="237">
        <f>SUMIF('2. CONTRATACION DE PERSONAL'!$C:$C,'Cuadro Resumen'!$B$40:$B$56,'2. CONTRATACION DE PERSONAL'!$G:$G)</f>
        <v>0</v>
      </c>
    </row>
    <row r="45" spans="2:8" ht="18.75">
      <c r="B45" s="86" t="s">
        <v>486</v>
      </c>
      <c r="C45" s="167">
        <f>SUMIF('2. CONTRATACION DE PERSONAL'!C:C,'Cuadro Resumen'!$B$40:$B$56,'2. CONTRATACION DE PERSONAL'!D:D)</f>
        <v>0</v>
      </c>
      <c r="D45" s="237">
        <f>SUMIF('2. CONTRATACION DE PERSONAL'!$C:$C,'Cuadro Resumen'!$B$40:$B$56,'2. CONTRATACION DE PERSONAL'!$G:$G)</f>
        <v>0</v>
      </c>
    </row>
    <row r="46" spans="2:8" ht="18.75">
      <c r="B46" s="86" t="s">
        <v>487</v>
      </c>
      <c r="C46" s="167">
        <f>SUMIF('2. CONTRATACION DE PERSONAL'!C:C,'Cuadro Resumen'!$B$40:$B$56,'2. CONTRATACION DE PERSONAL'!D:D)</f>
        <v>0</v>
      </c>
      <c r="D46" s="237">
        <f>SUMIF('2. CONTRATACION DE PERSONAL'!$C:$C,'Cuadro Resumen'!$B$40:$B$56,'2. CONTRATACION DE PERSONAL'!$G:$G)</f>
        <v>0</v>
      </c>
    </row>
    <row r="47" spans="2:8" ht="18.75">
      <c r="B47" s="86" t="s">
        <v>488</v>
      </c>
      <c r="C47" s="167">
        <f>SUMIF('2. CONTRATACION DE PERSONAL'!C:C,'Cuadro Resumen'!$B$40:$B$56,'2. CONTRATACION DE PERSONAL'!D:D)</f>
        <v>0</v>
      </c>
      <c r="D47" s="237">
        <f>SUMIF('2. CONTRATACION DE PERSONAL'!$C:$C,'Cuadro Resumen'!$B$40:$B$56,'2. CONTRATACION DE PERSONAL'!$G:$G)</f>
        <v>0</v>
      </c>
    </row>
    <row r="48" spans="2:8" ht="18.75">
      <c r="B48" s="86" t="s">
        <v>489</v>
      </c>
      <c r="C48" s="167">
        <f>SUMIF('2. CONTRATACION DE PERSONAL'!C:C,'Cuadro Resumen'!$B$40:$B$56,'2. CONTRATACION DE PERSONAL'!D:D)</f>
        <v>0</v>
      </c>
      <c r="D48" s="237">
        <f>SUMIF('2. CONTRATACION DE PERSONAL'!$C:$C,'Cuadro Resumen'!$B$40:$B$56,'2. CONTRATACION DE PERSONAL'!$G:$G)</f>
        <v>0</v>
      </c>
    </row>
    <row r="49" spans="2:4" ht="18.75">
      <c r="B49" s="86" t="s">
        <v>490</v>
      </c>
      <c r="C49" s="167">
        <f>SUMIF('2. CONTRATACION DE PERSONAL'!C:C,'Cuadro Resumen'!$B$40:$B$56,'2. CONTRATACION DE PERSONAL'!D:D)</f>
        <v>0</v>
      </c>
      <c r="D49" s="237">
        <f>SUMIF('2. CONTRATACION DE PERSONAL'!$C:$C,'Cuadro Resumen'!$B$40:$B$56,'2. CONTRATACION DE PERSONAL'!$G:$G)</f>
        <v>0</v>
      </c>
    </row>
    <row r="50" spans="2:4" ht="18.75">
      <c r="B50" s="86" t="s">
        <v>491</v>
      </c>
      <c r="C50" s="167">
        <f>SUMIF('2. CONTRATACION DE PERSONAL'!C:C,'Cuadro Resumen'!$B$40:$B$56,'2. CONTRATACION DE PERSONAL'!D:D)</f>
        <v>0</v>
      </c>
      <c r="D50" s="237">
        <f>SUMIF('2. CONTRATACION DE PERSONAL'!$C:$C,'Cuadro Resumen'!$B$40:$B$56,'2. CONTRATACION DE PERSONAL'!$G:$G)</f>
        <v>0</v>
      </c>
    </row>
    <row r="51" spans="2:4" ht="18.75">
      <c r="B51" s="86" t="s">
        <v>492</v>
      </c>
      <c r="C51" s="167">
        <f>SUMIF('2. CONTRATACION DE PERSONAL'!C:C,'Cuadro Resumen'!$B$40:$B$56,'2. CONTRATACION DE PERSONAL'!D:D)</f>
        <v>0</v>
      </c>
      <c r="D51" s="237">
        <f>SUMIF('2. CONTRATACION DE PERSONAL'!$C:$C,'Cuadro Resumen'!$B$40:$B$56,'2. CONTRATACION DE PERSONAL'!$G:$G)</f>
        <v>0</v>
      </c>
    </row>
    <row r="52" spans="2:4" ht="18.75">
      <c r="B52" s="86" t="s">
        <v>493</v>
      </c>
      <c r="C52" s="167">
        <f>SUMIF('2. CONTRATACION DE PERSONAL'!C:C,'Cuadro Resumen'!$B$40:$B$56,'2. CONTRATACION DE PERSONAL'!D:D)</f>
        <v>0</v>
      </c>
      <c r="D52" s="237">
        <f>SUMIF('2. CONTRATACION DE PERSONAL'!$C:$C,'Cuadro Resumen'!$B$40:$B$56,'2. CONTRATACION DE PERSONAL'!$G:$G)</f>
        <v>0</v>
      </c>
    </row>
    <row r="53" spans="2:4" ht="18.75">
      <c r="B53" s="86" t="s">
        <v>494</v>
      </c>
      <c r="C53" s="167">
        <f>SUMIF('2. CONTRATACION DE PERSONAL'!C:C,'Cuadro Resumen'!$B$40:$B$56,'2. CONTRATACION DE PERSONAL'!D:D)</f>
        <v>0</v>
      </c>
      <c r="D53" s="237">
        <f>SUMIF('2. CONTRATACION DE PERSONAL'!$C:$C,'Cuadro Resumen'!$B$40:$B$56,'2. CONTRATACION DE PERSONAL'!$G:$G)</f>
        <v>0</v>
      </c>
    </row>
    <row r="54" spans="2:4" ht="18.75">
      <c r="B54" s="82" t="s">
        <v>83</v>
      </c>
      <c r="C54" s="167">
        <f>SUMIF('2. CONTRATACION DE PERSONAL'!C:C,'Cuadro Resumen'!$B$40:$B$56,'2. CONTRATACION DE PERSONAL'!D:D)</f>
        <v>0</v>
      </c>
      <c r="D54" s="237">
        <f>SUMIF('2. CONTRATACION DE PERSONAL'!$C:$C,'Cuadro Resumen'!$B$40:$B$56,'2. CONTRATACION DE PERSONAL'!$G:$G)</f>
        <v>0</v>
      </c>
    </row>
    <row r="55" spans="2:4" ht="18.75">
      <c r="B55" s="82" t="s">
        <v>60</v>
      </c>
      <c r="C55" s="167">
        <f>SUMIF('2. CONTRATACION DE PERSONAL'!C:C,'Cuadro Resumen'!$B$40:$B$56,'2. CONTRATACION DE PERSONAL'!D:D)</f>
        <v>0</v>
      </c>
      <c r="D55" s="237">
        <f>SUMIF('2. CONTRATACION DE PERSONAL'!$C:$C,'Cuadro Resumen'!$B$40:$B$56,'2. CONTRATACION DE PERSONAL'!$G:$G)</f>
        <v>0</v>
      </c>
    </row>
    <row r="56" spans="2:4" ht="18.75">
      <c r="B56" s="82" t="s">
        <v>61</v>
      </c>
      <c r="C56" s="167">
        <f>SUMIF('2. CONTRATACION DE PERSONAL'!C:C,'Cuadro Resumen'!$B$40:$B$56,'2. CONTRATACION DE PERSONAL'!D:D)</f>
        <v>0</v>
      </c>
      <c r="D56" s="237">
        <f>SUMIF('2. CONTRATACION DE PERSONAL'!$C:$C,'Cuadro Resumen'!$B$40:$B$56,'2. CONTRATACION DE PERSONAL'!$G:$G)</f>
        <v>0</v>
      </c>
    </row>
    <row r="57" spans="2:4" ht="23.25">
      <c r="B57" s="84" t="s">
        <v>124</v>
      </c>
      <c r="C57" s="168">
        <f>SUBTOTAL(109,C40:C56)</f>
        <v>0</v>
      </c>
      <c r="D57" s="237">
        <f>SUM(D40:D56)</f>
        <v>0</v>
      </c>
    </row>
    <row r="66" spans="2:4">
      <c r="B66" s="197" t="s">
        <v>379</v>
      </c>
    </row>
    <row r="68" spans="2:4" ht="18.75">
      <c r="B68" s="81" t="s">
        <v>21</v>
      </c>
      <c r="C68" s="81" t="s">
        <v>55</v>
      </c>
      <c r="D68" s="236" t="s">
        <v>474</v>
      </c>
    </row>
    <row r="69" spans="2:4" ht="18.75">
      <c r="B69" s="82" t="s">
        <v>63</v>
      </c>
      <c r="C69" s="83">
        <f>SUMIF('3. EQUIPO DE OFICINA'!C:C,'Cuadro Resumen'!$B$69:$B$78,'3. EQUIPO DE OFICINA'!D:D)</f>
        <v>0</v>
      </c>
      <c r="D69" s="238">
        <f>SUMIF('3. EQUIPO DE OFICINA'!$C:$C,'Cuadro Resumen'!$B$69:$B$78,'3. EQUIPO DE OFICINA'!$F:$F)</f>
        <v>0</v>
      </c>
    </row>
    <row r="70" spans="2:4" ht="18.75">
      <c r="B70" s="92" t="s">
        <v>64</v>
      </c>
      <c r="C70" s="83">
        <f>SUMIF('3. EQUIPO DE OFICINA'!C:C,'Cuadro Resumen'!$B$69:$B$78,'3. EQUIPO DE OFICINA'!D:D)</f>
        <v>0</v>
      </c>
      <c r="D70" s="238">
        <f>SUMIF('3. EQUIPO DE OFICINA'!$C:$C,'Cuadro Resumen'!$B$69:$B$78,'3. EQUIPO DE OFICINA'!$F:$F)</f>
        <v>0</v>
      </c>
    </row>
    <row r="71" spans="2:4" ht="18.75">
      <c r="B71" s="92" t="s">
        <v>65</v>
      </c>
      <c r="C71" s="83">
        <f>SUMIF('3. EQUIPO DE OFICINA'!C:C,'Cuadro Resumen'!$B$69:$B$78,'3. EQUIPO DE OFICINA'!D:D)</f>
        <v>0</v>
      </c>
      <c r="D71" s="238">
        <f>SUMIF('3. EQUIPO DE OFICINA'!$C:$C,'Cuadro Resumen'!$B$69:$B$78,'3. EQUIPO DE OFICINA'!$F:$F)</f>
        <v>0</v>
      </c>
    </row>
    <row r="72" spans="2:4" ht="18.75">
      <c r="B72" s="92" t="s">
        <v>66</v>
      </c>
      <c r="C72" s="83">
        <f>SUMIF('3. EQUIPO DE OFICINA'!C:C,'Cuadro Resumen'!$B$69:$B$78,'3. EQUIPO DE OFICINA'!D:D)</f>
        <v>0</v>
      </c>
      <c r="D72" s="238">
        <f>SUMIF('3. EQUIPO DE OFICINA'!$C:$C,'Cuadro Resumen'!$B$69:$B$78,'3. EQUIPO DE OFICINA'!$F:$F)</f>
        <v>0</v>
      </c>
    </row>
    <row r="73" spans="2:4" ht="18.75">
      <c r="B73" s="92" t="s">
        <v>67</v>
      </c>
      <c r="C73" s="83">
        <f>SUMIF('3. EQUIPO DE OFICINA'!C:C,'Cuadro Resumen'!$B$69:$B$78,'3. EQUIPO DE OFICINA'!D:D)</f>
        <v>0</v>
      </c>
      <c r="D73" s="238">
        <f>SUMIF('3. EQUIPO DE OFICINA'!$C:$C,'Cuadro Resumen'!$B$69:$B$78,'3. EQUIPO DE OFICINA'!$F:$F)</f>
        <v>0</v>
      </c>
    </row>
    <row r="74" spans="2:4" ht="18.75">
      <c r="B74" s="92" t="s">
        <v>68</v>
      </c>
      <c r="C74" s="83">
        <f>SUMIF('3. EQUIPO DE OFICINA'!C:C,'Cuadro Resumen'!$B$69:$B$78,'3. EQUIPO DE OFICINA'!D:D)</f>
        <v>0</v>
      </c>
      <c r="D74" s="238">
        <f>SUMIF('3. EQUIPO DE OFICINA'!$C:$C,'Cuadro Resumen'!$B$69:$B$78,'3. EQUIPO DE OFICINA'!$F:$F)</f>
        <v>0</v>
      </c>
    </row>
    <row r="75" spans="2:4" ht="18.75">
      <c r="B75" s="92" t="s">
        <v>69</v>
      </c>
      <c r="C75" s="83">
        <f>SUMIF('3. EQUIPO DE OFICINA'!C:C,'Cuadro Resumen'!$B$69:$B$78,'3. EQUIPO DE OFICINA'!D:D)</f>
        <v>0</v>
      </c>
      <c r="D75" s="238">
        <f>SUMIF('3. EQUIPO DE OFICINA'!$C:$C,'Cuadro Resumen'!$B$69:$B$78,'3. EQUIPO DE OFICINA'!$F:$F)</f>
        <v>0</v>
      </c>
    </row>
    <row r="76" spans="2:4" ht="18.75">
      <c r="B76" s="82" t="s">
        <v>70</v>
      </c>
      <c r="C76" s="83">
        <f>SUMIF('3. EQUIPO DE OFICINA'!C:C,'Cuadro Resumen'!$B$69:$B$78,'3. EQUIPO DE OFICINA'!D:D)</f>
        <v>0</v>
      </c>
      <c r="D76" s="238">
        <f>SUMIF('3. EQUIPO DE OFICINA'!$C:$C,'Cuadro Resumen'!$B$69:$B$78,'3. EQUIPO DE OFICINA'!$F:$F)</f>
        <v>0</v>
      </c>
    </row>
    <row r="77" spans="2:4" ht="18.75">
      <c r="B77" s="82" t="s">
        <v>71</v>
      </c>
      <c r="C77" s="83">
        <f>SUMIF('3. EQUIPO DE OFICINA'!C:C,'Cuadro Resumen'!$B$69:$B$78,'3. EQUIPO DE OFICINA'!D:D)</f>
        <v>0</v>
      </c>
      <c r="D77" s="238">
        <f>SUMIF('3. EQUIPO DE OFICINA'!$C:$C,'Cuadro Resumen'!$B$69:$B$78,'3. EQUIPO DE OFICINA'!$F:$F)</f>
        <v>0</v>
      </c>
    </row>
    <row r="78" spans="2:4" ht="18.75">
      <c r="B78" s="82" t="s">
        <v>72</v>
      </c>
      <c r="C78" s="83">
        <f>SUMIF('3. EQUIPO DE OFICINA'!C:C,'Cuadro Resumen'!$B$69:$B$78,'3. EQUIPO DE OFICINA'!D:D)</f>
        <v>0</v>
      </c>
      <c r="D78" s="238">
        <f>SUMIF('3. EQUIPO DE OFICINA'!$C:$C,'Cuadro Resumen'!$B$69:$B$78,'3. EQUIPO DE OFICINA'!$F:$F)</f>
        <v>0</v>
      </c>
    </row>
    <row r="79" spans="2:4" ht="18.75">
      <c r="B79" s="82"/>
      <c r="C79" s="83">
        <f>SUMIF('3. EQUIPO DE OFICINA'!C:C,'Cuadro Resumen'!$B$69:$B$78,'3. EQUIPO DE OFICINA'!D:D)</f>
        <v>0</v>
      </c>
      <c r="D79" s="238">
        <f>SUMIF('3. EQUIPO DE OFICINA'!$C:$C,'Cuadro Resumen'!$B$69:$B$78,'3. EQUIPO DE OFICINA'!$F:$F)</f>
        <v>0</v>
      </c>
    </row>
    <row r="80" spans="2:4" ht="23.25">
      <c r="B80" s="84" t="s">
        <v>124</v>
      </c>
      <c r="C80" s="85">
        <f>SUM(C69:C79)</f>
        <v>0</v>
      </c>
      <c r="D80" s="239">
        <f>SUM(D69:D79)</f>
        <v>0</v>
      </c>
    </row>
    <row r="83" spans="2:4">
      <c r="B83" s="197" t="s">
        <v>380</v>
      </c>
    </row>
    <row r="85" spans="2:4" ht="18.75">
      <c r="B85" s="81" t="s">
        <v>381</v>
      </c>
      <c r="C85" s="81" t="s">
        <v>55</v>
      </c>
      <c r="D85" s="236" t="s">
        <v>474</v>
      </c>
    </row>
    <row r="86" spans="2:4" ht="37.5">
      <c r="B86" s="306" t="s">
        <v>1336</v>
      </c>
      <c r="C86" s="83">
        <f>SUMIF('4. EQUIPO TECNOLÓGICOS'!C:C,'Cuadro Resumen'!$B$86:$B$102,'4. EQUIPO TECNOLÓGICOS'!D:D)</f>
        <v>1</v>
      </c>
      <c r="D86" s="83">
        <f>SUMIF('4. EQUIPO TECNOLÓGICOS'!$C:$C,'Cuadro Resumen'!$B$86:$B$102,'4. EQUIPO TECNOLÓGICOS'!F:F)</f>
        <v>35000</v>
      </c>
    </row>
    <row r="87" spans="2:4" ht="18.75">
      <c r="B87" s="306" t="s">
        <v>1337</v>
      </c>
      <c r="C87" s="83">
        <f>SUMIF('4. EQUIPO TECNOLÓGICOS'!C:C,'Cuadro Resumen'!$B$86:$B$102,'4. EQUIPO TECNOLÓGICOS'!D:D)</f>
        <v>0</v>
      </c>
      <c r="D87" s="83">
        <f>SUMIF('4. EQUIPO TECNOLÓGICOS'!$C:$C,'Cuadro Resumen'!$B$86:$B$102,'4. EQUIPO TECNOLÓGICOS'!F:F)</f>
        <v>0</v>
      </c>
    </row>
    <row r="88" spans="2:4" ht="37.5">
      <c r="B88" s="306" t="s">
        <v>1335</v>
      </c>
      <c r="C88" s="83">
        <f>SUMIF('4. EQUIPO TECNOLÓGICOS'!C:C,'Cuadro Resumen'!$B$86:$B$102,'4. EQUIPO TECNOLÓGICOS'!D:D)</f>
        <v>0</v>
      </c>
      <c r="D88" s="83">
        <f>SUMIF('4. EQUIPO TECNOLÓGICOS'!$C:$C,'Cuadro Resumen'!$B$86:$B$102,'4. EQUIPO TECNOLÓGICOS'!F:F)</f>
        <v>0</v>
      </c>
    </row>
    <row r="89" spans="2:4" ht="37.5">
      <c r="B89" s="306" t="s">
        <v>1338</v>
      </c>
      <c r="C89" s="83">
        <f>SUMIF('4. EQUIPO TECNOLÓGICOS'!C:C,'Cuadro Resumen'!$B$86:$B$102,'4. EQUIPO TECNOLÓGICOS'!D:D)</f>
        <v>0</v>
      </c>
      <c r="D89" s="83">
        <f>SUMIF('4. EQUIPO TECNOLÓGICOS'!$C:$C,'Cuadro Resumen'!$B$86:$B$102,'4. EQUIPO TECNOLÓGICOS'!F:F)</f>
        <v>0</v>
      </c>
    </row>
    <row r="90" spans="2:4" ht="18.75">
      <c r="B90" s="82" t="s">
        <v>413</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0</v>
      </c>
      <c r="D91" s="83">
        <f>SUMIF('4. EQUIPO TECNOLÓGICOS'!$C:$C,'Cuadro Resumen'!$B$86:$B$102,'4. EQUIPO TECNOLÓGICOS'!F:F)</f>
        <v>0</v>
      </c>
    </row>
    <row r="92" spans="2:4" ht="18.75">
      <c r="B92" s="92" t="s">
        <v>74</v>
      </c>
      <c r="C92" s="83">
        <f>SUMIF('4. EQUIPO TECNOLÓGICOS'!C:C,'Cuadro Resumen'!$B$86:$B$102,'4. EQUIPO TECNOLÓGICOS'!D:D)</f>
        <v>0</v>
      </c>
      <c r="D92" s="83">
        <f>SUMIF('4. EQUIPO TECNOLÓGICOS'!$C:$C,'Cuadro Resumen'!$B$86:$B$102,'4. EQUIPO TECNOLÓGICOS'!F:F)</f>
        <v>0</v>
      </c>
    </row>
    <row r="93" spans="2:4" ht="18.75">
      <c r="B93" s="92" t="s">
        <v>75</v>
      </c>
      <c r="C93" s="83">
        <f>SUMIF('4. EQUIPO TECNOLÓGICOS'!C:C,'Cuadro Resumen'!$B$86:$B$102,'4. EQUIPO TECNOLÓGICOS'!D:D)</f>
        <v>1</v>
      </c>
      <c r="D93" s="83">
        <f>SUMIF('4. EQUIPO TECNOLÓGICOS'!$C:$C,'Cuadro Resumen'!$B$86:$B$102,'4. EQUIPO TECNOLÓGICOS'!F:F)</f>
        <v>5000</v>
      </c>
    </row>
    <row r="94" spans="2:4" ht="18.75">
      <c r="B94" s="82" t="s">
        <v>35</v>
      </c>
      <c r="C94" s="83">
        <f>SUMIF('4. EQUIPO TECNOLÓGICOS'!C:C,'Cuadro Resumen'!$B$86:$B$102,'4. EQUIPO TECNOLÓGICOS'!D:D)</f>
        <v>0</v>
      </c>
      <c r="D94" s="83">
        <f>SUMIF('4. EQUIPO TECNOLÓGICOS'!$C:$C,'Cuadro Resumen'!$B$86:$B$102,'4. EQUIPO TECNOLÓGICOS'!F:F)</f>
        <v>0</v>
      </c>
    </row>
    <row r="95" spans="2:4" ht="18.75">
      <c r="B95" s="92" t="s">
        <v>76</v>
      </c>
      <c r="C95" s="83">
        <f>SUMIF('4. EQUIPO TECNOLÓGICOS'!C:C,'Cuadro Resumen'!$B$86:$B$102,'4. EQUIPO TECNOLÓGICOS'!D:D)</f>
        <v>0</v>
      </c>
      <c r="D95" s="83">
        <f>SUMIF('4. EQUIPO TECNOLÓGICOS'!$C:$C,'Cuadro Resumen'!$B$86:$B$102,'4. EQUIPO TECNOLÓGICOS'!F:F)</f>
        <v>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0</v>
      </c>
      <c r="D97" s="83">
        <f>SUMIF('4. EQUIPO TECNOLÓGICOS'!$C:$C,'Cuadro Resumen'!$B$86:$B$102,'4. EQUIPO TECNOLÓGICOS'!F:F)</f>
        <v>0</v>
      </c>
    </row>
    <row r="98" spans="2:4" ht="18.75">
      <c r="B98" s="92" t="s">
        <v>79</v>
      </c>
      <c r="C98" s="83">
        <f>SUMIF('4. EQUIPO TECNOLÓGICOS'!C:C,'Cuadro Resumen'!$B$86:$B$102,'4. EQUIPO TECNOLÓGICOS'!D:D)</f>
        <v>2</v>
      </c>
      <c r="D98" s="83">
        <f>SUMIF('4. EQUIPO TECNOLÓGICOS'!$C:$C,'Cuadro Resumen'!$B$86:$B$102,'4. EQUIPO TECNOLÓGICOS'!F:F)</f>
        <v>4000</v>
      </c>
    </row>
    <row r="99" spans="2:4" ht="18.75">
      <c r="B99" s="82" t="s">
        <v>1481</v>
      </c>
      <c r="C99" s="83">
        <f>SUMIF('4. EQUIPO TECNOLÓGICOS'!C:C,'Cuadro Resumen'!$B$86:$B$102,'4. EQUIPO TECNOLÓGICOS'!D:D)</f>
        <v>2</v>
      </c>
      <c r="D99" s="83">
        <f>SUMIF('4. EQUIPO TECNOLÓGICOS'!$C:$C,'Cuadro Resumen'!$B$86:$B$102,'4. EQUIPO TECNOLÓGICOS'!F:F)</f>
        <v>3000</v>
      </c>
    </row>
    <row r="100" spans="2:4" ht="18.75">
      <c r="B100" s="92" t="s">
        <v>80</v>
      </c>
      <c r="C100" s="83">
        <f>SUMIF('4. EQUIPO TECNOLÓGICOS'!C:C,'Cuadro Resumen'!$B$86:$B$102,'4. EQUIPO TECNOLÓGICOS'!D:D)</f>
        <v>0</v>
      </c>
      <c r="D100" s="83">
        <f>SUMIF('4. EQUIPO TECNOLÓGICOS'!$C:$C,'Cuadro Resumen'!$B$86:$B$102,'4. EQUIPO TECNOLÓGICOS'!F:F)</f>
        <v>0</v>
      </c>
    </row>
    <row r="101" spans="2:4" ht="18.75">
      <c r="B101" s="92" t="s">
        <v>81</v>
      </c>
      <c r="C101" s="83">
        <f>SUMIF('4. EQUIPO TECNOLÓGICOS'!C:C,'Cuadro Resumen'!$B$86:$B$102,'4. EQUIPO TECNOLÓGICOS'!D:D)</f>
        <v>4</v>
      </c>
      <c r="D101" s="83">
        <f>SUMIF('4. EQUIPO TECNOLÓGICOS'!$C:$C,'Cuadro Resumen'!$B$86:$B$102,'4. EQUIPO TECNOLÓGICOS'!F:F)</f>
        <v>2000</v>
      </c>
    </row>
    <row r="102" spans="2:4" ht="18.75">
      <c r="B102" s="92" t="s">
        <v>82</v>
      </c>
      <c r="C102" s="83">
        <f>SUMIF('4. EQUIPO TECNOLÓGICOS'!C:C,'Cuadro Resumen'!$B$86:$B$102,'4. EQUIPO TECNOLÓGICOS'!D:D)</f>
        <v>50</v>
      </c>
      <c r="D102" s="83">
        <f>SUMIF('4. EQUIPO TECNOLÓGICOS'!$C:$C,'Cuadro Resumen'!$B$86:$B$102,'4. EQUIPO TECNOLÓGICOS'!F:F)</f>
        <v>1000</v>
      </c>
    </row>
    <row r="103" spans="2:4" ht="23.25">
      <c r="B103" s="84" t="s">
        <v>124</v>
      </c>
      <c r="C103" s="85">
        <f>SUM(C86:C102)</f>
        <v>60</v>
      </c>
      <c r="D103" s="85">
        <f>SUM(D86:D102)</f>
        <v>50000</v>
      </c>
    </row>
    <row r="107" spans="2:4">
      <c r="B107" s="197" t="s">
        <v>472</v>
      </c>
    </row>
    <row r="128" spans="2:2">
      <c r="B128" s="197" t="s">
        <v>473</v>
      </c>
    </row>
    <row r="129" spans="2:4">
      <c r="B129" s="86" t="s">
        <v>119</v>
      </c>
      <c r="C129" s="86" t="s">
        <v>55</v>
      </c>
      <c r="D129" s="86" t="s">
        <v>474</v>
      </c>
    </row>
    <row r="130" spans="2:4">
      <c r="B130" s="86" t="s">
        <v>475</v>
      </c>
    </row>
    <row r="131" spans="2:4">
      <c r="B131" s="86" t="s">
        <v>465</v>
      </c>
    </row>
    <row r="132" spans="2:4">
      <c r="B132" s="86" t="s">
        <v>479</v>
      </c>
    </row>
    <row r="145" spans="2:2">
      <c r="B145" s="197" t="s">
        <v>480</v>
      </c>
    </row>
    <row r="196" spans="2:9" s="122" customFormat="1">
      <c r="I196" s="450"/>
    </row>
    <row r="198" spans="2:9" hidden="1">
      <c r="B198" s="540" t="s">
        <v>1497</v>
      </c>
      <c r="C198" s="540"/>
      <c r="D198" s="540"/>
      <c r="E198" s="540"/>
      <c r="F198" s="540"/>
    </row>
    <row r="199" spans="2:9" hidden="1">
      <c r="B199" s="454" t="s">
        <v>1498</v>
      </c>
      <c r="C199" s="453" t="s">
        <v>1499</v>
      </c>
      <c r="D199" s="453" t="s">
        <v>1499</v>
      </c>
      <c r="E199" s="453" t="s">
        <v>1500</v>
      </c>
      <c r="F199" s="453" t="s">
        <v>1500</v>
      </c>
    </row>
    <row r="200" spans="2:9" hidden="1">
      <c r="B200" s="452"/>
      <c r="C200" s="452" t="s">
        <v>1501</v>
      </c>
      <c r="D200" s="452" t="s">
        <v>1502</v>
      </c>
      <c r="E200" s="452" t="s">
        <v>1501</v>
      </c>
      <c r="F200" s="452" t="s">
        <v>1502</v>
      </c>
    </row>
    <row r="201" spans="2:9" hidden="1">
      <c r="B201" s="454" t="s">
        <v>3</v>
      </c>
      <c r="C201" s="451">
        <v>255</v>
      </c>
      <c r="D201" s="451">
        <v>235</v>
      </c>
      <c r="E201" s="451">
        <v>300</v>
      </c>
      <c r="F201" s="451">
        <v>280</v>
      </c>
    </row>
    <row r="202" spans="2:9" hidden="1">
      <c r="B202" s="454" t="s">
        <v>4</v>
      </c>
      <c r="C202" s="451">
        <v>225</v>
      </c>
      <c r="D202" s="451">
        <v>205</v>
      </c>
      <c r="E202" s="451">
        <v>270</v>
      </c>
      <c r="F202" s="451">
        <v>250</v>
      </c>
    </row>
    <row r="203" spans="2:9" hidden="1">
      <c r="B203" s="454" t="s">
        <v>5</v>
      </c>
      <c r="C203" s="451">
        <v>195</v>
      </c>
      <c r="D203" s="451">
        <v>180</v>
      </c>
      <c r="E203" s="451">
        <v>240</v>
      </c>
      <c r="F203" s="451">
        <v>220</v>
      </c>
    </row>
    <row r="204" spans="2:9" hidden="1">
      <c r="B204" s="454" t="s">
        <v>6</v>
      </c>
      <c r="C204" s="451">
        <v>165</v>
      </c>
      <c r="D204" s="451">
        <v>150</v>
      </c>
      <c r="E204" s="451">
        <v>210</v>
      </c>
      <c r="F204" s="451">
        <v>195</v>
      </c>
    </row>
    <row r="205" spans="2:9" hidden="1">
      <c r="B205" s="454" t="s">
        <v>1503</v>
      </c>
      <c r="C205" s="451">
        <v>145</v>
      </c>
      <c r="D205" s="451">
        <v>135</v>
      </c>
      <c r="E205" s="451">
        <v>185</v>
      </c>
      <c r="F205" s="451">
        <v>170</v>
      </c>
    </row>
    <row r="206" spans="2:9" hidden="1">
      <c r="B206" s="449"/>
      <c r="C206" s="449"/>
      <c r="D206" s="449"/>
      <c r="E206" s="449"/>
      <c r="F206" s="449"/>
    </row>
    <row r="207" spans="2:9" hidden="1">
      <c r="B207" s="541" t="s">
        <v>1504</v>
      </c>
      <c r="C207" s="541"/>
      <c r="D207" s="541"/>
      <c r="E207" s="477">
        <f>C20</f>
        <v>22.584900000000001</v>
      </c>
      <c r="F207" s="477" t="str">
        <f>D20</f>
        <v>Lunes, 08 de febrero del 2016 Fuente el BCH</v>
      </c>
    </row>
    <row r="208" spans="2:9" hidden="1">
      <c r="B208" s="449"/>
      <c r="C208" s="449"/>
      <c r="D208" s="449"/>
      <c r="E208" s="449"/>
      <c r="F208" s="449"/>
    </row>
    <row r="209" spans="2:9" hidden="1">
      <c r="B209" s="449"/>
      <c r="C209" s="449"/>
      <c r="D209" s="449"/>
      <c r="E209" s="449"/>
      <c r="F209" s="449"/>
    </row>
    <row r="210" spans="2:9" hidden="1">
      <c r="B210" s="540" t="s">
        <v>1497</v>
      </c>
      <c r="C210" s="540"/>
      <c r="D210" s="540"/>
      <c r="E210" s="540"/>
      <c r="F210" s="540"/>
    </row>
    <row r="211" spans="2:9" hidden="1">
      <c r="B211" s="454" t="s">
        <v>1498</v>
      </c>
      <c r="C211" s="453" t="s">
        <v>1499</v>
      </c>
      <c r="D211" s="453" t="s">
        <v>1499</v>
      </c>
      <c r="E211" s="453" t="s">
        <v>1500</v>
      </c>
      <c r="F211" s="453" t="s">
        <v>1500</v>
      </c>
    </row>
    <row r="212" spans="2:9" hidden="1">
      <c r="B212" s="452"/>
      <c r="C212" s="452" t="s">
        <v>1501</v>
      </c>
      <c r="D212" s="452" t="s">
        <v>1502</v>
      </c>
      <c r="E212" s="452" t="s">
        <v>1501</v>
      </c>
      <c r="F212" s="452" t="s">
        <v>1502</v>
      </c>
    </row>
    <row r="213" spans="2:9" hidden="1">
      <c r="B213" s="454" t="s">
        <v>3</v>
      </c>
      <c r="C213" s="455">
        <f>+C201*E207</f>
        <v>5759.1495000000004</v>
      </c>
      <c r="D213" s="456">
        <f>+D201*E207</f>
        <v>5307.4515000000001</v>
      </c>
      <c r="E213" s="456">
        <f>+E201*E207</f>
        <v>6775.47</v>
      </c>
      <c r="F213" s="456">
        <f>+F201*E207</f>
        <v>6323.7719999999999</v>
      </c>
    </row>
    <row r="214" spans="2:9" hidden="1">
      <c r="B214" s="454" t="s">
        <v>4</v>
      </c>
      <c r="C214" s="455">
        <f>+C202*E207</f>
        <v>5081.6025</v>
      </c>
      <c r="D214" s="456">
        <f>+D202*E207</f>
        <v>4629.9045000000006</v>
      </c>
      <c r="E214" s="456">
        <f>+E202*E207</f>
        <v>6097.9230000000007</v>
      </c>
      <c r="F214" s="456">
        <f>+F202*E207</f>
        <v>5646.2250000000004</v>
      </c>
    </row>
    <row r="215" spans="2:9" hidden="1">
      <c r="B215" s="454" t="s">
        <v>5</v>
      </c>
      <c r="C215" s="455">
        <f>+C203*E207</f>
        <v>4404.0555000000004</v>
      </c>
      <c r="D215" s="456">
        <f>+D203*E207</f>
        <v>4065.2820000000002</v>
      </c>
      <c r="E215" s="456">
        <f>+E203*E207</f>
        <v>5420.3760000000002</v>
      </c>
      <c r="F215" s="456">
        <f>+F203*E207</f>
        <v>4968.6779999999999</v>
      </c>
    </row>
    <row r="216" spans="2:9" hidden="1">
      <c r="B216" s="454" t="s">
        <v>6</v>
      </c>
      <c r="C216" s="455">
        <f>+C204*E207</f>
        <v>3726.5085000000004</v>
      </c>
      <c r="D216" s="456">
        <f>+D204*E207</f>
        <v>3387.7350000000001</v>
      </c>
      <c r="E216" s="456">
        <f>+E204*E207</f>
        <v>4742.8290000000006</v>
      </c>
      <c r="F216" s="456">
        <f>+F204*E207</f>
        <v>4404.0555000000004</v>
      </c>
    </row>
    <row r="217" spans="2:9" hidden="1">
      <c r="B217" s="454" t="s">
        <v>1503</v>
      </c>
      <c r="C217" s="455">
        <f>+C205*E207</f>
        <v>3274.8105</v>
      </c>
      <c r="D217" s="456">
        <f>+D205*E207</f>
        <v>3048.9615000000003</v>
      </c>
      <c r="E217" s="456">
        <f>+E205*E207</f>
        <v>4178.2065000000002</v>
      </c>
      <c r="F217" s="456">
        <f>+F205*E207</f>
        <v>3839.433</v>
      </c>
    </row>
    <row r="218" spans="2:9" hidden="1"/>
    <row r="220" spans="2:9" s="122" customFormat="1">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W54"/>
  <sheetViews>
    <sheetView workbookViewId="0">
      <pane ySplit="8" topLeftCell="A15" activePane="bottomLeft" state="frozen"/>
      <selection activeCell="A7" sqref="A7"/>
      <selection pane="bottomLeft" activeCell="D15" sqref="D15"/>
    </sheetView>
  </sheetViews>
  <sheetFormatPr baseColWidth="10" defaultRowHeight="1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c r="B1" s="284"/>
      <c r="C1" s="284"/>
      <c r="D1" s="284"/>
      <c r="E1" s="284"/>
      <c r="F1" s="284"/>
      <c r="G1" s="284"/>
      <c r="H1" s="284" t="s">
        <v>1514</v>
      </c>
      <c r="K1" s="284"/>
      <c r="L1" s="284"/>
      <c r="M1" s="284"/>
      <c r="N1" s="284"/>
      <c r="O1" s="284"/>
      <c r="P1" s="514" t="s">
        <v>1611</v>
      </c>
      <c r="Q1" s="514" t="s">
        <v>1612</v>
      </c>
      <c r="R1" s="514" t="s">
        <v>1613</v>
      </c>
      <c r="S1" s="514" t="s">
        <v>1614</v>
      </c>
      <c r="T1" s="514" t="s">
        <v>1615</v>
      </c>
      <c r="U1" s="514" t="s">
        <v>1616</v>
      </c>
      <c r="V1" s="514" t="s">
        <v>1617</v>
      </c>
      <c r="W1" s="514" t="s">
        <v>1618</v>
      </c>
    </row>
    <row r="2" spans="1:23" ht="18.75">
      <c r="A2" s="269" t="s">
        <v>1346</v>
      </c>
      <c r="B2" s="284"/>
      <c r="C2" s="284"/>
      <c r="D2" s="284"/>
      <c r="E2" s="284"/>
      <c r="F2" s="284"/>
      <c r="G2" s="284"/>
      <c r="H2" s="284"/>
      <c r="K2" s="284"/>
      <c r="L2" s="284"/>
      <c r="M2" s="284"/>
      <c r="N2" s="284"/>
      <c r="O2" s="284">
        <v>28456.974000000002</v>
      </c>
      <c r="P2" s="284"/>
      <c r="Q2" s="284"/>
      <c r="R2" s="284"/>
      <c r="S2" s="284"/>
      <c r="T2" s="284"/>
      <c r="U2" s="284"/>
    </row>
    <row r="3" spans="1:23">
      <c r="A3" s="589" t="s">
        <v>1401</v>
      </c>
      <c r="B3" s="589"/>
      <c r="C3" s="589"/>
      <c r="D3" s="589"/>
      <c r="E3" s="589"/>
      <c r="F3" s="589"/>
      <c r="G3" s="589"/>
      <c r="H3" s="589"/>
      <c r="I3" s="589"/>
      <c r="J3" s="589"/>
      <c r="K3" s="589"/>
      <c r="L3" s="589"/>
      <c r="M3" s="589"/>
      <c r="N3" s="589"/>
      <c r="O3" s="589"/>
      <c r="P3" s="589"/>
      <c r="Q3" s="589"/>
      <c r="R3" s="589"/>
      <c r="S3" s="589"/>
      <c r="T3" s="589"/>
      <c r="U3" s="589"/>
    </row>
    <row r="4" spans="1:23" s="366" customFormat="1">
      <c r="A4" s="378" t="s">
        <v>1400</v>
      </c>
      <c r="B4" s="376"/>
      <c r="C4" s="376"/>
      <c r="D4" s="495"/>
      <c r="E4" s="376"/>
      <c r="F4" s="376"/>
      <c r="G4" s="376"/>
      <c r="H4" s="376"/>
      <c r="I4" s="376"/>
      <c r="J4" s="376"/>
      <c r="K4" s="376"/>
      <c r="L4" s="376"/>
      <c r="M4" s="376"/>
      <c r="N4" s="376"/>
      <c r="O4" s="376"/>
      <c r="P4" s="376"/>
      <c r="Q4" s="376"/>
      <c r="R4" s="376"/>
      <c r="S4" s="376"/>
      <c r="T4" s="376"/>
      <c r="U4" s="376"/>
    </row>
    <row r="5" spans="1:23">
      <c r="A5" s="316" t="s">
        <v>1476</v>
      </c>
      <c r="B5" s="269"/>
      <c r="C5" s="269"/>
      <c r="D5" s="269"/>
      <c r="E5" s="269"/>
      <c r="F5" s="269"/>
      <c r="G5" s="269"/>
      <c r="H5" s="269"/>
      <c r="I5" s="269"/>
      <c r="J5" s="269"/>
      <c r="K5" s="269"/>
      <c r="L5" s="269"/>
      <c r="M5" s="269"/>
      <c r="N5" s="269"/>
      <c r="O5" s="269"/>
      <c r="P5" s="269"/>
      <c r="Q5" s="269"/>
      <c r="R5" s="269"/>
      <c r="S5" s="269"/>
      <c r="T5" s="269"/>
      <c r="U5" s="269"/>
    </row>
    <row r="6" spans="1:23" ht="15" customHeight="1">
      <c r="A6" s="545" t="s">
        <v>96</v>
      </c>
      <c r="B6" s="547" t="s">
        <v>110</v>
      </c>
      <c r="C6" s="557" t="s">
        <v>1537</v>
      </c>
      <c r="D6" s="557" t="s">
        <v>1538</v>
      </c>
      <c r="E6" s="557" t="s">
        <v>86</v>
      </c>
      <c r="F6" s="557" t="s">
        <v>391</v>
      </c>
      <c r="G6" s="557" t="s">
        <v>87</v>
      </c>
      <c r="H6" s="560" t="s">
        <v>99</v>
      </c>
      <c r="I6" s="562"/>
      <c r="J6" s="562"/>
      <c r="K6" s="562"/>
      <c r="L6" s="562"/>
      <c r="M6" s="562"/>
      <c r="N6" s="562"/>
      <c r="O6" s="561"/>
      <c r="P6" s="566" t="s">
        <v>100</v>
      </c>
      <c r="Q6" s="567"/>
      <c r="R6" s="547" t="s">
        <v>102</v>
      </c>
      <c r="S6" s="547" t="s">
        <v>109</v>
      </c>
      <c r="T6" s="547" t="s">
        <v>108</v>
      </c>
      <c r="U6" s="563" t="s">
        <v>88</v>
      </c>
    </row>
    <row r="7" spans="1:23" ht="15" customHeight="1">
      <c r="A7" s="545"/>
      <c r="B7" s="545"/>
      <c r="C7" s="558"/>
      <c r="D7" s="558"/>
      <c r="E7" s="558"/>
      <c r="F7" s="558"/>
      <c r="G7" s="558"/>
      <c r="H7" s="560" t="s">
        <v>103</v>
      </c>
      <c r="I7" s="561"/>
      <c r="J7" s="560" t="s">
        <v>104</v>
      </c>
      <c r="K7" s="561"/>
      <c r="L7" s="560" t="s">
        <v>105</v>
      </c>
      <c r="M7" s="561"/>
      <c r="N7" s="560" t="s">
        <v>106</v>
      </c>
      <c r="O7" s="561"/>
      <c r="P7" s="568"/>
      <c r="Q7" s="569"/>
      <c r="R7" s="545"/>
      <c r="S7" s="545"/>
      <c r="T7" s="545"/>
      <c r="U7" s="564"/>
    </row>
    <row r="8" spans="1:23" ht="25.5">
      <c r="A8" s="546"/>
      <c r="B8" s="546"/>
      <c r="C8" s="559"/>
      <c r="D8" s="559"/>
      <c r="E8" s="559"/>
      <c r="F8" s="559"/>
      <c r="G8" s="559"/>
      <c r="H8" s="441" t="s">
        <v>107</v>
      </c>
      <c r="I8" s="441" t="s">
        <v>12</v>
      </c>
      <c r="J8" s="441" t="s">
        <v>107</v>
      </c>
      <c r="K8" s="441" t="s">
        <v>12</v>
      </c>
      <c r="L8" s="441" t="s">
        <v>107</v>
      </c>
      <c r="M8" s="441" t="s">
        <v>12</v>
      </c>
      <c r="N8" s="441" t="s">
        <v>107</v>
      </c>
      <c r="O8" s="441" t="s">
        <v>12</v>
      </c>
      <c r="P8" s="441" t="s">
        <v>107</v>
      </c>
      <c r="Q8" s="441" t="s">
        <v>12</v>
      </c>
      <c r="R8" s="546"/>
      <c r="S8" s="546"/>
      <c r="T8" s="546"/>
      <c r="U8" s="565"/>
    </row>
    <row r="9" spans="1:23" s="366" customFormat="1" ht="15.75">
      <c r="A9" s="442"/>
      <c r="B9" s="443"/>
      <c r="C9" s="444"/>
      <c r="D9" s="444"/>
      <c r="E9" s="444"/>
      <c r="F9" s="445"/>
      <c r="G9" s="444"/>
      <c r="H9" s="446"/>
      <c r="I9" s="446"/>
      <c r="J9" s="446"/>
      <c r="K9" s="446"/>
      <c r="L9" s="446"/>
      <c r="M9" s="446"/>
      <c r="N9" s="446"/>
      <c r="O9" s="446"/>
      <c r="P9" s="446"/>
      <c r="Q9" s="446"/>
      <c r="R9" s="447"/>
      <c r="S9" s="447"/>
      <c r="T9" s="447"/>
      <c r="U9" s="448"/>
    </row>
    <row r="10" spans="1:23" ht="15.75">
      <c r="A10" s="586" t="s">
        <v>1401</v>
      </c>
      <c r="B10" s="586" t="s">
        <v>1402</v>
      </c>
      <c r="C10" s="280"/>
      <c r="D10" s="496"/>
      <c r="E10" s="280"/>
      <c r="F10" s="280"/>
      <c r="G10" s="281"/>
      <c r="H10" s="281"/>
      <c r="I10" s="359"/>
      <c r="J10" s="281"/>
      <c r="K10" s="359"/>
      <c r="L10" s="281"/>
      <c r="M10" s="359"/>
      <c r="N10" s="281"/>
      <c r="O10" s="359"/>
      <c r="P10" s="401">
        <f>H10+J10+L10+N10</f>
        <v>0</v>
      </c>
      <c r="Q10" s="402">
        <f>I10+K10+M10+O10</f>
        <v>0</v>
      </c>
      <c r="R10" s="281"/>
      <c r="S10" s="281"/>
      <c r="T10" s="281"/>
      <c r="U10" s="281"/>
    </row>
    <row r="11" spans="1:23" ht="15.75">
      <c r="A11" s="587"/>
      <c r="B11" s="587"/>
      <c r="C11" s="280"/>
      <c r="D11" s="496"/>
      <c r="E11" s="280"/>
      <c r="F11" s="280"/>
      <c r="G11" s="281"/>
      <c r="H11" s="281"/>
      <c r="I11" s="359"/>
      <c r="J11" s="281"/>
      <c r="K11" s="359"/>
      <c r="L11" s="281"/>
      <c r="M11" s="359"/>
      <c r="N11" s="281"/>
      <c r="O11" s="359"/>
      <c r="P11" s="401">
        <f t="shared" ref="P11:P35" si="0">H11+J11+L11+N11</f>
        <v>0</v>
      </c>
      <c r="Q11" s="402">
        <f t="shared" ref="Q11:Q35" si="1">I11+K11+M11+O11</f>
        <v>0</v>
      </c>
      <c r="R11" s="281"/>
      <c r="S11" s="281"/>
      <c r="T11" s="281"/>
      <c r="U11" s="281"/>
    </row>
    <row r="12" spans="1:23" ht="15.75">
      <c r="A12" s="587"/>
      <c r="B12" s="587"/>
      <c r="C12" s="280"/>
      <c r="D12" s="496"/>
      <c r="E12" s="280"/>
      <c r="F12" s="280"/>
      <c r="G12" s="281"/>
      <c r="H12" s="281"/>
      <c r="I12" s="359"/>
      <c r="J12" s="281"/>
      <c r="K12" s="359"/>
      <c r="L12" s="281"/>
      <c r="M12" s="359"/>
      <c r="N12" s="281"/>
      <c r="O12" s="359"/>
      <c r="P12" s="401">
        <f t="shared" si="0"/>
        <v>0</v>
      </c>
      <c r="Q12" s="402">
        <f t="shared" si="1"/>
        <v>0</v>
      </c>
      <c r="R12" s="281"/>
      <c r="S12" s="281"/>
      <c r="T12" s="281"/>
      <c r="U12" s="281"/>
    </row>
    <row r="13" spans="1:23" ht="15.75">
      <c r="A13" s="587"/>
      <c r="B13" s="587"/>
      <c r="C13" s="280"/>
      <c r="D13" s="496"/>
      <c r="E13" s="280"/>
      <c r="F13" s="280"/>
      <c r="G13" s="281"/>
      <c r="H13" s="281"/>
      <c r="I13" s="359"/>
      <c r="J13" s="281"/>
      <c r="K13" s="359"/>
      <c r="L13" s="281"/>
      <c r="M13" s="359"/>
      <c r="N13" s="281"/>
      <c r="O13" s="359"/>
      <c r="P13" s="401">
        <f t="shared" si="0"/>
        <v>0</v>
      </c>
      <c r="Q13" s="402">
        <f t="shared" si="1"/>
        <v>0</v>
      </c>
      <c r="R13" s="281"/>
      <c r="S13" s="281"/>
      <c r="T13" s="281"/>
      <c r="U13" s="281"/>
    </row>
    <row r="14" spans="1:23" ht="15.75">
      <c r="A14" s="587"/>
      <c r="B14" s="587"/>
      <c r="C14" s="280"/>
      <c r="D14" s="496"/>
      <c r="E14" s="280"/>
      <c r="F14" s="280"/>
      <c r="G14" s="281"/>
      <c r="H14" s="281"/>
      <c r="I14" s="359"/>
      <c r="J14" s="281"/>
      <c r="K14" s="359"/>
      <c r="L14" s="281"/>
      <c r="M14" s="359"/>
      <c r="N14" s="281"/>
      <c r="O14" s="359"/>
      <c r="P14" s="401">
        <f t="shared" si="0"/>
        <v>0</v>
      </c>
      <c r="Q14" s="402">
        <f t="shared" si="1"/>
        <v>0</v>
      </c>
      <c r="R14" s="281"/>
      <c r="S14" s="281"/>
      <c r="T14" s="281"/>
      <c r="U14" s="281"/>
    </row>
    <row r="15" spans="1:23" ht="15.75">
      <c r="A15" s="588"/>
      <c r="B15" s="588"/>
      <c r="C15" s="280"/>
      <c r="D15" s="496"/>
      <c r="E15" s="280"/>
      <c r="F15" s="280"/>
      <c r="G15" s="281"/>
      <c r="H15" s="281"/>
      <c r="I15" s="359"/>
      <c r="J15" s="281"/>
      <c r="K15" s="359"/>
      <c r="L15" s="281"/>
      <c r="M15" s="359"/>
      <c r="N15" s="281"/>
      <c r="O15" s="359"/>
      <c r="P15" s="401">
        <f t="shared" si="0"/>
        <v>0</v>
      </c>
      <c r="Q15" s="402">
        <f t="shared" si="1"/>
        <v>0</v>
      </c>
      <c r="R15" s="281"/>
      <c r="S15" s="281"/>
      <c r="T15" s="281"/>
      <c r="U15" s="360"/>
    </row>
    <row r="16" spans="1:23" ht="125.25" customHeight="1">
      <c r="A16" s="586" t="s">
        <v>1400</v>
      </c>
      <c r="B16" s="586" t="s">
        <v>1403</v>
      </c>
      <c r="C16" s="280" t="s">
        <v>1612</v>
      </c>
      <c r="D16" s="496" t="s">
        <v>1712</v>
      </c>
      <c r="E16" s="280" t="s">
        <v>1713</v>
      </c>
      <c r="F16" s="280"/>
      <c r="G16" s="281" t="s">
        <v>1714</v>
      </c>
      <c r="H16" s="281">
        <v>25</v>
      </c>
      <c r="I16" s="359"/>
      <c r="J16" s="281">
        <v>25</v>
      </c>
      <c r="K16" s="359"/>
      <c r="L16" s="281">
        <v>0.25</v>
      </c>
      <c r="M16" s="359"/>
      <c r="N16" s="281">
        <v>25</v>
      </c>
      <c r="O16" s="359"/>
      <c r="P16" s="401">
        <v>100</v>
      </c>
      <c r="Q16" s="402"/>
      <c r="R16" s="281" t="s">
        <v>1715</v>
      </c>
      <c r="S16" s="281" t="s">
        <v>1716</v>
      </c>
      <c r="T16" s="281" t="s">
        <v>1705</v>
      </c>
      <c r="U16" s="281" t="s">
        <v>1706</v>
      </c>
    </row>
    <row r="17" spans="1:21" ht="94.5">
      <c r="A17" s="587"/>
      <c r="B17" s="587"/>
      <c r="C17" s="586" t="s">
        <v>1612</v>
      </c>
      <c r="D17" s="586" t="s">
        <v>1717</v>
      </c>
      <c r="E17" s="280" t="s">
        <v>1718</v>
      </c>
      <c r="F17" s="280"/>
      <c r="G17" s="281" t="s">
        <v>1719</v>
      </c>
      <c r="H17" s="281">
        <v>25</v>
      </c>
      <c r="I17" s="359"/>
      <c r="J17" s="281">
        <v>25</v>
      </c>
      <c r="K17" s="359"/>
      <c r="L17" s="281">
        <v>25</v>
      </c>
      <c r="M17" s="359"/>
      <c r="N17" s="281">
        <v>25</v>
      </c>
      <c r="O17" s="359"/>
      <c r="P17" s="401">
        <v>100</v>
      </c>
      <c r="Q17" s="402"/>
      <c r="R17" s="281" t="s">
        <v>1720</v>
      </c>
      <c r="S17" s="281" t="s">
        <v>1721</v>
      </c>
      <c r="T17" s="281" t="s">
        <v>1722</v>
      </c>
      <c r="U17" s="281" t="s">
        <v>1706</v>
      </c>
    </row>
    <row r="18" spans="1:21" ht="94.5">
      <c r="A18" s="587"/>
      <c r="B18" s="587"/>
      <c r="C18" s="588"/>
      <c r="D18" s="588"/>
      <c r="E18" s="280" t="s">
        <v>1723</v>
      </c>
      <c r="F18" s="280" t="s">
        <v>1731</v>
      </c>
      <c r="G18" s="281" t="s">
        <v>1724</v>
      </c>
      <c r="H18" s="281"/>
      <c r="I18" s="359"/>
      <c r="J18" s="281"/>
      <c r="K18" s="359"/>
      <c r="L18" s="281">
        <v>50</v>
      </c>
      <c r="M18" s="359"/>
      <c r="N18" s="281">
        <v>50</v>
      </c>
      <c r="O18" s="359">
        <f>9587.5+28456.97</f>
        <v>38044.47</v>
      </c>
      <c r="P18" s="401">
        <v>100</v>
      </c>
      <c r="Q18" s="402">
        <v>38044.47</v>
      </c>
      <c r="R18" s="281" t="s">
        <v>1720</v>
      </c>
      <c r="S18" s="281" t="s">
        <v>1725</v>
      </c>
      <c r="T18" s="281" t="s">
        <v>1722</v>
      </c>
      <c r="U18" s="281" t="s">
        <v>1706</v>
      </c>
    </row>
    <row r="19" spans="1:21" ht="94.5">
      <c r="A19" s="587"/>
      <c r="B19" s="587"/>
      <c r="C19" s="280" t="s">
        <v>1612</v>
      </c>
      <c r="D19" s="496" t="s">
        <v>1726</v>
      </c>
      <c r="E19" s="280" t="s">
        <v>1727</v>
      </c>
      <c r="F19" s="280"/>
      <c r="G19" s="281" t="s">
        <v>1728</v>
      </c>
      <c r="H19" s="281">
        <v>25</v>
      </c>
      <c r="I19" s="359"/>
      <c r="J19" s="281">
        <v>25</v>
      </c>
      <c r="K19" s="359"/>
      <c r="L19" s="281">
        <v>25</v>
      </c>
      <c r="M19" s="359"/>
      <c r="N19" s="281">
        <v>25</v>
      </c>
      <c r="O19" s="359"/>
      <c r="P19" s="401">
        <v>100</v>
      </c>
      <c r="Q19" s="402"/>
      <c r="R19" s="281" t="s">
        <v>1729</v>
      </c>
      <c r="S19" s="281" t="s">
        <v>1730</v>
      </c>
      <c r="T19" s="281" t="s">
        <v>1722</v>
      </c>
      <c r="U19" s="281" t="s">
        <v>1706</v>
      </c>
    </row>
    <row r="20" spans="1:21" ht="15.75">
      <c r="A20" s="587"/>
      <c r="B20" s="587"/>
      <c r="C20" s="280"/>
      <c r="D20" s="496"/>
      <c r="E20" s="280"/>
      <c r="F20" s="280"/>
      <c r="G20" s="281"/>
      <c r="H20" s="281"/>
      <c r="I20" s="359"/>
      <c r="J20" s="281"/>
      <c r="K20" s="359"/>
      <c r="L20" s="281"/>
      <c r="M20" s="359"/>
      <c r="N20" s="281"/>
      <c r="O20" s="359"/>
      <c r="P20" s="401">
        <f t="shared" si="0"/>
        <v>0</v>
      </c>
      <c r="Q20" s="402">
        <f t="shared" si="1"/>
        <v>0</v>
      </c>
      <c r="R20" s="281"/>
      <c r="S20" s="281"/>
      <c r="T20" s="281"/>
      <c r="U20" s="362"/>
    </row>
    <row r="21" spans="1:21" s="366" customFormat="1" ht="15.75">
      <c r="A21" s="587"/>
      <c r="B21" s="587"/>
      <c r="C21" s="377"/>
      <c r="D21" s="496"/>
      <c r="E21" s="377"/>
      <c r="F21" s="377"/>
      <c r="G21" s="281"/>
      <c r="H21" s="281"/>
      <c r="I21" s="359"/>
      <c r="J21" s="281"/>
      <c r="K21" s="359"/>
      <c r="L21" s="281"/>
      <c r="M21" s="359"/>
      <c r="N21" s="281"/>
      <c r="O21" s="359"/>
      <c r="P21" s="401">
        <f t="shared" si="0"/>
        <v>0</v>
      </c>
      <c r="Q21" s="402">
        <f t="shared" si="1"/>
        <v>0</v>
      </c>
      <c r="R21" s="281"/>
      <c r="S21" s="281"/>
      <c r="T21" s="281"/>
      <c r="U21" s="362"/>
    </row>
    <row r="22" spans="1:21" s="366" customFormat="1" ht="15.75">
      <c r="A22" s="587"/>
      <c r="B22" s="587"/>
      <c r="C22" s="377"/>
      <c r="D22" s="496"/>
      <c r="E22" s="377"/>
      <c r="F22" s="377"/>
      <c r="G22" s="281"/>
      <c r="H22" s="281"/>
      <c r="I22" s="359"/>
      <c r="J22" s="281"/>
      <c r="K22" s="359"/>
      <c r="L22" s="281"/>
      <c r="M22" s="359"/>
      <c r="N22" s="281"/>
      <c r="O22" s="359"/>
      <c r="P22" s="401">
        <f t="shared" si="0"/>
        <v>0</v>
      </c>
      <c r="Q22" s="402">
        <f t="shared" si="1"/>
        <v>0</v>
      </c>
      <c r="R22" s="281"/>
      <c r="S22" s="281"/>
      <c r="T22" s="281"/>
      <c r="U22" s="362"/>
    </row>
    <row r="23" spans="1:21" s="366" customFormat="1" ht="15.75">
      <c r="A23" s="587"/>
      <c r="B23" s="587"/>
      <c r="C23" s="377"/>
      <c r="D23" s="496"/>
      <c r="E23" s="377"/>
      <c r="F23" s="377"/>
      <c r="G23" s="281"/>
      <c r="H23" s="281"/>
      <c r="I23" s="359"/>
      <c r="J23" s="281"/>
      <c r="K23" s="359"/>
      <c r="L23" s="281"/>
      <c r="M23" s="359"/>
      <c r="N23" s="281"/>
      <c r="O23" s="359"/>
      <c r="P23" s="401">
        <f t="shared" si="0"/>
        <v>0</v>
      </c>
      <c r="Q23" s="402">
        <f t="shared" si="1"/>
        <v>0</v>
      </c>
      <c r="R23" s="281"/>
      <c r="S23" s="281"/>
      <c r="T23" s="281"/>
      <c r="U23" s="362"/>
    </row>
    <row r="24" spans="1:21" s="366" customFormat="1" ht="15.75">
      <c r="A24" s="587"/>
      <c r="B24" s="587"/>
      <c r="C24" s="377"/>
      <c r="D24" s="496"/>
      <c r="E24" s="377"/>
      <c r="F24" s="377"/>
      <c r="G24" s="281"/>
      <c r="H24" s="281"/>
      <c r="I24" s="359"/>
      <c r="J24" s="281"/>
      <c r="K24" s="359"/>
      <c r="L24" s="281"/>
      <c r="M24" s="359"/>
      <c r="N24" s="281"/>
      <c r="O24" s="359"/>
      <c r="P24" s="401">
        <f t="shared" si="0"/>
        <v>0</v>
      </c>
      <c r="Q24" s="402">
        <f t="shared" si="1"/>
        <v>0</v>
      </c>
      <c r="R24" s="281"/>
      <c r="S24" s="281"/>
      <c r="T24" s="281"/>
      <c r="U24" s="362"/>
    </row>
    <row r="25" spans="1:21" s="366" customFormat="1" ht="15.75">
      <c r="A25" s="590" t="s">
        <v>1476</v>
      </c>
      <c r="B25" s="590" t="s">
        <v>1424</v>
      </c>
      <c r="C25" s="377"/>
      <c r="D25" s="496"/>
      <c r="E25" s="377"/>
      <c r="F25" s="377"/>
      <c r="G25" s="281"/>
      <c r="H25" s="281"/>
      <c r="I25" s="359"/>
      <c r="J25" s="281"/>
      <c r="K25" s="359"/>
      <c r="L25" s="281"/>
      <c r="M25" s="359"/>
      <c r="N25" s="281"/>
      <c r="O25" s="359"/>
      <c r="P25" s="401">
        <f t="shared" si="0"/>
        <v>0</v>
      </c>
      <c r="Q25" s="402">
        <f t="shared" si="1"/>
        <v>0</v>
      </c>
      <c r="R25" s="281"/>
      <c r="S25" s="281"/>
      <c r="T25" s="281"/>
      <c r="U25" s="362"/>
    </row>
    <row r="26" spans="1:21" s="366" customFormat="1" ht="15.75">
      <c r="A26" s="590"/>
      <c r="B26" s="590"/>
      <c r="C26" s="377"/>
      <c r="D26" s="496"/>
      <c r="E26" s="377"/>
      <c r="F26" s="377"/>
      <c r="G26" s="281"/>
      <c r="H26" s="281"/>
      <c r="I26" s="359"/>
      <c r="J26" s="281"/>
      <c r="K26" s="359"/>
      <c r="L26" s="281"/>
      <c r="M26" s="359"/>
      <c r="N26" s="281"/>
      <c r="O26" s="359"/>
      <c r="P26" s="401">
        <f t="shared" si="0"/>
        <v>0</v>
      </c>
      <c r="Q26" s="402">
        <f t="shared" si="1"/>
        <v>0</v>
      </c>
      <c r="R26" s="281"/>
      <c r="S26" s="281"/>
      <c r="T26" s="281"/>
      <c r="U26" s="362"/>
    </row>
    <row r="27" spans="1:21" s="366" customFormat="1" ht="15.75">
      <c r="A27" s="590"/>
      <c r="B27" s="590"/>
      <c r="C27" s="377"/>
      <c r="D27" s="496"/>
      <c r="E27" s="377"/>
      <c r="F27" s="377"/>
      <c r="G27" s="281"/>
      <c r="H27" s="281"/>
      <c r="I27" s="359"/>
      <c r="J27" s="281"/>
      <c r="K27" s="359"/>
      <c r="L27" s="281"/>
      <c r="M27" s="359"/>
      <c r="N27" s="281"/>
      <c r="O27" s="359"/>
      <c r="P27" s="401">
        <f t="shared" si="0"/>
        <v>0</v>
      </c>
      <c r="Q27" s="402">
        <f t="shared" si="1"/>
        <v>0</v>
      </c>
      <c r="R27" s="281"/>
      <c r="S27" s="281"/>
      <c r="T27" s="281"/>
      <c r="U27" s="362"/>
    </row>
    <row r="28" spans="1:21" s="366" customFormat="1" ht="15.75">
      <c r="A28" s="590"/>
      <c r="B28" s="590"/>
      <c r="C28" s="377"/>
      <c r="D28" s="496"/>
      <c r="E28" s="377"/>
      <c r="F28" s="377"/>
      <c r="G28" s="281"/>
      <c r="H28" s="281"/>
      <c r="I28" s="359"/>
      <c r="J28" s="281"/>
      <c r="K28" s="359"/>
      <c r="L28" s="281"/>
      <c r="M28" s="359"/>
      <c r="N28" s="281"/>
      <c r="O28" s="359"/>
      <c r="P28" s="401">
        <f t="shared" si="0"/>
        <v>0</v>
      </c>
      <c r="Q28" s="402">
        <f t="shared" si="1"/>
        <v>0</v>
      </c>
      <c r="R28" s="281"/>
      <c r="S28" s="281"/>
      <c r="T28" s="281"/>
      <c r="U28" s="362"/>
    </row>
    <row r="29" spans="1:21" s="366" customFormat="1" ht="15.75">
      <c r="A29" s="590"/>
      <c r="B29" s="590"/>
      <c r="C29" s="377"/>
      <c r="D29" s="496"/>
      <c r="E29" s="377"/>
      <c r="F29" s="377"/>
      <c r="G29" s="281"/>
      <c r="H29" s="281"/>
      <c r="I29" s="359"/>
      <c r="J29" s="281"/>
      <c r="K29" s="359"/>
      <c r="L29" s="281"/>
      <c r="M29" s="359"/>
      <c r="N29" s="281"/>
      <c r="O29" s="359"/>
      <c r="P29" s="401">
        <f t="shared" si="0"/>
        <v>0</v>
      </c>
      <c r="Q29" s="402">
        <f t="shared" si="1"/>
        <v>0</v>
      </c>
      <c r="R29" s="281"/>
      <c r="S29" s="281"/>
      <c r="T29" s="281"/>
      <c r="U29" s="362"/>
    </row>
    <row r="30" spans="1:21" s="366" customFormat="1" ht="15.75">
      <c r="A30" s="590"/>
      <c r="B30" s="590"/>
      <c r="C30" s="377"/>
      <c r="D30" s="496"/>
      <c r="E30" s="377"/>
      <c r="F30" s="377"/>
      <c r="G30" s="281"/>
      <c r="H30" s="281"/>
      <c r="I30" s="359"/>
      <c r="J30" s="281"/>
      <c r="K30" s="359"/>
      <c r="L30" s="281"/>
      <c r="M30" s="359"/>
      <c r="N30" s="281"/>
      <c r="O30" s="359"/>
      <c r="P30" s="401">
        <f t="shared" si="0"/>
        <v>0</v>
      </c>
      <c r="Q30" s="402">
        <f t="shared" si="1"/>
        <v>0</v>
      </c>
      <c r="R30" s="281"/>
      <c r="S30" s="281"/>
      <c r="T30" s="281"/>
      <c r="U30" s="362"/>
    </row>
    <row r="31" spans="1:21" s="366" customFormat="1" ht="15.75">
      <c r="A31" s="590"/>
      <c r="B31" s="590"/>
      <c r="C31" s="377"/>
      <c r="D31" s="496"/>
      <c r="E31" s="377"/>
      <c r="F31" s="377"/>
      <c r="G31" s="281"/>
      <c r="H31" s="281"/>
      <c r="I31" s="359"/>
      <c r="J31" s="281"/>
      <c r="K31" s="359"/>
      <c r="L31" s="281"/>
      <c r="M31" s="359"/>
      <c r="N31" s="281"/>
      <c r="O31" s="359"/>
      <c r="P31" s="401">
        <f t="shared" si="0"/>
        <v>0</v>
      </c>
      <c r="Q31" s="402">
        <f t="shared" si="1"/>
        <v>0</v>
      </c>
      <c r="R31" s="281"/>
      <c r="S31" s="281"/>
      <c r="T31" s="281"/>
      <c r="U31" s="362"/>
    </row>
    <row r="32" spans="1:21" s="366" customFormat="1" ht="15.75">
      <c r="A32" s="590"/>
      <c r="B32" s="590"/>
      <c r="C32" s="377"/>
      <c r="D32" s="496"/>
      <c r="E32" s="377"/>
      <c r="F32" s="377"/>
      <c r="G32" s="281"/>
      <c r="H32" s="281"/>
      <c r="I32" s="359"/>
      <c r="J32" s="281"/>
      <c r="K32" s="359"/>
      <c r="L32" s="281"/>
      <c r="M32" s="359"/>
      <c r="N32" s="281"/>
      <c r="O32" s="359"/>
      <c r="P32" s="401">
        <f t="shared" si="0"/>
        <v>0</v>
      </c>
      <c r="Q32" s="402">
        <f t="shared" si="1"/>
        <v>0</v>
      </c>
      <c r="R32" s="281"/>
      <c r="S32" s="281"/>
      <c r="T32" s="281"/>
      <c r="U32" s="362"/>
    </row>
    <row r="33" spans="1:21" s="366" customFormat="1" ht="15.75">
      <c r="A33" s="590"/>
      <c r="B33" s="590"/>
      <c r="C33" s="377"/>
      <c r="D33" s="496"/>
      <c r="E33" s="377"/>
      <c r="F33" s="377"/>
      <c r="G33" s="281"/>
      <c r="H33" s="281"/>
      <c r="I33" s="359"/>
      <c r="J33" s="281"/>
      <c r="K33" s="359"/>
      <c r="L33" s="281"/>
      <c r="M33" s="359"/>
      <c r="N33" s="281"/>
      <c r="O33" s="359"/>
      <c r="P33" s="401">
        <f t="shared" si="0"/>
        <v>0</v>
      </c>
      <c r="Q33" s="402">
        <f t="shared" si="1"/>
        <v>0</v>
      </c>
      <c r="R33" s="281"/>
      <c r="S33" s="281"/>
      <c r="T33" s="281"/>
      <c r="U33" s="362"/>
    </row>
    <row r="34" spans="1:21" s="366" customFormat="1" ht="15.75">
      <c r="A34" s="590"/>
      <c r="B34" s="590"/>
      <c r="C34" s="377"/>
      <c r="D34" s="496"/>
      <c r="E34" s="377"/>
      <c r="F34" s="377"/>
      <c r="G34" s="281"/>
      <c r="H34" s="281"/>
      <c r="I34" s="359"/>
      <c r="J34" s="281"/>
      <c r="K34" s="359"/>
      <c r="L34" s="281"/>
      <c r="M34" s="359"/>
      <c r="N34" s="281"/>
      <c r="O34" s="359"/>
      <c r="P34" s="401">
        <f t="shared" si="0"/>
        <v>0</v>
      </c>
      <c r="Q34" s="402">
        <f t="shared" si="1"/>
        <v>0</v>
      </c>
      <c r="R34" s="281"/>
      <c r="S34" s="281"/>
      <c r="T34" s="281"/>
      <c r="U34" s="362"/>
    </row>
    <row r="35" spans="1:21" ht="15.75">
      <c r="A35" s="590"/>
      <c r="B35" s="590"/>
      <c r="C35" s="280"/>
      <c r="D35" s="496"/>
      <c r="E35" s="280"/>
      <c r="F35" s="280"/>
      <c r="G35" s="281"/>
      <c r="H35" s="281"/>
      <c r="I35" s="359"/>
      <c r="J35" s="281"/>
      <c r="K35" s="359"/>
      <c r="L35" s="281"/>
      <c r="M35" s="359"/>
      <c r="N35" s="281"/>
      <c r="O35" s="359"/>
      <c r="P35" s="401">
        <f t="shared" si="0"/>
        <v>0</v>
      </c>
      <c r="Q35" s="402">
        <f t="shared" si="1"/>
        <v>0</v>
      </c>
      <c r="R35" s="281"/>
      <c r="S35" s="281"/>
      <c r="T35" s="281"/>
      <c r="U35" s="281"/>
    </row>
    <row r="36" spans="1:21" ht="15.75">
      <c r="A36" s="292"/>
      <c r="B36" s="293"/>
      <c r="C36" s="292" t="s">
        <v>1515</v>
      </c>
      <c r="D36" s="293"/>
      <c r="E36" s="293"/>
      <c r="F36" s="293"/>
      <c r="G36" s="294"/>
      <c r="H36" s="282">
        <f t="shared" ref="H36:Q36" si="2">SUM(H10:H35)</f>
        <v>75</v>
      </c>
      <c r="I36" s="283">
        <f t="shared" si="2"/>
        <v>0</v>
      </c>
      <c r="J36" s="282">
        <f t="shared" si="2"/>
        <v>75</v>
      </c>
      <c r="K36" s="283">
        <f t="shared" si="2"/>
        <v>0</v>
      </c>
      <c r="L36" s="282">
        <f t="shared" si="2"/>
        <v>100.25</v>
      </c>
      <c r="M36" s="283">
        <f t="shared" si="2"/>
        <v>0</v>
      </c>
      <c r="N36" s="282">
        <f t="shared" si="2"/>
        <v>125</v>
      </c>
      <c r="O36" s="283">
        <f t="shared" si="2"/>
        <v>38044.47</v>
      </c>
      <c r="P36" s="283">
        <f t="shared" si="2"/>
        <v>400</v>
      </c>
      <c r="Q36" s="283">
        <f t="shared" si="2"/>
        <v>38044.47</v>
      </c>
      <c r="R36" s="263"/>
      <c r="S36" s="263"/>
      <c r="T36" s="263"/>
      <c r="U36" s="263"/>
    </row>
    <row r="39" spans="1:21">
      <c r="C39" s="465"/>
    </row>
    <row r="40" spans="1:21">
      <c r="C40" s="465"/>
    </row>
    <row r="41" spans="1:21">
      <c r="C41" s="465"/>
    </row>
    <row r="42" spans="1:21">
      <c r="C42" s="465"/>
      <c r="I42"/>
      <c r="K42"/>
      <c r="M42"/>
      <c r="O42"/>
      <c r="Q42"/>
    </row>
    <row r="43" spans="1:21">
      <c r="C43" s="465"/>
      <c r="I43"/>
      <c r="K43"/>
      <c r="M43"/>
      <c r="O43"/>
      <c r="Q43"/>
    </row>
    <row r="44" spans="1:21">
      <c r="C44" s="465"/>
      <c r="I44"/>
      <c r="K44"/>
      <c r="M44"/>
      <c r="O44"/>
      <c r="Q44"/>
    </row>
    <row r="45" spans="1:21">
      <c r="C45" s="465"/>
      <c r="I45"/>
      <c r="K45"/>
      <c r="M45"/>
      <c r="O45"/>
      <c r="Q45"/>
    </row>
    <row r="46" spans="1:21">
      <c r="C46" s="465"/>
      <c r="I46"/>
      <c r="K46"/>
      <c r="M46"/>
      <c r="O46"/>
      <c r="Q46"/>
    </row>
    <row r="47" spans="1:21">
      <c r="I47"/>
      <c r="K47"/>
      <c r="M47"/>
      <c r="O47"/>
      <c r="Q47"/>
    </row>
    <row r="48" spans="1:21">
      <c r="I48"/>
      <c r="K48"/>
      <c r="M48"/>
      <c r="O48"/>
      <c r="Q48"/>
    </row>
    <row r="49" spans="9:17">
      <c r="I49"/>
      <c r="K49"/>
      <c r="M49"/>
      <c r="O49"/>
      <c r="Q49"/>
    </row>
    <row r="50" spans="9:17">
      <c r="I50"/>
      <c r="K50"/>
      <c r="M50"/>
      <c r="O50"/>
      <c r="Q50"/>
    </row>
    <row r="51" spans="9:17">
      <c r="I51"/>
      <c r="K51"/>
      <c r="M51"/>
      <c r="O51"/>
      <c r="Q51"/>
    </row>
    <row r="52" spans="9:17">
      <c r="I52"/>
      <c r="K52"/>
      <c r="M52"/>
      <c r="O52"/>
      <c r="Q52"/>
    </row>
    <row r="53" spans="9:17">
      <c r="I53"/>
      <c r="K53"/>
      <c r="M53"/>
      <c r="O53"/>
      <c r="Q53"/>
    </row>
    <row r="54" spans="9:17">
      <c r="I54"/>
      <c r="K54"/>
      <c r="M54"/>
      <c r="O54"/>
      <c r="Q54"/>
    </row>
  </sheetData>
  <mergeCells count="26">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 ref="D17:D18"/>
    <mergeCell ref="C17:C1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17 C19: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cols>
    <col min="1" max="1" width="21.7109375" style="366" customWidth="1"/>
    <col min="2" max="2" width="24.28515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c r="B1" s="284"/>
      <c r="C1" s="284"/>
      <c r="D1" s="284"/>
      <c r="E1" s="284"/>
      <c r="F1" s="284"/>
      <c r="G1" s="284"/>
      <c r="H1" s="284" t="s">
        <v>1451</v>
      </c>
      <c r="K1" s="284"/>
      <c r="L1" s="284"/>
      <c r="M1" s="514" t="s">
        <v>1619</v>
      </c>
      <c r="N1" s="514" t="s">
        <v>1620</v>
      </c>
      <c r="O1" s="514" t="s">
        <v>1621</v>
      </c>
      <c r="P1" s="514" t="s">
        <v>1622</v>
      </c>
      <c r="Q1" s="514" t="s">
        <v>1623</v>
      </c>
      <c r="R1" s="514" t="s">
        <v>1624</v>
      </c>
      <c r="S1" s="514" t="s">
        <v>1625</v>
      </c>
      <c r="T1" s="514" t="s">
        <v>1626</v>
      </c>
      <c r="U1" s="514" t="s">
        <v>1627</v>
      </c>
      <c r="V1" s="516" t="s">
        <v>1628</v>
      </c>
      <c r="W1" s="514" t="s">
        <v>1629</v>
      </c>
      <c r="X1" s="514" t="s">
        <v>1630</v>
      </c>
      <c r="Y1" s="514" t="s">
        <v>1631</v>
      </c>
      <c r="Z1" s="514" t="s">
        <v>1632</v>
      </c>
      <c r="AA1" s="514" t="s">
        <v>1633</v>
      </c>
      <c r="AB1" s="514" t="s">
        <v>1634</v>
      </c>
      <c r="AC1" s="514" t="s">
        <v>1635</v>
      </c>
      <c r="AD1" s="514" t="s">
        <v>1636</v>
      </c>
      <c r="AE1" s="514" t="s">
        <v>1637</v>
      </c>
      <c r="AF1" s="514" t="s">
        <v>1638</v>
      </c>
    </row>
    <row r="2" spans="1:32" ht="18.75">
      <c r="A2" s="269" t="s">
        <v>1346</v>
      </c>
      <c r="B2" s="284"/>
      <c r="C2" s="284"/>
      <c r="D2" s="284"/>
      <c r="E2" s="284"/>
      <c r="F2" s="284"/>
      <c r="G2" s="284"/>
      <c r="H2" s="284"/>
      <c r="K2" s="284"/>
      <c r="L2" s="284"/>
      <c r="M2" s="284"/>
      <c r="N2" s="284"/>
      <c r="O2" s="284"/>
      <c r="P2" s="284"/>
      <c r="Q2" s="284"/>
      <c r="R2" s="284"/>
      <c r="S2" s="284"/>
      <c r="T2" s="284"/>
      <c r="U2" s="284"/>
    </row>
    <row r="3" spans="1:32">
      <c r="A3" s="589" t="s">
        <v>1450</v>
      </c>
      <c r="B3" s="589"/>
      <c r="C3" s="589"/>
      <c r="D3" s="589"/>
      <c r="E3" s="589"/>
      <c r="F3" s="589"/>
      <c r="G3" s="589"/>
      <c r="H3" s="589"/>
      <c r="I3" s="589"/>
      <c r="J3" s="589"/>
      <c r="K3" s="589"/>
      <c r="L3" s="589"/>
      <c r="M3" s="589"/>
      <c r="N3" s="589"/>
      <c r="O3" s="589"/>
      <c r="P3" s="589"/>
      <c r="Q3" s="589"/>
      <c r="R3" s="589"/>
      <c r="S3" s="589"/>
      <c r="T3" s="589"/>
      <c r="U3" s="589"/>
    </row>
    <row r="4" spans="1:32" ht="1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102</v>
      </c>
      <c r="S4" s="547" t="s">
        <v>109</v>
      </c>
      <c r="T4" s="547" t="s">
        <v>108</v>
      </c>
      <c r="U4" s="563" t="s">
        <v>88</v>
      </c>
    </row>
    <row r="5" spans="1:32"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64"/>
    </row>
    <row r="6" spans="1:32"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65"/>
    </row>
    <row r="7" spans="1:32" ht="15.75">
      <c r="A7" s="442"/>
      <c r="B7" s="443"/>
      <c r="C7" s="444"/>
      <c r="D7" s="444"/>
      <c r="E7" s="444"/>
      <c r="F7" s="445"/>
      <c r="G7" s="444"/>
      <c r="H7" s="446"/>
      <c r="I7" s="446"/>
      <c r="J7" s="446"/>
      <c r="K7" s="446"/>
      <c r="L7" s="446"/>
      <c r="M7" s="446"/>
      <c r="N7" s="446"/>
      <c r="O7" s="446"/>
      <c r="P7" s="446"/>
      <c r="Q7" s="446"/>
      <c r="R7" s="447"/>
      <c r="S7" s="447"/>
      <c r="T7" s="447"/>
      <c r="U7" s="448"/>
    </row>
    <row r="8" spans="1:32" ht="15.75">
      <c r="A8" s="586" t="s">
        <v>1444</v>
      </c>
      <c r="B8" s="590" t="s">
        <v>1442</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c r="A9" s="587"/>
      <c r="B9" s="590"/>
      <c r="C9" s="280"/>
      <c r="D9" s="496"/>
      <c r="E9" s="280"/>
      <c r="F9" s="280"/>
      <c r="G9" s="281"/>
      <c r="H9" s="281"/>
      <c r="I9" s="359"/>
      <c r="J9" s="281"/>
      <c r="K9" s="359"/>
      <c r="L9" s="281"/>
      <c r="M9" s="359"/>
      <c r="N9" s="281"/>
      <c r="O9" s="359"/>
      <c r="P9" s="403">
        <f t="shared" si="0"/>
        <v>0</v>
      </c>
      <c r="Q9" s="402">
        <f t="shared" si="1"/>
        <v>0</v>
      </c>
      <c r="R9" s="281"/>
      <c r="S9" s="281"/>
      <c r="T9" s="281"/>
      <c r="U9" s="281"/>
    </row>
    <row r="10" spans="1:32" ht="15.75">
      <c r="A10" s="587"/>
      <c r="B10" s="590"/>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c r="A11" s="587"/>
      <c r="B11" s="590"/>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c r="A12" s="587"/>
      <c r="B12" s="590"/>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c r="A13" s="587"/>
      <c r="B13" s="590" t="s">
        <v>1449</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c r="A14" s="587"/>
      <c r="B14" s="590"/>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c r="A15" s="587"/>
      <c r="B15" s="590"/>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c r="A16" s="587"/>
      <c r="B16" s="590"/>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c r="A17" s="587"/>
      <c r="B17" s="590"/>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c r="A18" s="587"/>
      <c r="B18" s="590" t="s">
        <v>1443</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c r="A19" s="587"/>
      <c r="B19" s="590"/>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c r="A20" s="587"/>
      <c r="B20" s="590"/>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c r="A21" s="587"/>
      <c r="B21" s="590"/>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c r="A22" s="587"/>
      <c r="B22" s="590"/>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c r="A23" s="587"/>
      <c r="B23" s="586" t="s">
        <v>1445</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c r="A24" s="587"/>
      <c r="B24" s="587"/>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c r="A25" s="587"/>
      <c r="B25" s="587"/>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c r="A26" s="587"/>
      <c r="B26" s="587"/>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c r="A27" s="587"/>
      <c r="B27" s="588"/>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c r="A28" s="587"/>
      <c r="B28" s="586" t="s">
        <v>1446</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c r="A29" s="587"/>
      <c r="B29" s="587"/>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c r="A30" s="587"/>
      <c r="B30" s="587"/>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c r="A31" s="587"/>
      <c r="B31" s="587"/>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c r="A32" s="587"/>
      <c r="B32" s="588"/>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c r="A33" s="587"/>
      <c r="B33" s="590" t="s">
        <v>1447</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c r="A34" s="587"/>
      <c r="B34" s="590"/>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c r="A35" s="587"/>
      <c r="B35" s="590"/>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c r="A36" s="587"/>
      <c r="B36" s="590"/>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c r="A37" s="587"/>
      <c r="B37" s="590"/>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c r="A38" s="587"/>
      <c r="B38" s="590" t="s">
        <v>1448</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c r="A39" s="587"/>
      <c r="B39" s="590"/>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c r="A40" s="587"/>
      <c r="B40" s="590"/>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c r="A41" s="587"/>
      <c r="B41" s="590"/>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c r="A42" s="587"/>
      <c r="B42" s="590"/>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c r="I49" s="366"/>
      <c r="K49" s="366"/>
      <c r="M49" s="366"/>
      <c r="O49" s="366"/>
      <c r="Q49" s="366"/>
    </row>
    <row r="50" spans="3:17">
      <c r="I50" s="366"/>
      <c r="K50" s="366"/>
      <c r="M50" s="366"/>
      <c r="O50" s="366"/>
      <c r="Q50" s="366"/>
    </row>
    <row r="51" spans="3:17">
      <c r="C51" s="465"/>
      <c r="I51" s="366"/>
      <c r="K51" s="366"/>
      <c r="M51" s="366"/>
      <c r="O51" s="366"/>
      <c r="Q51" s="366"/>
    </row>
    <row r="52" spans="3:17">
      <c r="C52" s="465"/>
      <c r="I52" s="366"/>
      <c r="K52" s="366"/>
      <c r="M52" s="366"/>
      <c r="O52" s="366"/>
      <c r="Q52" s="366"/>
    </row>
    <row r="53" spans="3:17">
      <c r="C53" s="465"/>
      <c r="I53" s="366"/>
      <c r="K53" s="366"/>
      <c r="M53" s="366"/>
      <c r="O53" s="366"/>
      <c r="Q53" s="366"/>
    </row>
    <row r="54" spans="3:17">
      <c r="C54" s="465"/>
      <c r="I54" s="366"/>
      <c r="K54" s="366"/>
      <c r="M54" s="366"/>
      <c r="O54" s="366"/>
      <c r="Q54" s="366"/>
    </row>
    <row r="55" spans="3:17">
      <c r="C55" s="465"/>
      <c r="I55" s="366"/>
      <c r="K55" s="366"/>
      <c r="M55" s="366"/>
      <c r="O55" s="366"/>
      <c r="Q55" s="366"/>
    </row>
    <row r="56" spans="3:17">
      <c r="C56" s="465"/>
      <c r="I56" s="366"/>
      <c r="K56" s="366"/>
      <c r="M56" s="366"/>
      <c r="O56" s="366"/>
      <c r="Q56" s="366"/>
    </row>
    <row r="57" spans="3:17">
      <c r="C57" s="465"/>
      <c r="I57" s="366"/>
      <c r="K57" s="366"/>
      <c r="M57" s="366"/>
      <c r="O57" s="366"/>
      <c r="Q57" s="366"/>
    </row>
    <row r="58" spans="3:17">
      <c r="C58" s="465"/>
      <c r="I58" s="366"/>
      <c r="K58" s="366"/>
      <c r="M58" s="366"/>
      <c r="O58" s="366"/>
      <c r="Q58" s="366"/>
    </row>
    <row r="59" spans="3:17">
      <c r="C59" s="465"/>
      <c r="I59" s="366"/>
      <c r="K59" s="366"/>
      <c r="M59" s="366"/>
      <c r="O59" s="366"/>
      <c r="Q59" s="366"/>
    </row>
    <row r="60" spans="3:17">
      <c r="C60" s="515"/>
      <c r="D60" s="515"/>
    </row>
    <row r="61" spans="3:17">
      <c r="C61" s="465"/>
    </row>
    <row r="62" spans="3:17">
      <c r="C62" s="465"/>
    </row>
    <row r="63" spans="3:17">
      <c r="C63" s="465"/>
    </row>
    <row r="64" spans="3:17">
      <c r="C64" s="465"/>
    </row>
    <row r="65" spans="3:3">
      <c r="C65" s="465"/>
    </row>
    <row r="66" spans="3:3">
      <c r="C66" s="465"/>
    </row>
    <row r="67" spans="3:3">
      <c r="C67" s="465"/>
    </row>
    <row r="68" spans="3:3">
      <c r="C68" s="465"/>
    </row>
    <row r="69" spans="3:3">
      <c r="C69" s="465"/>
    </row>
    <row r="70" spans="3:3">
      <c r="C70" s="465"/>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10;"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74"/>
  <sheetViews>
    <sheetView tabSelected="1" zoomScale="90" zoomScaleNormal="90" workbookViewId="0">
      <pane ySplit="7" topLeftCell="A8" activePane="bottomLeft" state="frozen"/>
      <selection activeCell="Q6" sqref="Q6"/>
      <selection pane="bottomLeft" activeCell="E16" sqref="E16"/>
    </sheetView>
  </sheetViews>
  <sheetFormatPr baseColWidth="10" defaultColWidth="12.5703125" defaultRowHeight="15"/>
  <cols>
    <col min="1" max="2" width="21.7109375" customWidth="1"/>
    <col min="3" max="3" width="27.42578125" customWidth="1"/>
    <col min="4" max="4" width="27.42578125" style="465"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76" customFormat="1" ht="18.75">
      <c r="H1" s="279" t="s">
        <v>1408</v>
      </c>
      <c r="M1" s="279"/>
      <c r="N1" s="279"/>
      <c r="O1" s="279"/>
      <c r="P1" s="514" t="s">
        <v>1639</v>
      </c>
      <c r="Q1" s="514" t="s">
        <v>1640</v>
      </c>
      <c r="R1" s="514" t="s">
        <v>1641</v>
      </c>
      <c r="S1" s="514" t="s">
        <v>1642</v>
      </c>
      <c r="T1" s="514" t="s">
        <v>1643</v>
      </c>
      <c r="U1" s="514" t="s">
        <v>1644</v>
      </c>
    </row>
    <row r="2" spans="1:21" s="276" customFormat="1" ht="18.75">
      <c r="A2" s="321" t="s">
        <v>1351</v>
      </c>
      <c r="H2" s="279"/>
      <c r="M2" s="279"/>
      <c r="N2" s="279"/>
      <c r="O2" s="279"/>
      <c r="P2" s="279"/>
      <c r="Q2" s="279"/>
      <c r="R2" s="279"/>
      <c r="S2" s="279"/>
      <c r="T2" s="279"/>
      <c r="U2" s="279"/>
    </row>
    <row r="3" spans="1:21" s="276" customFormat="1" ht="27.75" customHeight="1">
      <c r="A3" s="591" t="s">
        <v>1410</v>
      </c>
      <c r="B3" s="591"/>
      <c r="C3" s="591"/>
      <c r="D3" s="591"/>
      <c r="E3" s="591"/>
      <c r="F3" s="591"/>
      <c r="G3" s="591"/>
      <c r="H3" s="591"/>
      <c r="I3" s="591"/>
      <c r="J3" s="591"/>
      <c r="K3" s="591"/>
      <c r="L3" s="591"/>
      <c r="M3" s="591"/>
      <c r="N3" s="591"/>
      <c r="O3" s="591"/>
      <c r="P3" s="591"/>
      <c r="Q3" s="591"/>
      <c r="R3" s="591"/>
      <c r="S3" s="591"/>
      <c r="T3" s="591"/>
      <c r="U3" s="591"/>
    </row>
    <row r="4" spans="1:21" s="320" customFormat="1">
      <c r="A4" s="592" t="s">
        <v>1416</v>
      </c>
      <c r="B4" s="592"/>
      <c r="C4" s="592"/>
      <c r="D4" s="592"/>
      <c r="E4" s="592"/>
      <c r="F4" s="592"/>
      <c r="G4" s="592"/>
      <c r="H4" s="592"/>
      <c r="I4" s="592"/>
      <c r="J4" s="592"/>
      <c r="K4" s="592"/>
      <c r="L4" s="592"/>
      <c r="M4" s="592"/>
      <c r="N4" s="592"/>
      <c r="O4" s="592"/>
      <c r="P4" s="592"/>
      <c r="Q4" s="592"/>
      <c r="R4" s="592"/>
      <c r="S4" s="592"/>
      <c r="T4" s="592"/>
      <c r="U4" s="592"/>
    </row>
    <row r="5" spans="1:21" s="66" customFormat="1" ht="23.25" customHeight="1">
      <c r="A5" s="545" t="s">
        <v>96</v>
      </c>
      <c r="B5" s="547" t="s">
        <v>110</v>
      </c>
      <c r="C5" s="557" t="s">
        <v>1537</v>
      </c>
      <c r="D5" s="557" t="s">
        <v>1538</v>
      </c>
      <c r="E5" s="557" t="s">
        <v>86</v>
      </c>
      <c r="F5" s="557" t="s">
        <v>391</v>
      </c>
      <c r="G5" s="557" t="s">
        <v>87</v>
      </c>
      <c r="H5" s="560" t="s">
        <v>99</v>
      </c>
      <c r="I5" s="562"/>
      <c r="J5" s="562"/>
      <c r="K5" s="562"/>
      <c r="L5" s="562"/>
      <c r="M5" s="562"/>
      <c r="N5" s="562"/>
      <c r="O5" s="561"/>
      <c r="P5" s="566" t="s">
        <v>100</v>
      </c>
      <c r="Q5" s="567"/>
      <c r="R5" s="547" t="s">
        <v>102</v>
      </c>
      <c r="S5" s="547" t="s">
        <v>109</v>
      </c>
      <c r="T5" s="547" t="s">
        <v>108</v>
      </c>
      <c r="U5" s="563" t="s">
        <v>88</v>
      </c>
    </row>
    <row r="6" spans="1:21" s="66" customFormat="1" ht="15" customHeight="1">
      <c r="A6" s="545"/>
      <c r="B6" s="545"/>
      <c r="C6" s="558"/>
      <c r="D6" s="558"/>
      <c r="E6" s="558"/>
      <c r="F6" s="558"/>
      <c r="G6" s="558"/>
      <c r="H6" s="560" t="s">
        <v>103</v>
      </c>
      <c r="I6" s="561"/>
      <c r="J6" s="560" t="s">
        <v>104</v>
      </c>
      <c r="K6" s="561"/>
      <c r="L6" s="560" t="s">
        <v>105</v>
      </c>
      <c r="M6" s="561"/>
      <c r="N6" s="560" t="s">
        <v>106</v>
      </c>
      <c r="O6" s="561"/>
      <c r="P6" s="568"/>
      <c r="Q6" s="569"/>
      <c r="R6" s="545"/>
      <c r="S6" s="545"/>
      <c r="T6" s="545"/>
      <c r="U6" s="564"/>
    </row>
    <row r="7" spans="1:21" s="67" customFormat="1" ht="24" customHeight="1">
      <c r="A7" s="546"/>
      <c r="B7" s="546"/>
      <c r="C7" s="559"/>
      <c r="D7" s="559"/>
      <c r="E7" s="559"/>
      <c r="F7" s="559"/>
      <c r="G7" s="559"/>
      <c r="H7" s="441" t="s">
        <v>107</v>
      </c>
      <c r="I7" s="441" t="s">
        <v>12</v>
      </c>
      <c r="J7" s="441" t="s">
        <v>107</v>
      </c>
      <c r="K7" s="441" t="s">
        <v>12</v>
      </c>
      <c r="L7" s="441" t="s">
        <v>107</v>
      </c>
      <c r="M7" s="441" t="s">
        <v>12</v>
      </c>
      <c r="N7" s="441" t="s">
        <v>107</v>
      </c>
      <c r="O7" s="441" t="s">
        <v>12</v>
      </c>
      <c r="P7" s="441" t="s">
        <v>107</v>
      </c>
      <c r="Q7" s="441" t="s">
        <v>12</v>
      </c>
      <c r="R7" s="546"/>
      <c r="S7" s="546"/>
      <c r="T7" s="546"/>
      <c r="U7" s="565"/>
    </row>
    <row r="8" spans="1:21" s="260" customFormat="1" ht="15.75">
      <c r="A8" s="442"/>
      <c r="B8" s="443"/>
      <c r="C8" s="444"/>
      <c r="D8" s="444"/>
      <c r="E8" s="444"/>
      <c r="F8" s="445"/>
      <c r="G8" s="444"/>
      <c r="H8" s="446"/>
      <c r="I8" s="446"/>
      <c r="J8" s="446"/>
      <c r="K8" s="446"/>
      <c r="L8" s="446"/>
      <c r="M8" s="446"/>
      <c r="N8" s="446"/>
      <c r="O8" s="446"/>
      <c r="P8" s="446"/>
      <c r="Q8" s="446"/>
      <c r="R8" s="447"/>
      <c r="S8" s="447"/>
      <c r="T8" s="447"/>
      <c r="U8" s="448"/>
    </row>
    <row r="9" spans="1:21" ht="94.5">
      <c r="A9" s="573" t="s">
        <v>1411</v>
      </c>
      <c r="B9" s="570" t="s">
        <v>1412</v>
      </c>
      <c r="C9" s="277" t="s">
        <v>1639</v>
      </c>
      <c r="D9" s="277" t="s">
        <v>1707</v>
      </c>
      <c r="E9" s="277" t="s">
        <v>1708</v>
      </c>
      <c r="F9" s="277"/>
      <c r="G9" s="277" t="s">
        <v>1709</v>
      </c>
      <c r="H9" s="363">
        <v>0.25</v>
      </c>
      <c r="I9" s="364"/>
      <c r="J9" s="277">
        <v>25</v>
      </c>
      <c r="K9" s="364"/>
      <c r="L9" s="277">
        <v>25</v>
      </c>
      <c r="M9" s="364"/>
      <c r="N9" s="277">
        <v>25</v>
      </c>
      <c r="O9" s="364"/>
      <c r="P9" s="401">
        <v>100</v>
      </c>
      <c r="Q9" s="402"/>
      <c r="R9" s="277" t="s">
        <v>1710</v>
      </c>
      <c r="S9" s="277" t="s">
        <v>1711</v>
      </c>
      <c r="T9" s="277" t="s">
        <v>1705</v>
      </c>
      <c r="U9" s="277" t="s">
        <v>1706</v>
      </c>
    </row>
    <row r="10" spans="1:21" ht="15.75">
      <c r="A10" s="573"/>
      <c r="B10" s="571"/>
      <c r="C10" s="277"/>
      <c r="D10" s="277"/>
      <c r="E10" s="277"/>
      <c r="F10" s="277"/>
      <c r="G10" s="277"/>
      <c r="H10" s="363"/>
      <c r="I10" s="364"/>
      <c r="J10" s="277"/>
      <c r="K10" s="364"/>
      <c r="L10" s="277"/>
      <c r="M10" s="364"/>
      <c r="N10" s="277"/>
      <c r="O10" s="364"/>
      <c r="P10" s="401">
        <f t="shared" ref="P10:P38" si="0">H10+J10+L10+N10</f>
        <v>0</v>
      </c>
      <c r="Q10" s="402">
        <f t="shared" ref="Q10:Q38" si="1">I10+K10+M10+O10</f>
        <v>0</v>
      </c>
      <c r="R10" s="277"/>
      <c r="S10" s="277"/>
      <c r="T10" s="277"/>
      <c r="U10" s="277"/>
    </row>
    <row r="11" spans="1:21" s="366" customFormat="1" ht="15.75">
      <c r="A11" s="573"/>
      <c r="B11" s="571"/>
      <c r="C11" s="277"/>
      <c r="D11" s="277"/>
      <c r="E11" s="277"/>
      <c r="F11" s="277"/>
      <c r="G11" s="277"/>
      <c r="H11" s="363"/>
      <c r="I11" s="364"/>
      <c r="J11" s="277"/>
      <c r="K11" s="364"/>
      <c r="L11" s="277"/>
      <c r="M11" s="364"/>
      <c r="N11" s="277"/>
      <c r="O11" s="364"/>
      <c r="P11" s="401">
        <f t="shared" si="0"/>
        <v>0</v>
      </c>
      <c r="Q11" s="402">
        <f t="shared" si="1"/>
        <v>0</v>
      </c>
      <c r="R11" s="277"/>
      <c r="S11" s="277"/>
      <c r="T11" s="277"/>
      <c r="U11" s="277"/>
    </row>
    <row r="12" spans="1:21" ht="15.75">
      <c r="A12" s="573"/>
      <c r="B12" s="571"/>
      <c r="C12" s="277"/>
      <c r="D12" s="277"/>
      <c r="E12" s="277"/>
      <c r="F12" s="277"/>
      <c r="G12" s="277"/>
      <c r="H12" s="363"/>
      <c r="I12" s="364"/>
      <c r="J12" s="277"/>
      <c r="K12" s="364"/>
      <c r="L12" s="277"/>
      <c r="M12" s="364"/>
      <c r="N12" s="277"/>
      <c r="O12" s="364"/>
      <c r="P12" s="401">
        <f t="shared" si="0"/>
        <v>0</v>
      </c>
      <c r="Q12" s="402">
        <f t="shared" si="1"/>
        <v>0</v>
      </c>
      <c r="R12" s="277"/>
      <c r="S12" s="277"/>
      <c r="T12" s="277"/>
      <c r="U12" s="277"/>
    </row>
    <row r="13" spans="1:21" ht="15.75">
      <c r="A13" s="573"/>
      <c r="B13" s="571"/>
      <c r="C13" s="277"/>
      <c r="D13" s="277"/>
      <c r="E13" s="277"/>
      <c r="F13" s="277"/>
      <c r="G13" s="277"/>
      <c r="H13" s="363"/>
      <c r="I13" s="364"/>
      <c r="J13" s="277"/>
      <c r="K13" s="364"/>
      <c r="L13" s="277"/>
      <c r="M13" s="364"/>
      <c r="N13" s="277"/>
      <c r="O13" s="364"/>
      <c r="P13" s="401">
        <f t="shared" si="0"/>
        <v>0</v>
      </c>
      <c r="Q13" s="402">
        <f t="shared" si="1"/>
        <v>0</v>
      </c>
      <c r="R13" s="277"/>
      <c r="S13" s="277"/>
      <c r="T13" s="277"/>
      <c r="U13" s="277"/>
    </row>
    <row r="14" spans="1:21" ht="15.75">
      <c r="A14" s="573"/>
      <c r="B14" s="572"/>
      <c r="C14" s="277"/>
      <c r="D14" s="277"/>
      <c r="E14" s="277"/>
      <c r="F14" s="277"/>
      <c r="G14" s="277"/>
      <c r="H14" s="363"/>
      <c r="I14" s="364"/>
      <c r="J14" s="277"/>
      <c r="K14" s="364"/>
      <c r="L14" s="277"/>
      <c r="M14" s="364"/>
      <c r="N14" s="277"/>
      <c r="O14" s="364"/>
      <c r="P14" s="401">
        <f t="shared" si="0"/>
        <v>0</v>
      </c>
      <c r="Q14" s="402">
        <f t="shared" si="1"/>
        <v>0</v>
      </c>
      <c r="R14" s="277"/>
      <c r="S14" s="277"/>
      <c r="T14" s="277"/>
      <c r="U14" s="277"/>
    </row>
    <row r="15" spans="1:21" ht="15.75">
      <c r="A15" s="573"/>
      <c r="B15" s="570" t="s">
        <v>1413</v>
      </c>
      <c r="C15" s="277"/>
      <c r="D15" s="277"/>
      <c r="E15" s="277"/>
      <c r="F15" s="277"/>
      <c r="G15" s="277"/>
      <c r="H15" s="363"/>
      <c r="I15" s="364"/>
      <c r="J15" s="277"/>
      <c r="K15" s="364"/>
      <c r="L15" s="277"/>
      <c r="M15" s="364"/>
      <c r="N15" s="277"/>
      <c r="O15" s="364"/>
      <c r="P15" s="401">
        <f t="shared" si="0"/>
        <v>0</v>
      </c>
      <c r="Q15" s="402">
        <f t="shared" si="1"/>
        <v>0</v>
      </c>
      <c r="R15" s="277"/>
      <c r="S15" s="277"/>
      <c r="T15" s="277"/>
      <c r="U15" s="277"/>
    </row>
    <row r="16" spans="1:21" s="366" customFormat="1" ht="15.75">
      <c r="A16" s="573"/>
      <c r="B16" s="571"/>
      <c r="C16" s="277"/>
      <c r="D16" s="277"/>
      <c r="E16" s="277"/>
      <c r="F16" s="277"/>
      <c r="G16" s="277"/>
      <c r="H16" s="363"/>
      <c r="I16" s="364"/>
      <c r="J16" s="277"/>
      <c r="K16" s="364"/>
      <c r="L16" s="277"/>
      <c r="M16" s="364"/>
      <c r="N16" s="277"/>
      <c r="O16" s="364"/>
      <c r="P16" s="401">
        <f t="shared" si="0"/>
        <v>0</v>
      </c>
      <c r="Q16" s="402">
        <f t="shared" si="1"/>
        <v>0</v>
      </c>
      <c r="R16" s="277"/>
      <c r="S16" s="277"/>
      <c r="T16" s="277"/>
      <c r="U16" s="277"/>
    </row>
    <row r="17" spans="1:21" s="366" customFormat="1" ht="15.75">
      <c r="A17" s="573"/>
      <c r="B17" s="571"/>
      <c r="C17" s="277"/>
      <c r="D17" s="277"/>
      <c r="E17" s="277"/>
      <c r="F17" s="277"/>
      <c r="G17" s="277"/>
      <c r="H17" s="363"/>
      <c r="I17" s="364"/>
      <c r="J17" s="277"/>
      <c r="K17" s="364"/>
      <c r="L17" s="277"/>
      <c r="M17" s="364"/>
      <c r="N17" s="277"/>
      <c r="O17" s="364"/>
      <c r="P17" s="401">
        <f t="shared" si="0"/>
        <v>0</v>
      </c>
      <c r="Q17" s="402">
        <f t="shared" si="1"/>
        <v>0</v>
      </c>
      <c r="R17" s="277"/>
      <c r="S17" s="277"/>
      <c r="T17" s="277"/>
      <c r="U17" s="277"/>
    </row>
    <row r="18" spans="1:21" s="366" customFormat="1" ht="15.75">
      <c r="A18" s="573"/>
      <c r="B18" s="571"/>
      <c r="C18" s="277"/>
      <c r="D18" s="277"/>
      <c r="E18" s="277"/>
      <c r="F18" s="277"/>
      <c r="G18" s="277"/>
      <c r="H18" s="363"/>
      <c r="I18" s="364"/>
      <c r="J18" s="277"/>
      <c r="K18" s="364"/>
      <c r="L18" s="277"/>
      <c r="M18" s="364"/>
      <c r="N18" s="277"/>
      <c r="O18" s="364"/>
      <c r="P18" s="401">
        <f t="shared" si="0"/>
        <v>0</v>
      </c>
      <c r="Q18" s="402">
        <f t="shared" si="1"/>
        <v>0</v>
      </c>
      <c r="R18" s="277"/>
      <c r="S18" s="277"/>
      <c r="T18" s="277"/>
      <c r="U18" s="277"/>
    </row>
    <row r="19" spans="1:21" ht="15.75">
      <c r="A19" s="573"/>
      <c r="B19" s="571"/>
      <c r="C19" s="277"/>
      <c r="D19" s="277"/>
      <c r="E19" s="277"/>
      <c r="F19" s="277"/>
      <c r="G19" s="277"/>
      <c r="H19" s="363"/>
      <c r="I19" s="364"/>
      <c r="J19" s="277"/>
      <c r="K19" s="364"/>
      <c r="L19" s="277"/>
      <c r="M19" s="364"/>
      <c r="N19" s="277"/>
      <c r="O19" s="364"/>
      <c r="P19" s="401">
        <f t="shared" si="0"/>
        <v>0</v>
      </c>
      <c r="Q19" s="402">
        <f t="shared" si="1"/>
        <v>0</v>
      </c>
      <c r="R19" s="277"/>
      <c r="S19" s="277"/>
      <c r="T19" s="277"/>
      <c r="U19" s="277"/>
    </row>
    <row r="20" spans="1:21" ht="15.75">
      <c r="A20" s="573"/>
      <c r="B20" s="572"/>
      <c r="C20" s="277"/>
      <c r="D20" s="277"/>
      <c r="E20" s="277"/>
      <c r="F20" s="277"/>
      <c r="G20" s="277"/>
      <c r="H20" s="363"/>
      <c r="I20" s="364"/>
      <c r="J20" s="277"/>
      <c r="K20" s="364"/>
      <c r="L20" s="277"/>
      <c r="M20" s="364"/>
      <c r="N20" s="277"/>
      <c r="O20" s="364"/>
      <c r="P20" s="401">
        <f t="shared" si="0"/>
        <v>0</v>
      </c>
      <c r="Q20" s="402">
        <f t="shared" si="1"/>
        <v>0</v>
      </c>
      <c r="R20" s="277"/>
      <c r="S20" s="277"/>
      <c r="T20" s="277"/>
      <c r="U20" s="277"/>
    </row>
    <row r="21" spans="1:21" s="366" customFormat="1" ht="15.75">
      <c r="A21" s="573"/>
      <c r="B21" s="570" t="s">
        <v>1414</v>
      </c>
      <c r="C21" s="277"/>
      <c r="D21" s="277"/>
      <c r="E21" s="277"/>
      <c r="F21" s="277"/>
      <c r="G21" s="277"/>
      <c r="H21" s="363"/>
      <c r="I21" s="364"/>
      <c r="J21" s="277"/>
      <c r="K21" s="364"/>
      <c r="L21" s="277"/>
      <c r="M21" s="364"/>
      <c r="N21" s="277"/>
      <c r="O21" s="364"/>
      <c r="P21" s="401">
        <f t="shared" si="0"/>
        <v>0</v>
      </c>
      <c r="Q21" s="402">
        <f t="shared" si="1"/>
        <v>0</v>
      </c>
      <c r="R21" s="277"/>
      <c r="S21" s="277"/>
      <c r="T21" s="277"/>
      <c r="U21" s="277"/>
    </row>
    <row r="22" spans="1:21" s="366" customFormat="1" ht="15.75">
      <c r="A22" s="573"/>
      <c r="B22" s="571"/>
      <c r="C22" s="277"/>
      <c r="D22" s="277"/>
      <c r="E22" s="277"/>
      <c r="F22" s="277"/>
      <c r="G22" s="277"/>
      <c r="H22" s="363"/>
      <c r="I22" s="364"/>
      <c r="J22" s="277"/>
      <c r="K22" s="364"/>
      <c r="L22" s="277"/>
      <c r="M22" s="364"/>
      <c r="N22" s="277"/>
      <c r="O22" s="364"/>
      <c r="P22" s="401">
        <f t="shared" si="0"/>
        <v>0</v>
      </c>
      <c r="Q22" s="402">
        <f t="shared" si="1"/>
        <v>0</v>
      </c>
      <c r="R22" s="277"/>
      <c r="S22" s="277"/>
      <c r="T22" s="277"/>
      <c r="U22" s="277"/>
    </row>
    <row r="23" spans="1:21" s="366" customFormat="1" ht="15.75">
      <c r="A23" s="573"/>
      <c r="B23" s="571"/>
      <c r="C23" s="277"/>
      <c r="D23" s="277"/>
      <c r="E23" s="277"/>
      <c r="F23" s="277"/>
      <c r="G23" s="277"/>
      <c r="H23" s="363"/>
      <c r="I23" s="364"/>
      <c r="J23" s="277"/>
      <c r="K23" s="364"/>
      <c r="L23" s="277"/>
      <c r="M23" s="364"/>
      <c r="N23" s="277"/>
      <c r="O23" s="364"/>
      <c r="P23" s="401">
        <f t="shared" si="0"/>
        <v>0</v>
      </c>
      <c r="Q23" s="402">
        <f t="shared" si="1"/>
        <v>0</v>
      </c>
      <c r="R23" s="277"/>
      <c r="S23" s="277"/>
      <c r="T23" s="277"/>
      <c r="U23" s="277"/>
    </row>
    <row r="24" spans="1:21" s="366" customFormat="1" ht="15.75">
      <c r="A24" s="573"/>
      <c r="B24" s="571"/>
      <c r="C24" s="277"/>
      <c r="D24" s="277"/>
      <c r="E24" s="277"/>
      <c r="F24" s="277"/>
      <c r="G24" s="277"/>
      <c r="H24" s="363"/>
      <c r="I24" s="364"/>
      <c r="J24" s="277"/>
      <c r="K24" s="364"/>
      <c r="L24" s="277"/>
      <c r="M24" s="364"/>
      <c r="N24" s="277"/>
      <c r="O24" s="364"/>
      <c r="P24" s="401">
        <f t="shared" si="0"/>
        <v>0</v>
      </c>
      <c r="Q24" s="402">
        <f t="shared" si="1"/>
        <v>0</v>
      </c>
      <c r="R24" s="277"/>
      <c r="S24" s="277"/>
      <c r="T24" s="277"/>
      <c r="U24" s="277"/>
    </row>
    <row r="25" spans="1:21" s="366" customFormat="1" ht="15.75">
      <c r="A25" s="573"/>
      <c r="B25" s="571"/>
      <c r="C25" s="277"/>
      <c r="D25" s="277"/>
      <c r="E25" s="277"/>
      <c r="F25" s="277"/>
      <c r="G25" s="277"/>
      <c r="H25" s="363"/>
      <c r="I25" s="364"/>
      <c r="J25" s="277"/>
      <c r="K25" s="364"/>
      <c r="L25" s="277"/>
      <c r="M25" s="364"/>
      <c r="N25" s="277"/>
      <c r="O25" s="364"/>
      <c r="P25" s="401">
        <f t="shared" si="0"/>
        <v>0</v>
      </c>
      <c r="Q25" s="402">
        <f t="shared" si="1"/>
        <v>0</v>
      </c>
      <c r="R25" s="277"/>
      <c r="S25" s="277"/>
      <c r="T25" s="277"/>
      <c r="U25" s="277"/>
    </row>
    <row r="26" spans="1:21" ht="15.75">
      <c r="A26" s="573"/>
      <c r="B26" s="572"/>
      <c r="C26" s="277"/>
      <c r="D26" s="277"/>
      <c r="E26" s="277"/>
      <c r="F26" s="277"/>
      <c r="G26" s="277"/>
      <c r="H26" s="277"/>
      <c r="I26" s="364"/>
      <c r="J26" s="277"/>
      <c r="K26" s="364"/>
      <c r="L26" s="277"/>
      <c r="M26" s="364"/>
      <c r="N26" s="277"/>
      <c r="O26" s="364"/>
      <c r="P26" s="401">
        <f t="shared" si="0"/>
        <v>0</v>
      </c>
      <c r="Q26" s="402">
        <f t="shared" si="1"/>
        <v>0</v>
      </c>
      <c r="R26" s="277"/>
      <c r="S26" s="277"/>
      <c r="T26" s="277"/>
      <c r="U26" s="277"/>
    </row>
    <row r="27" spans="1:21" ht="15.75">
      <c r="A27" s="570" t="s">
        <v>1415</v>
      </c>
      <c r="B27" s="570" t="s">
        <v>1417</v>
      </c>
      <c r="C27" s="277"/>
      <c r="D27" s="277"/>
      <c r="E27" s="277"/>
      <c r="F27" s="277"/>
      <c r="G27" s="277"/>
      <c r="H27" s="363"/>
      <c r="I27" s="364"/>
      <c r="J27" s="277"/>
      <c r="K27" s="364"/>
      <c r="L27" s="277"/>
      <c r="M27" s="364"/>
      <c r="N27" s="277"/>
      <c r="O27" s="364"/>
      <c r="P27" s="401">
        <f t="shared" si="0"/>
        <v>0</v>
      </c>
      <c r="Q27" s="402">
        <f t="shared" si="1"/>
        <v>0</v>
      </c>
      <c r="R27" s="277"/>
      <c r="S27" s="277"/>
      <c r="T27" s="277"/>
      <c r="U27" s="277"/>
    </row>
    <row r="28" spans="1:21" s="366" customFormat="1" ht="15.75">
      <c r="A28" s="571"/>
      <c r="B28" s="571"/>
      <c r="C28" s="277"/>
      <c r="D28" s="277"/>
      <c r="E28" s="277"/>
      <c r="F28" s="277"/>
      <c r="G28" s="277"/>
      <c r="H28" s="363"/>
      <c r="I28" s="364"/>
      <c r="J28" s="277"/>
      <c r="K28" s="364"/>
      <c r="L28" s="277"/>
      <c r="M28" s="364"/>
      <c r="N28" s="277"/>
      <c r="O28" s="364"/>
      <c r="P28" s="401">
        <f t="shared" si="0"/>
        <v>0</v>
      </c>
      <c r="Q28" s="402">
        <f t="shared" si="1"/>
        <v>0</v>
      </c>
      <c r="R28" s="277"/>
      <c r="S28" s="277"/>
      <c r="T28" s="277"/>
      <c r="U28" s="277"/>
    </row>
    <row r="29" spans="1:21" s="366" customFormat="1" ht="15.75">
      <c r="A29" s="571"/>
      <c r="B29" s="571"/>
      <c r="C29" s="277"/>
      <c r="D29" s="277"/>
      <c r="E29" s="277"/>
      <c r="F29" s="277"/>
      <c r="G29" s="277"/>
      <c r="H29" s="363"/>
      <c r="I29" s="364"/>
      <c r="J29" s="277"/>
      <c r="K29" s="364"/>
      <c r="L29" s="277"/>
      <c r="M29" s="364"/>
      <c r="N29" s="277"/>
      <c r="O29" s="364"/>
      <c r="P29" s="401">
        <f t="shared" si="0"/>
        <v>0</v>
      </c>
      <c r="Q29" s="402">
        <f t="shared" si="1"/>
        <v>0</v>
      </c>
      <c r="R29" s="277"/>
      <c r="S29" s="277"/>
      <c r="T29" s="277"/>
      <c r="U29" s="277"/>
    </row>
    <row r="30" spans="1:21" s="366" customFormat="1" ht="15.75">
      <c r="A30" s="571"/>
      <c r="B30" s="571"/>
      <c r="C30" s="277"/>
      <c r="D30" s="277"/>
      <c r="E30" s="277"/>
      <c r="F30" s="277"/>
      <c r="G30" s="277"/>
      <c r="H30" s="363"/>
      <c r="I30" s="364"/>
      <c r="J30" s="277"/>
      <c r="K30" s="364"/>
      <c r="L30" s="277"/>
      <c r="M30" s="364"/>
      <c r="N30" s="277"/>
      <c r="O30" s="364"/>
      <c r="P30" s="401">
        <f t="shared" si="0"/>
        <v>0</v>
      </c>
      <c r="Q30" s="402">
        <f t="shared" si="1"/>
        <v>0</v>
      </c>
      <c r="R30" s="277"/>
      <c r="S30" s="277"/>
      <c r="T30" s="277"/>
      <c r="U30" s="277"/>
    </row>
    <row r="31" spans="1:21" s="366" customFormat="1" ht="15.75">
      <c r="A31" s="571"/>
      <c r="B31" s="571"/>
      <c r="C31" s="277"/>
      <c r="D31" s="277"/>
      <c r="E31" s="277"/>
      <c r="F31" s="277"/>
      <c r="G31" s="277"/>
      <c r="H31" s="363"/>
      <c r="I31" s="364"/>
      <c r="J31" s="277"/>
      <c r="K31" s="364"/>
      <c r="L31" s="277"/>
      <c r="M31" s="364"/>
      <c r="N31" s="277"/>
      <c r="O31" s="364"/>
      <c r="P31" s="401">
        <f t="shared" si="0"/>
        <v>0</v>
      </c>
      <c r="Q31" s="402">
        <f t="shared" si="1"/>
        <v>0</v>
      </c>
      <c r="R31" s="277"/>
      <c r="S31" s="277"/>
      <c r="T31" s="277"/>
      <c r="U31" s="277"/>
    </row>
    <row r="32" spans="1:21" s="366" customFormat="1" ht="15.75">
      <c r="A32" s="571"/>
      <c r="B32" s="572"/>
      <c r="C32" s="277"/>
      <c r="D32" s="277"/>
      <c r="E32" s="277"/>
      <c r="F32" s="277"/>
      <c r="G32" s="277"/>
      <c r="H32" s="363"/>
      <c r="I32" s="364"/>
      <c r="J32" s="277"/>
      <c r="K32" s="364"/>
      <c r="L32" s="277"/>
      <c r="M32" s="364"/>
      <c r="N32" s="277"/>
      <c r="O32" s="364"/>
      <c r="P32" s="401">
        <f t="shared" si="0"/>
        <v>0</v>
      </c>
      <c r="Q32" s="402">
        <f t="shared" si="1"/>
        <v>0</v>
      </c>
      <c r="R32" s="277"/>
      <c r="S32" s="277"/>
      <c r="T32" s="277"/>
      <c r="U32" s="277"/>
    </row>
    <row r="33" spans="1:21" ht="15.75">
      <c r="A33" s="571"/>
      <c r="B33" s="570" t="s">
        <v>1418</v>
      </c>
      <c r="C33" s="277"/>
      <c r="D33" s="277"/>
      <c r="E33" s="277"/>
      <c r="F33" s="277"/>
      <c r="G33" s="277"/>
      <c r="H33" s="277"/>
      <c r="I33" s="364"/>
      <c r="J33" s="277"/>
      <c r="K33" s="364"/>
      <c r="L33" s="277"/>
      <c r="M33" s="364"/>
      <c r="N33" s="277"/>
      <c r="O33" s="364"/>
      <c r="P33" s="401">
        <f t="shared" si="0"/>
        <v>0</v>
      </c>
      <c r="Q33" s="402">
        <f t="shared" si="1"/>
        <v>0</v>
      </c>
      <c r="R33" s="277"/>
      <c r="S33" s="277"/>
      <c r="T33" s="277"/>
      <c r="U33" s="277"/>
    </row>
    <row r="34" spans="1:21" s="366" customFormat="1" ht="15.75">
      <c r="A34" s="571"/>
      <c r="B34" s="571"/>
      <c r="C34" s="277"/>
      <c r="D34" s="277"/>
      <c r="E34" s="277"/>
      <c r="F34" s="277"/>
      <c r="G34" s="277"/>
      <c r="H34" s="277"/>
      <c r="I34" s="364"/>
      <c r="J34" s="277"/>
      <c r="K34" s="364"/>
      <c r="L34" s="277"/>
      <c r="M34" s="364"/>
      <c r="N34" s="277"/>
      <c r="O34" s="364"/>
      <c r="P34" s="401">
        <f t="shared" si="0"/>
        <v>0</v>
      </c>
      <c r="Q34" s="402">
        <f t="shared" si="1"/>
        <v>0</v>
      </c>
      <c r="R34" s="277"/>
      <c r="S34" s="277"/>
      <c r="T34" s="277"/>
      <c r="U34" s="277"/>
    </row>
    <row r="35" spans="1:21" s="366" customFormat="1" ht="15.75">
      <c r="A35" s="571"/>
      <c r="B35" s="571"/>
      <c r="C35" s="277"/>
      <c r="D35" s="277"/>
      <c r="E35" s="277"/>
      <c r="F35" s="277"/>
      <c r="G35" s="277"/>
      <c r="H35" s="277"/>
      <c r="I35" s="364"/>
      <c r="J35" s="277"/>
      <c r="K35" s="364"/>
      <c r="L35" s="277"/>
      <c r="M35" s="364"/>
      <c r="N35" s="277"/>
      <c r="O35" s="364"/>
      <c r="P35" s="401">
        <f t="shared" si="0"/>
        <v>0</v>
      </c>
      <c r="Q35" s="402">
        <f t="shared" si="1"/>
        <v>0</v>
      </c>
      <c r="R35" s="277"/>
      <c r="S35" s="277"/>
      <c r="T35" s="277"/>
      <c r="U35" s="277"/>
    </row>
    <row r="36" spans="1:21" s="366" customFormat="1" ht="15.75">
      <c r="A36" s="571"/>
      <c r="B36" s="571"/>
      <c r="C36" s="277"/>
      <c r="D36" s="277"/>
      <c r="E36" s="277"/>
      <c r="F36" s="277"/>
      <c r="G36" s="277"/>
      <c r="H36" s="277"/>
      <c r="I36" s="364"/>
      <c r="J36" s="277"/>
      <c r="K36" s="364"/>
      <c r="L36" s="277"/>
      <c r="M36" s="364"/>
      <c r="N36" s="277"/>
      <c r="O36" s="364"/>
      <c r="P36" s="401">
        <f t="shared" si="0"/>
        <v>0</v>
      </c>
      <c r="Q36" s="402">
        <f t="shared" si="1"/>
        <v>0</v>
      </c>
      <c r="R36" s="277"/>
      <c r="S36" s="277"/>
      <c r="T36" s="277"/>
      <c r="U36" s="277"/>
    </row>
    <row r="37" spans="1:21" ht="15.75">
      <c r="A37" s="571"/>
      <c r="B37" s="571"/>
      <c r="C37" s="277"/>
      <c r="D37" s="277"/>
      <c r="E37" s="277"/>
      <c r="F37" s="277"/>
      <c r="G37" s="277"/>
      <c r="H37" s="277"/>
      <c r="I37" s="364"/>
      <c r="J37" s="277"/>
      <c r="K37" s="364"/>
      <c r="L37" s="277"/>
      <c r="M37" s="364"/>
      <c r="N37" s="277"/>
      <c r="O37" s="364"/>
      <c r="P37" s="401">
        <f t="shared" si="0"/>
        <v>0</v>
      </c>
      <c r="Q37" s="402">
        <f t="shared" si="1"/>
        <v>0</v>
      </c>
      <c r="R37" s="277"/>
      <c r="S37" s="277"/>
      <c r="T37" s="277"/>
      <c r="U37" s="277"/>
    </row>
    <row r="38" spans="1:21" ht="15.75">
      <c r="A38" s="572"/>
      <c r="B38" s="572"/>
      <c r="C38" s="277"/>
      <c r="D38" s="277"/>
      <c r="E38" s="277"/>
      <c r="F38" s="277"/>
      <c r="G38" s="277"/>
      <c r="H38" s="277"/>
      <c r="I38" s="364"/>
      <c r="J38" s="277"/>
      <c r="K38" s="364"/>
      <c r="L38" s="277"/>
      <c r="M38" s="364"/>
      <c r="N38" s="277"/>
      <c r="O38" s="364"/>
      <c r="P38" s="401">
        <f t="shared" si="0"/>
        <v>0</v>
      </c>
      <c r="Q38" s="402">
        <f t="shared" si="1"/>
        <v>0</v>
      </c>
      <c r="R38" s="277"/>
      <c r="S38" s="277"/>
      <c r="T38" s="277"/>
      <c r="U38" s="360"/>
    </row>
    <row r="39" spans="1:21" ht="15.75">
      <c r="A39" s="298"/>
      <c r="B39" s="299"/>
      <c r="C39" s="298" t="s">
        <v>1409</v>
      </c>
      <c r="D39" s="299"/>
      <c r="E39" s="299"/>
      <c r="F39" s="299"/>
      <c r="G39" s="300"/>
      <c r="H39" s="264">
        <f t="shared" ref="H39:Q39" si="2">SUM(H9:H38)</f>
        <v>0.25</v>
      </c>
      <c r="I39" s="232">
        <f t="shared" si="2"/>
        <v>0</v>
      </c>
      <c r="J39" s="264">
        <f t="shared" si="2"/>
        <v>25</v>
      </c>
      <c r="K39" s="232">
        <f t="shared" si="2"/>
        <v>0</v>
      </c>
      <c r="L39" s="264">
        <f t="shared" si="2"/>
        <v>25</v>
      </c>
      <c r="M39" s="232">
        <f t="shared" si="2"/>
        <v>0</v>
      </c>
      <c r="N39" s="264">
        <f t="shared" si="2"/>
        <v>25</v>
      </c>
      <c r="O39" s="232">
        <f t="shared" si="2"/>
        <v>0</v>
      </c>
      <c r="P39" s="232">
        <f t="shared" si="2"/>
        <v>100</v>
      </c>
      <c r="Q39" s="232">
        <f t="shared" si="2"/>
        <v>0</v>
      </c>
      <c r="R39" s="264"/>
      <c r="S39" s="264"/>
      <c r="T39" s="264"/>
      <c r="U39" s="278"/>
    </row>
    <row r="44" spans="1:21">
      <c r="C44" s="465"/>
    </row>
    <row r="45" spans="1:21">
      <c r="C45" s="465"/>
    </row>
    <row r="46" spans="1:21">
      <c r="C46" s="465"/>
    </row>
    <row r="47" spans="1:21">
      <c r="C47" s="465"/>
    </row>
    <row r="48" spans="1:21">
      <c r="C48" s="465"/>
    </row>
    <row r="49" spans="3:3">
      <c r="C49" s="465"/>
    </row>
    <row r="59" spans="3:3" s="260" customFormat="1" ht="12"/>
    <row r="60" spans="3:3" s="260" customFormat="1" ht="12"/>
    <row r="73" s="260" customFormat="1" ht="12"/>
    <row r="74" s="260" customFormat="1" ht="12"/>
  </sheetData>
  <mergeCells count="26">
    <mergeCell ref="D5:D7"/>
    <mergeCell ref="T5:T7"/>
    <mergeCell ref="U5:U7"/>
    <mergeCell ref="P5:Q6"/>
    <mergeCell ref="R5:R7"/>
    <mergeCell ref="N6:O6"/>
    <mergeCell ref="G5:G7"/>
    <mergeCell ref="H5:O5"/>
    <mergeCell ref="H6:I6"/>
    <mergeCell ref="S5:S7"/>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10;"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V21"/>
  <sheetViews>
    <sheetView workbookViewId="0">
      <pane ySplit="6" topLeftCell="A7" activePane="bottomLeft" state="frozen"/>
      <selection activeCell="R5" sqref="R5"/>
      <selection pane="bottomLeft" activeCell="C11" sqref="C11"/>
    </sheetView>
  </sheetViews>
  <sheetFormatPr baseColWidth="10" defaultRowHeight="15"/>
  <cols>
    <col min="1" max="2" width="21.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c r="B1" s="284"/>
      <c r="C1" s="513" t="s">
        <v>1645</v>
      </c>
      <c r="D1" s="284"/>
      <c r="E1" s="284"/>
      <c r="F1" s="284"/>
      <c r="H1" s="284" t="s">
        <v>1419</v>
      </c>
      <c r="J1" s="284"/>
      <c r="K1" s="284"/>
      <c r="L1" s="284"/>
      <c r="M1" s="284"/>
      <c r="N1" s="284"/>
      <c r="O1" s="284"/>
      <c r="P1" s="284"/>
      <c r="Q1" s="284"/>
      <c r="R1" s="284"/>
      <c r="S1" s="284"/>
      <c r="T1" s="284"/>
      <c r="U1" s="284"/>
      <c r="V1" s="284"/>
    </row>
    <row r="2" spans="1:22" s="366" customFormat="1" ht="18.75">
      <c r="A2" s="366" t="s">
        <v>1347</v>
      </c>
      <c r="B2" s="284"/>
      <c r="C2" s="284"/>
      <c r="D2" s="284"/>
      <c r="E2" s="284"/>
      <c r="F2" s="284"/>
      <c r="H2" s="284"/>
      <c r="I2" s="233"/>
      <c r="J2" s="284"/>
      <c r="K2" s="284"/>
      <c r="L2" s="284"/>
      <c r="M2" s="284"/>
      <c r="N2" s="284"/>
      <c r="O2" s="284"/>
      <c r="P2" s="284"/>
      <c r="Q2" s="284"/>
      <c r="R2" s="284"/>
      <c r="S2" s="284"/>
      <c r="T2" s="284"/>
      <c r="U2" s="284"/>
      <c r="V2" s="284"/>
    </row>
    <row r="3" spans="1:22">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101</v>
      </c>
      <c r="S4" s="547" t="s">
        <v>102</v>
      </c>
      <c r="T4" s="547" t="s">
        <v>109</v>
      </c>
      <c r="U4" s="547" t="s">
        <v>108</v>
      </c>
      <c r="V4" s="563" t="s">
        <v>88</v>
      </c>
    </row>
    <row r="5" spans="1:22"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45"/>
      <c r="V5" s="564"/>
    </row>
    <row r="6" spans="1:22"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46"/>
      <c r="V6" s="565"/>
    </row>
    <row r="7" spans="1:22" s="366" customFormat="1" ht="15.75">
      <c r="A7" s="442"/>
      <c r="B7" s="443"/>
      <c r="C7" s="444"/>
      <c r="D7" s="444"/>
      <c r="E7" s="444"/>
      <c r="F7" s="445"/>
      <c r="G7" s="444"/>
      <c r="H7" s="446"/>
      <c r="I7" s="446"/>
      <c r="J7" s="446"/>
      <c r="K7" s="446"/>
      <c r="L7" s="446"/>
      <c r="M7" s="446"/>
      <c r="N7" s="446"/>
      <c r="O7" s="446"/>
      <c r="P7" s="446"/>
      <c r="Q7" s="446"/>
      <c r="R7" s="447"/>
      <c r="S7" s="447"/>
      <c r="T7" s="447"/>
      <c r="U7" s="447"/>
      <c r="V7" s="448"/>
    </row>
    <row r="8" spans="1:22" ht="15.75" customHeight="1">
      <c r="A8" s="573" t="s">
        <v>1420</v>
      </c>
      <c r="B8" s="570" t="s">
        <v>1421</v>
      </c>
      <c r="C8" s="326"/>
      <c r="D8" s="326"/>
      <c r="E8" s="326"/>
      <c r="F8" s="326"/>
      <c r="G8" s="326"/>
      <c r="H8" s="356"/>
      <c r="I8" s="357"/>
      <c r="J8" s="356"/>
      <c r="K8" s="357"/>
      <c r="L8" s="356"/>
      <c r="M8" s="357"/>
      <c r="N8" s="356"/>
      <c r="O8" s="357"/>
      <c r="P8" s="401">
        <f t="shared" ref="P8:Q8" si="0">H8+J8+L8+N8</f>
        <v>0</v>
      </c>
      <c r="Q8" s="402">
        <f t="shared" si="0"/>
        <v>0</v>
      </c>
      <c r="R8" s="326"/>
      <c r="S8" s="326"/>
      <c r="T8" s="326"/>
      <c r="U8" s="326"/>
      <c r="V8" s="326"/>
    </row>
    <row r="9" spans="1:22" ht="15.75">
      <c r="A9" s="573"/>
      <c r="B9" s="571"/>
      <c r="C9" s="326"/>
      <c r="D9" s="326"/>
      <c r="E9" s="326"/>
      <c r="F9" s="326"/>
      <c r="G9" s="326"/>
      <c r="H9" s="356"/>
      <c r="I9" s="357"/>
      <c r="J9" s="356"/>
      <c r="K9" s="357"/>
      <c r="L9" s="356"/>
      <c r="M9" s="357"/>
      <c r="N9" s="356"/>
      <c r="O9" s="357"/>
      <c r="P9" s="401">
        <f t="shared" ref="P9:P20" si="1">H9+J9+L9+N9</f>
        <v>0</v>
      </c>
      <c r="Q9" s="402">
        <f t="shared" ref="Q9:Q20" si="2">I9+K9+M9+O9</f>
        <v>0</v>
      </c>
      <c r="R9" s="326"/>
      <c r="S9" s="326"/>
      <c r="T9" s="326"/>
      <c r="U9" s="326"/>
      <c r="V9" s="326"/>
    </row>
    <row r="10" spans="1:22" s="366" customFormat="1" ht="15.75">
      <c r="A10" s="573"/>
      <c r="B10" s="571"/>
      <c r="C10" s="326"/>
      <c r="D10" s="326"/>
      <c r="E10" s="326"/>
      <c r="F10" s="326"/>
      <c r="G10" s="326"/>
      <c r="H10" s="356"/>
      <c r="I10" s="357"/>
      <c r="J10" s="356"/>
      <c r="K10" s="357"/>
      <c r="L10" s="356"/>
      <c r="M10" s="357"/>
      <c r="N10" s="356"/>
      <c r="O10" s="357"/>
      <c r="P10" s="401">
        <f t="shared" ref="P10:P15" si="3">H10+J10+L10+N10</f>
        <v>0</v>
      </c>
      <c r="Q10" s="402">
        <f t="shared" ref="Q10:Q15" si="4">I10+K10+M10+O10</f>
        <v>0</v>
      </c>
      <c r="R10" s="326"/>
      <c r="S10" s="326"/>
      <c r="T10" s="326"/>
      <c r="U10" s="326"/>
      <c r="V10" s="326"/>
    </row>
    <row r="11" spans="1:22" s="366" customFormat="1" ht="15.75">
      <c r="A11" s="573"/>
      <c r="B11" s="571"/>
      <c r="C11" s="326"/>
      <c r="D11" s="326"/>
      <c r="E11" s="326"/>
      <c r="F11" s="326"/>
      <c r="G11" s="326"/>
      <c r="H11" s="356"/>
      <c r="I11" s="357"/>
      <c r="J11" s="356"/>
      <c r="K11" s="357"/>
      <c r="L11" s="356"/>
      <c r="M11" s="357"/>
      <c r="N11" s="356"/>
      <c r="O11" s="357"/>
      <c r="P11" s="401">
        <f t="shared" si="3"/>
        <v>0</v>
      </c>
      <c r="Q11" s="402">
        <f t="shared" si="4"/>
        <v>0</v>
      </c>
      <c r="R11" s="326"/>
      <c r="S11" s="326"/>
      <c r="T11" s="326"/>
      <c r="U11" s="326"/>
      <c r="V11" s="326"/>
    </row>
    <row r="12" spans="1:22" s="366" customFormat="1" ht="15.75">
      <c r="A12" s="573"/>
      <c r="B12" s="571"/>
      <c r="C12" s="326"/>
      <c r="D12" s="326"/>
      <c r="E12" s="326"/>
      <c r="F12" s="326"/>
      <c r="G12" s="326"/>
      <c r="H12" s="356"/>
      <c r="I12" s="357"/>
      <c r="J12" s="356"/>
      <c r="K12" s="357"/>
      <c r="L12" s="356"/>
      <c r="M12" s="357"/>
      <c r="N12" s="356"/>
      <c r="O12" s="357"/>
      <c r="P12" s="401">
        <f t="shared" si="3"/>
        <v>0</v>
      </c>
      <c r="Q12" s="402">
        <f t="shared" si="4"/>
        <v>0</v>
      </c>
      <c r="R12" s="326"/>
      <c r="S12" s="326"/>
      <c r="T12" s="326"/>
      <c r="U12" s="326"/>
      <c r="V12" s="326"/>
    </row>
    <row r="13" spans="1:22" s="366" customFormat="1" ht="15.75">
      <c r="A13" s="573"/>
      <c r="B13" s="571"/>
      <c r="C13" s="326"/>
      <c r="D13" s="326"/>
      <c r="E13" s="326"/>
      <c r="F13" s="326"/>
      <c r="G13" s="326"/>
      <c r="H13" s="356"/>
      <c r="I13" s="357"/>
      <c r="J13" s="356"/>
      <c r="K13" s="357"/>
      <c r="L13" s="356"/>
      <c r="M13" s="357"/>
      <c r="N13" s="356"/>
      <c r="O13" s="357"/>
      <c r="P13" s="401">
        <f t="shared" ref="P13:P14" si="5">H13+J13+L13+N13</f>
        <v>0</v>
      </c>
      <c r="Q13" s="402">
        <f t="shared" ref="Q13:Q14" si="6">I13+K13+M13+O13</f>
        <v>0</v>
      </c>
      <c r="R13" s="326"/>
      <c r="S13" s="326"/>
      <c r="T13" s="326"/>
      <c r="U13" s="326"/>
      <c r="V13" s="326"/>
    </row>
    <row r="14" spans="1:22" s="366" customFormat="1" ht="15.75">
      <c r="A14" s="573"/>
      <c r="B14" s="571"/>
      <c r="C14" s="326"/>
      <c r="D14" s="326"/>
      <c r="E14" s="326"/>
      <c r="F14" s="326"/>
      <c r="G14" s="326"/>
      <c r="H14" s="356"/>
      <c r="I14" s="357"/>
      <c r="J14" s="356"/>
      <c r="K14" s="357"/>
      <c r="L14" s="356"/>
      <c r="M14" s="357"/>
      <c r="N14" s="356"/>
      <c r="O14" s="357"/>
      <c r="P14" s="401">
        <f t="shared" si="5"/>
        <v>0</v>
      </c>
      <c r="Q14" s="402">
        <f t="shared" si="6"/>
        <v>0</v>
      </c>
      <c r="R14" s="326"/>
      <c r="S14" s="326"/>
      <c r="T14" s="326"/>
      <c r="U14" s="326"/>
      <c r="V14" s="326"/>
    </row>
    <row r="15" spans="1:22" ht="15.75">
      <c r="A15" s="573"/>
      <c r="B15" s="571"/>
      <c r="C15" s="326"/>
      <c r="D15" s="326"/>
      <c r="E15" s="326"/>
      <c r="F15" s="326"/>
      <c r="G15" s="326"/>
      <c r="H15" s="356"/>
      <c r="I15" s="357"/>
      <c r="J15" s="356"/>
      <c r="K15" s="357"/>
      <c r="L15" s="356"/>
      <c r="M15" s="357"/>
      <c r="N15" s="356"/>
      <c r="O15" s="357"/>
      <c r="P15" s="401">
        <f t="shared" si="3"/>
        <v>0</v>
      </c>
      <c r="Q15" s="402">
        <f t="shared" si="4"/>
        <v>0</v>
      </c>
      <c r="R15" s="326"/>
      <c r="S15" s="326"/>
      <c r="T15" s="326"/>
      <c r="U15" s="326"/>
      <c r="V15" s="326"/>
    </row>
    <row r="16" spans="1:22" ht="15.75">
      <c r="A16" s="573"/>
      <c r="B16" s="571"/>
      <c r="C16" s="326"/>
      <c r="D16" s="326"/>
      <c r="E16" s="326"/>
      <c r="F16" s="326"/>
      <c r="G16" s="326"/>
      <c r="H16" s="356"/>
      <c r="I16" s="357"/>
      <c r="J16" s="356"/>
      <c r="K16" s="357"/>
      <c r="L16" s="356"/>
      <c r="M16" s="357"/>
      <c r="N16" s="356"/>
      <c r="O16" s="357"/>
      <c r="P16" s="401">
        <f t="shared" si="1"/>
        <v>0</v>
      </c>
      <c r="Q16" s="402">
        <f t="shared" si="2"/>
        <v>0</v>
      </c>
      <c r="R16" s="326"/>
      <c r="S16" s="326"/>
      <c r="T16" s="326"/>
      <c r="U16" s="326"/>
      <c r="V16" s="326"/>
    </row>
    <row r="17" spans="1:22" ht="15.75">
      <c r="A17" s="573"/>
      <c r="B17" s="571"/>
      <c r="C17" s="326"/>
      <c r="D17" s="326"/>
      <c r="E17" s="326"/>
      <c r="F17" s="326"/>
      <c r="G17" s="326"/>
      <c r="H17" s="356"/>
      <c r="I17" s="357"/>
      <c r="J17" s="356"/>
      <c r="K17" s="357"/>
      <c r="L17" s="356"/>
      <c r="M17" s="357"/>
      <c r="N17" s="356"/>
      <c r="O17" s="357"/>
      <c r="P17" s="401">
        <f t="shared" si="1"/>
        <v>0</v>
      </c>
      <c r="Q17" s="402">
        <f t="shared" si="2"/>
        <v>0</v>
      </c>
      <c r="R17" s="326"/>
      <c r="S17" s="326"/>
      <c r="T17" s="326"/>
      <c r="U17" s="326"/>
      <c r="V17" s="326"/>
    </row>
    <row r="18" spans="1:22" ht="15.75">
      <c r="A18" s="573"/>
      <c r="B18" s="571"/>
      <c r="C18" s="326"/>
      <c r="D18" s="326"/>
      <c r="E18" s="326"/>
      <c r="F18" s="326"/>
      <c r="G18" s="326"/>
      <c r="H18" s="356"/>
      <c r="I18" s="357"/>
      <c r="J18" s="356"/>
      <c r="K18" s="357"/>
      <c r="L18" s="356"/>
      <c r="M18" s="357"/>
      <c r="N18" s="356"/>
      <c r="O18" s="357"/>
      <c r="P18" s="401">
        <f t="shared" si="1"/>
        <v>0</v>
      </c>
      <c r="Q18" s="402">
        <f t="shared" si="2"/>
        <v>0</v>
      </c>
      <c r="R18" s="326"/>
      <c r="S18" s="326"/>
      <c r="T18" s="326"/>
      <c r="U18" s="326"/>
      <c r="V18" s="326"/>
    </row>
    <row r="19" spans="1:22" ht="15.75">
      <c r="A19" s="573"/>
      <c r="B19" s="571"/>
      <c r="C19" s="326"/>
      <c r="D19" s="326"/>
      <c r="E19" s="326"/>
      <c r="F19" s="326"/>
      <c r="G19" s="326"/>
      <c r="H19" s="356"/>
      <c r="I19" s="357"/>
      <c r="J19" s="356"/>
      <c r="K19" s="357"/>
      <c r="L19" s="356"/>
      <c r="M19" s="357"/>
      <c r="N19" s="356"/>
      <c r="O19" s="357"/>
      <c r="P19" s="401">
        <f t="shared" si="1"/>
        <v>0</v>
      </c>
      <c r="Q19" s="402">
        <f t="shared" si="2"/>
        <v>0</v>
      </c>
      <c r="R19" s="326"/>
      <c r="S19" s="326"/>
      <c r="T19" s="326"/>
      <c r="U19" s="326"/>
      <c r="V19" s="326"/>
    </row>
    <row r="20" spans="1:22" ht="15.75">
      <c r="A20" s="573"/>
      <c r="B20" s="572"/>
      <c r="C20" s="326"/>
      <c r="D20" s="326"/>
      <c r="E20" s="326"/>
      <c r="F20" s="326"/>
      <c r="G20" s="326"/>
      <c r="H20" s="356"/>
      <c r="I20" s="357"/>
      <c r="J20" s="356"/>
      <c r="K20" s="357"/>
      <c r="L20" s="356"/>
      <c r="M20" s="357"/>
      <c r="N20" s="356"/>
      <c r="O20" s="357"/>
      <c r="P20" s="401">
        <f t="shared" si="1"/>
        <v>0</v>
      </c>
      <c r="Q20" s="402">
        <f t="shared" si="2"/>
        <v>0</v>
      </c>
      <c r="R20" s="326"/>
      <c r="S20" s="326"/>
      <c r="T20" s="326"/>
      <c r="U20" s="326"/>
      <c r="V20" s="326"/>
    </row>
    <row r="21" spans="1:22" ht="15.6" customHeight="1">
      <c r="A21" s="292"/>
      <c r="B21" s="293"/>
      <c r="C21" s="292" t="s">
        <v>1516</v>
      </c>
      <c r="D21" s="293"/>
      <c r="E21" s="293"/>
      <c r="F21" s="293"/>
      <c r="G21" s="294"/>
      <c r="H21" s="287">
        <f t="shared" ref="H21:Q21" si="7">SUM(H8:H20)</f>
        <v>0</v>
      </c>
      <c r="I21" s="235">
        <f t="shared" si="7"/>
        <v>0</v>
      </c>
      <c r="J21" s="287">
        <f t="shared" si="7"/>
        <v>0</v>
      </c>
      <c r="K21" s="235">
        <f t="shared" si="7"/>
        <v>0</v>
      </c>
      <c r="L21" s="287">
        <f t="shared" si="7"/>
        <v>0</v>
      </c>
      <c r="M21" s="235">
        <f t="shared" si="7"/>
        <v>0</v>
      </c>
      <c r="N21" s="287">
        <f t="shared" si="7"/>
        <v>0</v>
      </c>
      <c r="O21" s="235">
        <f t="shared" si="7"/>
        <v>0</v>
      </c>
      <c r="P21" s="235">
        <f t="shared" si="7"/>
        <v>0</v>
      </c>
      <c r="Q21" s="235">
        <f t="shared" si="7"/>
        <v>0</v>
      </c>
      <c r="R21" s="264"/>
      <c r="S21" s="264"/>
      <c r="T21" s="264"/>
      <c r="U21" s="264"/>
      <c r="V21" s="264"/>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20"/>
    <mergeCell ref="B8:B20"/>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V24"/>
  <sheetViews>
    <sheetView workbookViewId="0">
      <pane ySplit="7" topLeftCell="A8" activePane="bottomLeft" state="frozen"/>
      <selection activeCell="A7" sqref="A7"/>
      <selection pane="bottomLeft" activeCell="C15" sqref="C15"/>
    </sheetView>
  </sheetViews>
  <sheetFormatPr baseColWidth="10" defaultRowHeight="1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c r="B1" s="241"/>
      <c r="C1" s="514" t="s">
        <v>1646</v>
      </c>
      <c r="D1" s="514" t="s">
        <v>1647</v>
      </c>
      <c r="E1" s="241"/>
      <c r="F1" s="243"/>
      <c r="G1" s="241"/>
      <c r="H1" s="291" t="s">
        <v>1353</v>
      </c>
      <c r="K1" s="241"/>
      <c r="L1" s="241"/>
      <c r="M1" s="241"/>
      <c r="N1" s="241"/>
      <c r="O1" s="241"/>
      <c r="P1" s="241"/>
      <c r="Q1" s="241"/>
      <c r="R1" s="241"/>
      <c r="S1" s="241"/>
      <c r="T1" s="241"/>
      <c r="U1" s="241"/>
      <c r="V1" s="241"/>
    </row>
    <row r="2" spans="1:22" ht="18" customHeight="1">
      <c r="B2" s="243"/>
      <c r="C2" s="243"/>
      <c r="D2" s="243"/>
      <c r="E2" s="243"/>
      <c r="F2" s="243"/>
      <c r="G2" s="243"/>
      <c r="H2" s="291"/>
      <c r="K2" s="243"/>
      <c r="L2" s="243"/>
      <c r="M2" s="243"/>
      <c r="N2" s="243"/>
      <c r="O2" s="243"/>
      <c r="P2" s="243"/>
      <c r="Q2" s="243"/>
      <c r="R2" s="243"/>
      <c r="S2" s="243"/>
      <c r="T2" s="243"/>
      <c r="U2" s="243"/>
      <c r="V2" s="243"/>
    </row>
    <row r="3" spans="1:22" ht="18" customHeight="1">
      <c r="A3" s="316" t="s">
        <v>1346</v>
      </c>
      <c r="B3" s="243"/>
      <c r="C3" s="243"/>
      <c r="D3" s="243"/>
      <c r="E3" s="243"/>
      <c r="F3" s="243"/>
      <c r="G3" s="243"/>
      <c r="H3" s="291"/>
      <c r="K3" s="243"/>
      <c r="L3" s="243"/>
      <c r="M3" s="243"/>
      <c r="N3" s="243"/>
      <c r="O3" s="243"/>
      <c r="P3" s="243"/>
      <c r="Q3" s="243"/>
      <c r="R3" s="243"/>
      <c r="S3" s="243"/>
      <c r="T3" s="243"/>
      <c r="U3" s="243"/>
      <c r="V3" s="243"/>
    </row>
    <row r="4" spans="1:22" ht="33" customHeight="1">
      <c r="A4" s="593" t="s">
        <v>1352</v>
      </c>
      <c r="B4" s="593"/>
      <c r="C4" s="593"/>
      <c r="D4" s="593"/>
      <c r="E4" s="593"/>
      <c r="F4" s="593"/>
      <c r="G4" s="593"/>
      <c r="H4" s="593"/>
      <c r="I4" s="593"/>
      <c r="J4" s="593"/>
      <c r="K4" s="593"/>
      <c r="L4" s="593"/>
      <c r="M4" s="593"/>
      <c r="N4" s="593"/>
      <c r="O4" s="593"/>
      <c r="P4" s="593"/>
      <c r="Q4" s="593"/>
      <c r="R4" s="593"/>
      <c r="S4" s="593"/>
      <c r="T4" s="593"/>
      <c r="U4" s="593"/>
      <c r="V4" s="593"/>
    </row>
    <row r="5" spans="1:22" ht="14.45" customHeight="1">
      <c r="A5" s="545" t="s">
        <v>96</v>
      </c>
      <c r="B5" s="547" t="s">
        <v>110</v>
      </c>
      <c r="C5" s="557" t="s">
        <v>1537</v>
      </c>
      <c r="D5" s="557" t="s">
        <v>1538</v>
      </c>
      <c r="E5" s="557" t="s">
        <v>86</v>
      </c>
      <c r="F5" s="557" t="s">
        <v>391</v>
      </c>
      <c r="G5" s="557" t="s">
        <v>87</v>
      </c>
      <c r="H5" s="560" t="s">
        <v>99</v>
      </c>
      <c r="I5" s="562"/>
      <c r="J5" s="562"/>
      <c r="K5" s="562"/>
      <c r="L5" s="562"/>
      <c r="M5" s="562"/>
      <c r="N5" s="562"/>
      <c r="O5" s="561"/>
      <c r="P5" s="566" t="s">
        <v>100</v>
      </c>
      <c r="Q5" s="567"/>
      <c r="R5" s="547" t="s">
        <v>101</v>
      </c>
      <c r="S5" s="547" t="s">
        <v>102</v>
      </c>
      <c r="T5" s="547" t="s">
        <v>109</v>
      </c>
      <c r="U5" s="547" t="s">
        <v>108</v>
      </c>
      <c r="V5" s="563" t="s">
        <v>88</v>
      </c>
    </row>
    <row r="6" spans="1:22" ht="14.45" customHeight="1">
      <c r="A6" s="545"/>
      <c r="B6" s="545"/>
      <c r="C6" s="558"/>
      <c r="D6" s="558"/>
      <c r="E6" s="558"/>
      <c r="F6" s="558"/>
      <c r="G6" s="558"/>
      <c r="H6" s="560" t="s">
        <v>103</v>
      </c>
      <c r="I6" s="561"/>
      <c r="J6" s="560" t="s">
        <v>104</v>
      </c>
      <c r="K6" s="561"/>
      <c r="L6" s="560" t="s">
        <v>105</v>
      </c>
      <c r="M6" s="561"/>
      <c r="N6" s="560" t="s">
        <v>106</v>
      </c>
      <c r="O6" s="561"/>
      <c r="P6" s="568"/>
      <c r="Q6" s="569"/>
      <c r="R6" s="545"/>
      <c r="S6" s="545"/>
      <c r="T6" s="545"/>
      <c r="U6" s="545"/>
      <c r="V6" s="564"/>
    </row>
    <row r="7" spans="1:22" ht="25.5">
      <c r="A7" s="546"/>
      <c r="B7" s="546"/>
      <c r="C7" s="559"/>
      <c r="D7" s="559"/>
      <c r="E7" s="559"/>
      <c r="F7" s="559"/>
      <c r="G7" s="559"/>
      <c r="H7" s="441" t="s">
        <v>107</v>
      </c>
      <c r="I7" s="441" t="s">
        <v>12</v>
      </c>
      <c r="J7" s="441" t="s">
        <v>107</v>
      </c>
      <c r="K7" s="441" t="s">
        <v>12</v>
      </c>
      <c r="L7" s="441" t="s">
        <v>107</v>
      </c>
      <c r="M7" s="441" t="s">
        <v>12</v>
      </c>
      <c r="N7" s="441" t="s">
        <v>107</v>
      </c>
      <c r="O7" s="441" t="s">
        <v>12</v>
      </c>
      <c r="P7" s="441" t="s">
        <v>107</v>
      </c>
      <c r="Q7" s="441" t="s">
        <v>12</v>
      </c>
      <c r="R7" s="546"/>
      <c r="S7" s="546"/>
      <c r="T7" s="546"/>
      <c r="U7" s="546"/>
      <c r="V7" s="565"/>
    </row>
    <row r="8" spans="1:22" ht="15.6" customHeight="1">
      <c r="A8" s="442"/>
      <c r="B8" s="443"/>
      <c r="C8" s="444"/>
      <c r="D8" s="444"/>
      <c r="E8" s="444"/>
      <c r="F8" s="445"/>
      <c r="G8" s="444"/>
      <c r="H8" s="446"/>
      <c r="I8" s="446"/>
      <c r="J8" s="446"/>
      <c r="K8" s="446"/>
      <c r="L8" s="446"/>
      <c r="M8" s="446"/>
      <c r="N8" s="446"/>
      <c r="O8" s="446"/>
      <c r="P8" s="446"/>
      <c r="Q8" s="446"/>
      <c r="R8" s="447"/>
      <c r="S8" s="447"/>
      <c r="T8" s="447"/>
      <c r="U8" s="447"/>
      <c r="V8" s="448"/>
    </row>
    <row r="9" spans="1:22" ht="15.75">
      <c r="A9" s="594" t="s">
        <v>1423</v>
      </c>
      <c r="B9" s="548" t="s">
        <v>1424</v>
      </c>
      <c r="C9" s="326"/>
      <c r="D9" s="326"/>
      <c r="E9" s="326"/>
      <c r="F9" s="326"/>
      <c r="G9" s="326"/>
      <c r="H9" s="352"/>
      <c r="I9" s="355"/>
      <c r="J9" s="352"/>
      <c r="K9" s="355"/>
      <c r="L9" s="352"/>
      <c r="M9" s="355"/>
      <c r="N9" s="352"/>
      <c r="O9" s="355"/>
      <c r="P9" s="404">
        <f t="shared" ref="P9:Q20" si="0">H9+J9+L9+N9</f>
        <v>0</v>
      </c>
      <c r="Q9" s="402">
        <f t="shared" si="0"/>
        <v>0</v>
      </c>
      <c r="R9" s="326"/>
      <c r="S9" s="326"/>
      <c r="T9" s="326"/>
      <c r="U9" s="326"/>
      <c r="V9" s="326"/>
    </row>
    <row r="10" spans="1:22" ht="15.75">
      <c r="A10" s="595"/>
      <c r="B10" s="549"/>
      <c r="C10" s="326"/>
      <c r="D10" s="326"/>
      <c r="E10" s="326"/>
      <c r="F10" s="326"/>
      <c r="G10" s="326"/>
      <c r="H10" s="352"/>
      <c r="I10" s="355"/>
      <c r="J10" s="352"/>
      <c r="K10" s="355"/>
      <c r="L10" s="352"/>
      <c r="M10" s="355"/>
      <c r="N10" s="352"/>
      <c r="O10" s="355"/>
      <c r="P10" s="404">
        <f t="shared" si="0"/>
        <v>0</v>
      </c>
      <c r="Q10" s="402">
        <f t="shared" si="0"/>
        <v>0</v>
      </c>
      <c r="R10" s="326"/>
      <c r="S10" s="326"/>
      <c r="T10" s="326"/>
      <c r="U10" s="326"/>
      <c r="V10" s="326"/>
    </row>
    <row r="11" spans="1:22" ht="15.75">
      <c r="A11" s="595"/>
      <c r="B11" s="549"/>
      <c r="C11" s="326"/>
      <c r="D11" s="326"/>
      <c r="E11" s="326"/>
      <c r="F11" s="326"/>
      <c r="G11" s="326"/>
      <c r="H11" s="352"/>
      <c r="I11" s="355"/>
      <c r="J11" s="352"/>
      <c r="K11" s="355"/>
      <c r="L11" s="352"/>
      <c r="M11" s="355"/>
      <c r="N11" s="352"/>
      <c r="O11" s="355"/>
      <c r="P11" s="404">
        <f t="shared" si="0"/>
        <v>0</v>
      </c>
      <c r="Q11" s="402">
        <f t="shared" si="0"/>
        <v>0</v>
      </c>
      <c r="R11" s="326"/>
      <c r="S11" s="326"/>
      <c r="T11" s="326"/>
      <c r="U11" s="326"/>
      <c r="V11" s="326"/>
    </row>
    <row r="12" spans="1:22" ht="15.75">
      <c r="A12" s="595"/>
      <c r="B12" s="549"/>
      <c r="C12" s="326"/>
      <c r="D12" s="326"/>
      <c r="E12" s="326"/>
      <c r="F12" s="326"/>
      <c r="G12" s="326"/>
      <c r="H12" s="352"/>
      <c r="I12" s="355"/>
      <c r="J12" s="352"/>
      <c r="K12" s="355"/>
      <c r="L12" s="352"/>
      <c r="M12" s="355"/>
      <c r="N12" s="352"/>
      <c r="O12" s="355"/>
      <c r="P12" s="404">
        <f t="shared" si="0"/>
        <v>0</v>
      </c>
      <c r="Q12" s="402">
        <f t="shared" si="0"/>
        <v>0</v>
      </c>
      <c r="R12" s="326"/>
      <c r="S12" s="326"/>
      <c r="T12" s="326"/>
      <c r="U12" s="326"/>
      <c r="V12" s="72"/>
    </row>
    <row r="13" spans="1:22" ht="15.75">
      <c r="A13" s="595"/>
      <c r="B13" s="549"/>
      <c r="C13" s="326"/>
      <c r="D13" s="326"/>
      <c r="E13" s="326"/>
      <c r="F13" s="326"/>
      <c r="G13" s="277"/>
      <c r="H13" s="358"/>
      <c r="I13" s="355"/>
      <c r="J13" s="358"/>
      <c r="K13" s="355"/>
      <c r="L13" s="358"/>
      <c r="M13" s="355"/>
      <c r="N13" s="358"/>
      <c r="O13" s="355"/>
      <c r="P13" s="404">
        <f t="shared" si="0"/>
        <v>0</v>
      </c>
      <c r="Q13" s="402">
        <f t="shared" si="0"/>
        <v>0</v>
      </c>
      <c r="R13" s="326"/>
      <c r="S13" s="326"/>
      <c r="T13" s="326"/>
      <c r="U13" s="326"/>
      <c r="V13" s="277"/>
    </row>
    <row r="14" spans="1:22" ht="15.75">
      <c r="A14" s="595"/>
      <c r="B14" s="549"/>
      <c r="C14" s="326"/>
      <c r="D14" s="326"/>
      <c r="E14" s="326"/>
      <c r="F14" s="326"/>
      <c r="G14" s="326"/>
      <c r="H14" s="352"/>
      <c r="I14" s="355"/>
      <c r="J14" s="352"/>
      <c r="K14" s="355"/>
      <c r="L14" s="352"/>
      <c r="M14" s="355"/>
      <c r="N14" s="352"/>
      <c r="O14" s="355"/>
      <c r="P14" s="404">
        <f t="shared" si="0"/>
        <v>0</v>
      </c>
      <c r="Q14" s="402">
        <f t="shared" si="0"/>
        <v>0</v>
      </c>
      <c r="R14" s="326"/>
      <c r="S14" s="326"/>
      <c r="T14" s="326"/>
      <c r="U14" s="326"/>
      <c r="V14" s="326"/>
    </row>
    <row r="15" spans="1:22" ht="15.75">
      <c r="A15" s="595"/>
      <c r="B15" s="549"/>
      <c r="C15" s="326"/>
      <c r="D15" s="326"/>
      <c r="E15" s="326"/>
      <c r="F15" s="326"/>
      <c r="G15" s="73"/>
      <c r="H15" s="352"/>
      <c r="I15" s="355"/>
      <c r="J15" s="352"/>
      <c r="K15" s="355"/>
      <c r="L15" s="352"/>
      <c r="M15" s="355"/>
      <c r="N15" s="352"/>
      <c r="O15" s="355"/>
      <c r="P15" s="404">
        <f t="shared" si="0"/>
        <v>0</v>
      </c>
      <c r="Q15" s="402">
        <f t="shared" si="0"/>
        <v>0</v>
      </c>
      <c r="R15" s="326"/>
      <c r="S15" s="326"/>
      <c r="T15" s="326"/>
      <c r="U15" s="326"/>
      <c r="V15" s="326"/>
    </row>
    <row r="16" spans="1:22" ht="15.75">
      <c r="A16" s="595"/>
      <c r="B16" s="549"/>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c r="A17" s="595"/>
      <c r="B17" s="549"/>
      <c r="C17" s="326"/>
      <c r="D17" s="326"/>
      <c r="E17" s="326"/>
      <c r="F17" s="326"/>
      <c r="G17" s="326"/>
      <c r="H17" s="358"/>
      <c r="I17" s="355"/>
      <c r="J17" s="358"/>
      <c r="K17" s="355"/>
      <c r="L17" s="358"/>
      <c r="M17" s="355"/>
      <c r="N17" s="358"/>
      <c r="O17" s="355"/>
      <c r="P17" s="404">
        <f t="shared" si="0"/>
        <v>0</v>
      </c>
      <c r="Q17" s="402">
        <f t="shared" si="0"/>
        <v>0</v>
      </c>
      <c r="R17" s="352"/>
      <c r="S17" s="352"/>
      <c r="T17" s="352"/>
      <c r="U17" s="352"/>
      <c r="V17" s="326"/>
    </row>
    <row r="18" spans="1:22" ht="15.75">
      <c r="A18" s="595"/>
      <c r="B18" s="549"/>
      <c r="C18" s="326"/>
      <c r="D18" s="326"/>
      <c r="E18" s="326"/>
      <c r="F18" s="326"/>
      <c r="G18" s="326"/>
      <c r="H18" s="352"/>
      <c r="I18" s="355"/>
      <c r="J18" s="352"/>
      <c r="K18" s="355"/>
      <c r="L18" s="352"/>
      <c r="M18" s="355"/>
      <c r="N18" s="352"/>
      <c r="O18" s="355"/>
      <c r="P18" s="405">
        <f t="shared" si="0"/>
        <v>0</v>
      </c>
      <c r="Q18" s="406">
        <f t="shared" si="0"/>
        <v>0</v>
      </c>
      <c r="R18" s="326"/>
      <c r="S18" s="326"/>
      <c r="T18" s="326"/>
      <c r="U18" s="326"/>
      <c r="V18" s="326"/>
    </row>
    <row r="19" spans="1:22" ht="15.75">
      <c r="A19" s="595"/>
      <c r="B19" s="549"/>
      <c r="C19" s="326"/>
      <c r="D19" s="326"/>
      <c r="E19" s="326"/>
      <c r="F19" s="326"/>
      <c r="G19" s="326"/>
      <c r="H19" s="352"/>
      <c r="I19" s="355"/>
      <c r="J19" s="352"/>
      <c r="K19" s="355"/>
      <c r="L19" s="352"/>
      <c r="M19" s="355"/>
      <c r="N19" s="352"/>
      <c r="O19" s="355"/>
      <c r="P19" s="405">
        <f t="shared" si="0"/>
        <v>0</v>
      </c>
      <c r="Q19" s="406">
        <f t="shared" si="0"/>
        <v>0</v>
      </c>
      <c r="R19" s="326"/>
      <c r="S19" s="326"/>
      <c r="T19" s="326"/>
      <c r="U19" s="326"/>
      <c r="V19" s="367"/>
    </row>
    <row r="20" spans="1:22" ht="15.75">
      <c r="A20" s="596"/>
      <c r="B20" s="550"/>
      <c r="C20" s="326"/>
      <c r="D20" s="326"/>
      <c r="E20" s="326"/>
      <c r="F20" s="326"/>
      <c r="G20" s="326"/>
      <c r="H20" s="352"/>
      <c r="I20" s="355"/>
      <c r="J20" s="352"/>
      <c r="K20" s="355"/>
      <c r="L20" s="352"/>
      <c r="M20" s="355"/>
      <c r="N20" s="352"/>
      <c r="O20" s="355"/>
      <c r="P20" s="404">
        <f t="shared" si="0"/>
        <v>0</v>
      </c>
      <c r="Q20" s="402">
        <f t="shared" si="0"/>
        <v>0</v>
      </c>
      <c r="R20" s="352"/>
      <c r="S20" s="352"/>
      <c r="T20" s="352"/>
      <c r="U20" s="352"/>
      <c r="V20" s="326"/>
    </row>
    <row r="21" spans="1:22" ht="15.6" customHeight="1">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c r="C23" s="465"/>
    </row>
    <row r="24" spans="1:22">
      <c r="C24" s="465"/>
    </row>
  </sheetData>
  <mergeCells count="21">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2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10;"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AB42"/>
  <sheetViews>
    <sheetView workbookViewId="0">
      <pane ySplit="6" topLeftCell="A7" activePane="bottomLeft" state="frozen"/>
      <selection activeCell="R7" sqref="R7"/>
      <selection pane="bottomLeft" activeCell="D14" sqref="D14"/>
    </sheetView>
  </sheetViews>
  <sheetFormatPr baseColWidth="10" defaultRowHeight="1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c r="A1" s="602" t="s">
        <v>1344</v>
      </c>
      <c r="B1" s="602"/>
      <c r="C1" s="602"/>
      <c r="D1" s="602"/>
      <c r="E1" s="602"/>
      <c r="F1" s="602"/>
      <c r="G1" s="602"/>
      <c r="H1" s="602"/>
      <c r="I1" s="602"/>
      <c r="J1" s="602"/>
      <c r="K1" s="602"/>
      <c r="L1" s="602"/>
      <c r="M1" s="602"/>
      <c r="N1" s="602"/>
      <c r="O1" s="602"/>
      <c r="P1" s="602"/>
      <c r="Q1" s="602"/>
      <c r="R1" s="602"/>
      <c r="S1" s="602"/>
      <c r="T1" s="602"/>
      <c r="U1" s="602"/>
      <c r="V1" s="514" t="s">
        <v>1691</v>
      </c>
      <c r="W1" s="514" t="s">
        <v>1692</v>
      </c>
      <c r="X1" s="514" t="s">
        <v>1693</v>
      </c>
      <c r="Y1" s="514" t="s">
        <v>1694</v>
      </c>
      <c r="Z1" s="514" t="s">
        <v>1695</v>
      </c>
      <c r="AA1" s="514" t="s">
        <v>1696</v>
      </c>
      <c r="AB1" s="514" t="s">
        <v>1697</v>
      </c>
    </row>
    <row r="2" spans="1:28">
      <c r="A2" s="603" t="s">
        <v>1425</v>
      </c>
      <c r="B2" s="603"/>
      <c r="C2" s="603"/>
      <c r="D2" s="603"/>
      <c r="E2" s="603"/>
      <c r="F2" s="603"/>
      <c r="G2" s="603"/>
      <c r="H2" s="603"/>
      <c r="I2" s="603"/>
      <c r="J2" s="603"/>
      <c r="K2" s="603"/>
      <c r="L2" s="603"/>
      <c r="M2" s="603"/>
      <c r="N2" s="603"/>
      <c r="O2" s="603"/>
      <c r="P2" s="603"/>
      <c r="Q2" s="603"/>
      <c r="R2" s="603"/>
      <c r="S2" s="603"/>
      <c r="T2" s="603"/>
      <c r="U2" s="603"/>
    </row>
    <row r="3" spans="1:28" ht="13.5" customHeight="1">
      <c r="A3" s="313" t="s">
        <v>1426</v>
      </c>
      <c r="B3" s="314"/>
      <c r="C3" s="314"/>
      <c r="D3" s="314"/>
      <c r="E3" s="314"/>
      <c r="F3" s="314"/>
      <c r="G3" s="314"/>
      <c r="H3" s="314"/>
      <c r="I3" s="314"/>
      <c r="J3" s="314"/>
      <c r="K3" s="314"/>
      <c r="L3" s="314"/>
      <c r="M3" s="517" t="s">
        <v>1648</v>
      </c>
      <c r="N3" s="517" t="s">
        <v>1649</v>
      </c>
      <c r="O3" s="517" t="s">
        <v>1650</v>
      </c>
      <c r="P3" s="517" t="s">
        <v>1651</v>
      </c>
      <c r="Q3" s="314"/>
      <c r="R3" s="314"/>
      <c r="S3" s="314"/>
      <c r="T3" s="314"/>
      <c r="U3" s="314"/>
    </row>
    <row r="4" spans="1:28" ht="15" customHeight="1">
      <c r="A4" s="545" t="s">
        <v>96</v>
      </c>
      <c r="B4" s="547" t="s">
        <v>110</v>
      </c>
      <c r="C4" s="557" t="s">
        <v>1537</v>
      </c>
      <c r="D4" s="557" t="s">
        <v>1538</v>
      </c>
      <c r="E4" s="557" t="s">
        <v>86</v>
      </c>
      <c r="F4" s="557" t="s">
        <v>391</v>
      </c>
      <c r="G4" s="557" t="s">
        <v>87</v>
      </c>
      <c r="H4" s="560" t="s">
        <v>99</v>
      </c>
      <c r="I4" s="562"/>
      <c r="J4" s="562"/>
      <c r="K4" s="562"/>
      <c r="L4" s="562"/>
      <c r="M4" s="562"/>
      <c r="N4" s="562"/>
      <c r="O4" s="561"/>
      <c r="P4" s="566" t="s">
        <v>100</v>
      </c>
      <c r="Q4" s="567"/>
      <c r="R4" s="547" t="s">
        <v>102</v>
      </c>
      <c r="S4" s="547" t="s">
        <v>109</v>
      </c>
      <c r="T4" s="547" t="s">
        <v>108</v>
      </c>
      <c r="U4" s="563" t="s">
        <v>88</v>
      </c>
    </row>
    <row r="5" spans="1:28" ht="15" customHeight="1">
      <c r="A5" s="545"/>
      <c r="B5" s="545"/>
      <c r="C5" s="558"/>
      <c r="D5" s="558"/>
      <c r="E5" s="558"/>
      <c r="F5" s="558"/>
      <c r="G5" s="558"/>
      <c r="H5" s="560" t="s">
        <v>103</v>
      </c>
      <c r="I5" s="561"/>
      <c r="J5" s="560" t="s">
        <v>104</v>
      </c>
      <c r="K5" s="561"/>
      <c r="L5" s="560" t="s">
        <v>105</v>
      </c>
      <c r="M5" s="561"/>
      <c r="N5" s="560" t="s">
        <v>106</v>
      </c>
      <c r="O5" s="561"/>
      <c r="P5" s="568"/>
      <c r="Q5" s="569"/>
      <c r="R5" s="545"/>
      <c r="S5" s="545"/>
      <c r="T5" s="545"/>
      <c r="U5" s="564"/>
    </row>
    <row r="6" spans="1:28" ht="25.5">
      <c r="A6" s="546"/>
      <c r="B6" s="546"/>
      <c r="C6" s="559"/>
      <c r="D6" s="559"/>
      <c r="E6" s="559"/>
      <c r="F6" s="559"/>
      <c r="G6" s="559"/>
      <c r="H6" s="441" t="s">
        <v>107</v>
      </c>
      <c r="I6" s="441" t="s">
        <v>12</v>
      </c>
      <c r="J6" s="441" t="s">
        <v>107</v>
      </c>
      <c r="K6" s="441" t="s">
        <v>12</v>
      </c>
      <c r="L6" s="441" t="s">
        <v>107</v>
      </c>
      <c r="M6" s="441" t="s">
        <v>12</v>
      </c>
      <c r="N6" s="441" t="s">
        <v>107</v>
      </c>
      <c r="O6" s="441" t="s">
        <v>12</v>
      </c>
      <c r="P6" s="441" t="s">
        <v>107</v>
      </c>
      <c r="Q6" s="441" t="s">
        <v>12</v>
      </c>
      <c r="R6" s="546"/>
      <c r="S6" s="546"/>
      <c r="T6" s="546"/>
      <c r="U6" s="565"/>
    </row>
    <row r="7" spans="1:28" ht="15.75">
      <c r="A7" s="442"/>
      <c r="B7" s="443"/>
      <c r="C7" s="444"/>
      <c r="D7" s="444"/>
      <c r="E7" s="444"/>
      <c r="F7" s="445"/>
      <c r="G7" s="444"/>
      <c r="H7" s="446"/>
      <c r="I7" s="446"/>
      <c r="J7" s="446"/>
      <c r="K7" s="446"/>
      <c r="L7" s="446"/>
      <c r="M7" s="446"/>
      <c r="N7" s="446"/>
      <c r="O7" s="446"/>
      <c r="P7" s="446"/>
      <c r="Q7" s="446"/>
      <c r="R7" s="447"/>
      <c r="S7" s="447"/>
      <c r="T7" s="447"/>
      <c r="U7" s="448"/>
    </row>
    <row r="8" spans="1:28" ht="15.75">
      <c r="A8" s="551" t="s">
        <v>1517</v>
      </c>
      <c r="B8" s="598" t="s">
        <v>1518</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c r="A9" s="552"/>
      <c r="B9" s="598"/>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c r="A10" s="552"/>
      <c r="B10" s="598"/>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c r="A11" s="552"/>
      <c r="B11" s="598"/>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c r="A12" s="552"/>
      <c r="B12" s="598"/>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c r="A13" s="552"/>
      <c r="B13" s="598"/>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c r="A14" s="552"/>
      <c r="B14" s="598"/>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c r="A15" s="552"/>
      <c r="B15" s="598"/>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c r="A16" s="552"/>
      <c r="B16" s="598"/>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c r="A17" s="552"/>
      <c r="B17" s="598"/>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c r="A18" s="552"/>
      <c r="B18" s="598"/>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c r="A19" s="552"/>
      <c r="B19" s="597" t="s">
        <v>1519</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c r="A20" s="552"/>
      <c r="B20" s="597"/>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c r="A21" s="552"/>
      <c r="B21" s="597"/>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c r="A22" s="552"/>
      <c r="B22" s="597"/>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c r="A23" s="552"/>
      <c r="B23" s="597"/>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c r="A24" s="552"/>
      <c r="B24" s="597"/>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c r="A25" s="552"/>
      <c r="B25" s="597"/>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c r="A26" s="552"/>
      <c r="B26" s="597"/>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c r="A27" s="552"/>
      <c r="B27" s="597"/>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c r="A28" s="552"/>
      <c r="B28" s="597"/>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c r="A29" s="552"/>
      <c r="B29" s="597"/>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c r="A30" s="552"/>
      <c r="B30" s="597" t="s">
        <v>1520</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c r="A31" s="552"/>
      <c r="B31" s="597"/>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c r="A32" s="552"/>
      <c r="B32" s="597"/>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c r="A33" s="552"/>
      <c r="B33" s="597"/>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c r="A34" s="552"/>
      <c r="B34" s="597"/>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c r="A35" s="552"/>
      <c r="B35" s="597"/>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c r="A36" s="599" t="s">
        <v>1345</v>
      </c>
      <c r="B36" s="600"/>
      <c r="C36" s="600"/>
      <c r="D36" s="600"/>
      <c r="E36" s="600"/>
      <c r="F36" s="600"/>
      <c r="G36" s="601"/>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c r="B39" s="465"/>
    </row>
    <row r="40" spans="1:21">
      <c r="B40" s="465"/>
    </row>
    <row r="41" spans="1:21">
      <c r="B41" s="465"/>
    </row>
    <row r="42" spans="1:21">
      <c r="B42" s="465"/>
    </row>
  </sheetData>
  <mergeCells count="24">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B19:B29"/>
    <mergeCell ref="B8:B18"/>
    <mergeCell ref="G4:G6"/>
    <mergeCell ref="B4:B6"/>
    <mergeCell ref="C4:C6"/>
    <mergeCell ref="E4:E6"/>
    <mergeCell ref="F4:F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10;"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B35"/>
  <sheetViews>
    <sheetView workbookViewId="0">
      <pane ySplit="8" topLeftCell="A9" activePane="bottomLeft" state="frozen"/>
      <selection activeCell="K7" sqref="K7"/>
      <selection pane="bottomLeft" activeCell="C15" sqref="C15"/>
    </sheetView>
  </sheetViews>
  <sheetFormatPr baseColWidth="10" defaultRowHeight="1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c r="B1" s="514" t="s">
        <v>1652</v>
      </c>
      <c r="C1" s="514" t="s">
        <v>1653</v>
      </c>
      <c r="D1" s="514" t="s">
        <v>1654</v>
      </c>
      <c r="E1" s="514" t="s">
        <v>1655</v>
      </c>
      <c r="F1" s="605" t="s">
        <v>1355</v>
      </c>
      <c r="G1" s="605"/>
      <c r="H1" s="605"/>
      <c r="I1" s="605"/>
      <c r="J1" s="605"/>
      <c r="K1" s="605"/>
      <c r="L1" s="605"/>
      <c r="M1" s="605"/>
      <c r="N1" s="290"/>
      <c r="O1" s="290"/>
      <c r="P1" s="290"/>
      <c r="Q1" s="290"/>
      <c r="R1" s="290"/>
      <c r="S1" s="290"/>
      <c r="T1" s="290"/>
      <c r="U1" s="290"/>
      <c r="V1" s="290"/>
      <c r="W1" s="290"/>
      <c r="X1" s="290"/>
      <c r="Y1" s="290"/>
      <c r="Z1" s="290"/>
      <c r="AA1" s="290"/>
      <c r="AB1" s="290"/>
    </row>
    <row r="2" spans="1:28" ht="18.75">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c r="A3" s="318" t="s">
        <v>1427</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c r="A4" s="318" t="s">
        <v>1428</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c r="A5" s="593" t="s">
        <v>1429</v>
      </c>
      <c r="B5" s="606"/>
      <c r="C5" s="606"/>
      <c r="D5" s="606"/>
      <c r="E5" s="606"/>
      <c r="F5" s="606"/>
      <c r="G5" s="606"/>
      <c r="H5" s="606"/>
      <c r="I5" s="606"/>
      <c r="J5" s="606"/>
      <c r="K5" s="606"/>
      <c r="L5" s="606"/>
      <c r="M5" s="606"/>
      <c r="N5" s="606"/>
      <c r="O5" s="606"/>
      <c r="P5" s="606"/>
      <c r="Q5" s="606"/>
      <c r="R5" s="606"/>
      <c r="S5" s="606"/>
      <c r="T5" s="606"/>
      <c r="U5" s="606"/>
      <c r="V5" s="606"/>
    </row>
    <row r="6" spans="1:28" ht="15" customHeight="1">
      <c r="A6" s="545" t="s">
        <v>96</v>
      </c>
      <c r="B6" s="547" t="s">
        <v>110</v>
      </c>
      <c r="C6" s="557" t="s">
        <v>1537</v>
      </c>
      <c r="D6" s="557" t="s">
        <v>1538</v>
      </c>
      <c r="E6" s="557" t="s">
        <v>86</v>
      </c>
      <c r="F6" s="557" t="s">
        <v>391</v>
      </c>
      <c r="G6" s="557" t="s">
        <v>87</v>
      </c>
      <c r="H6" s="560" t="s">
        <v>99</v>
      </c>
      <c r="I6" s="562"/>
      <c r="J6" s="562"/>
      <c r="K6" s="562"/>
      <c r="L6" s="562"/>
      <c r="M6" s="562"/>
      <c r="N6" s="562"/>
      <c r="O6" s="561"/>
      <c r="P6" s="566" t="s">
        <v>100</v>
      </c>
      <c r="Q6" s="567"/>
      <c r="R6" s="547" t="s">
        <v>101</v>
      </c>
      <c r="S6" s="547" t="s">
        <v>102</v>
      </c>
      <c r="T6" s="547" t="s">
        <v>109</v>
      </c>
      <c r="U6" s="547" t="s">
        <v>108</v>
      </c>
      <c r="V6" s="563" t="s">
        <v>88</v>
      </c>
    </row>
    <row r="7" spans="1:28" ht="15" customHeight="1">
      <c r="A7" s="545"/>
      <c r="B7" s="545"/>
      <c r="C7" s="558"/>
      <c r="D7" s="558"/>
      <c r="E7" s="558"/>
      <c r="F7" s="558"/>
      <c r="G7" s="558"/>
      <c r="H7" s="560" t="s">
        <v>103</v>
      </c>
      <c r="I7" s="561"/>
      <c r="J7" s="560" t="s">
        <v>104</v>
      </c>
      <c r="K7" s="561"/>
      <c r="L7" s="560" t="s">
        <v>105</v>
      </c>
      <c r="M7" s="561"/>
      <c r="N7" s="560" t="s">
        <v>106</v>
      </c>
      <c r="O7" s="561"/>
      <c r="P7" s="568"/>
      <c r="Q7" s="569"/>
      <c r="R7" s="545"/>
      <c r="S7" s="545"/>
      <c r="T7" s="545"/>
      <c r="U7" s="545"/>
      <c r="V7" s="564"/>
    </row>
    <row r="8" spans="1:28" ht="25.5">
      <c r="A8" s="546"/>
      <c r="B8" s="546"/>
      <c r="C8" s="559"/>
      <c r="D8" s="559"/>
      <c r="E8" s="559"/>
      <c r="F8" s="559"/>
      <c r="G8" s="559"/>
      <c r="H8" s="441" t="s">
        <v>107</v>
      </c>
      <c r="I8" s="441" t="s">
        <v>12</v>
      </c>
      <c r="J8" s="441" t="s">
        <v>107</v>
      </c>
      <c r="K8" s="441" t="s">
        <v>12</v>
      </c>
      <c r="L8" s="441" t="s">
        <v>107</v>
      </c>
      <c r="M8" s="441" t="s">
        <v>12</v>
      </c>
      <c r="N8" s="441" t="s">
        <v>107</v>
      </c>
      <c r="O8" s="441" t="s">
        <v>12</v>
      </c>
      <c r="P8" s="441" t="s">
        <v>107</v>
      </c>
      <c r="Q8" s="441" t="s">
        <v>12</v>
      </c>
      <c r="R8" s="546"/>
      <c r="S8" s="546"/>
      <c r="T8" s="546"/>
      <c r="U8" s="546"/>
      <c r="V8" s="565"/>
    </row>
    <row r="9" spans="1:28" s="366" customFormat="1" ht="15.75">
      <c r="A9" s="442"/>
      <c r="B9" s="443"/>
      <c r="C9" s="444"/>
      <c r="D9" s="444"/>
      <c r="E9" s="444"/>
      <c r="F9" s="445"/>
      <c r="G9" s="444"/>
      <c r="H9" s="446"/>
      <c r="I9" s="446"/>
      <c r="J9" s="446"/>
      <c r="K9" s="446"/>
      <c r="L9" s="446"/>
      <c r="M9" s="446"/>
      <c r="N9" s="446"/>
      <c r="O9" s="446"/>
      <c r="P9" s="446"/>
      <c r="Q9" s="446"/>
      <c r="R9" s="447"/>
      <c r="S9" s="447"/>
      <c r="T9" s="447"/>
      <c r="U9" s="447"/>
      <c r="V9" s="448"/>
    </row>
    <row r="10" spans="1:28" ht="15.75">
      <c r="A10" s="604" t="s">
        <v>1431</v>
      </c>
      <c r="B10" s="604" t="s">
        <v>1430</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c r="A11" s="604"/>
      <c r="B11" s="604"/>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c r="A12" s="604"/>
      <c r="B12" s="604"/>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c r="A13" s="604"/>
      <c r="B13" s="604"/>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c r="A14" s="604"/>
      <c r="B14" s="604"/>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c r="A15" s="604"/>
      <c r="B15" s="604"/>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c r="A16" s="604"/>
      <c r="B16" s="604"/>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c r="A17" s="548" t="s">
        <v>1433</v>
      </c>
      <c r="B17" s="548"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c r="A18" s="549"/>
      <c r="B18" s="549"/>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c r="A19" s="549"/>
      <c r="B19" s="549"/>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c r="A20" s="549"/>
      <c r="B20" s="549"/>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c r="A21" s="549"/>
      <c r="B21" s="549"/>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c r="A22" s="550"/>
      <c r="B22" s="550"/>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c r="A23" s="604" t="s">
        <v>1434</v>
      </c>
      <c r="B23" s="548"/>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c r="A24" s="604"/>
      <c r="B24" s="549"/>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c r="A25" s="604"/>
      <c r="B25" s="549"/>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c r="A26" s="604"/>
      <c r="B26" s="549"/>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c r="A27" s="604"/>
      <c r="B27" s="549"/>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c r="A28" s="604"/>
      <c r="B28" s="550"/>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c r="C32" s="465"/>
    </row>
    <row r="33" spans="3:3">
      <c r="C33" s="465"/>
    </row>
    <row r="34" spans="3:3">
      <c r="C34" s="465"/>
    </row>
    <row r="35" spans="3:3">
      <c r="C35" s="465"/>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10;"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c r="A1" s="410"/>
      <c r="B1" s="410"/>
      <c r="C1" s="410"/>
      <c r="D1" s="410"/>
      <c r="E1" s="410"/>
      <c r="F1" s="607" t="s">
        <v>1479</v>
      </c>
      <c r="G1" s="607"/>
      <c r="H1" s="607"/>
      <c r="I1" s="607"/>
      <c r="J1" s="607"/>
      <c r="K1" s="607"/>
      <c r="L1" s="607"/>
      <c r="M1" s="607"/>
      <c r="N1" s="411"/>
      <c r="O1" s="465" t="s">
        <v>1656</v>
      </c>
      <c r="P1" s="465" t="s">
        <v>1657</v>
      </c>
      <c r="Q1" s="465" t="s">
        <v>1658</v>
      </c>
      <c r="R1" s="465" t="s">
        <v>1659</v>
      </c>
      <c r="S1" s="465" t="s">
        <v>1660</v>
      </c>
      <c r="T1" s="465" t="s">
        <v>1661</v>
      </c>
      <c r="U1" s="465" t="s">
        <v>1662</v>
      </c>
      <c r="V1" s="465" t="s">
        <v>1663</v>
      </c>
      <c r="W1" s="465" t="s">
        <v>1664</v>
      </c>
      <c r="X1" s="465" t="s">
        <v>1665</v>
      </c>
      <c r="Y1" s="465" t="s">
        <v>1666</v>
      </c>
      <c r="Z1" s="465" t="s">
        <v>1667</v>
      </c>
      <c r="AA1" s="465" t="s">
        <v>1668</v>
      </c>
      <c r="AB1" s="465" t="s">
        <v>1669</v>
      </c>
      <c r="AC1" s="465" t="s">
        <v>1670</v>
      </c>
      <c r="AD1" s="465" t="s">
        <v>1671</v>
      </c>
      <c r="AE1" s="465" t="s">
        <v>1672</v>
      </c>
      <c r="AF1" s="410"/>
      <c r="AG1" s="410"/>
      <c r="AH1" s="410"/>
      <c r="AI1" s="410"/>
      <c r="AJ1" s="410"/>
      <c r="AK1" s="410"/>
      <c r="AL1" s="410"/>
      <c r="AM1" s="410"/>
      <c r="AN1" s="410"/>
      <c r="AO1" s="410"/>
      <c r="AP1" s="410"/>
    </row>
    <row r="2" spans="1:42" ht="18.7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c r="A3" s="409" t="s">
        <v>1485</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c r="A4" s="409" t="s">
        <v>1496</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c r="A5" s="413" t="s">
        <v>1486</v>
      </c>
      <c r="B5" s="414"/>
      <c r="C5" s="414"/>
      <c r="D5" s="414"/>
      <c r="E5" s="414"/>
      <c r="F5" s="414"/>
      <c r="G5" s="414"/>
      <c r="H5" s="414"/>
      <c r="I5" s="414"/>
      <c r="J5" s="414"/>
      <c r="K5" s="414"/>
      <c r="L5" s="414"/>
      <c r="M5" s="414"/>
      <c r="N5" s="414"/>
      <c r="O5" s="414"/>
      <c r="P5" s="414"/>
      <c r="Q5" s="414"/>
      <c r="R5" s="414"/>
      <c r="S5" s="414"/>
      <c r="T5" s="414"/>
      <c r="U5" s="414"/>
    </row>
    <row r="6" spans="1:42" ht="15" customHeight="1">
      <c r="A6" s="545" t="s">
        <v>96</v>
      </c>
      <c r="B6" s="547" t="s">
        <v>110</v>
      </c>
      <c r="C6" s="557" t="s">
        <v>1537</v>
      </c>
      <c r="D6" s="557" t="s">
        <v>1538</v>
      </c>
      <c r="E6" s="557" t="s">
        <v>86</v>
      </c>
      <c r="F6" s="557" t="s">
        <v>391</v>
      </c>
      <c r="G6" s="557" t="s">
        <v>87</v>
      </c>
      <c r="H6" s="560" t="s">
        <v>99</v>
      </c>
      <c r="I6" s="562"/>
      <c r="J6" s="562"/>
      <c r="K6" s="562"/>
      <c r="L6" s="562"/>
      <c r="M6" s="562"/>
      <c r="N6" s="562"/>
      <c r="O6" s="561"/>
      <c r="P6" s="566" t="s">
        <v>100</v>
      </c>
      <c r="Q6" s="567"/>
      <c r="R6" s="547" t="s">
        <v>102</v>
      </c>
      <c r="S6" s="547" t="s">
        <v>109</v>
      </c>
      <c r="T6" s="547" t="s">
        <v>108</v>
      </c>
      <c r="U6" s="563" t="s">
        <v>88</v>
      </c>
    </row>
    <row r="7" spans="1:42" ht="15" customHeight="1">
      <c r="A7" s="545"/>
      <c r="B7" s="545"/>
      <c r="C7" s="558"/>
      <c r="D7" s="558"/>
      <c r="E7" s="558"/>
      <c r="F7" s="558"/>
      <c r="G7" s="558"/>
      <c r="H7" s="560" t="s">
        <v>103</v>
      </c>
      <c r="I7" s="561"/>
      <c r="J7" s="560" t="s">
        <v>104</v>
      </c>
      <c r="K7" s="561"/>
      <c r="L7" s="560" t="s">
        <v>105</v>
      </c>
      <c r="M7" s="561"/>
      <c r="N7" s="560" t="s">
        <v>106</v>
      </c>
      <c r="O7" s="561"/>
      <c r="P7" s="568"/>
      <c r="Q7" s="569"/>
      <c r="R7" s="545"/>
      <c r="S7" s="545"/>
      <c r="T7" s="545"/>
      <c r="U7" s="564"/>
    </row>
    <row r="8" spans="1:42" ht="25.5">
      <c r="A8" s="546"/>
      <c r="B8" s="546"/>
      <c r="C8" s="559"/>
      <c r="D8" s="559"/>
      <c r="E8" s="559"/>
      <c r="F8" s="559"/>
      <c r="G8" s="559"/>
      <c r="H8" s="441" t="s">
        <v>107</v>
      </c>
      <c r="I8" s="441" t="s">
        <v>12</v>
      </c>
      <c r="J8" s="441" t="s">
        <v>107</v>
      </c>
      <c r="K8" s="441" t="s">
        <v>12</v>
      </c>
      <c r="L8" s="441" t="s">
        <v>107</v>
      </c>
      <c r="M8" s="441" t="s">
        <v>12</v>
      </c>
      <c r="N8" s="441" t="s">
        <v>107</v>
      </c>
      <c r="O8" s="441" t="s">
        <v>12</v>
      </c>
      <c r="P8" s="441" t="s">
        <v>107</v>
      </c>
      <c r="Q8" s="441" t="s">
        <v>12</v>
      </c>
      <c r="R8" s="546"/>
      <c r="S8" s="546"/>
      <c r="T8" s="546"/>
      <c r="U8" s="565"/>
    </row>
    <row r="9" spans="1:42" ht="15.75">
      <c r="A9" s="442"/>
      <c r="B9" s="443"/>
      <c r="C9" s="444"/>
      <c r="D9" s="444"/>
      <c r="E9" s="444"/>
      <c r="F9" s="445"/>
      <c r="G9" s="444"/>
      <c r="H9" s="446"/>
      <c r="I9" s="446"/>
      <c r="J9" s="446"/>
      <c r="K9" s="446"/>
      <c r="L9" s="446"/>
      <c r="M9" s="446"/>
      <c r="N9" s="446"/>
      <c r="O9" s="446"/>
      <c r="P9" s="446"/>
      <c r="Q9" s="446"/>
      <c r="R9" s="447"/>
      <c r="S9" s="447"/>
      <c r="T9" s="447"/>
      <c r="U9" s="448"/>
    </row>
    <row r="10" spans="1:42" ht="15.75" customHeight="1">
      <c r="A10" s="548" t="s">
        <v>1487</v>
      </c>
      <c r="B10" s="548" t="s">
        <v>1488</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c r="A11" s="549"/>
      <c r="B11" s="549"/>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c r="A12" s="549"/>
      <c r="B12" s="549"/>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c r="A13" s="549"/>
      <c r="B13" s="549"/>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c r="A14" s="549"/>
      <c r="B14" s="549"/>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c r="A15" s="549"/>
      <c r="B15" s="549"/>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c r="A16" s="549"/>
      <c r="B16" s="549"/>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c r="A17" s="549"/>
      <c r="B17" s="550"/>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c r="A18" s="549"/>
      <c r="B18" s="548" t="s">
        <v>1489</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c r="A19" s="549"/>
      <c r="B19" s="549"/>
      <c r="C19" s="326"/>
      <c r="D19" s="326"/>
      <c r="E19" s="326"/>
      <c r="F19" s="326"/>
      <c r="G19" s="326"/>
      <c r="H19" s="356"/>
      <c r="I19" s="357"/>
      <c r="J19" s="356"/>
      <c r="K19" s="357"/>
      <c r="L19" s="356"/>
      <c r="M19" s="357"/>
      <c r="N19" s="356"/>
      <c r="O19" s="357"/>
      <c r="P19" s="404"/>
      <c r="Q19" s="402"/>
      <c r="R19" s="326"/>
      <c r="S19" s="326"/>
      <c r="T19" s="326"/>
      <c r="U19" s="326"/>
    </row>
    <row r="20" spans="1:21" ht="15.75">
      <c r="A20" s="549"/>
      <c r="B20" s="549"/>
      <c r="C20" s="326"/>
      <c r="D20" s="326"/>
      <c r="E20" s="326"/>
      <c r="F20" s="326"/>
      <c r="G20" s="326"/>
      <c r="H20" s="356"/>
      <c r="I20" s="357"/>
      <c r="J20" s="356"/>
      <c r="K20" s="357"/>
      <c r="L20" s="356"/>
      <c r="M20" s="357"/>
      <c r="N20" s="356"/>
      <c r="O20" s="357"/>
      <c r="P20" s="404"/>
      <c r="Q20" s="402"/>
      <c r="R20" s="326"/>
      <c r="S20" s="326"/>
      <c r="T20" s="326"/>
      <c r="U20" s="326"/>
    </row>
    <row r="21" spans="1:21" ht="15.75">
      <c r="A21" s="549"/>
      <c r="B21" s="549"/>
      <c r="C21" s="326"/>
      <c r="D21" s="326"/>
      <c r="E21" s="326"/>
      <c r="F21" s="326"/>
      <c r="G21" s="326"/>
      <c r="H21" s="356"/>
      <c r="I21" s="357"/>
      <c r="J21" s="356"/>
      <c r="K21" s="357"/>
      <c r="L21" s="356"/>
      <c r="M21" s="357"/>
      <c r="N21" s="356"/>
      <c r="O21" s="357"/>
      <c r="P21" s="404"/>
      <c r="Q21" s="402"/>
      <c r="R21" s="326"/>
      <c r="S21" s="326"/>
      <c r="T21" s="326"/>
      <c r="U21" s="326"/>
    </row>
    <row r="22" spans="1:21" ht="15.75">
      <c r="A22" s="549"/>
      <c r="B22" s="549"/>
      <c r="C22" s="326"/>
      <c r="D22" s="326"/>
      <c r="E22" s="326"/>
      <c r="F22" s="326"/>
      <c r="G22" s="326"/>
      <c r="H22" s="356"/>
      <c r="I22" s="357"/>
      <c r="J22" s="356"/>
      <c r="K22" s="357"/>
      <c r="L22" s="356"/>
      <c r="M22" s="357"/>
      <c r="N22" s="356"/>
      <c r="O22" s="357"/>
      <c r="P22" s="404"/>
      <c r="Q22" s="402"/>
      <c r="R22" s="326"/>
      <c r="S22" s="326"/>
      <c r="T22" s="326"/>
      <c r="U22" s="326"/>
    </row>
    <row r="23" spans="1:21" ht="15.75">
      <c r="A23" s="549"/>
      <c r="B23" s="549"/>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c r="A24" s="549"/>
      <c r="B24" s="550"/>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c r="A25" s="549"/>
      <c r="B25" s="548" t="s">
        <v>1490</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c r="A26" s="549"/>
      <c r="B26" s="549"/>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c r="A27" s="549"/>
      <c r="B27" s="549"/>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c r="A28" s="549"/>
      <c r="B28" s="550"/>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c r="A29" s="549"/>
      <c r="B29" s="548" t="s">
        <v>1491</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c r="A30" s="549"/>
      <c r="B30" s="549"/>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c r="A31" s="549"/>
      <c r="B31" s="549"/>
      <c r="C31" s="326"/>
      <c r="D31" s="326"/>
      <c r="E31" s="326"/>
      <c r="F31" s="326"/>
      <c r="G31" s="326"/>
      <c r="H31" s="356"/>
      <c r="I31" s="357"/>
      <c r="J31" s="356"/>
      <c r="K31" s="357"/>
      <c r="L31" s="356"/>
      <c r="M31" s="357"/>
      <c r="N31" s="356"/>
      <c r="O31" s="357"/>
      <c r="P31" s="404"/>
      <c r="Q31" s="402"/>
      <c r="R31" s="326"/>
      <c r="S31" s="326"/>
      <c r="T31" s="326"/>
      <c r="U31" s="326"/>
    </row>
    <row r="32" spans="1:21" ht="15.75">
      <c r="A32" s="549"/>
      <c r="B32" s="549"/>
      <c r="C32" s="326"/>
      <c r="D32" s="326"/>
      <c r="E32" s="326"/>
      <c r="F32" s="326"/>
      <c r="G32" s="326"/>
      <c r="H32" s="356"/>
      <c r="I32" s="357"/>
      <c r="J32" s="356"/>
      <c r="K32" s="357"/>
      <c r="L32" s="356"/>
      <c r="M32" s="357"/>
      <c r="N32" s="356"/>
      <c r="O32" s="357"/>
      <c r="P32" s="404"/>
      <c r="Q32" s="402"/>
      <c r="R32" s="326"/>
      <c r="S32" s="326"/>
      <c r="T32" s="326"/>
      <c r="U32" s="326"/>
    </row>
    <row r="33" spans="1:21" ht="15.75">
      <c r="A33" s="549"/>
      <c r="B33" s="549"/>
      <c r="C33" s="326"/>
      <c r="D33" s="326"/>
      <c r="E33" s="326"/>
      <c r="F33" s="326"/>
      <c r="G33" s="326"/>
      <c r="H33" s="356"/>
      <c r="I33" s="357"/>
      <c r="J33" s="356"/>
      <c r="K33" s="357"/>
      <c r="L33" s="356"/>
      <c r="M33" s="357"/>
      <c r="N33" s="356"/>
      <c r="O33" s="357"/>
      <c r="P33" s="404"/>
      <c r="Q33" s="402"/>
      <c r="R33" s="326"/>
      <c r="S33" s="326"/>
      <c r="T33" s="326"/>
      <c r="U33" s="326"/>
    </row>
    <row r="34" spans="1:21" ht="15.75">
      <c r="A34" s="549"/>
      <c r="B34" s="549"/>
      <c r="C34" s="326"/>
      <c r="D34" s="326"/>
      <c r="E34" s="326"/>
      <c r="F34" s="326"/>
      <c r="G34" s="326"/>
      <c r="H34" s="356"/>
      <c r="I34" s="357"/>
      <c r="J34" s="356"/>
      <c r="K34" s="357"/>
      <c r="L34" s="356"/>
      <c r="M34" s="357"/>
      <c r="N34" s="356"/>
      <c r="O34" s="357"/>
      <c r="P34" s="404"/>
      <c r="Q34" s="402"/>
      <c r="R34" s="326"/>
      <c r="S34" s="326"/>
      <c r="T34" s="326"/>
      <c r="U34" s="326"/>
    </row>
    <row r="35" spans="1:21" ht="15.75">
      <c r="A35" s="549"/>
      <c r="B35" s="549"/>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c r="A36" s="549"/>
      <c r="B36" s="549"/>
      <c r="C36" s="326"/>
      <c r="D36" s="326"/>
      <c r="E36" s="326"/>
      <c r="F36" s="326"/>
      <c r="G36" s="326"/>
      <c r="H36" s="356"/>
      <c r="I36" s="357"/>
      <c r="J36" s="356"/>
      <c r="K36" s="357"/>
      <c r="L36" s="356"/>
      <c r="M36" s="357"/>
      <c r="N36" s="356"/>
      <c r="O36" s="357"/>
      <c r="P36" s="404"/>
      <c r="Q36" s="402"/>
      <c r="R36" s="326"/>
      <c r="S36" s="326"/>
      <c r="T36" s="326"/>
      <c r="U36" s="326"/>
    </row>
    <row r="37" spans="1:21" ht="15.75">
      <c r="A37" s="549"/>
      <c r="B37" s="549"/>
      <c r="C37" s="326"/>
      <c r="D37" s="326"/>
      <c r="E37" s="326"/>
      <c r="F37" s="326"/>
      <c r="G37" s="326"/>
      <c r="H37" s="356"/>
      <c r="I37" s="357"/>
      <c r="J37" s="356"/>
      <c r="K37" s="357"/>
      <c r="L37" s="356"/>
      <c r="M37" s="357"/>
      <c r="N37" s="356"/>
      <c r="O37" s="357"/>
      <c r="P37" s="404"/>
      <c r="Q37" s="402"/>
      <c r="R37" s="326"/>
      <c r="S37" s="326"/>
      <c r="T37" s="326"/>
      <c r="U37" s="326"/>
    </row>
    <row r="38" spans="1:21" ht="15.75">
      <c r="A38" s="549"/>
      <c r="B38" s="549"/>
      <c r="C38" s="326"/>
      <c r="D38" s="326"/>
      <c r="E38" s="326"/>
      <c r="F38" s="326"/>
      <c r="G38" s="326"/>
      <c r="H38" s="356"/>
      <c r="I38" s="357"/>
      <c r="J38" s="356"/>
      <c r="K38" s="357"/>
      <c r="L38" s="356"/>
      <c r="M38" s="357"/>
      <c r="N38" s="356"/>
      <c r="O38" s="357"/>
      <c r="P38" s="404"/>
      <c r="Q38" s="402"/>
      <c r="R38" s="326"/>
      <c r="S38" s="326"/>
      <c r="T38" s="326"/>
      <c r="U38" s="326"/>
    </row>
    <row r="39" spans="1:21" ht="15.75">
      <c r="A39" s="549"/>
      <c r="B39" s="549"/>
      <c r="C39" s="326"/>
      <c r="D39" s="326"/>
      <c r="E39" s="326"/>
      <c r="F39" s="326"/>
      <c r="G39" s="326"/>
      <c r="H39" s="356"/>
      <c r="I39" s="357"/>
      <c r="J39" s="356"/>
      <c r="K39" s="357"/>
      <c r="L39" s="356"/>
      <c r="M39" s="357"/>
      <c r="N39" s="356"/>
      <c r="O39" s="357"/>
      <c r="P39" s="404"/>
      <c r="Q39" s="402"/>
      <c r="R39" s="326"/>
      <c r="S39" s="326"/>
      <c r="T39" s="326"/>
      <c r="U39" s="326"/>
    </row>
    <row r="40" spans="1:21" ht="15.75">
      <c r="A40" s="550"/>
      <c r="B40" s="550"/>
      <c r="C40" s="326"/>
      <c r="D40" s="326"/>
      <c r="E40" s="326"/>
      <c r="F40" s="326"/>
      <c r="G40" s="326"/>
      <c r="H40" s="356"/>
      <c r="I40" s="357"/>
      <c r="J40" s="356"/>
      <c r="K40" s="357"/>
      <c r="L40" s="356"/>
      <c r="M40" s="357"/>
      <c r="N40" s="356"/>
      <c r="O40" s="357"/>
      <c r="P40" s="404"/>
      <c r="Q40" s="402"/>
      <c r="R40" s="326"/>
      <c r="S40" s="326"/>
      <c r="T40" s="326"/>
      <c r="U40" s="326"/>
    </row>
    <row r="41" spans="1:21" ht="15.75">
      <c r="A41" s="548" t="s">
        <v>1492</v>
      </c>
      <c r="B41" s="548" t="s">
        <v>1493</v>
      </c>
      <c r="C41" s="326"/>
      <c r="D41" s="326"/>
      <c r="E41" s="326"/>
      <c r="F41" s="326"/>
      <c r="G41" s="326"/>
      <c r="H41" s="356"/>
      <c r="I41" s="357"/>
      <c r="J41" s="356"/>
      <c r="K41" s="357"/>
      <c r="L41" s="356"/>
      <c r="M41" s="357"/>
      <c r="N41" s="356"/>
      <c r="O41" s="357"/>
      <c r="P41" s="404"/>
      <c r="Q41" s="402"/>
      <c r="R41" s="326"/>
      <c r="S41" s="326"/>
      <c r="T41" s="326"/>
      <c r="U41" s="326"/>
    </row>
    <row r="42" spans="1:21" ht="15.75">
      <c r="A42" s="549"/>
      <c r="B42" s="549"/>
      <c r="C42" s="326"/>
      <c r="D42" s="326"/>
      <c r="E42" s="326"/>
      <c r="F42" s="326"/>
      <c r="G42" s="326"/>
      <c r="H42" s="356"/>
      <c r="I42" s="357"/>
      <c r="J42" s="356"/>
      <c r="K42" s="357"/>
      <c r="L42" s="356"/>
      <c r="M42" s="357"/>
      <c r="N42" s="356"/>
      <c r="O42" s="357"/>
      <c r="P42" s="404"/>
      <c r="Q42" s="402"/>
      <c r="R42" s="326"/>
      <c r="S42" s="326"/>
      <c r="T42" s="326"/>
      <c r="U42" s="326"/>
    </row>
    <row r="43" spans="1:21" ht="15.75">
      <c r="A43" s="549"/>
      <c r="B43" s="549"/>
      <c r="C43" s="326"/>
      <c r="D43" s="326"/>
      <c r="E43" s="326"/>
      <c r="F43" s="326"/>
      <c r="G43" s="326"/>
      <c r="H43" s="356"/>
      <c r="I43" s="357"/>
      <c r="J43" s="356"/>
      <c r="K43" s="357"/>
      <c r="L43" s="356"/>
      <c r="M43" s="357"/>
      <c r="N43" s="356"/>
      <c r="O43" s="357"/>
      <c r="P43" s="404"/>
      <c r="Q43" s="402"/>
      <c r="R43" s="326"/>
      <c r="S43" s="326"/>
      <c r="T43" s="326"/>
      <c r="U43" s="326"/>
    </row>
    <row r="44" spans="1:21" ht="15.75">
      <c r="A44" s="549"/>
      <c r="B44" s="549"/>
      <c r="C44" s="326"/>
      <c r="D44" s="326"/>
      <c r="E44" s="326"/>
      <c r="F44" s="326"/>
      <c r="G44" s="326"/>
      <c r="H44" s="356"/>
      <c r="I44" s="357"/>
      <c r="J44" s="356"/>
      <c r="K44" s="357"/>
      <c r="L44" s="356"/>
      <c r="M44" s="357"/>
      <c r="N44" s="356"/>
      <c r="O44" s="357"/>
      <c r="P44" s="404"/>
      <c r="Q44" s="402"/>
      <c r="R44" s="326"/>
      <c r="S44" s="326"/>
      <c r="T44" s="326"/>
      <c r="U44" s="326"/>
    </row>
    <row r="45" spans="1:21" ht="15.75">
      <c r="A45" s="549"/>
      <c r="B45" s="549"/>
      <c r="C45" s="326"/>
      <c r="D45" s="326"/>
      <c r="E45" s="326"/>
      <c r="F45" s="326"/>
      <c r="G45" s="326"/>
      <c r="H45" s="356"/>
      <c r="I45" s="357"/>
      <c r="J45" s="356"/>
      <c r="K45" s="357"/>
      <c r="L45" s="356"/>
      <c r="M45" s="357"/>
      <c r="N45" s="356"/>
      <c r="O45" s="357"/>
      <c r="P45" s="404"/>
      <c r="Q45" s="402"/>
      <c r="R45" s="326"/>
      <c r="S45" s="326"/>
      <c r="T45" s="326"/>
      <c r="U45" s="326"/>
    </row>
    <row r="46" spans="1:21" ht="15.75">
      <c r="A46" s="549"/>
      <c r="B46" s="549"/>
      <c r="C46" s="326"/>
      <c r="D46" s="326"/>
      <c r="E46" s="326"/>
      <c r="F46" s="326"/>
      <c r="G46" s="326"/>
      <c r="H46" s="356"/>
      <c r="I46" s="357"/>
      <c r="J46" s="356"/>
      <c r="K46" s="357"/>
      <c r="L46" s="356"/>
      <c r="M46" s="357"/>
      <c r="N46" s="356"/>
      <c r="O46" s="357"/>
      <c r="P46" s="404"/>
      <c r="Q46" s="402"/>
      <c r="R46" s="326"/>
      <c r="S46" s="326"/>
      <c r="T46" s="326"/>
      <c r="U46" s="326"/>
    </row>
    <row r="47" spans="1:21" ht="15.75">
      <c r="A47" s="549"/>
      <c r="B47" s="549"/>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c r="A48" s="549"/>
      <c r="B48" s="549"/>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c r="A49" s="549"/>
      <c r="B49" s="550"/>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c r="A50" s="549"/>
      <c r="B50" s="548" t="s">
        <v>1494</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c r="A51" s="549"/>
      <c r="B51" s="549"/>
      <c r="C51" s="326"/>
      <c r="D51" s="326"/>
      <c r="E51" s="326"/>
      <c r="F51" s="326"/>
      <c r="G51" s="326"/>
      <c r="H51" s="356"/>
      <c r="I51" s="357"/>
      <c r="J51" s="356"/>
      <c r="K51" s="357"/>
      <c r="L51" s="356"/>
      <c r="M51" s="357"/>
      <c r="N51" s="356"/>
      <c r="O51" s="357"/>
      <c r="P51" s="404"/>
      <c r="Q51" s="402"/>
      <c r="R51" s="326"/>
      <c r="S51" s="326"/>
      <c r="T51" s="326"/>
      <c r="U51" s="326"/>
    </row>
    <row r="52" spans="1:21" ht="15.75">
      <c r="A52" s="549"/>
      <c r="B52" s="549"/>
      <c r="C52" s="326"/>
      <c r="D52" s="326"/>
      <c r="E52" s="326"/>
      <c r="F52" s="326"/>
      <c r="G52" s="326"/>
      <c r="H52" s="356"/>
      <c r="I52" s="357"/>
      <c r="J52" s="356"/>
      <c r="K52" s="357"/>
      <c r="L52" s="356"/>
      <c r="M52" s="357"/>
      <c r="N52" s="356"/>
      <c r="O52" s="357"/>
      <c r="P52" s="404"/>
      <c r="Q52" s="402"/>
      <c r="R52" s="326"/>
      <c r="S52" s="326"/>
      <c r="T52" s="326"/>
      <c r="U52" s="326"/>
    </row>
    <row r="53" spans="1:21" ht="15.75">
      <c r="A53" s="549"/>
      <c r="B53" s="549"/>
      <c r="C53" s="326"/>
      <c r="D53" s="326"/>
      <c r="E53" s="326"/>
      <c r="F53" s="326"/>
      <c r="G53" s="326"/>
      <c r="H53" s="356"/>
      <c r="I53" s="357"/>
      <c r="J53" s="356"/>
      <c r="K53" s="357"/>
      <c r="L53" s="356"/>
      <c r="M53" s="357"/>
      <c r="N53" s="356"/>
      <c r="O53" s="357"/>
      <c r="P53" s="404"/>
      <c r="Q53" s="402"/>
      <c r="R53" s="326"/>
      <c r="S53" s="326"/>
      <c r="T53" s="326"/>
      <c r="U53" s="326"/>
    </row>
    <row r="54" spans="1:21" ht="15.75">
      <c r="A54" s="549"/>
      <c r="B54" s="549"/>
      <c r="C54" s="326"/>
      <c r="D54" s="326"/>
      <c r="E54" s="326"/>
      <c r="F54" s="326"/>
      <c r="G54" s="326"/>
      <c r="H54" s="356"/>
      <c r="I54" s="357"/>
      <c r="J54" s="356"/>
      <c r="K54" s="357"/>
      <c r="L54" s="356"/>
      <c r="M54" s="357"/>
      <c r="N54" s="356"/>
      <c r="O54" s="357"/>
      <c r="P54" s="404"/>
      <c r="Q54" s="402"/>
      <c r="R54" s="326"/>
      <c r="S54" s="326"/>
      <c r="T54" s="326"/>
      <c r="U54" s="326"/>
    </row>
    <row r="55" spans="1:21" ht="15.75">
      <c r="A55" s="549"/>
      <c r="B55" s="549"/>
      <c r="C55" s="326"/>
      <c r="D55" s="326"/>
      <c r="E55" s="326"/>
      <c r="F55" s="326"/>
      <c r="G55" s="326"/>
      <c r="H55" s="356"/>
      <c r="I55" s="357"/>
      <c r="J55" s="356"/>
      <c r="K55" s="357"/>
      <c r="L55" s="356"/>
      <c r="M55" s="357"/>
      <c r="N55" s="356"/>
      <c r="O55" s="357"/>
      <c r="P55" s="404"/>
      <c r="Q55" s="402"/>
      <c r="R55" s="326"/>
      <c r="S55" s="326"/>
      <c r="T55" s="326"/>
      <c r="U55" s="326"/>
    </row>
    <row r="56" spans="1:21" ht="15.75">
      <c r="A56" s="549"/>
      <c r="B56" s="549"/>
      <c r="C56" s="326"/>
      <c r="D56" s="326"/>
      <c r="E56" s="326"/>
      <c r="F56" s="326"/>
      <c r="G56" s="326"/>
      <c r="H56" s="356"/>
      <c r="I56" s="357"/>
      <c r="J56" s="356"/>
      <c r="K56" s="357"/>
      <c r="L56" s="356"/>
      <c r="M56" s="357"/>
      <c r="N56" s="356"/>
      <c r="O56" s="357"/>
      <c r="P56" s="404"/>
      <c r="Q56" s="402"/>
      <c r="R56" s="326"/>
      <c r="S56" s="326"/>
      <c r="T56" s="326"/>
      <c r="U56" s="326"/>
    </row>
    <row r="57" spans="1:21" ht="15.75">
      <c r="A57" s="549"/>
      <c r="B57" s="549"/>
      <c r="C57" s="326"/>
      <c r="D57" s="326"/>
      <c r="E57" s="326"/>
      <c r="F57" s="326"/>
      <c r="G57" s="326"/>
      <c r="H57" s="356"/>
      <c r="I57" s="357"/>
      <c r="J57" s="356"/>
      <c r="K57" s="357"/>
      <c r="L57" s="356"/>
      <c r="M57" s="357"/>
      <c r="N57" s="356"/>
      <c r="O57" s="357"/>
      <c r="P57" s="404"/>
      <c r="Q57" s="402"/>
      <c r="R57" s="326"/>
      <c r="S57" s="326"/>
      <c r="T57" s="326"/>
      <c r="U57" s="326"/>
    </row>
    <row r="58" spans="1:21" ht="15.75">
      <c r="A58" s="549"/>
      <c r="B58" s="549"/>
      <c r="C58" s="326"/>
      <c r="D58" s="326"/>
      <c r="E58" s="326"/>
      <c r="F58" s="326"/>
      <c r="G58" s="326"/>
      <c r="H58" s="356"/>
      <c r="I58" s="357"/>
      <c r="J58" s="356"/>
      <c r="K58" s="357"/>
      <c r="L58" s="356"/>
      <c r="M58" s="357"/>
      <c r="N58" s="356"/>
      <c r="O58" s="357"/>
      <c r="P58" s="404"/>
      <c r="Q58" s="402"/>
      <c r="R58" s="326"/>
      <c r="S58" s="326"/>
      <c r="T58" s="326"/>
      <c r="U58" s="326"/>
    </row>
    <row r="59" spans="1:21" ht="15.75">
      <c r="A59" s="549"/>
      <c r="B59" s="549"/>
      <c r="C59" s="326"/>
      <c r="D59" s="326"/>
      <c r="E59" s="326"/>
      <c r="F59" s="326"/>
      <c r="G59" s="326"/>
      <c r="H59" s="356"/>
      <c r="I59" s="357"/>
      <c r="J59" s="356"/>
      <c r="K59" s="357"/>
      <c r="L59" s="356"/>
      <c r="M59" s="357"/>
      <c r="N59" s="356"/>
      <c r="O59" s="357"/>
      <c r="P59" s="404"/>
      <c r="Q59" s="402"/>
      <c r="R59" s="326"/>
      <c r="S59" s="326"/>
      <c r="T59" s="326"/>
      <c r="U59" s="326"/>
    </row>
    <row r="60" spans="1:21" ht="15.75">
      <c r="A60" s="549"/>
      <c r="B60" s="549"/>
      <c r="C60" s="326"/>
      <c r="D60" s="326"/>
      <c r="E60" s="326"/>
      <c r="F60" s="326"/>
      <c r="G60" s="326"/>
      <c r="H60" s="356"/>
      <c r="I60" s="357"/>
      <c r="J60" s="356"/>
      <c r="K60" s="357"/>
      <c r="L60" s="356"/>
      <c r="M60" s="357"/>
      <c r="N60" s="356"/>
      <c r="O60" s="357"/>
      <c r="P60" s="404"/>
      <c r="Q60" s="402"/>
      <c r="R60" s="326"/>
      <c r="S60" s="326"/>
      <c r="T60" s="326"/>
      <c r="U60" s="326"/>
    </row>
    <row r="61" spans="1:21" ht="15.75">
      <c r="A61" s="549"/>
      <c r="B61" s="549"/>
      <c r="C61" s="326"/>
      <c r="D61" s="326"/>
      <c r="E61" s="326"/>
      <c r="F61" s="326"/>
      <c r="G61" s="326"/>
      <c r="H61" s="356"/>
      <c r="I61" s="357"/>
      <c r="J61" s="356"/>
      <c r="K61" s="357"/>
      <c r="L61" s="356"/>
      <c r="M61" s="357"/>
      <c r="N61" s="356"/>
      <c r="O61" s="357"/>
      <c r="P61" s="404"/>
      <c r="Q61" s="402"/>
      <c r="R61" s="326"/>
      <c r="S61" s="326"/>
      <c r="T61" s="326"/>
      <c r="U61" s="326"/>
    </row>
    <row r="62" spans="1:21" ht="15.75">
      <c r="A62" s="550"/>
      <c r="B62" s="550"/>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c r="A63" s="548" t="s">
        <v>1495</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c r="A64" s="549"/>
      <c r="B64" s="415"/>
      <c r="C64" s="326"/>
      <c r="D64" s="326"/>
      <c r="E64" s="326"/>
      <c r="F64" s="326"/>
      <c r="G64" s="326"/>
      <c r="H64" s="356"/>
      <c r="I64" s="357"/>
      <c r="J64" s="356"/>
      <c r="K64" s="357"/>
      <c r="L64" s="356"/>
      <c r="M64" s="357"/>
      <c r="N64" s="356"/>
      <c r="O64" s="357"/>
      <c r="P64" s="404"/>
      <c r="Q64" s="402"/>
      <c r="R64" s="326"/>
      <c r="S64" s="326"/>
      <c r="T64" s="326"/>
      <c r="U64" s="326"/>
    </row>
    <row r="65" spans="1:21" ht="15.75">
      <c r="A65" s="549"/>
      <c r="B65" s="415"/>
      <c r="C65" s="326"/>
      <c r="D65" s="326"/>
      <c r="E65" s="326"/>
      <c r="F65" s="326"/>
      <c r="G65" s="326"/>
      <c r="H65" s="356"/>
      <c r="I65" s="357"/>
      <c r="J65" s="356"/>
      <c r="K65" s="357"/>
      <c r="L65" s="356"/>
      <c r="M65" s="357"/>
      <c r="N65" s="356"/>
      <c r="O65" s="357"/>
      <c r="P65" s="404"/>
      <c r="Q65" s="402"/>
      <c r="R65" s="326"/>
      <c r="S65" s="326"/>
      <c r="T65" s="326"/>
      <c r="U65" s="326"/>
    </row>
    <row r="66" spans="1:21" ht="15.75">
      <c r="A66" s="549"/>
      <c r="B66" s="415"/>
      <c r="C66" s="326"/>
      <c r="D66" s="326"/>
      <c r="E66" s="326"/>
      <c r="F66" s="326"/>
      <c r="G66" s="326"/>
      <c r="H66" s="356"/>
      <c r="I66" s="357"/>
      <c r="J66" s="356"/>
      <c r="K66" s="357"/>
      <c r="L66" s="356"/>
      <c r="M66" s="357"/>
      <c r="N66" s="356"/>
      <c r="O66" s="357"/>
      <c r="P66" s="404"/>
      <c r="Q66" s="402"/>
      <c r="R66" s="326"/>
      <c r="S66" s="326"/>
      <c r="T66" s="326"/>
      <c r="U66" s="326"/>
    </row>
    <row r="67" spans="1:21" ht="15.75">
      <c r="A67" s="549"/>
      <c r="B67" s="415"/>
      <c r="C67" s="326"/>
      <c r="D67" s="326"/>
      <c r="E67" s="326"/>
      <c r="F67" s="326"/>
      <c r="G67" s="326"/>
      <c r="H67" s="356"/>
      <c r="I67" s="357"/>
      <c r="J67" s="356"/>
      <c r="K67" s="357"/>
      <c r="L67" s="356"/>
      <c r="M67" s="357"/>
      <c r="N67" s="356"/>
      <c r="O67" s="357"/>
      <c r="P67" s="404"/>
      <c r="Q67" s="402"/>
      <c r="R67" s="326"/>
      <c r="S67" s="326"/>
      <c r="T67" s="326"/>
      <c r="U67" s="326"/>
    </row>
    <row r="68" spans="1:21" ht="15.75">
      <c r="A68" s="549"/>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c r="A69" s="550"/>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c r="A70" s="295"/>
      <c r="B70" s="296"/>
      <c r="C70" s="296"/>
      <c r="D70" s="296"/>
      <c r="E70" s="295" t="s">
        <v>1480</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c r="C77" s="465"/>
    </row>
    <row r="78" spans="1:21">
      <c r="C78" s="465"/>
    </row>
    <row r="79" spans="1:21">
      <c r="C79" s="465"/>
    </row>
    <row r="80" spans="1:21">
      <c r="C80" s="465"/>
    </row>
    <row r="81" spans="3:3">
      <c r="C81" s="465"/>
    </row>
    <row r="82" spans="3:3">
      <c r="C82" s="465"/>
    </row>
    <row r="83" spans="3:3">
      <c r="C83" s="465"/>
    </row>
    <row r="84" spans="3:3">
      <c r="C84" s="465"/>
    </row>
    <row r="85" spans="3:3">
      <c r="C85" s="465"/>
    </row>
    <row r="86" spans="3:3">
      <c r="C86" s="465"/>
    </row>
    <row r="87" spans="3:3">
      <c r="C87" s="465"/>
    </row>
    <row r="88" spans="3:3">
      <c r="C88" s="465"/>
    </row>
    <row r="89" spans="3:3">
      <c r="C89" s="465"/>
    </row>
    <row r="90" spans="3:3">
      <c r="C90" s="465"/>
    </row>
    <row r="91" spans="3:3">
      <c r="C91" s="465"/>
    </row>
    <row r="92" spans="3:3">
      <c r="C92" s="465"/>
    </row>
    <row r="93" spans="3:3">
      <c r="C93" s="465"/>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10;"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c r="A1" s="410"/>
      <c r="B1" s="410"/>
      <c r="C1" s="410"/>
      <c r="D1" s="410"/>
      <c r="E1" s="410"/>
      <c r="F1" s="607" t="s">
        <v>1511</v>
      </c>
      <c r="G1" s="607"/>
      <c r="H1" s="607"/>
      <c r="I1" s="607"/>
      <c r="J1" s="607"/>
      <c r="K1" s="607"/>
      <c r="L1" s="607"/>
      <c r="M1" s="607"/>
      <c r="N1" s="411"/>
      <c r="O1" s="411"/>
      <c r="P1" s="514" t="s">
        <v>1673</v>
      </c>
      <c r="Q1" s="514" t="s">
        <v>1674</v>
      </c>
      <c r="R1" s="514" t="s">
        <v>1675</v>
      </c>
      <c r="S1" s="514" t="s">
        <v>1676</v>
      </c>
      <c r="T1" s="514" t="s">
        <v>1677</v>
      </c>
      <c r="U1" s="514" t="s">
        <v>1678</v>
      </c>
      <c r="V1" s="514" t="s">
        <v>1679</v>
      </c>
      <c r="W1" s="514" t="s">
        <v>1680</v>
      </c>
      <c r="X1" s="514" t="s">
        <v>1681</v>
      </c>
      <c r="Y1" s="514" t="s">
        <v>1682</v>
      </c>
      <c r="Z1" s="514" t="s">
        <v>1683</v>
      </c>
      <c r="AA1" s="514" t="s">
        <v>1684</v>
      </c>
      <c r="AB1" s="514" t="s">
        <v>1685</v>
      </c>
      <c r="AC1" s="514" t="s">
        <v>1686</v>
      </c>
      <c r="AD1" s="514" t="s">
        <v>1687</v>
      </c>
      <c r="AE1" s="518"/>
      <c r="AF1" s="518"/>
      <c r="AG1" s="518"/>
      <c r="AH1" s="518"/>
      <c r="AI1" s="518"/>
      <c r="AJ1" s="518"/>
      <c r="AK1" s="518"/>
      <c r="AL1" s="410"/>
      <c r="AM1" s="410"/>
      <c r="AN1" s="410"/>
      <c r="AO1" s="410"/>
      <c r="AP1" s="410"/>
    </row>
    <row r="2" spans="1:42" ht="18.7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c r="A3" s="409" t="s">
        <v>1507</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c r="A4" s="409" t="s">
        <v>1508</v>
      </c>
      <c r="H4" s="411"/>
      <c r="I4" s="412"/>
      <c r="J4" s="411"/>
      <c r="K4" s="411"/>
      <c r="L4" s="411"/>
      <c r="M4" s="411"/>
      <c r="N4" s="411"/>
      <c r="O4" s="411"/>
      <c r="P4" s="411"/>
      <c r="Q4" s="411"/>
      <c r="R4" s="411"/>
      <c r="S4" s="411"/>
      <c r="T4" s="411"/>
      <c r="U4" s="411"/>
      <c r="V4" s="411"/>
      <c r="W4" s="411"/>
      <c r="X4" s="411"/>
      <c r="Y4" s="411"/>
      <c r="Z4" s="411"/>
      <c r="AA4" s="411"/>
    </row>
    <row r="5" spans="1:42" s="410" customFormat="1" ht="18.75">
      <c r="A5" s="409" t="s">
        <v>1509</v>
      </c>
      <c r="H5" s="411"/>
      <c r="I5" s="412"/>
      <c r="J5" s="411"/>
      <c r="K5" s="411"/>
      <c r="L5" s="411"/>
      <c r="M5" s="411"/>
      <c r="N5" s="411"/>
      <c r="O5" s="411"/>
      <c r="P5" s="411"/>
      <c r="Q5" s="411"/>
      <c r="R5" s="411"/>
      <c r="S5" s="411"/>
      <c r="T5" s="411"/>
      <c r="U5" s="411"/>
      <c r="V5" s="411"/>
      <c r="W5" s="411"/>
      <c r="X5" s="411"/>
      <c r="Y5" s="411"/>
      <c r="Z5" s="411"/>
      <c r="AA5" s="411"/>
    </row>
    <row r="6" spans="1:42" s="410" customFormat="1">
      <c r="A6" s="414" t="s">
        <v>1510</v>
      </c>
      <c r="B6" s="414"/>
      <c r="C6" s="414"/>
      <c r="D6" s="414"/>
      <c r="E6" s="414"/>
      <c r="F6" s="414"/>
      <c r="G6" s="414"/>
      <c r="H6" s="414"/>
      <c r="I6" s="414"/>
      <c r="J6" s="414"/>
      <c r="K6" s="414"/>
      <c r="L6" s="414"/>
      <c r="M6" s="414"/>
      <c r="N6" s="414"/>
      <c r="O6" s="414"/>
      <c r="P6" s="414"/>
      <c r="Q6" s="414"/>
      <c r="R6" s="414"/>
      <c r="S6" s="414"/>
      <c r="T6" s="414"/>
      <c r="U6" s="414"/>
    </row>
    <row r="7" spans="1:42" ht="15" customHeight="1">
      <c r="A7" s="545" t="s">
        <v>96</v>
      </c>
      <c r="B7" s="547" t="s">
        <v>110</v>
      </c>
      <c r="C7" s="557" t="s">
        <v>1537</v>
      </c>
      <c r="D7" s="557" t="s">
        <v>1538</v>
      </c>
      <c r="E7" s="557" t="s">
        <v>86</v>
      </c>
      <c r="F7" s="557" t="s">
        <v>391</v>
      </c>
      <c r="G7" s="557" t="s">
        <v>87</v>
      </c>
      <c r="H7" s="560" t="s">
        <v>99</v>
      </c>
      <c r="I7" s="562"/>
      <c r="J7" s="562"/>
      <c r="K7" s="562"/>
      <c r="L7" s="562"/>
      <c r="M7" s="562"/>
      <c r="N7" s="562"/>
      <c r="O7" s="561"/>
      <c r="P7" s="566" t="s">
        <v>100</v>
      </c>
      <c r="Q7" s="567"/>
      <c r="R7" s="547" t="s">
        <v>102</v>
      </c>
      <c r="S7" s="547" t="s">
        <v>109</v>
      </c>
      <c r="T7" s="547" t="s">
        <v>108</v>
      </c>
      <c r="U7" s="563" t="s">
        <v>88</v>
      </c>
    </row>
    <row r="8" spans="1:42" ht="15" customHeight="1">
      <c r="A8" s="545"/>
      <c r="B8" s="545"/>
      <c r="C8" s="558"/>
      <c r="D8" s="558"/>
      <c r="E8" s="558"/>
      <c r="F8" s="558"/>
      <c r="G8" s="558"/>
      <c r="H8" s="560" t="s">
        <v>103</v>
      </c>
      <c r="I8" s="561"/>
      <c r="J8" s="560" t="s">
        <v>104</v>
      </c>
      <c r="K8" s="561"/>
      <c r="L8" s="560" t="s">
        <v>105</v>
      </c>
      <c r="M8" s="561"/>
      <c r="N8" s="560" t="s">
        <v>106</v>
      </c>
      <c r="O8" s="561"/>
      <c r="P8" s="568"/>
      <c r="Q8" s="569"/>
      <c r="R8" s="545"/>
      <c r="S8" s="545"/>
      <c r="T8" s="545"/>
      <c r="U8" s="564"/>
    </row>
    <row r="9" spans="1:42" ht="25.5">
      <c r="A9" s="546"/>
      <c r="B9" s="546"/>
      <c r="C9" s="559"/>
      <c r="D9" s="559"/>
      <c r="E9" s="559"/>
      <c r="F9" s="559"/>
      <c r="G9" s="559"/>
      <c r="H9" s="441" t="s">
        <v>107</v>
      </c>
      <c r="I9" s="441" t="s">
        <v>12</v>
      </c>
      <c r="J9" s="441" t="s">
        <v>107</v>
      </c>
      <c r="K9" s="441" t="s">
        <v>12</v>
      </c>
      <c r="L9" s="441" t="s">
        <v>107</v>
      </c>
      <c r="M9" s="441" t="s">
        <v>12</v>
      </c>
      <c r="N9" s="441" t="s">
        <v>107</v>
      </c>
      <c r="O9" s="441" t="s">
        <v>12</v>
      </c>
      <c r="P9" s="441" t="s">
        <v>107</v>
      </c>
      <c r="Q9" s="441" t="s">
        <v>12</v>
      </c>
      <c r="R9" s="546"/>
      <c r="S9" s="546"/>
      <c r="T9" s="546"/>
      <c r="U9" s="565"/>
    </row>
    <row r="10" spans="1:42" ht="15.75">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c r="A11" s="555" t="s">
        <v>1507</v>
      </c>
      <c r="B11" s="608" t="s">
        <v>1535</v>
      </c>
      <c r="C11" s="498"/>
      <c r="D11" s="498"/>
      <c r="E11" s="498"/>
      <c r="F11" s="499"/>
      <c r="G11" s="498"/>
      <c r="H11" s="500"/>
      <c r="I11" s="500"/>
      <c r="J11" s="500"/>
      <c r="K11" s="500"/>
      <c r="L11" s="500"/>
      <c r="M11" s="500"/>
      <c r="N11" s="500"/>
      <c r="O11" s="500"/>
      <c r="P11" s="500"/>
      <c r="Q11" s="500"/>
      <c r="R11" s="501"/>
      <c r="S11" s="501"/>
      <c r="T11" s="501"/>
      <c r="U11" s="502"/>
    </row>
    <row r="12" spans="1:42" s="503" customFormat="1" ht="15.75">
      <c r="A12" s="555"/>
      <c r="B12" s="609"/>
      <c r="C12" s="498"/>
      <c r="D12" s="498"/>
      <c r="E12" s="498"/>
      <c r="F12" s="499"/>
      <c r="G12" s="498"/>
      <c r="H12" s="500"/>
      <c r="I12" s="500"/>
      <c r="J12" s="500"/>
      <c r="K12" s="500"/>
      <c r="L12" s="500"/>
      <c r="M12" s="500"/>
      <c r="N12" s="500"/>
      <c r="O12" s="500"/>
      <c r="P12" s="500"/>
      <c r="Q12" s="500"/>
      <c r="R12" s="501"/>
      <c r="S12" s="501"/>
      <c r="T12" s="501"/>
      <c r="U12" s="502"/>
    </row>
    <row r="13" spans="1:42" s="503" customFormat="1" ht="15.75">
      <c r="A13" s="555"/>
      <c r="B13" s="609"/>
      <c r="C13" s="498"/>
      <c r="D13" s="498"/>
      <c r="E13" s="498"/>
      <c r="F13" s="499"/>
      <c r="G13" s="498"/>
      <c r="H13" s="500"/>
      <c r="I13" s="500"/>
      <c r="J13" s="500"/>
      <c r="K13" s="500"/>
      <c r="L13" s="500"/>
      <c r="M13" s="500"/>
      <c r="N13" s="500"/>
      <c r="O13" s="500"/>
      <c r="P13" s="500"/>
      <c r="Q13" s="500"/>
      <c r="R13" s="501"/>
      <c r="S13" s="501"/>
      <c r="T13" s="501"/>
      <c r="U13" s="502"/>
    </row>
    <row r="14" spans="1:42" s="503" customFormat="1" ht="15.75">
      <c r="A14" s="555"/>
      <c r="B14" s="609"/>
      <c r="C14" s="498"/>
      <c r="D14" s="498"/>
      <c r="E14" s="498"/>
      <c r="F14" s="499"/>
      <c r="G14" s="498"/>
      <c r="H14" s="500"/>
      <c r="I14" s="500"/>
      <c r="J14" s="500"/>
      <c r="K14" s="500"/>
      <c r="L14" s="500"/>
      <c r="M14" s="500"/>
      <c r="N14" s="500"/>
      <c r="O14" s="500"/>
      <c r="P14" s="500"/>
      <c r="Q14" s="500"/>
      <c r="R14" s="501"/>
      <c r="S14" s="501"/>
      <c r="T14" s="501"/>
      <c r="U14" s="502"/>
    </row>
    <row r="15" spans="1:42" s="503" customFormat="1" ht="15.75">
      <c r="A15" s="555"/>
      <c r="B15" s="609"/>
      <c r="C15" s="498"/>
      <c r="D15" s="498"/>
      <c r="E15" s="498"/>
      <c r="F15" s="499"/>
      <c r="G15" s="498"/>
      <c r="H15" s="500"/>
      <c r="I15" s="500"/>
      <c r="J15" s="500"/>
      <c r="K15" s="500"/>
      <c r="L15" s="500"/>
      <c r="M15" s="500"/>
      <c r="N15" s="500"/>
      <c r="O15" s="500"/>
      <c r="P15" s="500"/>
      <c r="Q15" s="500"/>
      <c r="R15" s="501"/>
      <c r="S15" s="501"/>
      <c r="T15" s="501"/>
      <c r="U15" s="502"/>
    </row>
    <row r="16" spans="1:42" s="503" customFormat="1" ht="15.75">
      <c r="A16" s="555"/>
      <c r="B16" s="609"/>
      <c r="C16" s="498"/>
      <c r="D16" s="498"/>
      <c r="E16" s="498"/>
      <c r="F16" s="499"/>
      <c r="G16" s="498"/>
      <c r="H16" s="500"/>
      <c r="I16" s="500"/>
      <c r="J16" s="500"/>
      <c r="K16" s="500"/>
      <c r="L16" s="500"/>
      <c r="M16" s="500"/>
      <c r="N16" s="500"/>
      <c r="O16" s="500"/>
      <c r="P16" s="500"/>
      <c r="Q16" s="500"/>
      <c r="R16" s="501"/>
      <c r="S16" s="501"/>
      <c r="T16" s="501"/>
      <c r="U16" s="502"/>
    </row>
    <row r="17" spans="1:21" s="503" customFormat="1" ht="15.75" hidden="1">
      <c r="A17" s="555"/>
      <c r="B17" s="610"/>
      <c r="C17" s="498"/>
      <c r="D17" s="498"/>
      <c r="E17" s="498"/>
      <c r="F17" s="499"/>
      <c r="G17" s="498"/>
      <c r="H17" s="500"/>
      <c r="I17" s="500"/>
      <c r="J17" s="500"/>
      <c r="K17" s="500"/>
      <c r="L17" s="500"/>
      <c r="M17" s="500"/>
      <c r="N17" s="500"/>
      <c r="O17" s="500"/>
      <c r="P17" s="500"/>
      <c r="Q17" s="500"/>
      <c r="R17" s="501"/>
      <c r="S17" s="501"/>
      <c r="T17" s="501"/>
      <c r="U17" s="502"/>
    </row>
    <row r="18" spans="1:21" ht="15.75" customHeight="1">
      <c r="A18" s="555"/>
      <c r="B18" s="548" t="s">
        <v>1521</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c r="A19" s="555"/>
      <c r="B19" s="549"/>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c r="A20" s="555"/>
      <c r="B20" s="549"/>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c r="A21" s="555"/>
      <c r="B21" s="549"/>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c r="A22" s="555"/>
      <c r="B22" s="548" t="s">
        <v>1522</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c r="A23" s="555"/>
      <c r="B23" s="549"/>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c r="A24" s="555"/>
      <c r="B24" s="549"/>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c r="A25" s="555"/>
      <c r="B25" s="550"/>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c r="A26" s="555"/>
      <c r="B26" s="548" t="s">
        <v>1523</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c r="A27" s="555"/>
      <c r="B27" s="549"/>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c r="A28" s="555"/>
      <c r="B28" s="549"/>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c r="A29" s="555"/>
      <c r="B29" s="550"/>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c r="A30" s="555"/>
      <c r="B30" s="604" t="s">
        <v>1524</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c r="A31" s="555"/>
      <c r="B31" s="604"/>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c r="A32" s="555"/>
      <c r="B32" s="604"/>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c r="A33" s="555"/>
      <c r="B33" s="604"/>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c r="A34" s="555"/>
      <c r="B34" s="604" t="s">
        <v>1525</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c r="A35" s="555"/>
      <c r="B35" s="604"/>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c r="A36" s="555"/>
      <c r="B36" s="604"/>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c r="A37" s="556"/>
      <c r="B37" s="604"/>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c r="A38" s="604" t="s">
        <v>1508</v>
      </c>
      <c r="B38" s="548" t="s">
        <v>1526</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c r="A39" s="604"/>
      <c r="B39" s="549"/>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c r="A40" s="604"/>
      <c r="B40" s="549"/>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c r="A41" s="604"/>
      <c r="B41" s="550"/>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c r="A42" s="604"/>
      <c r="B42" s="548" t="s">
        <v>1527</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c r="A43" s="604"/>
      <c r="B43" s="549"/>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c r="A44" s="604"/>
      <c r="B44" s="549"/>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c r="A45" s="604"/>
      <c r="B45" s="550"/>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c r="A46" s="548" t="s">
        <v>1509</v>
      </c>
      <c r="B46" s="604" t="s">
        <v>1528</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c r="A47" s="549"/>
      <c r="B47" s="604"/>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c r="A48" s="549"/>
      <c r="B48" s="604"/>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c r="A49" s="549"/>
      <c r="B49" s="604"/>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c r="A50" s="549"/>
      <c r="B50" s="604" t="s">
        <v>1529</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c r="A51" s="549"/>
      <c r="B51" s="604"/>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c r="A52" s="549"/>
      <c r="B52" s="604"/>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c r="A53" s="549"/>
      <c r="B53" s="604"/>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c r="A54" s="549"/>
      <c r="B54" s="548" t="s">
        <v>1530</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c r="A55" s="549"/>
      <c r="B55" s="549"/>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c r="A56" s="549"/>
      <c r="B56" s="549"/>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c r="A57" s="550"/>
      <c r="B57" s="550"/>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c r="A58" s="548" t="s">
        <v>1510</v>
      </c>
      <c r="B58" s="548" t="s">
        <v>1531</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c r="A59" s="549"/>
      <c r="B59" s="549"/>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c r="A60" s="549"/>
      <c r="B60" s="549"/>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c r="A61" s="549"/>
      <c r="B61" s="550"/>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c r="A62" s="549"/>
      <c r="B62" s="548" t="s">
        <v>1532</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c r="A63" s="549"/>
      <c r="B63" s="549"/>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c r="A64" s="549"/>
      <c r="B64" s="549"/>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c r="A65" s="549"/>
      <c r="B65" s="550"/>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c r="A66" s="549"/>
      <c r="B66" s="548" t="s">
        <v>1533</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c r="A67" s="549"/>
      <c r="B67" s="549"/>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c r="A68" s="549"/>
      <c r="B68" s="549"/>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c r="A69" s="549"/>
      <c r="B69" s="550"/>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c r="A70" s="549"/>
      <c r="B70" s="548" t="s">
        <v>1534</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c r="A71" s="549"/>
      <c r="B71" s="549"/>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c r="A72" s="549"/>
      <c r="B72" s="549"/>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c r="A73" s="550"/>
      <c r="B73" s="550"/>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c r="A74" s="295"/>
      <c r="B74" s="296"/>
      <c r="C74" s="296"/>
      <c r="D74" s="296"/>
      <c r="E74" s="295" t="s">
        <v>1512</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10;"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topLeftCell="E1" zoomScale="80" zoomScaleNormal="80" workbookViewId="0">
      <pane ySplit="11" topLeftCell="A531" activePane="bottomLeft" state="frozen"/>
      <selection activeCell="A11" sqref="A11"/>
      <selection pane="bottomLeft" activeCell="D19" sqref="D19"/>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c r="K2" s="160"/>
      <c r="Z2" s="467"/>
      <c r="AB2" s="122" t="s">
        <v>128</v>
      </c>
      <c r="AC2" s="122" t="s">
        <v>129</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1699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542" t="s">
        <v>392</v>
      </c>
      <c r="L10" s="542"/>
      <c r="M10" s="542"/>
      <c r="N10" s="542"/>
      <c r="O10" s="542"/>
      <c r="P10" s="542"/>
      <c r="Q10" s="542"/>
      <c r="R10" s="542"/>
      <c r="S10" s="542"/>
      <c r="T10" s="542"/>
      <c r="U10" s="542"/>
      <c r="V10" s="542"/>
      <c r="W10" s="542"/>
      <c r="X10" s="542"/>
      <c r="Y10" s="542"/>
      <c r="Z10" s="542"/>
      <c r="AA10" s="542"/>
    </row>
    <row r="11" spans="1:571" ht="79.5" thickBot="1">
      <c r="A11" s="375"/>
      <c r="B11" s="323" t="s">
        <v>132</v>
      </c>
      <c r="C11" s="193" t="s">
        <v>131</v>
      </c>
      <c r="D11" s="194" t="s">
        <v>128</v>
      </c>
      <c r="E11" s="211" t="s">
        <v>1698</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1453</v>
      </c>
      <c r="U11" s="341" t="s">
        <v>1363</v>
      </c>
      <c r="V11" s="341" t="s">
        <v>1364</v>
      </c>
      <c r="W11" s="341" t="s">
        <v>1365</v>
      </c>
      <c r="X11" s="341" t="s">
        <v>1366</v>
      </c>
      <c r="Y11" s="341" t="s">
        <v>1367</v>
      </c>
      <c r="Z11" s="341" t="s">
        <v>1478</v>
      </c>
      <c r="AA11" s="341" t="s">
        <v>1513</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c r="A12" s="374"/>
      <c r="B12" s="187" t="s">
        <v>250</v>
      </c>
      <c r="C12" s="188" t="s">
        <v>133</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c r="B106" s="178" t="s">
        <v>276</v>
      </c>
      <c r="C106" s="179" t="s">
        <v>160</v>
      </c>
      <c r="D106" s="180">
        <f>D107+D118+D133+D149+D164+D190+D207+D214</f>
        <v>35956.974000000002</v>
      </c>
      <c r="E106" s="180">
        <f>E107+E118+E133+E149+E164+E190+E207+E214</f>
        <v>0</v>
      </c>
      <c r="F106" s="180">
        <f t="shared" si="0"/>
        <v>35956.974000000002</v>
      </c>
      <c r="G106" s="180">
        <f>G107+G118+G133+G149+G164+G190+G207+G214</f>
        <v>0</v>
      </c>
      <c r="H106" s="180">
        <f t="shared" si="4"/>
        <v>35956.974000000002</v>
      </c>
      <c r="I106" s="180">
        <f>I107+I118+I133+I149+I164+I190+I207+I214</f>
        <v>0</v>
      </c>
      <c r="J106" s="180">
        <f t="shared" si="5"/>
        <v>35956.974000000002</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35956.974000000002</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0</v>
      </c>
      <c r="AE106" s="180">
        <f t="shared" si="9"/>
        <v>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35956.974000000002</v>
      </c>
      <c r="AP106" s="180">
        <f>AP107+AP118+AP133+AP149+AP164+AP190+AP207+AP214</f>
        <v>0</v>
      </c>
      <c r="AQ106" s="180">
        <f t="shared" si="12"/>
        <v>35956.974000000002</v>
      </c>
      <c r="AR106" s="180">
        <f t="shared" si="13"/>
        <v>35956.974000000002</v>
      </c>
    </row>
    <row r="107" spans="2:44">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c r="B149" s="190" t="s">
        <v>286</v>
      </c>
      <c r="C149" s="191" t="s">
        <v>170</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c r="B164" s="190" t="s">
        <v>291</v>
      </c>
      <c r="C164" s="191" t="s">
        <v>175</v>
      </c>
      <c r="D164" s="192">
        <f>SUM(D165:D189)</f>
        <v>7500</v>
      </c>
      <c r="E164" s="192">
        <f>SUM(E165:E189)</f>
        <v>0</v>
      </c>
      <c r="F164" s="192">
        <f t="shared" si="300"/>
        <v>7500</v>
      </c>
      <c r="G164" s="192">
        <f>SUM(G165:G189)</f>
        <v>0</v>
      </c>
      <c r="H164" s="192">
        <f t="shared" si="4"/>
        <v>7500</v>
      </c>
      <c r="I164" s="192">
        <f>SUM(I165:I189)</f>
        <v>0</v>
      </c>
      <c r="J164" s="192">
        <f t="shared" si="5"/>
        <v>7500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7500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7500</v>
      </c>
      <c r="AP164" s="192">
        <f>SUM(AP165:AP189)</f>
        <v>0</v>
      </c>
      <c r="AQ164" s="192">
        <f t="shared" si="12"/>
        <v>7500</v>
      </c>
      <c r="AR164" s="192">
        <f t="shared" si="13"/>
        <v>7500</v>
      </c>
    </row>
    <row r="165" spans="2:44">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7500</v>
      </c>
      <c r="G171" s="183"/>
      <c r="H171" s="183">
        <f t="shared" si="468"/>
        <v>7500</v>
      </c>
      <c r="I171" s="183"/>
      <c r="J171" s="183">
        <f t="shared" si="469"/>
        <v>7500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7500</v>
      </c>
      <c r="AR171" s="183">
        <f t="shared" si="474"/>
        <v>7500</v>
      </c>
    </row>
    <row r="172" spans="2:44">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c r="B190" s="190" t="s">
        <v>298</v>
      </c>
      <c r="C190" s="191" t="s">
        <v>178</v>
      </c>
      <c r="D190" s="192">
        <f>D191+D199</f>
        <v>28456.974000000002</v>
      </c>
      <c r="E190" s="192">
        <f>E191+E199</f>
        <v>0</v>
      </c>
      <c r="F190" s="192">
        <f t="shared" si="300"/>
        <v>28456.974000000002</v>
      </c>
      <c r="G190" s="192">
        <f>G191+G199</f>
        <v>0</v>
      </c>
      <c r="H190" s="192">
        <f t="shared" si="4"/>
        <v>28456.974000000002</v>
      </c>
      <c r="I190" s="192">
        <f>I191+I199</f>
        <v>0</v>
      </c>
      <c r="J190" s="192">
        <f t="shared" si="5"/>
        <v>28456.974000000002</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28456.974000000002</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28456.974000000002</v>
      </c>
      <c r="AP190" s="192">
        <f t="shared" ref="AP190" si="504">AP191+AP199</f>
        <v>0</v>
      </c>
      <c r="AQ190" s="192">
        <f t="shared" si="12"/>
        <v>28456.974000000002</v>
      </c>
      <c r="AR190" s="192">
        <f t="shared" si="13"/>
        <v>28456.974000000002</v>
      </c>
    </row>
    <row r="191" spans="2:44">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c r="B199" s="190" t="s">
        <v>300</v>
      </c>
      <c r="C199" s="191" t="s">
        <v>180</v>
      </c>
      <c r="D199" s="192">
        <f>SUM(D200:D206)</f>
        <v>28456.974000000002</v>
      </c>
      <c r="E199" s="192">
        <f>SUM(E200:E206)</f>
        <v>0</v>
      </c>
      <c r="F199" s="192">
        <f>D199+E199</f>
        <v>28456.974000000002</v>
      </c>
      <c r="G199" s="192">
        <f t="shared" ref="G199:I199" si="535">SUM(G200:G206)</f>
        <v>0</v>
      </c>
      <c r="H199" s="192">
        <f>F199-G199</f>
        <v>28456.974000000002</v>
      </c>
      <c r="I199" s="192">
        <f t="shared" si="535"/>
        <v>0</v>
      </c>
      <c r="J199" s="192">
        <f>F199-I199</f>
        <v>28456.974000000002</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28456.974000000002</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28456.974000000002</v>
      </c>
      <c r="AP199" s="192">
        <f t="shared" si="536"/>
        <v>0</v>
      </c>
      <c r="AQ199" s="192">
        <f>AN199+AO199+AP199</f>
        <v>28456.974000000002</v>
      </c>
      <c r="AR199" s="192">
        <f>AE199+AI199+AM199+AQ199</f>
        <v>28456.974000000002</v>
      </c>
    </row>
    <row r="200" spans="2:44">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28456.974000000002</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28456.974000000002</v>
      </c>
      <c r="G201" s="183"/>
      <c r="H201" s="183">
        <f t="shared" si="541"/>
        <v>28456.974000000002</v>
      </c>
      <c r="I201" s="183"/>
      <c r="J201" s="183">
        <f t="shared" si="542"/>
        <v>28456.974000000002</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28456.974000000002</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28456.974000000002</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28456.974000000002</v>
      </c>
      <c r="AR201" s="183">
        <f t="shared" si="547"/>
        <v>28456.974000000002</v>
      </c>
    </row>
    <row r="202" spans="2:44">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c r="B222" s="178" t="s">
        <v>308</v>
      </c>
      <c r="C222" s="179" t="s">
        <v>187</v>
      </c>
      <c r="D222" s="180">
        <f>D223+D235+D243+D260+D267+D312</f>
        <v>8087.5</v>
      </c>
      <c r="E222" s="180">
        <f>E223+E235+E243+E260+E267+E312</f>
        <v>0</v>
      </c>
      <c r="F222" s="180">
        <f t="shared" ref="F222:F382" si="622">D222+E222</f>
        <v>8087.5</v>
      </c>
      <c r="G222" s="180">
        <f>G223+G235+G243+G260+G267+G312</f>
        <v>0</v>
      </c>
      <c r="H222" s="180">
        <f t="shared" ref="H222:H498" si="623">F222-G222</f>
        <v>8087.5</v>
      </c>
      <c r="I222" s="180">
        <f>I223+I235+I243+I260+I267+I312</f>
        <v>0</v>
      </c>
      <c r="J222" s="180">
        <f t="shared" ref="J222:J498" si="624">F222-I222</f>
        <v>8087.5</v>
      </c>
      <c r="K222" s="180">
        <f t="shared" ref="K222:AD222" si="625">K223+K235+K243+K260+K267+K312</f>
        <v>0</v>
      </c>
      <c r="L222" s="180">
        <f t="shared" si="625"/>
        <v>0</v>
      </c>
      <c r="M222" s="180">
        <f t="shared" si="625"/>
        <v>0</v>
      </c>
      <c r="N222" s="180">
        <f t="shared" si="625"/>
        <v>0</v>
      </c>
      <c r="O222" s="180">
        <f t="shared" si="625"/>
        <v>6000</v>
      </c>
      <c r="P222" s="180">
        <f t="shared" si="625"/>
        <v>0</v>
      </c>
      <c r="Q222" s="180">
        <f t="shared" si="625"/>
        <v>0</v>
      </c>
      <c r="R222" s="180">
        <f t="shared" si="625"/>
        <v>2087.5</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0</v>
      </c>
      <c r="AD222" s="180">
        <f t="shared" si="625"/>
        <v>0</v>
      </c>
      <c r="AE222" s="180">
        <f t="shared" ref="AE222:AE498" si="628">AB222+AC222+AD222</f>
        <v>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2087.5</v>
      </c>
      <c r="AP222" s="180">
        <f>AP223+AP235+AP243+AP260+AP267+AP312</f>
        <v>6000</v>
      </c>
      <c r="AQ222" s="180">
        <f t="shared" ref="AQ222:AQ498" si="631">AN222+AO222+AP222</f>
        <v>8087.5</v>
      </c>
      <c r="AR222" s="180">
        <f t="shared" ref="AR222:AR498" si="632">AE222+AI222+AM222+AQ222</f>
        <v>8087.5</v>
      </c>
    </row>
    <row r="223" spans="2:44">
      <c r="B223" s="190" t="s">
        <v>309</v>
      </c>
      <c r="C223" s="191" t="s">
        <v>188</v>
      </c>
      <c r="D223" s="192">
        <f>SUM(D224:D234)</f>
        <v>0</v>
      </c>
      <c r="E223" s="192">
        <f>SUM(E224:E234)</f>
        <v>0</v>
      </c>
      <c r="F223" s="192">
        <f t="shared" si="622"/>
        <v>0</v>
      </c>
      <c r="G223" s="192">
        <f>SUM(G224:G234)</f>
        <v>0</v>
      </c>
      <c r="H223" s="192">
        <f t="shared" si="623"/>
        <v>0</v>
      </c>
      <c r="I223" s="192">
        <f>SUM(I224:I234)</f>
        <v>0</v>
      </c>
      <c r="J223" s="192">
        <f t="shared" si="624"/>
        <v>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0</v>
      </c>
      <c r="AD223" s="192">
        <f t="shared" si="633"/>
        <v>0</v>
      </c>
      <c r="AE223" s="192">
        <f t="shared" si="628"/>
        <v>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0</v>
      </c>
    </row>
    <row r="224" spans="2:44">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c r="B243" s="190" t="s">
        <v>314</v>
      </c>
      <c r="C243" s="191" t="s">
        <v>191</v>
      </c>
      <c r="D243" s="192">
        <f>SUM(D244:D259)</f>
        <v>637.5</v>
      </c>
      <c r="E243" s="192">
        <f>SUM(E244:E259)</f>
        <v>0</v>
      </c>
      <c r="F243" s="192">
        <f t="shared" si="622"/>
        <v>637.5</v>
      </c>
      <c r="G243" s="192">
        <f>SUM(G244:G259)</f>
        <v>0</v>
      </c>
      <c r="H243" s="192">
        <f t="shared" si="623"/>
        <v>637.5</v>
      </c>
      <c r="I243" s="192">
        <f>SUM(I244:I259)</f>
        <v>0</v>
      </c>
      <c r="J243" s="192">
        <f t="shared" si="624"/>
        <v>637.5</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637.5</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637.5</v>
      </c>
      <c r="AP243" s="192">
        <f>SUM(AP244:AP259)</f>
        <v>0</v>
      </c>
      <c r="AQ243" s="192">
        <f t="shared" si="631"/>
        <v>637.5</v>
      </c>
      <c r="AR243" s="192">
        <f t="shared" si="632"/>
        <v>637.5</v>
      </c>
    </row>
    <row r="244" spans="2:44">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637.5</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637.5</v>
      </c>
      <c r="G248" s="183"/>
      <c r="H248" s="183">
        <f t="shared" si="695"/>
        <v>637.5</v>
      </c>
      <c r="I248" s="183"/>
      <c r="J248" s="183">
        <f t="shared" si="696"/>
        <v>637.5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637.5</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637.5</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637.5</v>
      </c>
      <c r="AR248" s="183">
        <f t="shared" si="701"/>
        <v>637.5</v>
      </c>
    </row>
    <row r="249" spans="2:44">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c r="B312" s="190" t="s">
        <v>325</v>
      </c>
      <c r="C312" s="191" t="s">
        <v>199</v>
      </c>
      <c r="D312" s="192">
        <f>SUM(D313:D326)</f>
        <v>7450</v>
      </c>
      <c r="E312" s="192">
        <f>SUM(E313:E326)</f>
        <v>0</v>
      </c>
      <c r="F312" s="192">
        <f t="shared" si="622"/>
        <v>7450</v>
      </c>
      <c r="G312" s="192">
        <f>SUM(G313:G326)</f>
        <v>0</v>
      </c>
      <c r="H312" s="192">
        <f t="shared" si="623"/>
        <v>7450</v>
      </c>
      <c r="I312" s="192">
        <f>SUM(I313:I326)</f>
        <v>0</v>
      </c>
      <c r="J312" s="192">
        <f t="shared" si="624"/>
        <v>7450</v>
      </c>
      <c r="K312" s="192">
        <f t="shared" ref="K312:AD312" si="744">SUM(K313:K326)</f>
        <v>0</v>
      </c>
      <c r="L312" s="192">
        <f t="shared" si="744"/>
        <v>0</v>
      </c>
      <c r="M312" s="192">
        <f t="shared" si="744"/>
        <v>0</v>
      </c>
      <c r="N312" s="192">
        <f t="shared" si="744"/>
        <v>0</v>
      </c>
      <c r="O312" s="192">
        <f t="shared" si="744"/>
        <v>6000</v>
      </c>
      <c r="P312" s="192">
        <f t="shared" ref="P312:Q312" si="745">SUM(P313:P326)</f>
        <v>0</v>
      </c>
      <c r="Q312" s="192">
        <f t="shared" si="745"/>
        <v>0</v>
      </c>
      <c r="R312" s="192">
        <f t="shared" si="744"/>
        <v>1450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1450</v>
      </c>
      <c r="AP312" s="192">
        <f>SUM(AP313:AP326)</f>
        <v>6000</v>
      </c>
      <c r="AQ312" s="192">
        <f t="shared" si="631"/>
        <v>7450</v>
      </c>
      <c r="AR312" s="192">
        <f t="shared" si="632"/>
        <v>7450</v>
      </c>
    </row>
    <row r="313" spans="2:44">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1450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1450</v>
      </c>
      <c r="G315" s="183"/>
      <c r="H315" s="183">
        <f t="shared" si="623"/>
        <v>1450</v>
      </c>
      <c r="I315" s="183"/>
      <c r="J315" s="183">
        <f t="shared" si="624"/>
        <v>1450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1450</v>
      </c>
      <c r="AR315" s="183">
        <f t="shared" si="632"/>
        <v>1450</v>
      </c>
    </row>
    <row r="316" spans="2:44">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3000</v>
      </c>
      <c r="G317" s="183"/>
      <c r="H317" s="183">
        <f t="shared" si="623"/>
        <v>3000</v>
      </c>
      <c r="I317" s="183"/>
      <c r="J317" s="183">
        <f t="shared" si="624"/>
        <v>3000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Q317" s="183">
        <f t="shared" si="631"/>
        <v>3000</v>
      </c>
      <c r="AR317" s="183">
        <f t="shared" si="632"/>
        <v>3000</v>
      </c>
    </row>
    <row r="318" spans="2:44">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3000</v>
      </c>
      <c r="G322" s="183"/>
      <c r="H322" s="183">
        <f t="shared" si="758"/>
        <v>3000</v>
      </c>
      <c r="I322" s="183"/>
      <c r="J322" s="183">
        <f t="shared" si="759"/>
        <v>3000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Q322" s="183">
        <f t="shared" si="763"/>
        <v>3000</v>
      </c>
      <c r="AR322" s="183">
        <f t="shared" si="764"/>
        <v>3000</v>
      </c>
    </row>
    <row r="323" spans="2:44">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c r="B327" s="178" t="s">
        <v>329</v>
      </c>
      <c r="C327" s="179" t="s">
        <v>201</v>
      </c>
      <c r="D327" s="180">
        <f>D328+D345+D383+D389</f>
        <v>44000</v>
      </c>
      <c r="E327" s="180">
        <f>E328+E345+E383+E389</f>
        <v>0</v>
      </c>
      <c r="F327" s="180">
        <f t="shared" si="622"/>
        <v>44000</v>
      </c>
      <c r="G327" s="180">
        <f>G328+G345+G383+G389</f>
        <v>0</v>
      </c>
      <c r="H327" s="180">
        <f t="shared" si="623"/>
        <v>44000</v>
      </c>
      <c r="I327" s="180">
        <f>I328+I345+I383+I389</f>
        <v>0</v>
      </c>
      <c r="J327" s="180">
        <f t="shared" si="624"/>
        <v>44000</v>
      </c>
      <c r="K327" s="180">
        <f t="shared" ref="K327:AD327" si="781">K328+K345+K383+K389</f>
        <v>0</v>
      </c>
      <c r="L327" s="180">
        <f t="shared" si="781"/>
        <v>0</v>
      </c>
      <c r="M327" s="180">
        <f t="shared" si="781"/>
        <v>0</v>
      </c>
      <c r="N327" s="180">
        <f t="shared" si="781"/>
        <v>0</v>
      </c>
      <c r="O327" s="180">
        <f t="shared" si="781"/>
        <v>44000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44000</v>
      </c>
      <c r="AQ327" s="180">
        <f t="shared" si="631"/>
        <v>44000</v>
      </c>
      <c r="AR327" s="180">
        <f t="shared" si="632"/>
        <v>44000</v>
      </c>
    </row>
    <row r="328" spans="2:44">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c r="B345" s="190" t="s">
        <v>333</v>
      </c>
      <c r="C345" s="191" t="s">
        <v>205</v>
      </c>
      <c r="D345" s="192">
        <f>SUM(D346:D382)</f>
        <v>44000</v>
      </c>
      <c r="E345" s="192">
        <f>SUM(E346:E382)</f>
        <v>0</v>
      </c>
      <c r="F345" s="192">
        <f t="shared" si="622"/>
        <v>44000</v>
      </c>
      <c r="G345" s="192">
        <f>SUM(G346:G382)</f>
        <v>0</v>
      </c>
      <c r="H345" s="192">
        <f t="shared" si="623"/>
        <v>44000</v>
      </c>
      <c r="I345" s="192">
        <f>SUM(I346:I382)</f>
        <v>0</v>
      </c>
      <c r="J345" s="192">
        <f t="shared" si="624"/>
        <v>44000</v>
      </c>
      <c r="K345" s="192">
        <f t="shared" ref="K345:AD345" si="819">SUM(K346:K382)</f>
        <v>0</v>
      </c>
      <c r="L345" s="192">
        <f t="shared" si="819"/>
        <v>0</v>
      </c>
      <c r="M345" s="192">
        <f t="shared" si="819"/>
        <v>0</v>
      </c>
      <c r="N345" s="192">
        <f t="shared" si="819"/>
        <v>0</v>
      </c>
      <c r="O345" s="192">
        <f t="shared" si="819"/>
        <v>44000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44000</v>
      </c>
      <c r="AQ345" s="192">
        <f t="shared" si="631"/>
        <v>44000</v>
      </c>
      <c r="AR345" s="192">
        <f t="shared" si="632"/>
        <v>44000</v>
      </c>
    </row>
    <row r="346" spans="2:44">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44000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44000</v>
      </c>
      <c r="G366" s="183"/>
      <c r="H366" s="183">
        <f t="shared" si="823"/>
        <v>44000</v>
      </c>
      <c r="I366" s="183"/>
      <c r="J366" s="183">
        <f t="shared" si="824"/>
        <v>44000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44000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44000</v>
      </c>
      <c r="AQ366" s="183">
        <f t="shared" si="828"/>
        <v>44000</v>
      </c>
      <c r="AR366" s="183">
        <f t="shared" si="829"/>
        <v>44000</v>
      </c>
    </row>
    <row r="367" spans="2:44">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c r="B566" s="184"/>
      <c r="C566" s="185" t="s">
        <v>245</v>
      </c>
      <c r="D566" s="186">
        <f>D12+D106+D222+D327+D397+D499+D526+D560</f>
        <v>88044.474000000002</v>
      </c>
      <c r="E566" s="186">
        <f>E12+E106+E222+E327+E397+E499+E526+E560</f>
        <v>0</v>
      </c>
      <c r="F566" s="186">
        <f t="shared" si="1050"/>
        <v>88044.474000000002</v>
      </c>
      <c r="G566" s="186">
        <f>G12+G106+G222+G327+G397+G499+G526+G560</f>
        <v>0</v>
      </c>
      <c r="H566" s="186">
        <f t="shared" si="1052"/>
        <v>88044.474000000002</v>
      </c>
      <c r="I566" s="186">
        <f>I12+I106+I222+I327+I397+I499+I526+I560</f>
        <v>0</v>
      </c>
      <c r="J566" s="186">
        <f t="shared" si="1053"/>
        <v>88044.474000000002</v>
      </c>
      <c r="K566" s="186">
        <f t="shared" ref="K566:AD566" si="1209">K12+K106+K222+K327+K397+K499+K526+K560</f>
        <v>0</v>
      </c>
      <c r="L566" s="186">
        <f t="shared" si="1209"/>
        <v>0</v>
      </c>
      <c r="M566" s="186">
        <f t="shared" si="1209"/>
        <v>0</v>
      </c>
      <c r="N566" s="186">
        <f t="shared" si="1209"/>
        <v>0</v>
      </c>
      <c r="O566" s="186">
        <f t="shared" si="1209"/>
        <v>50000</v>
      </c>
      <c r="P566" s="186">
        <f t="shared" ref="P566:Q566" si="1210">P12+P106+P222+P327+P397+P499+P526+P560</f>
        <v>0</v>
      </c>
      <c r="Q566" s="186">
        <f t="shared" si="1210"/>
        <v>0</v>
      </c>
      <c r="R566" s="186">
        <f t="shared" si="1209"/>
        <v>38044.474000000002</v>
      </c>
      <c r="S566" s="186">
        <f t="shared" si="1209"/>
        <v>0</v>
      </c>
      <c r="T566" s="186">
        <f t="shared" ref="T566" si="1211">T12+T106+T222+T327+T397+T499+T526+T560</f>
        <v>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0</v>
      </c>
      <c r="AC566" s="186">
        <f t="shared" si="1209"/>
        <v>0</v>
      </c>
      <c r="AD566" s="186">
        <f t="shared" si="1209"/>
        <v>0</v>
      </c>
      <c r="AE566" s="186">
        <f t="shared" si="1059"/>
        <v>0</v>
      </c>
      <c r="AF566" s="186">
        <f t="shared" ref="AF566:AH566" si="1214">AF12+AF106+AF222+AF327+AF397+AF499+AF526+AF560</f>
        <v>0</v>
      </c>
      <c r="AG566" s="186">
        <f t="shared" si="1214"/>
        <v>0</v>
      </c>
      <c r="AH566" s="186">
        <f t="shared" si="1214"/>
        <v>0</v>
      </c>
      <c r="AI566" s="186">
        <f t="shared" si="1060"/>
        <v>0</v>
      </c>
      <c r="AJ566" s="186">
        <f t="shared" ref="AJ566:AL566" si="1215">AJ12+AJ106+AJ222+AJ327+AJ397+AJ499+AJ526+AJ560</f>
        <v>0</v>
      </c>
      <c r="AK566" s="186">
        <f t="shared" si="1215"/>
        <v>0</v>
      </c>
      <c r="AL566" s="186">
        <f t="shared" si="1215"/>
        <v>0</v>
      </c>
      <c r="AM566" s="186">
        <f t="shared" si="1061"/>
        <v>0</v>
      </c>
      <c r="AN566" s="186">
        <f t="shared" ref="AN566:AP566" si="1216">AN12+AN106+AN222+AN327+AN397+AN499+AN526+AN560</f>
        <v>0</v>
      </c>
      <c r="AO566" s="186">
        <f t="shared" si="1216"/>
        <v>38044.474000000002</v>
      </c>
      <c r="AP566" s="186">
        <f t="shared" si="1216"/>
        <v>50000</v>
      </c>
      <c r="AQ566" s="186">
        <f t="shared" si="1062"/>
        <v>88044.474000000002</v>
      </c>
      <c r="AR566" s="186">
        <f t="shared" si="1063"/>
        <v>88044.474000000002</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35"/>
  <sheetViews>
    <sheetView showGridLines="0" topLeftCell="C10" zoomScale="90" zoomScaleNormal="90" workbookViewId="0">
      <selection activeCell="D10" sqref="D10"/>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1478</v>
      </c>
      <c r="Q2" s="122" t="s">
        <v>1513</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c r="C5" s="195" t="s">
        <v>248</v>
      </c>
      <c r="D5" s="463">
        <f>SUMIF(C:C,$C$10,D:D)</f>
        <v>9587.5</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9587.5</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391</v>
      </c>
      <c r="D13" s="369" t="s">
        <v>1731</v>
      </c>
      <c r="E13" s="93"/>
      <c r="F13" s="93"/>
      <c r="G13" s="93"/>
      <c r="H13" s="76"/>
      <c r="I13" s="76"/>
      <c r="J13" s="76"/>
      <c r="K13" s="112"/>
      <c r="N13" s="153"/>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b) Elaboración de una encuesta de percepción de la satisfacción del personal de la UNAH con la institución.</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130</v>
      </c>
      <c r="I16" s="128" t="s">
        <v>46</v>
      </c>
      <c r="J16" s="128" t="s">
        <v>131</v>
      </c>
      <c r="K16" s="128" t="s">
        <v>409</v>
      </c>
      <c r="L16" s="128" t="s">
        <v>410</v>
      </c>
      <c r="N16" s="153"/>
    </row>
    <row r="17" spans="2:14">
      <c r="B17" s="93"/>
      <c r="C17" s="327" t="s">
        <v>47</v>
      </c>
      <c r="D17" s="543">
        <v>150</v>
      </c>
      <c r="E17" s="328"/>
      <c r="F17" s="115">
        <v>30000</v>
      </c>
      <c r="G17" s="329">
        <f t="shared" ref="G17:G25" si="0">E17*F17</f>
        <v>0</v>
      </c>
      <c r="H17" s="330"/>
      <c r="I17" s="116" t="s">
        <v>698</v>
      </c>
      <c r="J17" s="116" t="str">
        <f>VLOOKUP(I17,Presupuesto!$B$11:$C$566,2,0)</f>
        <v>SERVICIOS DE CAPACITACION.</v>
      </c>
      <c r="K17" s="331" t="s">
        <v>1513</v>
      </c>
      <c r="L17" s="116" t="s">
        <v>393</v>
      </c>
      <c r="N17" s="153"/>
    </row>
    <row r="18" spans="2:14">
      <c r="B18" s="93"/>
      <c r="C18" s="99" t="s">
        <v>48</v>
      </c>
      <c r="D18" s="544"/>
      <c r="E18" s="200">
        <v>150</v>
      </c>
      <c r="F18" s="100">
        <v>50</v>
      </c>
      <c r="G18" s="97">
        <f t="shared" si="0"/>
        <v>7500</v>
      </c>
      <c r="H18" s="161" t="s">
        <v>128</v>
      </c>
      <c r="I18" s="98" t="s">
        <v>716</v>
      </c>
      <c r="J18" s="98" t="str">
        <f>VLOOKUP(I18,Presupuesto!$B$11:$C$566,2,0)</f>
        <v>SERVICIOS DE IMPRENTA PUBLIC.Y REPRODUCCION</v>
      </c>
      <c r="K18" s="98" t="s">
        <v>1361</v>
      </c>
      <c r="L18" s="98" t="s">
        <v>402</v>
      </c>
      <c r="N18" s="153"/>
    </row>
    <row r="19" spans="2:14">
      <c r="B19" s="93"/>
      <c r="C19" s="99" t="s">
        <v>49</v>
      </c>
      <c r="D19" s="544"/>
      <c r="E19" s="200"/>
      <c r="F19" s="100">
        <v>150</v>
      </c>
      <c r="G19" s="97">
        <f t="shared" si="0"/>
        <v>0</v>
      </c>
      <c r="H19" s="161"/>
      <c r="I19" s="98" t="s">
        <v>791</v>
      </c>
      <c r="J19" s="98" t="str">
        <f>VLOOKUP(I19,Presupuesto!$B$11:$C$566,2,0)</f>
        <v>ALIMENTOS B EBIDAS PARA PERSONAS</v>
      </c>
      <c r="K19" s="98" t="str">
        <f t="shared" ref="K19:K21" si="1">$K$17</f>
        <v>Gestión Tecnologías de Información y Comunicación</v>
      </c>
      <c r="L19" s="98" t="s">
        <v>395</v>
      </c>
      <c r="N19" s="153"/>
    </row>
    <row r="20" spans="2:14">
      <c r="B20" s="93"/>
      <c r="C20" s="99" t="s">
        <v>50</v>
      </c>
      <c r="D20" s="544"/>
      <c r="E20" s="151">
        <v>0</v>
      </c>
      <c r="F20" s="118">
        <v>10000</v>
      </c>
      <c r="G20" s="97">
        <f t="shared" si="0"/>
        <v>0</v>
      </c>
      <c r="H20" s="161"/>
      <c r="I20" s="322" t="s">
        <v>299</v>
      </c>
      <c r="J20" s="98" t="str">
        <f>VLOOKUP(I20,Presupuesto!$B$11:$C$566,2,0)</f>
        <v>PASAJES (26100-00)</v>
      </c>
      <c r="K20" s="98" t="str">
        <f t="shared" si="1"/>
        <v>Gestión Tecnologías de Información y Comunicación</v>
      </c>
      <c r="L20" s="98" t="s">
        <v>411</v>
      </c>
      <c r="N20" s="153"/>
    </row>
    <row r="21" spans="2:14">
      <c r="B21" s="93"/>
      <c r="C21" s="99" t="s">
        <v>416</v>
      </c>
      <c r="D21" s="544"/>
      <c r="E21" s="151">
        <v>0</v>
      </c>
      <c r="F21" s="118">
        <v>250</v>
      </c>
      <c r="G21" s="97">
        <f t="shared" si="0"/>
        <v>0</v>
      </c>
      <c r="H21" s="161"/>
      <c r="I21" s="98" t="s">
        <v>820</v>
      </c>
      <c r="J21" s="98" t="str">
        <f>VLOOKUP(I21,Presupuesto!$B$11:$C$566,2,0)</f>
        <v>PRODUCTOS PAPEL Y CARTON</v>
      </c>
      <c r="K21" s="98" t="str">
        <f t="shared" si="1"/>
        <v>Gestión Tecnologías de Información y Comunicación</v>
      </c>
      <c r="L21" s="98" t="s">
        <v>411</v>
      </c>
      <c r="N21" s="153"/>
    </row>
    <row r="22" spans="2:14">
      <c r="B22" s="93"/>
      <c r="C22" s="99" t="s">
        <v>51</v>
      </c>
      <c r="D22" s="544"/>
      <c r="E22" s="200">
        <f>(D17*25)/500</f>
        <v>7.5</v>
      </c>
      <c r="F22" s="100">
        <v>85</v>
      </c>
      <c r="G22" s="97">
        <f t="shared" si="0"/>
        <v>637.5</v>
      </c>
      <c r="H22" s="161" t="s">
        <v>128</v>
      </c>
      <c r="I22" s="98" t="s">
        <v>820</v>
      </c>
      <c r="J22" s="98" t="str">
        <f>VLOOKUP(I22,Presupuesto!$B$11:$C$566,2,0)</f>
        <v>PRODUCTOS PAPEL Y CARTON</v>
      </c>
      <c r="K22" s="98" t="s">
        <v>1361</v>
      </c>
      <c r="L22" s="98" t="s">
        <v>402</v>
      </c>
      <c r="N22" s="153"/>
    </row>
    <row r="23" spans="2:14">
      <c r="B23" s="93"/>
      <c r="C23" s="99" t="s">
        <v>122</v>
      </c>
      <c r="D23" s="544"/>
      <c r="E23" s="200">
        <f>D17/12</f>
        <v>12.5</v>
      </c>
      <c r="F23" s="100">
        <v>36</v>
      </c>
      <c r="G23" s="97">
        <f t="shared" si="0"/>
        <v>450</v>
      </c>
      <c r="H23" s="161" t="s">
        <v>128</v>
      </c>
      <c r="I23" s="98" t="s">
        <v>941</v>
      </c>
      <c r="J23" s="98" t="str">
        <f>VLOOKUP(I23,Presupuesto!$B$11:$C$566,2,0)</f>
        <v>UTILES DE ESCRITORIO, OFICINA Y ENSE¥ANZA</v>
      </c>
      <c r="K23" s="98" t="s">
        <v>1361</v>
      </c>
      <c r="L23" s="98" t="s">
        <v>402</v>
      </c>
      <c r="N23" s="153"/>
    </row>
    <row r="24" spans="2:14">
      <c r="B24" s="93"/>
      <c r="C24" s="99" t="s">
        <v>34</v>
      </c>
      <c r="D24" s="544"/>
      <c r="E24" s="200">
        <f>D17/12</f>
        <v>12.5</v>
      </c>
      <c r="F24" s="100">
        <v>80</v>
      </c>
      <c r="G24" s="97">
        <f t="shared" si="0"/>
        <v>1000</v>
      </c>
      <c r="H24" s="161" t="s">
        <v>128</v>
      </c>
      <c r="I24" s="98" t="s">
        <v>941</v>
      </c>
      <c r="J24" s="98" t="str">
        <f>VLOOKUP(I24,Presupuesto!$B$11:$C$566,2,0)</f>
        <v>UTILES DE ESCRITORIO, OFICINA Y ENSE¥ANZA</v>
      </c>
      <c r="K24" s="98" t="s">
        <v>1361</v>
      </c>
      <c r="L24" s="98" t="s">
        <v>402</v>
      </c>
      <c r="N24" s="153"/>
    </row>
    <row r="25" spans="2:14">
      <c r="B25" s="93"/>
      <c r="C25" s="109" t="s">
        <v>52</v>
      </c>
      <c r="D25" s="544"/>
      <c r="E25" s="212">
        <v>0</v>
      </c>
      <c r="F25" s="119">
        <v>25</v>
      </c>
      <c r="G25" s="97">
        <f t="shared" si="0"/>
        <v>0</v>
      </c>
      <c r="H25" s="161"/>
      <c r="I25" s="98" t="s">
        <v>941</v>
      </c>
      <c r="J25" s="98" t="str">
        <f>VLOOKUP(I25,Presupuesto!$B$11:$C$566,2,0)</f>
        <v>UTILES DE ESCRITORIO, OFICINA Y ENSE¥ANZA</v>
      </c>
      <c r="K25" s="98" t="s">
        <v>1361</v>
      </c>
      <c r="L25" s="98" t="s">
        <v>411</v>
      </c>
      <c r="N25" s="153"/>
    </row>
    <row r="26" spans="2:14" ht="15.75" thickBot="1">
      <c r="B26" s="93"/>
      <c r="C26" s="216" t="s">
        <v>431</v>
      </c>
      <c r="D26" s="217">
        <v>0</v>
      </c>
      <c r="E26" s="332">
        <v>0</v>
      </c>
      <c r="F26" s="104">
        <f>HLOOKUP(C26,$AH$2:$BU$3,2,0)</f>
        <v>1750</v>
      </c>
      <c r="G26" s="105">
        <f>D26*E26*F26</f>
        <v>0</v>
      </c>
      <c r="H26" s="333"/>
      <c r="I26" s="334" t="s">
        <v>300</v>
      </c>
      <c r="J26" s="106" t="str">
        <f>VLOOKUP(I26,Presupuesto!$B$11:$C$566,2,0)</f>
        <v>VIATICOS (26200-00)</v>
      </c>
      <c r="K26" s="335" t="s">
        <v>1361</v>
      </c>
      <c r="L26" s="335" t="s">
        <v>411</v>
      </c>
    </row>
    <row r="27" spans="2:14">
      <c r="B27" s="93"/>
      <c r="C27" s="93"/>
      <c r="E27" s="112"/>
      <c r="F27" s="112"/>
      <c r="G27" s="112"/>
      <c r="H27" s="174"/>
      <c r="I27" s="112"/>
      <c r="J27" s="112"/>
      <c r="K27" s="112"/>
    </row>
    <row r="28" spans="2:14" ht="15.75" thickBot="1"/>
    <row r="29" spans="2:14" ht="15.75" thickBot="1">
      <c r="C29" s="29" t="s">
        <v>43</v>
      </c>
      <c r="D29" s="30">
        <f>SUM(G36:G45)</f>
        <v>0</v>
      </c>
      <c r="E29" s="93"/>
      <c r="F29" s="93"/>
      <c r="G29" s="93"/>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391</v>
      </c>
      <c r="D32" s="369"/>
      <c r="E32" s="93"/>
      <c r="F32" s="93"/>
      <c r="G32" s="93"/>
      <c r="H32" s="76"/>
      <c r="I32" s="76"/>
      <c r="J32" s="76"/>
      <c r="K32" s="112"/>
    </row>
    <row r="33" spans="3:12" ht="18.7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130</v>
      </c>
      <c r="I35" s="128" t="s">
        <v>46</v>
      </c>
      <c r="J35" s="128" t="s">
        <v>131</v>
      </c>
      <c r="K35" s="128" t="s">
        <v>409</v>
      </c>
      <c r="L35" s="128" t="s">
        <v>410</v>
      </c>
    </row>
    <row r="36" spans="3:12">
      <c r="C36" s="327" t="s">
        <v>47</v>
      </c>
      <c r="D36" s="543"/>
      <c r="E36" s="328"/>
      <c r="F36" s="115">
        <v>30000</v>
      </c>
      <c r="G36" s="329">
        <f t="shared" ref="G36:G44" si="2">E36*F36</f>
        <v>0</v>
      </c>
      <c r="H36" s="330"/>
      <c r="I36" s="116" t="s">
        <v>698</v>
      </c>
      <c r="J36" s="116" t="str">
        <f>VLOOKUP(I36,Presupuesto!$B$11:$C$566,2,0)</f>
        <v>SERVICIOS DE CAPACITACION.</v>
      </c>
      <c r="K36" s="331" t="s">
        <v>1513</v>
      </c>
      <c r="L36" s="116" t="s">
        <v>393</v>
      </c>
    </row>
    <row r="37" spans="3:12">
      <c r="C37" s="99" t="s">
        <v>48</v>
      </c>
      <c r="D37" s="544"/>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c r="C38" s="99" t="s">
        <v>49</v>
      </c>
      <c r="D38" s="544"/>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c r="C39" s="99" t="s">
        <v>50</v>
      </c>
      <c r="D39" s="544"/>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c r="C40" s="99" t="s">
        <v>416</v>
      </c>
      <c r="D40" s="544"/>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c r="C41" s="99" t="s">
        <v>51</v>
      </c>
      <c r="D41" s="544"/>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c r="C42" s="99" t="s">
        <v>122</v>
      </c>
      <c r="D42" s="544"/>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c r="C43" s="99" t="s">
        <v>34</v>
      </c>
      <c r="D43" s="544"/>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c r="C44" s="109" t="s">
        <v>52</v>
      </c>
      <c r="D44" s="544"/>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row r="48" spans="3:12" ht="15.75" thickBot="1">
      <c r="C48" s="29" t="s">
        <v>43</v>
      </c>
      <c r="D48" s="30">
        <f>SUM(G55:G64)</f>
        <v>0</v>
      </c>
      <c r="E48" s="93"/>
      <c r="F48" s="93"/>
      <c r="G48" s="93"/>
      <c r="H48" s="76"/>
      <c r="I48" s="76"/>
      <c r="J48" s="76"/>
      <c r="K48" s="112"/>
    </row>
    <row r="49" spans="3:12">
      <c r="C49" s="70"/>
      <c r="D49" s="31"/>
      <c r="E49" s="93"/>
      <c r="F49" s="93"/>
      <c r="G49" s="93"/>
      <c r="H49" s="76"/>
      <c r="I49" s="76"/>
      <c r="J49" s="76"/>
      <c r="K49" s="112"/>
    </row>
    <row r="50" spans="3:12">
      <c r="C50" s="70"/>
      <c r="D50" s="31"/>
      <c r="E50" s="93"/>
      <c r="F50" s="93"/>
      <c r="G50" s="93"/>
      <c r="H50" s="76"/>
      <c r="I50" s="76"/>
      <c r="J50" s="76"/>
      <c r="K50" s="112"/>
    </row>
    <row r="51" spans="3:12" ht="15.75">
      <c r="C51" s="202" t="s">
        <v>391</v>
      </c>
      <c r="D51" s="369"/>
      <c r="E51" s="93"/>
      <c r="F51" s="93"/>
      <c r="G51" s="93"/>
      <c r="H51" s="76"/>
      <c r="I51" s="76"/>
      <c r="J51" s="76"/>
      <c r="K51" s="112"/>
    </row>
    <row r="52" spans="3:12" ht="18.7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c r="C53" s="70"/>
      <c r="D53" s="31"/>
      <c r="E53" s="93"/>
      <c r="F53" s="93"/>
      <c r="G53" s="93"/>
      <c r="H53" s="76"/>
      <c r="I53" s="76"/>
      <c r="J53" s="76"/>
      <c r="K53" s="112"/>
    </row>
    <row r="54" spans="3:12" ht="30.75" thickBot="1">
      <c r="C54" s="126" t="s">
        <v>44</v>
      </c>
      <c r="D54" s="129" t="s">
        <v>45</v>
      </c>
      <c r="E54" s="128" t="s">
        <v>55</v>
      </c>
      <c r="F54" s="128" t="s">
        <v>57</v>
      </c>
      <c r="G54" s="127" t="s">
        <v>27</v>
      </c>
      <c r="H54" s="133" t="s">
        <v>130</v>
      </c>
      <c r="I54" s="128" t="s">
        <v>46</v>
      </c>
      <c r="J54" s="128" t="s">
        <v>131</v>
      </c>
      <c r="K54" s="128" t="s">
        <v>409</v>
      </c>
      <c r="L54" s="128" t="s">
        <v>410</v>
      </c>
    </row>
    <row r="55" spans="3:12">
      <c r="C55" s="327" t="s">
        <v>47</v>
      </c>
      <c r="D55" s="543"/>
      <c r="E55" s="328"/>
      <c r="F55" s="115">
        <v>30000</v>
      </c>
      <c r="G55" s="329">
        <f t="shared" ref="G55:G63" si="4">E55*F55</f>
        <v>0</v>
      </c>
      <c r="H55" s="330"/>
      <c r="I55" s="116" t="s">
        <v>698</v>
      </c>
      <c r="J55" s="116" t="str">
        <f>VLOOKUP(I55,Presupuesto!$B$11:$C$566,2,0)</f>
        <v>SERVICIOS DE CAPACITACION.</v>
      </c>
      <c r="K55" s="331" t="s">
        <v>1513</v>
      </c>
      <c r="L55" s="116" t="s">
        <v>393</v>
      </c>
    </row>
    <row r="56" spans="3:12">
      <c r="C56" s="99" t="s">
        <v>48</v>
      </c>
      <c r="D56" s="544"/>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c r="C57" s="99" t="s">
        <v>49</v>
      </c>
      <c r="D57" s="544"/>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c r="C58" s="99" t="s">
        <v>50</v>
      </c>
      <c r="D58" s="544"/>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c r="C59" s="99" t="s">
        <v>416</v>
      </c>
      <c r="D59" s="544"/>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c r="C60" s="99" t="s">
        <v>51</v>
      </c>
      <c r="D60" s="544"/>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c r="C61" s="99" t="s">
        <v>122</v>
      </c>
      <c r="D61" s="544"/>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c r="C62" s="99" t="s">
        <v>34</v>
      </c>
      <c r="D62" s="544"/>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c r="C63" s="109" t="s">
        <v>52</v>
      </c>
      <c r="D63" s="544"/>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c r="C65" s="93"/>
      <c r="E65" s="112"/>
      <c r="F65" s="112"/>
      <c r="G65" s="112"/>
      <c r="H65" s="174"/>
      <c r="I65" s="112"/>
      <c r="J65" s="112"/>
      <c r="K65" s="112"/>
    </row>
    <row r="66" spans="3:12" ht="15.75" thickBot="1"/>
    <row r="67" spans="3:12" ht="15.75" thickBot="1">
      <c r="C67" s="29" t="s">
        <v>43</v>
      </c>
      <c r="D67" s="30">
        <f>SUM(G74:G83)</f>
        <v>0</v>
      </c>
      <c r="E67" s="93"/>
      <c r="F67" s="93"/>
      <c r="G67" s="93"/>
      <c r="H67" s="76"/>
      <c r="I67" s="76"/>
      <c r="J67" s="76"/>
      <c r="K67" s="112"/>
    </row>
    <row r="68" spans="3:12">
      <c r="C68" s="70"/>
      <c r="D68" s="31"/>
      <c r="E68" s="93"/>
      <c r="F68" s="93"/>
      <c r="G68" s="93"/>
      <c r="H68" s="76"/>
      <c r="I68" s="76"/>
      <c r="J68" s="76"/>
      <c r="K68" s="112"/>
    </row>
    <row r="69" spans="3:12">
      <c r="C69" s="70"/>
      <c r="D69" s="31"/>
      <c r="E69" s="93"/>
      <c r="F69" s="93"/>
      <c r="G69" s="93"/>
      <c r="H69" s="76"/>
      <c r="I69" s="76"/>
      <c r="J69" s="76"/>
      <c r="K69" s="112"/>
    </row>
    <row r="70" spans="3:12" ht="15.75">
      <c r="C70" s="202" t="s">
        <v>391</v>
      </c>
      <c r="D70" s="369"/>
      <c r="E70" s="93"/>
      <c r="F70" s="93"/>
      <c r="G70" s="93"/>
      <c r="H70" s="76"/>
      <c r="I70" s="76"/>
      <c r="J70" s="76"/>
      <c r="K70" s="112"/>
    </row>
    <row r="71" spans="3:12" ht="18.7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c r="C72" s="70"/>
      <c r="D72" s="31"/>
      <c r="E72" s="93"/>
      <c r="F72" s="93"/>
      <c r="G72" s="93"/>
      <c r="H72" s="76"/>
      <c r="I72" s="76"/>
      <c r="J72" s="76"/>
      <c r="K72" s="112"/>
    </row>
    <row r="73" spans="3:12" ht="30.75" thickBot="1">
      <c r="C73" s="126" t="s">
        <v>44</v>
      </c>
      <c r="D73" s="129" t="s">
        <v>45</v>
      </c>
      <c r="E73" s="128" t="s">
        <v>55</v>
      </c>
      <c r="F73" s="128" t="s">
        <v>57</v>
      </c>
      <c r="G73" s="127" t="s">
        <v>27</v>
      </c>
      <c r="H73" s="133" t="s">
        <v>130</v>
      </c>
      <c r="I73" s="128" t="s">
        <v>46</v>
      </c>
      <c r="J73" s="128" t="s">
        <v>131</v>
      </c>
      <c r="K73" s="128" t="s">
        <v>409</v>
      </c>
      <c r="L73" s="128" t="s">
        <v>410</v>
      </c>
    </row>
    <row r="74" spans="3:12">
      <c r="C74" s="327" t="s">
        <v>47</v>
      </c>
      <c r="D74" s="543"/>
      <c r="E74" s="328"/>
      <c r="F74" s="115">
        <v>30000</v>
      </c>
      <c r="G74" s="329">
        <f t="shared" ref="G74:G82" si="7">E74*F74</f>
        <v>0</v>
      </c>
      <c r="H74" s="330"/>
      <c r="I74" s="116" t="s">
        <v>698</v>
      </c>
      <c r="J74" s="116" t="str">
        <f>VLOOKUP(I74,Presupuesto!$B$11:$C$566,2,0)</f>
        <v>SERVICIOS DE CAPACITACION.</v>
      </c>
      <c r="K74" s="331" t="s">
        <v>1513</v>
      </c>
      <c r="L74" s="116" t="s">
        <v>393</v>
      </c>
    </row>
    <row r="75" spans="3:12">
      <c r="C75" s="99" t="s">
        <v>48</v>
      </c>
      <c r="D75" s="544"/>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c r="C76" s="99" t="s">
        <v>49</v>
      </c>
      <c r="D76" s="544"/>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c r="C77" s="99" t="s">
        <v>50</v>
      </c>
      <c r="D77" s="544"/>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c r="C78" s="99" t="s">
        <v>416</v>
      </c>
      <c r="D78" s="544"/>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c r="C79" s="99" t="s">
        <v>51</v>
      </c>
      <c r="D79" s="544"/>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c r="C80" s="99" t="s">
        <v>122</v>
      </c>
      <c r="D80" s="544"/>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c r="C81" s="99" t="s">
        <v>34</v>
      </c>
      <c r="D81" s="544"/>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c r="C82" s="109" t="s">
        <v>52</v>
      </c>
      <c r="D82" s="544"/>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row r="86" spans="3:12" ht="15.75" thickBot="1">
      <c r="C86" s="29" t="s">
        <v>43</v>
      </c>
      <c r="D86" s="30">
        <f>SUM(G93:G102)</f>
        <v>0</v>
      </c>
      <c r="E86" s="93"/>
      <c r="F86" s="93"/>
      <c r="G86" s="93"/>
      <c r="H86" s="76"/>
      <c r="I86" s="76"/>
      <c r="J86" s="76"/>
      <c r="K86" s="112"/>
    </row>
    <row r="87" spans="3:12">
      <c r="C87" s="70"/>
      <c r="D87" s="31"/>
      <c r="E87" s="93"/>
      <c r="F87" s="93"/>
      <c r="G87" s="93"/>
      <c r="H87" s="76"/>
      <c r="I87" s="76"/>
      <c r="J87" s="76"/>
      <c r="K87" s="112"/>
    </row>
    <row r="88" spans="3:12">
      <c r="C88" s="70"/>
      <c r="D88" s="31"/>
      <c r="E88" s="93"/>
      <c r="F88" s="93"/>
      <c r="G88" s="93"/>
      <c r="H88" s="76"/>
      <c r="I88" s="76"/>
      <c r="J88" s="76"/>
      <c r="K88" s="112"/>
    </row>
    <row r="89" spans="3:12" ht="15.75">
      <c r="C89" s="202" t="s">
        <v>391</v>
      </c>
      <c r="D89" s="369"/>
      <c r="E89" s="93"/>
      <c r="F89" s="93"/>
      <c r="G89" s="93"/>
      <c r="H89" s="76"/>
      <c r="I89" s="76"/>
      <c r="J89" s="76"/>
      <c r="K89" s="112"/>
    </row>
    <row r="90" spans="3:12" ht="18.7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c r="C91" s="70"/>
      <c r="D91" s="31"/>
      <c r="E91" s="93"/>
      <c r="F91" s="93"/>
      <c r="G91" s="93"/>
      <c r="H91" s="76"/>
      <c r="I91" s="76"/>
      <c r="J91" s="76"/>
      <c r="K91" s="112"/>
    </row>
    <row r="92" spans="3:12" ht="30.75" thickBot="1">
      <c r="C92" s="126" t="s">
        <v>44</v>
      </c>
      <c r="D92" s="129" t="s">
        <v>45</v>
      </c>
      <c r="E92" s="128" t="s">
        <v>55</v>
      </c>
      <c r="F92" s="128" t="s">
        <v>57</v>
      </c>
      <c r="G92" s="127" t="s">
        <v>27</v>
      </c>
      <c r="H92" s="133" t="s">
        <v>130</v>
      </c>
      <c r="I92" s="128" t="s">
        <v>46</v>
      </c>
      <c r="J92" s="128" t="s">
        <v>131</v>
      </c>
      <c r="K92" s="128" t="s">
        <v>409</v>
      </c>
      <c r="L92" s="128" t="s">
        <v>410</v>
      </c>
    </row>
    <row r="93" spans="3:12">
      <c r="C93" s="327" t="s">
        <v>47</v>
      </c>
      <c r="D93" s="543"/>
      <c r="E93" s="328"/>
      <c r="F93" s="115">
        <v>30000</v>
      </c>
      <c r="G93" s="329">
        <f t="shared" ref="G93:G101" si="9">E93*F93</f>
        <v>0</v>
      </c>
      <c r="H93" s="330"/>
      <c r="I93" s="116" t="s">
        <v>698</v>
      </c>
      <c r="J93" s="116" t="str">
        <f>VLOOKUP(I93,Presupuesto!$B$11:$C$566,2,0)</f>
        <v>SERVICIOS DE CAPACITACION.</v>
      </c>
      <c r="K93" s="331" t="s">
        <v>1513</v>
      </c>
      <c r="L93" s="116" t="s">
        <v>393</v>
      </c>
    </row>
    <row r="94" spans="3:12">
      <c r="C94" s="99" t="s">
        <v>48</v>
      </c>
      <c r="D94" s="544"/>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c r="C95" s="99" t="s">
        <v>49</v>
      </c>
      <c r="D95" s="544"/>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c r="C96" s="99" t="s">
        <v>50</v>
      </c>
      <c r="D96" s="544"/>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c r="C97" s="99" t="s">
        <v>416</v>
      </c>
      <c r="D97" s="544"/>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c r="C98" s="99" t="s">
        <v>51</v>
      </c>
      <c r="D98" s="544"/>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c r="C99" s="99" t="s">
        <v>122</v>
      </c>
      <c r="D99" s="544"/>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c r="C100" s="99" t="s">
        <v>34</v>
      </c>
      <c r="D100" s="544"/>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c r="C101" s="109" t="s">
        <v>52</v>
      </c>
      <c r="D101" s="544"/>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c r="C103" s="93"/>
      <c r="E103" s="112"/>
      <c r="F103" s="112"/>
      <c r="G103" s="112"/>
      <c r="H103" s="174"/>
      <c r="I103" s="112"/>
      <c r="J103" s="112"/>
      <c r="K103" s="112"/>
    </row>
    <row r="104" spans="3:12" ht="15.75" thickBot="1"/>
    <row r="105" spans="3:12" ht="15.75" thickBot="1">
      <c r="C105" s="29" t="s">
        <v>43</v>
      </c>
      <c r="D105" s="30">
        <f>SUM(G112:G121)</f>
        <v>0</v>
      </c>
      <c r="E105" s="93"/>
      <c r="F105" s="93"/>
      <c r="G105" s="93"/>
      <c r="H105" s="76"/>
      <c r="I105" s="76"/>
      <c r="J105" s="76"/>
      <c r="K105" s="112"/>
    </row>
    <row r="106" spans="3:12">
      <c r="C106" s="70"/>
      <c r="D106" s="31"/>
      <c r="E106" s="93"/>
      <c r="F106" s="93"/>
      <c r="G106" s="93"/>
      <c r="H106" s="76"/>
      <c r="I106" s="76"/>
      <c r="J106" s="76"/>
      <c r="K106" s="112"/>
    </row>
    <row r="107" spans="3:12">
      <c r="C107" s="70"/>
      <c r="D107" s="31"/>
      <c r="E107" s="93"/>
      <c r="F107" s="93"/>
      <c r="G107" s="93"/>
      <c r="H107" s="76"/>
      <c r="I107" s="76"/>
      <c r="J107" s="76"/>
      <c r="K107" s="112"/>
    </row>
    <row r="108" spans="3:12" ht="15.75">
      <c r="C108" s="202" t="s">
        <v>391</v>
      </c>
      <c r="D108" s="369"/>
      <c r="E108" s="93"/>
      <c r="F108" s="93"/>
      <c r="G108" s="93"/>
      <c r="H108" s="76"/>
      <c r="I108" s="76"/>
      <c r="J108" s="76"/>
      <c r="K108" s="112"/>
    </row>
    <row r="109" spans="3:12" ht="18.7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c r="C110" s="70"/>
      <c r="D110" s="31"/>
      <c r="E110" s="93"/>
      <c r="F110" s="93"/>
      <c r="G110" s="93"/>
      <c r="H110" s="76"/>
      <c r="I110" s="76"/>
      <c r="J110" s="76"/>
      <c r="K110" s="112"/>
    </row>
    <row r="111" spans="3:12" ht="30.75" thickBot="1">
      <c r="C111" s="126" t="s">
        <v>44</v>
      </c>
      <c r="D111" s="129" t="s">
        <v>45</v>
      </c>
      <c r="E111" s="128" t="s">
        <v>55</v>
      </c>
      <c r="F111" s="128" t="s">
        <v>57</v>
      </c>
      <c r="G111" s="127" t="s">
        <v>27</v>
      </c>
      <c r="H111" s="133" t="s">
        <v>130</v>
      </c>
      <c r="I111" s="128" t="s">
        <v>46</v>
      </c>
      <c r="J111" s="128" t="s">
        <v>131</v>
      </c>
      <c r="K111" s="128" t="s">
        <v>409</v>
      </c>
      <c r="L111" s="128" t="s">
        <v>410</v>
      </c>
    </row>
    <row r="112" spans="3:12">
      <c r="C112" s="327" t="s">
        <v>47</v>
      </c>
      <c r="D112" s="543"/>
      <c r="E112" s="328"/>
      <c r="F112" s="115">
        <v>30000</v>
      </c>
      <c r="G112" s="329">
        <f t="shared" ref="G112:G120" si="11">E112*F112</f>
        <v>0</v>
      </c>
      <c r="H112" s="330"/>
      <c r="I112" s="116" t="s">
        <v>698</v>
      </c>
      <c r="J112" s="116" t="str">
        <f>VLOOKUP(I112,Presupuesto!$B$11:$C$566,2,0)</f>
        <v>SERVICIOS DE CAPACITACION.</v>
      </c>
      <c r="K112" s="331" t="s">
        <v>1513</v>
      </c>
      <c r="L112" s="116" t="s">
        <v>393</v>
      </c>
    </row>
    <row r="113" spans="3:12">
      <c r="C113" s="99" t="s">
        <v>48</v>
      </c>
      <c r="D113" s="544"/>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c r="C114" s="99" t="s">
        <v>49</v>
      </c>
      <c r="D114" s="544"/>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c r="C115" s="99" t="s">
        <v>50</v>
      </c>
      <c r="D115" s="544"/>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c r="C116" s="99" t="s">
        <v>416</v>
      </c>
      <c r="D116" s="544"/>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c r="C117" s="99" t="s">
        <v>51</v>
      </c>
      <c r="D117" s="544"/>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c r="C118" s="99" t="s">
        <v>122</v>
      </c>
      <c r="D118" s="544"/>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c r="C119" s="99" t="s">
        <v>34</v>
      </c>
      <c r="D119" s="544"/>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c r="C120" s="109" t="s">
        <v>52</v>
      </c>
      <c r="D120" s="544"/>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row r="124" spans="3:12" ht="15.75" thickBot="1">
      <c r="C124" s="29" t="s">
        <v>43</v>
      </c>
      <c r="D124" s="30">
        <f>SUM(G131:G140)</f>
        <v>0</v>
      </c>
      <c r="E124" s="93"/>
      <c r="F124" s="93"/>
      <c r="G124" s="93"/>
      <c r="H124" s="76"/>
      <c r="I124" s="76"/>
      <c r="J124" s="76"/>
      <c r="K124" s="112"/>
    </row>
    <row r="125" spans="3:12">
      <c r="C125" s="70"/>
      <c r="D125" s="31"/>
      <c r="E125" s="93"/>
      <c r="F125" s="93"/>
      <c r="G125" s="93"/>
      <c r="H125" s="76"/>
      <c r="I125" s="76"/>
      <c r="J125" s="76"/>
      <c r="K125" s="112"/>
    </row>
    <row r="126" spans="3:12">
      <c r="C126" s="70"/>
      <c r="D126" s="31"/>
      <c r="E126" s="93"/>
      <c r="F126" s="93"/>
      <c r="G126" s="93"/>
      <c r="H126" s="76"/>
      <c r="I126" s="76"/>
      <c r="J126" s="76"/>
      <c r="K126" s="112"/>
    </row>
    <row r="127" spans="3:12" ht="15.75">
      <c r="C127" s="202" t="s">
        <v>391</v>
      </c>
      <c r="D127" s="369"/>
      <c r="E127" s="93"/>
      <c r="F127" s="93"/>
      <c r="G127" s="93"/>
      <c r="H127" s="76"/>
      <c r="I127" s="76"/>
      <c r="J127" s="76"/>
      <c r="K127" s="112"/>
    </row>
    <row r="128" spans="3:12" ht="18.7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c r="C129" s="70"/>
      <c r="D129" s="31"/>
      <c r="E129" s="93"/>
      <c r="F129" s="93"/>
      <c r="G129" s="93"/>
      <c r="H129" s="76"/>
      <c r="I129" s="76"/>
      <c r="J129" s="76"/>
      <c r="K129" s="112"/>
    </row>
    <row r="130" spans="3:12" ht="30.75" thickBot="1">
      <c r="C130" s="126" t="s">
        <v>44</v>
      </c>
      <c r="D130" s="129" t="s">
        <v>45</v>
      </c>
      <c r="E130" s="128" t="s">
        <v>55</v>
      </c>
      <c r="F130" s="128" t="s">
        <v>57</v>
      </c>
      <c r="G130" s="127" t="s">
        <v>27</v>
      </c>
      <c r="H130" s="133" t="s">
        <v>130</v>
      </c>
      <c r="I130" s="128" t="s">
        <v>46</v>
      </c>
      <c r="J130" s="128" t="s">
        <v>131</v>
      </c>
      <c r="K130" s="128" t="s">
        <v>409</v>
      </c>
      <c r="L130" s="128" t="s">
        <v>410</v>
      </c>
    </row>
    <row r="131" spans="3:12">
      <c r="C131" s="327" t="s">
        <v>47</v>
      </c>
      <c r="D131" s="543"/>
      <c r="E131" s="328"/>
      <c r="F131" s="115">
        <v>30000</v>
      </c>
      <c r="G131" s="329">
        <f t="shared" ref="G131:G139" si="13">E131*F131</f>
        <v>0</v>
      </c>
      <c r="H131" s="330"/>
      <c r="I131" s="116" t="s">
        <v>698</v>
      </c>
      <c r="J131" s="116" t="str">
        <f>VLOOKUP(I131,Presupuesto!$B$11:$C$566,2,0)</f>
        <v>SERVICIOS DE CAPACITACION.</v>
      </c>
      <c r="K131" s="331" t="s">
        <v>1513</v>
      </c>
      <c r="L131" s="116" t="s">
        <v>393</v>
      </c>
    </row>
    <row r="132" spans="3:12">
      <c r="C132" s="99" t="s">
        <v>48</v>
      </c>
      <c r="D132" s="544"/>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c r="C133" s="99" t="s">
        <v>49</v>
      </c>
      <c r="D133" s="544"/>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c r="C134" s="99" t="s">
        <v>50</v>
      </c>
      <c r="D134" s="544"/>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c r="C135" s="99" t="s">
        <v>416</v>
      </c>
      <c r="D135" s="544"/>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c r="C136" s="99" t="s">
        <v>51</v>
      </c>
      <c r="D136" s="544"/>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c r="C137" s="99" t="s">
        <v>122</v>
      </c>
      <c r="D137" s="544"/>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c r="C138" s="99" t="s">
        <v>34</v>
      </c>
      <c r="D138" s="544"/>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c r="C139" s="109" t="s">
        <v>52</v>
      </c>
      <c r="D139" s="544"/>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c r="C141" s="93"/>
      <c r="E141" s="112"/>
      <c r="F141" s="112"/>
      <c r="G141" s="112"/>
      <c r="H141" s="174"/>
      <c r="I141" s="112"/>
      <c r="J141" s="112"/>
      <c r="K141" s="112"/>
    </row>
    <row r="142" spans="3:12" ht="15.75" thickBot="1"/>
    <row r="143" spans="3:12" ht="15.75" thickBot="1">
      <c r="C143" s="29" t="s">
        <v>43</v>
      </c>
      <c r="D143" s="30">
        <f>SUM(G150:G159)</f>
        <v>0</v>
      </c>
      <c r="E143" s="93"/>
      <c r="F143" s="93"/>
      <c r="G143" s="93"/>
      <c r="H143" s="76"/>
      <c r="I143" s="76"/>
      <c r="J143" s="76"/>
      <c r="K143" s="112"/>
    </row>
    <row r="144" spans="3:12">
      <c r="C144" s="70"/>
      <c r="D144" s="31"/>
      <c r="E144" s="93"/>
      <c r="F144" s="93"/>
      <c r="G144" s="93"/>
      <c r="H144" s="76"/>
      <c r="I144" s="76"/>
      <c r="J144" s="76"/>
      <c r="K144" s="112"/>
    </row>
    <row r="145" spans="3:12">
      <c r="C145" s="70"/>
      <c r="D145" s="31"/>
      <c r="E145" s="93"/>
      <c r="F145" s="93"/>
      <c r="G145" s="93"/>
      <c r="H145" s="76"/>
      <c r="I145" s="76"/>
      <c r="J145" s="76"/>
      <c r="K145" s="112"/>
    </row>
    <row r="146" spans="3:12" ht="15.75">
      <c r="C146" s="202" t="s">
        <v>391</v>
      </c>
      <c r="D146" s="369"/>
      <c r="E146" s="93"/>
      <c r="F146" s="93"/>
      <c r="G146" s="93"/>
      <c r="H146" s="76"/>
      <c r="I146" s="76"/>
      <c r="J146" s="76"/>
      <c r="K146" s="112"/>
    </row>
    <row r="147" spans="3:12" ht="18.7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c r="C148" s="70"/>
      <c r="D148" s="31"/>
      <c r="E148" s="93"/>
      <c r="F148" s="93"/>
      <c r="G148" s="93"/>
      <c r="H148" s="76"/>
      <c r="I148" s="76"/>
      <c r="J148" s="76"/>
      <c r="K148" s="112"/>
    </row>
    <row r="149" spans="3:12" ht="30.75" thickBot="1">
      <c r="C149" s="126" t="s">
        <v>44</v>
      </c>
      <c r="D149" s="129" t="s">
        <v>45</v>
      </c>
      <c r="E149" s="128" t="s">
        <v>55</v>
      </c>
      <c r="F149" s="128" t="s">
        <v>57</v>
      </c>
      <c r="G149" s="127" t="s">
        <v>27</v>
      </c>
      <c r="H149" s="133" t="s">
        <v>130</v>
      </c>
      <c r="I149" s="128" t="s">
        <v>46</v>
      </c>
      <c r="J149" s="128" t="s">
        <v>131</v>
      </c>
      <c r="K149" s="128" t="s">
        <v>409</v>
      </c>
      <c r="L149" s="128" t="s">
        <v>410</v>
      </c>
    </row>
    <row r="150" spans="3:12">
      <c r="C150" s="327" t="s">
        <v>47</v>
      </c>
      <c r="D150" s="543"/>
      <c r="E150" s="328"/>
      <c r="F150" s="115">
        <v>30000</v>
      </c>
      <c r="G150" s="329">
        <f t="shared" ref="G150:G158" si="15">E150*F150</f>
        <v>0</v>
      </c>
      <c r="H150" s="330"/>
      <c r="I150" s="116" t="s">
        <v>698</v>
      </c>
      <c r="J150" s="116" t="str">
        <f>VLOOKUP(I150,Presupuesto!$B$11:$C$566,2,0)</f>
        <v>SERVICIOS DE CAPACITACION.</v>
      </c>
      <c r="K150" s="331" t="s">
        <v>1513</v>
      </c>
      <c r="L150" s="116" t="s">
        <v>393</v>
      </c>
    </row>
    <row r="151" spans="3:12">
      <c r="C151" s="99" t="s">
        <v>48</v>
      </c>
      <c r="D151" s="544"/>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c r="C152" s="99" t="s">
        <v>49</v>
      </c>
      <c r="D152" s="544"/>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c r="C153" s="99" t="s">
        <v>50</v>
      </c>
      <c r="D153" s="544"/>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c r="C154" s="99" t="s">
        <v>416</v>
      </c>
      <c r="D154" s="544"/>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c r="C155" s="99" t="s">
        <v>51</v>
      </c>
      <c r="D155" s="544"/>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c r="C156" s="99" t="s">
        <v>122</v>
      </c>
      <c r="D156" s="544"/>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c r="C157" s="99" t="s">
        <v>34</v>
      </c>
      <c r="D157" s="544"/>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c r="C158" s="109" t="s">
        <v>52</v>
      </c>
      <c r="D158" s="544"/>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row r="162" spans="3:12" ht="15.75" thickBot="1">
      <c r="C162" s="29" t="s">
        <v>43</v>
      </c>
      <c r="D162" s="30">
        <f>SUM(G169:G178)</f>
        <v>0</v>
      </c>
      <c r="E162" s="93"/>
      <c r="F162" s="93"/>
      <c r="G162" s="93"/>
      <c r="H162" s="76"/>
      <c r="I162" s="76"/>
      <c r="J162" s="76"/>
      <c r="K162" s="112"/>
    </row>
    <row r="163" spans="3:12">
      <c r="C163" s="70"/>
      <c r="D163" s="31"/>
      <c r="E163" s="93"/>
      <c r="F163" s="93"/>
      <c r="G163" s="93"/>
      <c r="H163" s="76"/>
      <c r="I163" s="76"/>
      <c r="J163" s="76"/>
      <c r="K163" s="112"/>
    </row>
    <row r="164" spans="3:12">
      <c r="C164" s="70"/>
      <c r="D164" s="31"/>
      <c r="E164" s="93"/>
      <c r="F164" s="93"/>
      <c r="G164" s="93"/>
      <c r="H164" s="76"/>
      <c r="I164" s="76"/>
      <c r="J164" s="76"/>
      <c r="K164" s="112"/>
    </row>
    <row r="165" spans="3:12" ht="15.75">
      <c r="C165" s="202" t="s">
        <v>391</v>
      </c>
      <c r="D165" s="369"/>
      <c r="E165" s="93"/>
      <c r="F165" s="93"/>
      <c r="G165" s="93"/>
      <c r="H165" s="76"/>
      <c r="I165" s="76"/>
      <c r="J165" s="76"/>
      <c r="K165" s="112"/>
    </row>
    <row r="166" spans="3:12" ht="18.7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c r="C167" s="70"/>
      <c r="D167" s="31"/>
      <c r="E167" s="93"/>
      <c r="F167" s="93"/>
      <c r="G167" s="93"/>
      <c r="H167" s="76"/>
      <c r="I167" s="76"/>
      <c r="J167" s="76"/>
      <c r="K167" s="112"/>
    </row>
    <row r="168" spans="3:12" ht="30.75" thickBot="1">
      <c r="C168" s="126" t="s">
        <v>44</v>
      </c>
      <c r="D168" s="129" t="s">
        <v>45</v>
      </c>
      <c r="E168" s="128" t="s">
        <v>55</v>
      </c>
      <c r="F168" s="128" t="s">
        <v>57</v>
      </c>
      <c r="G168" s="127" t="s">
        <v>27</v>
      </c>
      <c r="H168" s="133" t="s">
        <v>130</v>
      </c>
      <c r="I168" s="128" t="s">
        <v>46</v>
      </c>
      <c r="J168" s="128" t="s">
        <v>131</v>
      </c>
      <c r="K168" s="128" t="s">
        <v>409</v>
      </c>
      <c r="L168" s="128" t="s">
        <v>410</v>
      </c>
    </row>
    <row r="169" spans="3:12">
      <c r="C169" s="327" t="s">
        <v>47</v>
      </c>
      <c r="D169" s="543"/>
      <c r="E169" s="328"/>
      <c r="F169" s="115">
        <v>30000</v>
      </c>
      <c r="G169" s="329">
        <f t="shared" ref="G169:G177" si="17">E169*F169</f>
        <v>0</v>
      </c>
      <c r="H169" s="330"/>
      <c r="I169" s="116" t="s">
        <v>698</v>
      </c>
      <c r="J169" s="116" t="str">
        <f>VLOOKUP(I169,Presupuesto!$B$11:$C$566,2,0)</f>
        <v>SERVICIOS DE CAPACITACION.</v>
      </c>
      <c r="K169" s="331" t="s">
        <v>1513</v>
      </c>
      <c r="L169" s="116" t="s">
        <v>393</v>
      </c>
    </row>
    <row r="170" spans="3:12">
      <c r="C170" s="99" t="s">
        <v>48</v>
      </c>
      <c r="D170" s="544"/>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c r="C171" s="99" t="s">
        <v>49</v>
      </c>
      <c r="D171" s="544"/>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c r="C172" s="99" t="s">
        <v>50</v>
      </c>
      <c r="D172" s="544"/>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c r="C173" s="99" t="s">
        <v>416</v>
      </c>
      <c r="D173" s="544"/>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c r="C174" s="99" t="s">
        <v>51</v>
      </c>
      <c r="D174" s="544"/>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c r="C175" s="99" t="s">
        <v>122</v>
      </c>
      <c r="D175" s="544"/>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c r="C176" s="99" t="s">
        <v>34</v>
      </c>
      <c r="D176" s="544"/>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c r="C177" s="109" t="s">
        <v>52</v>
      </c>
      <c r="D177" s="544"/>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c r="C179" s="93"/>
      <c r="E179" s="112"/>
      <c r="F179" s="112"/>
      <c r="G179" s="112"/>
      <c r="H179" s="174"/>
      <c r="I179" s="112"/>
      <c r="J179" s="112"/>
      <c r="K179" s="112"/>
    </row>
    <row r="180" spans="3:12" ht="15.75" thickBot="1"/>
    <row r="181" spans="3:12" ht="15.75" thickBot="1">
      <c r="C181" s="29" t="s">
        <v>43</v>
      </c>
      <c r="D181" s="30">
        <f>SUM(G188:G197)</f>
        <v>0</v>
      </c>
      <c r="E181" s="93"/>
      <c r="F181" s="93"/>
      <c r="G181" s="93"/>
      <c r="H181" s="76"/>
      <c r="I181" s="76"/>
      <c r="J181" s="76"/>
      <c r="K181" s="112"/>
    </row>
    <row r="182" spans="3:12">
      <c r="C182" s="70"/>
      <c r="D182" s="31"/>
      <c r="E182" s="93"/>
      <c r="F182" s="93"/>
      <c r="G182" s="93"/>
      <c r="H182" s="76"/>
      <c r="I182" s="76"/>
      <c r="J182" s="76"/>
      <c r="K182" s="112"/>
    </row>
    <row r="183" spans="3:12">
      <c r="C183" s="70"/>
      <c r="D183" s="31"/>
      <c r="E183" s="93"/>
      <c r="F183" s="93"/>
      <c r="G183" s="93"/>
      <c r="H183" s="76"/>
      <c r="I183" s="76"/>
      <c r="J183" s="76"/>
      <c r="K183" s="112"/>
    </row>
    <row r="184" spans="3:12" ht="15.75">
      <c r="C184" s="202" t="s">
        <v>391</v>
      </c>
      <c r="D184" s="369"/>
      <c r="E184" s="93"/>
      <c r="F184" s="93"/>
      <c r="G184" s="93"/>
      <c r="H184" s="76"/>
      <c r="I184" s="76"/>
      <c r="J184" s="76"/>
      <c r="K184" s="112"/>
    </row>
    <row r="185" spans="3:12" ht="18.7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c r="C186" s="70"/>
      <c r="D186" s="31"/>
      <c r="E186" s="93"/>
      <c r="F186" s="93"/>
      <c r="G186" s="93"/>
      <c r="H186" s="76"/>
      <c r="I186" s="76"/>
      <c r="J186" s="76"/>
      <c r="K186" s="112"/>
    </row>
    <row r="187" spans="3:12" ht="30.75" thickBot="1">
      <c r="C187" s="126" t="s">
        <v>44</v>
      </c>
      <c r="D187" s="129" t="s">
        <v>45</v>
      </c>
      <c r="E187" s="128" t="s">
        <v>55</v>
      </c>
      <c r="F187" s="128" t="s">
        <v>57</v>
      </c>
      <c r="G187" s="127" t="s">
        <v>27</v>
      </c>
      <c r="H187" s="133" t="s">
        <v>130</v>
      </c>
      <c r="I187" s="128" t="s">
        <v>46</v>
      </c>
      <c r="J187" s="128" t="s">
        <v>131</v>
      </c>
      <c r="K187" s="128" t="s">
        <v>409</v>
      </c>
      <c r="L187" s="128" t="s">
        <v>410</v>
      </c>
    </row>
    <row r="188" spans="3:12">
      <c r="C188" s="327" t="s">
        <v>47</v>
      </c>
      <c r="D188" s="543"/>
      <c r="E188" s="328"/>
      <c r="F188" s="115">
        <v>30000</v>
      </c>
      <c r="G188" s="329">
        <f t="shared" ref="G188:G196" si="19">E188*F188</f>
        <v>0</v>
      </c>
      <c r="H188" s="330"/>
      <c r="I188" s="116" t="s">
        <v>698</v>
      </c>
      <c r="J188" s="116" t="str">
        <f>VLOOKUP(I188,Presupuesto!$B$11:$C$566,2,0)</f>
        <v>SERVICIOS DE CAPACITACION.</v>
      </c>
      <c r="K188" s="331" t="s">
        <v>1513</v>
      </c>
      <c r="L188" s="116" t="s">
        <v>393</v>
      </c>
    </row>
    <row r="189" spans="3:12">
      <c r="C189" s="99" t="s">
        <v>48</v>
      </c>
      <c r="D189" s="544"/>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c r="C190" s="99" t="s">
        <v>49</v>
      </c>
      <c r="D190" s="544"/>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c r="C191" s="99" t="s">
        <v>50</v>
      </c>
      <c r="D191" s="544"/>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c r="C192" s="99" t="s">
        <v>416</v>
      </c>
      <c r="D192" s="544"/>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c r="C193" s="99" t="s">
        <v>51</v>
      </c>
      <c r="D193" s="544"/>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c r="C194" s="99" t="s">
        <v>122</v>
      </c>
      <c r="D194" s="544"/>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c r="C195" s="99" t="s">
        <v>34</v>
      </c>
      <c r="D195" s="544"/>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c r="C196" s="109" t="s">
        <v>52</v>
      </c>
      <c r="D196" s="544"/>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row r="200" spans="3:12" ht="15.75" thickBot="1">
      <c r="C200" s="29" t="s">
        <v>43</v>
      </c>
      <c r="D200" s="30">
        <f>SUM(G207:G216)</f>
        <v>0</v>
      </c>
      <c r="E200" s="93"/>
      <c r="F200" s="93"/>
      <c r="G200" s="93"/>
      <c r="H200" s="76"/>
      <c r="I200" s="76"/>
      <c r="J200" s="76"/>
      <c r="K200" s="112"/>
    </row>
    <row r="201" spans="3:12">
      <c r="C201" s="70"/>
      <c r="D201" s="31"/>
      <c r="E201" s="93"/>
      <c r="F201" s="93"/>
      <c r="G201" s="93"/>
      <c r="H201" s="76"/>
      <c r="I201" s="76"/>
      <c r="J201" s="76"/>
      <c r="K201" s="112"/>
    </row>
    <row r="202" spans="3:12">
      <c r="C202" s="70"/>
      <c r="D202" s="31"/>
      <c r="E202" s="93"/>
      <c r="F202" s="93"/>
      <c r="G202" s="93"/>
      <c r="H202" s="76"/>
      <c r="I202" s="76"/>
      <c r="J202" s="76"/>
      <c r="K202" s="112"/>
    </row>
    <row r="203" spans="3:12" ht="15.75">
      <c r="C203" s="202" t="s">
        <v>391</v>
      </c>
      <c r="D203" s="369"/>
      <c r="E203" s="93"/>
      <c r="F203" s="93"/>
      <c r="G203" s="93"/>
      <c r="H203" s="76"/>
      <c r="I203" s="76"/>
      <c r="J203" s="76"/>
      <c r="K203" s="112"/>
    </row>
    <row r="204" spans="3:12" ht="18.7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c r="C205" s="70"/>
      <c r="D205" s="31"/>
      <c r="E205" s="93"/>
      <c r="F205" s="93"/>
      <c r="G205" s="93"/>
      <c r="H205" s="76"/>
      <c r="I205" s="76"/>
      <c r="J205" s="76"/>
      <c r="K205" s="112"/>
    </row>
    <row r="206" spans="3:12" ht="30.75" thickBot="1">
      <c r="C206" s="126" t="s">
        <v>44</v>
      </c>
      <c r="D206" s="129" t="s">
        <v>45</v>
      </c>
      <c r="E206" s="128" t="s">
        <v>55</v>
      </c>
      <c r="F206" s="128" t="s">
        <v>57</v>
      </c>
      <c r="G206" s="127" t="s">
        <v>27</v>
      </c>
      <c r="H206" s="133" t="s">
        <v>130</v>
      </c>
      <c r="I206" s="128" t="s">
        <v>46</v>
      </c>
      <c r="J206" s="128" t="s">
        <v>131</v>
      </c>
      <c r="K206" s="128" t="s">
        <v>409</v>
      </c>
      <c r="L206" s="128" t="s">
        <v>410</v>
      </c>
    </row>
    <row r="207" spans="3:12">
      <c r="C207" s="327" t="s">
        <v>47</v>
      </c>
      <c r="D207" s="543"/>
      <c r="E207" s="328"/>
      <c r="F207" s="115">
        <v>30000</v>
      </c>
      <c r="G207" s="329">
        <f t="shared" ref="G207:G215" si="21">E207*F207</f>
        <v>0</v>
      </c>
      <c r="H207" s="330"/>
      <c r="I207" s="116" t="s">
        <v>698</v>
      </c>
      <c r="J207" s="116" t="str">
        <f>VLOOKUP(I207,Presupuesto!$B$11:$C$566,2,0)</f>
        <v>SERVICIOS DE CAPACITACION.</v>
      </c>
      <c r="K207" s="331" t="s">
        <v>1513</v>
      </c>
      <c r="L207" s="116" t="s">
        <v>393</v>
      </c>
    </row>
    <row r="208" spans="3:12">
      <c r="C208" s="99" t="s">
        <v>48</v>
      </c>
      <c r="D208" s="544"/>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c r="C209" s="99" t="s">
        <v>49</v>
      </c>
      <c r="D209" s="544"/>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c r="C210" s="99" t="s">
        <v>50</v>
      </c>
      <c r="D210" s="544"/>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c r="C211" s="99" t="s">
        <v>416</v>
      </c>
      <c r="D211" s="544"/>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c r="C212" s="99" t="s">
        <v>51</v>
      </c>
      <c r="D212" s="544"/>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c r="C213" s="99" t="s">
        <v>122</v>
      </c>
      <c r="D213" s="544"/>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c r="C214" s="99" t="s">
        <v>34</v>
      </c>
      <c r="D214" s="544"/>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c r="C215" s="109" t="s">
        <v>52</v>
      </c>
      <c r="D215" s="544"/>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c r="C217" s="93"/>
      <c r="E217" s="112"/>
      <c r="F217" s="112"/>
      <c r="G217" s="112"/>
      <c r="H217" s="174"/>
      <c r="I217" s="112"/>
      <c r="J217" s="112"/>
      <c r="K217" s="112"/>
    </row>
    <row r="218" spans="3:12" ht="15.75" thickBot="1"/>
    <row r="219" spans="3:12" ht="15.75" thickBot="1">
      <c r="C219" s="29" t="s">
        <v>43</v>
      </c>
      <c r="D219" s="30">
        <f>SUM(G226:G235)</f>
        <v>0</v>
      </c>
      <c r="E219" s="93"/>
      <c r="F219" s="93"/>
      <c r="G219" s="93"/>
      <c r="H219" s="76"/>
      <c r="I219" s="76"/>
      <c r="J219" s="76"/>
      <c r="K219" s="112"/>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391</v>
      </c>
      <c r="D222" s="369"/>
      <c r="E222" s="93"/>
      <c r="F222" s="93"/>
      <c r="G222" s="93"/>
      <c r="H222" s="76"/>
      <c r="I222" s="76"/>
      <c r="J222" s="76"/>
      <c r="K222" s="112"/>
    </row>
    <row r="223" spans="3:12" ht="18.7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c r="C224" s="70"/>
      <c r="D224" s="31"/>
      <c r="E224" s="93"/>
      <c r="F224" s="93"/>
      <c r="G224" s="93"/>
      <c r="H224" s="76"/>
      <c r="I224" s="76"/>
      <c r="J224" s="76"/>
      <c r="K224" s="112"/>
    </row>
    <row r="225" spans="3:12" ht="30.75" thickBot="1">
      <c r="C225" s="126" t="s">
        <v>44</v>
      </c>
      <c r="D225" s="129" t="s">
        <v>45</v>
      </c>
      <c r="E225" s="128" t="s">
        <v>55</v>
      </c>
      <c r="F225" s="128" t="s">
        <v>57</v>
      </c>
      <c r="G225" s="127" t="s">
        <v>27</v>
      </c>
      <c r="H225" s="133" t="s">
        <v>130</v>
      </c>
      <c r="I225" s="128" t="s">
        <v>46</v>
      </c>
      <c r="J225" s="128" t="s">
        <v>131</v>
      </c>
      <c r="K225" s="128" t="s">
        <v>409</v>
      </c>
      <c r="L225" s="128" t="s">
        <v>410</v>
      </c>
    </row>
    <row r="226" spans="3:12">
      <c r="C226" s="327" t="s">
        <v>47</v>
      </c>
      <c r="D226" s="543"/>
      <c r="E226" s="328"/>
      <c r="F226" s="115">
        <v>30000</v>
      </c>
      <c r="G226" s="329">
        <f t="shared" ref="G226:G234" si="23">E226*F226</f>
        <v>0</v>
      </c>
      <c r="H226" s="330"/>
      <c r="I226" s="116" t="s">
        <v>698</v>
      </c>
      <c r="J226" s="116" t="str">
        <f>VLOOKUP(I226,Presupuesto!$B$11:$C$566,2,0)</f>
        <v>SERVICIOS DE CAPACITACION.</v>
      </c>
      <c r="K226" s="331" t="s">
        <v>1513</v>
      </c>
      <c r="L226" s="116" t="s">
        <v>393</v>
      </c>
    </row>
    <row r="227" spans="3:12">
      <c r="C227" s="99" t="s">
        <v>48</v>
      </c>
      <c r="D227" s="544"/>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c r="C228" s="99" t="s">
        <v>49</v>
      </c>
      <c r="D228" s="544"/>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c r="C229" s="99" t="s">
        <v>50</v>
      </c>
      <c r="D229" s="544"/>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c r="C230" s="99" t="s">
        <v>416</v>
      </c>
      <c r="D230" s="544"/>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c r="C231" s="99" t="s">
        <v>51</v>
      </c>
      <c r="D231" s="544"/>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c r="C232" s="99" t="s">
        <v>122</v>
      </c>
      <c r="D232" s="544"/>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c r="C233" s="99" t="s">
        <v>34</v>
      </c>
      <c r="D233" s="544"/>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c r="C234" s="109" t="s">
        <v>52</v>
      </c>
      <c r="D234" s="544"/>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B10" zoomScale="84" zoomScaleNormal="84" workbookViewId="0">
      <selection activeCell="C14" sqref="C14"/>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c r="C5" s="195" t="s">
        <v>127</v>
      </c>
      <c r="D5" s="463">
        <f>SUMIF(C:C,$C$10,D:D)</f>
        <v>0</v>
      </c>
      <c r="CA5" s="303"/>
    </row>
    <row r="6" spans="1:555">
      <c r="CA6" s="303"/>
    </row>
    <row r="7" spans="1:555">
      <c r="CA7" s="303"/>
    </row>
    <row r="8" spans="1:555">
      <c r="C8" s="70" t="s">
        <v>54</v>
      </c>
      <c r="D8" s="79"/>
      <c r="E8" s="70"/>
      <c r="F8" s="70"/>
      <c r="G8" s="70"/>
      <c r="H8" s="79"/>
      <c r="I8" s="70"/>
      <c r="J8" s="70"/>
      <c r="CA8" s="303"/>
    </row>
    <row r="9" spans="1:555" ht="15.75" thickBot="1">
      <c r="C9" s="94"/>
      <c r="D9" s="79"/>
      <c r="E9" s="94"/>
      <c r="F9" s="94"/>
      <c r="G9" s="94"/>
      <c r="H9" s="79"/>
      <c r="I9" s="94"/>
      <c r="J9" s="121"/>
      <c r="CA9" s="303"/>
    </row>
    <row r="10" spans="1:555" ht="15.75" thickBot="1">
      <c r="C10" s="69" t="s">
        <v>43</v>
      </c>
      <c r="D10" s="30">
        <f>SUM(G17:G67)</f>
        <v>0</v>
      </c>
      <c r="E10" s="93"/>
      <c r="F10" s="93"/>
      <c r="G10" s="93"/>
      <c r="H10" s="76"/>
      <c r="I10" s="76"/>
      <c r="J10" s="76"/>
      <c r="K10" s="153"/>
      <c r="CA10" s="303"/>
    </row>
    <row r="11" spans="1:555">
      <c r="B11" s="177"/>
      <c r="D11" s="31"/>
      <c r="E11" s="93"/>
      <c r="F11" s="93"/>
      <c r="G11" s="93"/>
      <c r="H11" s="76"/>
      <c r="I11" s="76"/>
      <c r="J11" s="76"/>
      <c r="K11" s="153"/>
      <c r="CA11" s="303"/>
    </row>
    <row r="12" spans="1:555">
      <c r="B12" s="177"/>
      <c r="D12" s="31"/>
      <c r="E12" s="93"/>
      <c r="F12" s="93"/>
      <c r="G12" s="93"/>
      <c r="H12" s="76"/>
      <c r="I12" s="76"/>
      <c r="J12" s="76"/>
      <c r="K12" s="153"/>
      <c r="CA12" s="303"/>
    </row>
    <row r="13" spans="1:555" ht="15.75">
      <c r="C13" s="202" t="s">
        <v>391</v>
      </c>
      <c r="D13" s="369"/>
      <c r="E13" s="93"/>
      <c r="F13" s="93"/>
      <c r="G13" s="93"/>
      <c r="H13" s="76"/>
      <c r="I13" s="76"/>
      <c r="J13" s="76"/>
      <c r="K13" s="153"/>
      <c r="CA13" s="303"/>
    </row>
    <row r="14" spans="1:555" ht="18.7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303"/>
    </row>
    <row r="15" spans="1:555" ht="15.75" thickBot="1">
      <c r="C15" s="94"/>
      <c r="D15" s="31"/>
      <c r="E15" s="93"/>
      <c r="F15" s="93"/>
      <c r="G15" s="93"/>
      <c r="H15" s="76"/>
      <c r="I15" s="76"/>
      <c r="J15" s="76"/>
      <c r="K15" s="153"/>
      <c r="CA15" s="303"/>
    </row>
    <row r="16" spans="1:555" ht="30.75" thickBot="1">
      <c r="C16" s="134" t="s">
        <v>44</v>
      </c>
      <c r="D16" s="138" t="s">
        <v>55</v>
      </c>
      <c r="E16" s="170" t="s">
        <v>56</v>
      </c>
      <c r="F16" s="138" t="s">
        <v>57</v>
      </c>
      <c r="G16" s="135" t="s">
        <v>27</v>
      </c>
      <c r="H16" s="133" t="s">
        <v>130</v>
      </c>
      <c r="I16" s="136" t="s">
        <v>46</v>
      </c>
      <c r="J16" s="136" t="s">
        <v>131</v>
      </c>
      <c r="K16" s="136" t="s">
        <v>409</v>
      </c>
      <c r="L16" s="136" t="s">
        <v>410</v>
      </c>
      <c r="CA16" s="303"/>
    </row>
    <row r="17" spans="3:79" ht="15.75" thickBot="1">
      <c r="C17" s="137" t="s">
        <v>481</v>
      </c>
      <c r="D17" s="199"/>
      <c r="E17" s="152">
        <v>12</v>
      </c>
      <c r="F17" s="304">
        <f>HLOOKUP($C17,$BZ$2:$CM$3,2,0)</f>
        <v>43674.39</v>
      </c>
      <c r="G17" s="113">
        <f>D17*E17*F17</f>
        <v>0</v>
      </c>
      <c r="H17" s="166"/>
      <c r="I17" s="114" t="s">
        <v>495</v>
      </c>
      <c r="J17" s="114" t="str">
        <f>VLOOKUP(I17,Presupuesto!$B$11:$C$565,2,0)</f>
        <v>SUELDOS Y SALARIOS PERMANENTES</v>
      </c>
      <c r="K17" s="218" t="s">
        <v>1513</v>
      </c>
      <c r="L17" s="98" t="s">
        <v>393</v>
      </c>
      <c r="CA17" s="303"/>
    </row>
    <row r="18" spans="3:79">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c r="K69" s="153"/>
    </row>
    <row r="70" spans="3:12" ht="15.75" thickBot="1">
      <c r="C70" s="69" t="s">
        <v>43</v>
      </c>
      <c r="D70" s="30">
        <f>SUM(G77:G127)</f>
        <v>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391</v>
      </c>
      <c r="D73" s="369"/>
      <c r="E73" s="93"/>
      <c r="F73" s="93"/>
      <c r="G73" s="93"/>
      <c r="H73" s="76"/>
      <c r="I73" s="76"/>
      <c r="J73" s="76"/>
      <c r="K73" s="153"/>
    </row>
    <row r="74" spans="3:12" ht="18.7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130</v>
      </c>
      <c r="I76" s="136" t="s">
        <v>46</v>
      </c>
      <c r="J76" s="136" t="s">
        <v>131</v>
      </c>
      <c r="K76" s="136" t="s">
        <v>409</v>
      </c>
      <c r="L76" s="136" t="s">
        <v>410</v>
      </c>
    </row>
    <row r="77" spans="3:12" ht="15.75" thickBot="1">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c r="K129" s="153"/>
    </row>
    <row r="130" spans="3:12" ht="15.75" thickBot="1">
      <c r="C130" s="69" t="s">
        <v>43</v>
      </c>
      <c r="D130" s="30">
        <f>SUM(G137:G187)</f>
        <v>0</v>
      </c>
      <c r="E130" s="93"/>
      <c r="F130" s="93"/>
      <c r="G130" s="93"/>
      <c r="H130" s="76"/>
      <c r="I130" s="76"/>
      <c r="J130" s="76"/>
      <c r="K130" s="153"/>
    </row>
    <row r="131" spans="3:12">
      <c r="D131" s="31"/>
      <c r="E131" s="93"/>
      <c r="F131" s="93"/>
      <c r="G131" s="93"/>
      <c r="H131" s="76"/>
      <c r="I131" s="76"/>
      <c r="J131" s="76"/>
      <c r="K131" s="153"/>
    </row>
    <row r="132" spans="3:12">
      <c r="D132" s="31"/>
      <c r="E132" s="93"/>
      <c r="F132" s="93"/>
      <c r="G132" s="93"/>
      <c r="H132" s="76"/>
      <c r="I132" s="76"/>
      <c r="J132" s="76"/>
      <c r="K132" s="153"/>
    </row>
    <row r="133" spans="3:12" ht="15.75">
      <c r="C133" s="202" t="s">
        <v>391</v>
      </c>
      <c r="D133" s="369"/>
      <c r="E133" s="93"/>
      <c r="F133" s="93"/>
      <c r="G133" s="93"/>
      <c r="H133" s="76"/>
      <c r="I133" s="76"/>
      <c r="J133" s="76"/>
      <c r="K133" s="153"/>
    </row>
    <row r="134" spans="3:12" ht="18.7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c r="C135" s="177"/>
      <c r="D135" s="31"/>
      <c r="E135" s="93"/>
      <c r="F135" s="93"/>
      <c r="G135" s="93"/>
      <c r="H135" s="76"/>
      <c r="I135" s="76"/>
      <c r="J135" s="76"/>
      <c r="K135" s="153"/>
    </row>
    <row r="136" spans="3:12" ht="30.75" thickBot="1">
      <c r="C136" s="134" t="s">
        <v>44</v>
      </c>
      <c r="D136" s="138" t="s">
        <v>55</v>
      </c>
      <c r="E136" s="170" t="s">
        <v>56</v>
      </c>
      <c r="F136" s="138" t="s">
        <v>57</v>
      </c>
      <c r="G136" s="135" t="s">
        <v>27</v>
      </c>
      <c r="H136" s="133" t="s">
        <v>130</v>
      </c>
      <c r="I136" s="136" t="s">
        <v>46</v>
      </c>
      <c r="J136" s="136" t="s">
        <v>131</v>
      </c>
      <c r="K136" s="136" t="s">
        <v>409</v>
      </c>
      <c r="L136" s="136" t="s">
        <v>410</v>
      </c>
    </row>
    <row r="137" spans="3:12" ht="15.75" thickBot="1">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c r="K189" s="153"/>
    </row>
    <row r="190" spans="3:12" ht="15.75" thickBot="1">
      <c r="C190" s="69" t="s">
        <v>43</v>
      </c>
      <c r="D190" s="30">
        <f>SUM(G197:G247)</f>
        <v>0</v>
      </c>
      <c r="E190" s="93"/>
      <c r="F190" s="93"/>
      <c r="G190" s="93"/>
      <c r="H190" s="76"/>
      <c r="I190" s="76"/>
      <c r="J190" s="76"/>
      <c r="K190" s="153"/>
    </row>
    <row r="191" spans="3:12">
      <c r="D191" s="31"/>
      <c r="E191" s="93"/>
      <c r="F191" s="93"/>
      <c r="G191" s="93"/>
      <c r="H191" s="76"/>
      <c r="I191" s="76"/>
      <c r="J191" s="76"/>
      <c r="K191" s="153"/>
    </row>
    <row r="192" spans="3:12">
      <c r="D192" s="31"/>
      <c r="E192" s="93"/>
      <c r="F192" s="93"/>
      <c r="G192" s="93"/>
      <c r="H192" s="76"/>
      <c r="I192" s="76"/>
      <c r="J192" s="76"/>
      <c r="K192" s="153"/>
    </row>
    <row r="193" spans="3:12" ht="15.75">
      <c r="C193" s="202" t="s">
        <v>391</v>
      </c>
      <c r="D193" s="369"/>
      <c r="E193" s="93"/>
      <c r="F193" s="93"/>
      <c r="G193" s="93"/>
      <c r="H193" s="76"/>
      <c r="I193" s="76"/>
      <c r="J193" s="76"/>
      <c r="K193" s="153"/>
    </row>
    <row r="194" spans="3:12" ht="18.7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c r="C195" s="177"/>
      <c r="D195" s="31"/>
      <c r="E195" s="93"/>
      <c r="F195" s="93"/>
      <c r="G195" s="93"/>
      <c r="H195" s="76"/>
      <c r="I195" s="76"/>
      <c r="J195" s="76"/>
      <c r="K195" s="153"/>
    </row>
    <row r="196" spans="3:12" ht="30.75" thickBot="1">
      <c r="C196" s="134" t="s">
        <v>44</v>
      </c>
      <c r="D196" s="138" t="s">
        <v>55</v>
      </c>
      <c r="E196" s="170" t="s">
        <v>56</v>
      </c>
      <c r="F196" s="138" t="s">
        <v>57</v>
      </c>
      <c r="G196" s="135" t="s">
        <v>27</v>
      </c>
      <c r="H196" s="133" t="s">
        <v>130</v>
      </c>
      <c r="I196" s="136" t="s">
        <v>46</v>
      </c>
      <c r="J196" s="136" t="s">
        <v>131</v>
      </c>
      <c r="K196" s="136" t="s">
        <v>409</v>
      </c>
      <c r="L196" s="136" t="s">
        <v>410</v>
      </c>
    </row>
    <row r="197" spans="3:12" ht="15.75" thickBot="1">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c r="K249" s="153"/>
    </row>
    <row r="250" spans="3:12" ht="15.75" thickBot="1">
      <c r="C250" s="69" t="s">
        <v>43</v>
      </c>
      <c r="D250" s="30">
        <f>SUM(G257:G307)</f>
        <v>0</v>
      </c>
      <c r="E250" s="93"/>
      <c r="F250" s="93"/>
      <c r="G250" s="93"/>
      <c r="H250" s="76"/>
      <c r="I250" s="76"/>
      <c r="J250" s="76"/>
      <c r="K250" s="153"/>
    </row>
    <row r="251" spans="3:12">
      <c r="D251" s="31"/>
      <c r="E251" s="93"/>
      <c r="F251" s="93"/>
      <c r="G251" s="93"/>
      <c r="H251" s="76"/>
      <c r="I251" s="76"/>
      <c r="J251" s="76"/>
      <c r="K251" s="153"/>
    </row>
    <row r="252" spans="3:12">
      <c r="D252" s="31"/>
      <c r="E252" s="93"/>
      <c r="F252" s="93"/>
      <c r="G252" s="93"/>
      <c r="H252" s="76"/>
      <c r="I252" s="76"/>
      <c r="J252" s="76"/>
      <c r="K252" s="153"/>
    </row>
    <row r="253" spans="3:12" ht="15.75">
      <c r="C253" s="202" t="s">
        <v>391</v>
      </c>
      <c r="D253" s="369"/>
      <c r="E253" s="93"/>
      <c r="F253" s="93"/>
      <c r="G253" s="93"/>
      <c r="H253" s="76"/>
      <c r="I253" s="76"/>
      <c r="J253" s="76"/>
      <c r="K253" s="153"/>
    </row>
    <row r="254" spans="3:12" ht="18.7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c r="C255" s="177"/>
      <c r="D255" s="31"/>
      <c r="E255" s="93"/>
      <c r="F255" s="93"/>
      <c r="G255" s="93"/>
      <c r="H255" s="76"/>
      <c r="I255" s="76"/>
      <c r="J255" s="76"/>
      <c r="K255" s="153"/>
    </row>
    <row r="256" spans="3:12" ht="30.75" thickBot="1">
      <c r="C256" s="134" t="s">
        <v>44</v>
      </c>
      <c r="D256" s="138" t="s">
        <v>55</v>
      </c>
      <c r="E256" s="170" t="s">
        <v>56</v>
      </c>
      <c r="F256" s="138" t="s">
        <v>57</v>
      </c>
      <c r="G256" s="135" t="s">
        <v>27</v>
      </c>
      <c r="H256" s="133" t="s">
        <v>130</v>
      </c>
      <c r="I256" s="136" t="s">
        <v>46</v>
      </c>
      <c r="J256" s="136" t="s">
        <v>131</v>
      </c>
      <c r="K256" s="136" t="s">
        <v>409</v>
      </c>
      <c r="L256" s="136" t="s">
        <v>410</v>
      </c>
    </row>
    <row r="257" spans="3:12" ht="15.75" thickBot="1">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c r="K309" s="153"/>
    </row>
    <row r="310" spans="3:12" ht="15.75" thickBot="1">
      <c r="C310" s="69" t="s">
        <v>43</v>
      </c>
      <c r="D310" s="30">
        <f>SUM(G317:G367)</f>
        <v>0</v>
      </c>
      <c r="E310" s="93"/>
      <c r="F310" s="93"/>
      <c r="G310" s="93"/>
      <c r="H310" s="76"/>
      <c r="I310" s="76"/>
      <c r="J310" s="76"/>
      <c r="K310" s="153"/>
    </row>
    <row r="311" spans="3:12">
      <c r="D311" s="31"/>
      <c r="E311" s="93"/>
      <c r="F311" s="93"/>
      <c r="G311" s="93"/>
      <c r="H311" s="76"/>
      <c r="I311" s="76"/>
      <c r="J311" s="76"/>
      <c r="K311" s="153"/>
    </row>
    <row r="312" spans="3:12">
      <c r="D312" s="31"/>
      <c r="E312" s="93"/>
      <c r="F312" s="93"/>
      <c r="G312" s="93"/>
      <c r="H312" s="76"/>
      <c r="I312" s="76"/>
      <c r="J312" s="76"/>
      <c r="K312" s="153"/>
    </row>
    <row r="313" spans="3:12" ht="15.75">
      <c r="C313" s="202" t="s">
        <v>391</v>
      </c>
      <c r="D313" s="369"/>
      <c r="E313" s="93"/>
      <c r="F313" s="93"/>
      <c r="G313" s="93"/>
      <c r="H313" s="76"/>
      <c r="I313" s="76"/>
      <c r="J313" s="76"/>
      <c r="K313" s="153"/>
    </row>
    <row r="314" spans="3:12" ht="18.7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c r="C315" s="177"/>
      <c r="D315" s="31"/>
      <c r="E315" s="93"/>
      <c r="F315" s="93"/>
      <c r="G315" s="93"/>
      <c r="H315" s="76"/>
      <c r="I315" s="76"/>
      <c r="J315" s="76"/>
      <c r="K315" s="153"/>
    </row>
    <row r="316" spans="3:12" ht="30.75" thickBot="1">
      <c r="C316" s="134" t="s">
        <v>44</v>
      </c>
      <c r="D316" s="138" t="s">
        <v>55</v>
      </c>
      <c r="E316" s="170" t="s">
        <v>56</v>
      </c>
      <c r="F316" s="138" t="s">
        <v>57</v>
      </c>
      <c r="G316" s="135" t="s">
        <v>27</v>
      </c>
      <c r="H316" s="133" t="s">
        <v>130</v>
      </c>
      <c r="I316" s="136" t="s">
        <v>46</v>
      </c>
      <c r="J316" s="136" t="s">
        <v>131</v>
      </c>
      <c r="K316" s="136" t="s">
        <v>409</v>
      </c>
      <c r="L316" s="136" t="s">
        <v>410</v>
      </c>
    </row>
    <row r="317" spans="3:12" ht="15.75" thickBot="1">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c r="K369" s="153"/>
    </row>
    <row r="370" spans="3:12" ht="15.75" thickBot="1">
      <c r="C370" s="69" t="s">
        <v>43</v>
      </c>
      <c r="D370" s="30">
        <f>SUM(G377:G427)</f>
        <v>0</v>
      </c>
      <c r="E370" s="93"/>
      <c r="F370" s="93"/>
      <c r="G370" s="93"/>
      <c r="H370" s="76"/>
      <c r="I370" s="76"/>
      <c r="J370" s="76"/>
      <c r="K370" s="153"/>
    </row>
    <row r="371" spans="3:12">
      <c r="D371" s="31"/>
      <c r="E371" s="93"/>
      <c r="F371" s="93"/>
      <c r="G371" s="93"/>
      <c r="H371" s="76"/>
      <c r="I371" s="76"/>
      <c r="J371" s="76"/>
      <c r="K371" s="153"/>
    </row>
    <row r="372" spans="3:12">
      <c r="D372" s="31"/>
      <c r="E372" s="93"/>
      <c r="F372" s="93"/>
      <c r="G372" s="93"/>
      <c r="H372" s="76"/>
      <c r="I372" s="76"/>
      <c r="J372" s="76"/>
      <c r="K372" s="153"/>
    </row>
    <row r="373" spans="3:12" ht="15.75">
      <c r="C373" s="202" t="s">
        <v>391</v>
      </c>
      <c r="D373" s="369"/>
      <c r="E373" s="93"/>
      <c r="F373" s="93"/>
      <c r="G373" s="93"/>
      <c r="H373" s="76"/>
      <c r="I373" s="76"/>
      <c r="J373" s="76"/>
      <c r="K373" s="153"/>
    </row>
    <row r="374" spans="3:12" ht="18.7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c r="C375" s="177"/>
      <c r="D375" s="31"/>
      <c r="E375" s="93"/>
      <c r="F375" s="93"/>
      <c r="G375" s="93"/>
      <c r="H375" s="76"/>
      <c r="I375" s="76"/>
      <c r="J375" s="76"/>
      <c r="K375" s="153"/>
    </row>
    <row r="376" spans="3:12" ht="30.75" thickBot="1">
      <c r="C376" s="134" t="s">
        <v>44</v>
      </c>
      <c r="D376" s="138" t="s">
        <v>55</v>
      </c>
      <c r="E376" s="170" t="s">
        <v>56</v>
      </c>
      <c r="F376" s="138" t="s">
        <v>57</v>
      </c>
      <c r="G376" s="135" t="s">
        <v>27</v>
      </c>
      <c r="H376" s="133" t="s">
        <v>130</v>
      </c>
      <c r="I376" s="136" t="s">
        <v>46</v>
      </c>
      <c r="J376" s="136" t="s">
        <v>131</v>
      </c>
      <c r="K376" s="136" t="s">
        <v>409</v>
      </c>
      <c r="L376" s="136" t="s">
        <v>410</v>
      </c>
    </row>
    <row r="377" spans="3:12" ht="15.75" thickBot="1">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c r="K429" s="153"/>
    </row>
    <row r="430" spans="3:12" ht="15.75" thickBot="1">
      <c r="C430" s="69" t="s">
        <v>43</v>
      </c>
      <c r="D430" s="30">
        <f>SUM(G437:G487)</f>
        <v>0</v>
      </c>
      <c r="E430" s="93"/>
      <c r="F430" s="93"/>
      <c r="G430" s="93"/>
      <c r="H430" s="76"/>
      <c r="I430" s="76"/>
      <c r="J430" s="76"/>
      <c r="K430" s="153"/>
    </row>
    <row r="431" spans="3:12">
      <c r="D431" s="31"/>
      <c r="E431" s="93"/>
      <c r="F431" s="93"/>
      <c r="G431" s="93"/>
      <c r="H431" s="76"/>
      <c r="I431" s="76"/>
      <c r="J431" s="76"/>
      <c r="K431" s="153"/>
    </row>
    <row r="432" spans="3:12">
      <c r="D432" s="31"/>
      <c r="E432" s="93"/>
      <c r="F432" s="93"/>
      <c r="G432" s="93"/>
      <c r="H432" s="76"/>
      <c r="I432" s="76"/>
      <c r="J432" s="76"/>
      <c r="K432" s="153"/>
    </row>
    <row r="433" spans="3:12" ht="15.75">
      <c r="C433" s="202" t="s">
        <v>391</v>
      </c>
      <c r="D433" s="369"/>
      <c r="E433" s="93"/>
      <c r="F433" s="93"/>
      <c r="G433" s="93"/>
      <c r="H433" s="76"/>
      <c r="I433" s="76"/>
      <c r="J433" s="76"/>
      <c r="K433" s="153"/>
    </row>
    <row r="434" spans="3:12" ht="18.7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c r="C435" s="177"/>
      <c r="D435" s="31"/>
      <c r="E435" s="93"/>
      <c r="F435" s="93"/>
      <c r="G435" s="93"/>
      <c r="H435" s="76"/>
      <c r="I435" s="76"/>
      <c r="J435" s="76"/>
      <c r="K435" s="153"/>
    </row>
    <row r="436" spans="3:12" ht="30.75" thickBot="1">
      <c r="C436" s="134" t="s">
        <v>44</v>
      </c>
      <c r="D436" s="138" t="s">
        <v>55</v>
      </c>
      <c r="E436" s="170" t="s">
        <v>56</v>
      </c>
      <c r="F436" s="138" t="s">
        <v>57</v>
      </c>
      <c r="G436" s="135" t="s">
        <v>27</v>
      </c>
      <c r="H436" s="133" t="s">
        <v>130</v>
      </c>
      <c r="I436" s="136" t="s">
        <v>46</v>
      </c>
      <c r="J436" s="136" t="s">
        <v>131</v>
      </c>
      <c r="K436" s="136" t="s">
        <v>409</v>
      </c>
      <c r="L436" s="136" t="s">
        <v>410</v>
      </c>
    </row>
    <row r="437" spans="3:12" ht="15.75" thickBot="1">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c r="K489" s="153"/>
    </row>
    <row r="490" spans="3:12" ht="15.75" thickBot="1">
      <c r="C490" s="69" t="s">
        <v>43</v>
      </c>
      <c r="D490" s="30">
        <f>SUM(G497:G547)</f>
        <v>0</v>
      </c>
      <c r="E490" s="93"/>
      <c r="F490" s="93"/>
      <c r="G490" s="93"/>
      <c r="H490" s="76"/>
      <c r="I490" s="76"/>
      <c r="J490" s="76"/>
      <c r="K490" s="153"/>
    </row>
    <row r="491" spans="3:12">
      <c r="D491" s="31"/>
      <c r="E491" s="93"/>
      <c r="F491" s="93"/>
      <c r="G491" s="93"/>
      <c r="H491" s="76"/>
      <c r="I491" s="76"/>
      <c r="J491" s="76"/>
      <c r="K491" s="153"/>
    </row>
    <row r="492" spans="3:12">
      <c r="D492" s="31"/>
      <c r="E492" s="93"/>
      <c r="F492" s="93"/>
      <c r="G492" s="93"/>
      <c r="H492" s="76"/>
      <c r="I492" s="76"/>
      <c r="J492" s="76"/>
      <c r="K492" s="153"/>
    </row>
    <row r="493" spans="3:12" ht="15.75">
      <c r="C493" s="202" t="s">
        <v>391</v>
      </c>
      <c r="D493" s="369"/>
      <c r="E493" s="93"/>
      <c r="F493" s="93"/>
      <c r="G493" s="93"/>
      <c r="H493" s="76"/>
      <c r="I493" s="76"/>
      <c r="J493" s="76"/>
      <c r="K493" s="153"/>
    </row>
    <row r="494" spans="3:12" ht="18.7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c r="C495" s="177"/>
      <c r="D495" s="31"/>
      <c r="E495" s="93"/>
      <c r="F495" s="93"/>
      <c r="G495" s="93"/>
      <c r="H495" s="76"/>
      <c r="I495" s="76"/>
      <c r="J495" s="76"/>
      <c r="K495" s="153"/>
    </row>
    <row r="496" spans="3:12" ht="30.75" thickBot="1">
      <c r="C496" s="134" t="s">
        <v>44</v>
      </c>
      <c r="D496" s="138" t="s">
        <v>55</v>
      </c>
      <c r="E496" s="170" t="s">
        <v>56</v>
      </c>
      <c r="F496" s="138" t="s">
        <v>57</v>
      </c>
      <c r="G496" s="135" t="s">
        <v>27</v>
      </c>
      <c r="H496" s="133" t="s">
        <v>130</v>
      </c>
      <c r="I496" s="136" t="s">
        <v>46</v>
      </c>
      <c r="J496" s="136" t="s">
        <v>131</v>
      </c>
      <c r="K496" s="136" t="s">
        <v>409</v>
      </c>
      <c r="L496" s="136" t="s">
        <v>410</v>
      </c>
    </row>
    <row r="497" spans="3:12" ht="15.75" thickBot="1">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c r="K549" s="153"/>
    </row>
    <row r="550" spans="3:12" ht="15.75" thickBot="1">
      <c r="C550" s="69" t="s">
        <v>43</v>
      </c>
      <c r="D550" s="30">
        <f>SUM(G557:G607)</f>
        <v>0</v>
      </c>
      <c r="E550" s="93"/>
      <c r="F550" s="93"/>
      <c r="G550" s="93"/>
      <c r="H550" s="76"/>
      <c r="I550" s="76"/>
      <c r="J550" s="76"/>
      <c r="K550" s="153"/>
    </row>
    <row r="551" spans="3:12">
      <c r="D551" s="31"/>
      <c r="E551" s="93"/>
      <c r="F551" s="93"/>
      <c r="G551" s="93"/>
      <c r="H551" s="76"/>
      <c r="I551" s="76"/>
      <c r="J551" s="76"/>
      <c r="K551" s="153"/>
    </row>
    <row r="552" spans="3:12">
      <c r="D552" s="31"/>
      <c r="E552" s="93"/>
      <c r="F552" s="93"/>
      <c r="G552" s="93"/>
      <c r="H552" s="76"/>
      <c r="I552" s="76"/>
      <c r="J552" s="76"/>
      <c r="K552" s="153"/>
    </row>
    <row r="553" spans="3:12" ht="15.75">
      <c r="C553" s="202" t="s">
        <v>391</v>
      </c>
      <c r="D553" s="369"/>
      <c r="E553" s="93"/>
      <c r="F553" s="93"/>
      <c r="G553" s="93"/>
      <c r="H553" s="76"/>
      <c r="I553" s="76"/>
      <c r="J553" s="76"/>
      <c r="K553" s="153"/>
    </row>
    <row r="554" spans="3:12" ht="18.7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c r="C555" s="177"/>
      <c r="D555" s="31"/>
      <c r="E555" s="93"/>
      <c r="F555" s="93"/>
      <c r="G555" s="93"/>
      <c r="H555" s="76"/>
      <c r="I555" s="76"/>
      <c r="J555" s="76"/>
      <c r="K555" s="153"/>
    </row>
    <row r="556" spans="3:12" ht="30.75" thickBot="1">
      <c r="C556" s="134" t="s">
        <v>44</v>
      </c>
      <c r="D556" s="138" t="s">
        <v>55</v>
      </c>
      <c r="E556" s="170" t="s">
        <v>56</v>
      </c>
      <c r="F556" s="138" t="s">
        <v>57</v>
      </c>
      <c r="G556" s="135" t="s">
        <v>27</v>
      </c>
      <c r="H556" s="133" t="s">
        <v>130</v>
      </c>
      <c r="I556" s="136" t="s">
        <v>46</v>
      </c>
      <c r="J556" s="136" t="s">
        <v>131</v>
      </c>
      <c r="K556" s="136" t="s">
        <v>409</v>
      </c>
      <c r="L556" s="136" t="s">
        <v>410</v>
      </c>
    </row>
    <row r="557" spans="3:12" ht="15.75" thickBot="1">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row r="610" spans="3:12" ht="15.75" thickBot="1">
      <c r="C610" s="69" t="s">
        <v>43</v>
      </c>
      <c r="D610" s="30">
        <f>SUM(G617:G667)</f>
        <v>0</v>
      </c>
      <c r="E610" s="93"/>
      <c r="F610" s="93"/>
      <c r="G610" s="93"/>
      <c r="H610" s="76"/>
      <c r="I610" s="76"/>
      <c r="J610" s="76"/>
      <c r="K610" s="153"/>
    </row>
    <row r="611" spans="3:12">
      <c r="D611" s="31"/>
      <c r="E611" s="93"/>
      <c r="F611" s="93"/>
      <c r="G611" s="93"/>
      <c r="H611" s="76"/>
      <c r="I611" s="76"/>
      <c r="J611" s="76"/>
      <c r="K611" s="153"/>
    </row>
    <row r="612" spans="3:12">
      <c r="D612" s="31"/>
      <c r="E612" s="93"/>
      <c r="F612" s="93"/>
      <c r="G612" s="93"/>
      <c r="H612" s="76"/>
      <c r="I612" s="76"/>
      <c r="J612" s="76"/>
      <c r="K612" s="153"/>
    </row>
    <row r="613" spans="3:12" ht="15.75">
      <c r="C613" s="202" t="s">
        <v>391</v>
      </c>
      <c r="D613" s="369"/>
      <c r="E613" s="93"/>
      <c r="F613" s="93"/>
      <c r="G613" s="93"/>
      <c r="H613" s="76"/>
      <c r="I613" s="76"/>
      <c r="J613" s="76"/>
      <c r="K613" s="153"/>
    </row>
    <row r="614" spans="3:12" ht="18.7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c r="C615" s="177"/>
      <c r="D615" s="31"/>
      <c r="E615" s="93"/>
      <c r="F615" s="93"/>
      <c r="G615" s="93"/>
      <c r="H615" s="76"/>
      <c r="I615" s="76"/>
      <c r="J615" s="76"/>
      <c r="K615" s="153"/>
    </row>
    <row r="616" spans="3:12" ht="30.75" thickBot="1">
      <c r="C616" s="134" t="s">
        <v>44</v>
      </c>
      <c r="D616" s="138" t="s">
        <v>55</v>
      </c>
      <c r="E616" s="170" t="s">
        <v>56</v>
      </c>
      <c r="F616" s="138" t="s">
        <v>57</v>
      </c>
      <c r="G616" s="135" t="s">
        <v>27</v>
      </c>
      <c r="H616" s="133" t="s">
        <v>130</v>
      </c>
      <c r="I616" s="136" t="s">
        <v>46</v>
      </c>
      <c r="J616" s="136" t="s">
        <v>131</v>
      </c>
      <c r="K616" s="136" t="s">
        <v>409</v>
      </c>
      <c r="L616" s="136" t="s">
        <v>410</v>
      </c>
    </row>
    <row r="617" spans="3:12" ht="15.75" thickBot="1">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row r="670" spans="3:12" ht="15.75" thickBot="1">
      <c r="C670" s="69" t="s">
        <v>43</v>
      </c>
      <c r="D670" s="30">
        <f>SUM(G677:G727)</f>
        <v>0</v>
      </c>
      <c r="E670" s="93"/>
      <c r="F670" s="93"/>
      <c r="G670" s="93"/>
      <c r="H670" s="76"/>
      <c r="I670" s="76"/>
      <c r="J670" s="76"/>
    </row>
    <row r="671" spans="3:12">
      <c r="D671" s="31"/>
      <c r="E671" s="93"/>
      <c r="F671" s="93"/>
      <c r="G671" s="93"/>
      <c r="H671" s="76"/>
      <c r="I671" s="76"/>
      <c r="J671" s="76"/>
      <c r="K671" s="153"/>
    </row>
    <row r="672" spans="3:12">
      <c r="D672" s="31"/>
      <c r="E672" s="93"/>
      <c r="F672" s="93"/>
      <c r="G672" s="93"/>
      <c r="H672" s="76"/>
      <c r="I672" s="76"/>
      <c r="J672" s="76"/>
      <c r="K672" s="153"/>
    </row>
    <row r="673" spans="3:12" ht="15.75">
      <c r="C673" s="202" t="s">
        <v>391</v>
      </c>
      <c r="D673" s="369"/>
      <c r="E673" s="93"/>
      <c r="F673" s="93"/>
      <c r="G673" s="93"/>
      <c r="H673" s="76"/>
      <c r="I673" s="76"/>
      <c r="J673" s="76"/>
      <c r="K673" s="153"/>
    </row>
    <row r="674" spans="3:12" ht="18.7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c r="C675" s="177"/>
      <c r="D675" s="31"/>
      <c r="E675" s="93"/>
      <c r="F675" s="93"/>
      <c r="G675" s="93"/>
      <c r="H675" s="76"/>
      <c r="I675" s="76"/>
      <c r="J675" s="76"/>
      <c r="K675" s="153"/>
    </row>
    <row r="676" spans="3:12" ht="30.75" thickBot="1">
      <c r="C676" s="134" t="s">
        <v>44</v>
      </c>
      <c r="D676" s="138" t="s">
        <v>55</v>
      </c>
      <c r="E676" s="170" t="s">
        <v>56</v>
      </c>
      <c r="F676" s="138" t="s">
        <v>57</v>
      </c>
      <c r="G676" s="135" t="s">
        <v>27</v>
      </c>
      <c r="H676" s="133" t="s">
        <v>130</v>
      </c>
      <c r="I676" s="136" t="s">
        <v>46</v>
      </c>
      <c r="J676" s="136" t="s">
        <v>131</v>
      </c>
      <c r="K676" s="136" t="s">
        <v>409</v>
      </c>
      <c r="L676" s="136" t="s">
        <v>410</v>
      </c>
    </row>
    <row r="677" spans="3:12" ht="15.75" thickBot="1">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row r="730" spans="3:12" ht="15.75" thickBot="1">
      <c r="C730" s="69" t="s">
        <v>43</v>
      </c>
      <c r="D730" s="30">
        <f>SUM(G737:G787)</f>
        <v>0</v>
      </c>
      <c r="E730" s="93"/>
      <c r="F730" s="93"/>
      <c r="G730" s="93"/>
      <c r="H730" s="76"/>
      <c r="I730" s="76"/>
      <c r="J730" s="76"/>
    </row>
    <row r="731" spans="3:12">
      <c r="D731" s="31"/>
      <c r="E731" s="93"/>
      <c r="F731" s="93"/>
      <c r="G731" s="93"/>
      <c r="H731" s="76"/>
      <c r="I731" s="76"/>
      <c r="J731" s="76"/>
    </row>
    <row r="732" spans="3:12">
      <c r="D732" s="31"/>
      <c r="E732" s="93"/>
      <c r="F732" s="93"/>
      <c r="G732" s="93"/>
      <c r="H732" s="76"/>
      <c r="I732" s="76"/>
      <c r="J732" s="76"/>
      <c r="K732" s="153"/>
    </row>
    <row r="733" spans="3:12" ht="15.75">
      <c r="C733" s="202" t="s">
        <v>391</v>
      </c>
      <c r="D733" s="369"/>
      <c r="E733" s="93"/>
      <c r="F733" s="93"/>
      <c r="G733" s="93"/>
      <c r="H733" s="76"/>
      <c r="I733" s="76"/>
      <c r="J733" s="76"/>
      <c r="K733" s="153"/>
    </row>
    <row r="734" spans="3:12" ht="18.7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c r="C735" s="177"/>
      <c r="D735" s="31"/>
      <c r="E735" s="93"/>
      <c r="F735" s="93"/>
      <c r="G735" s="93"/>
      <c r="H735" s="76"/>
      <c r="I735" s="76"/>
      <c r="J735" s="76"/>
      <c r="K735" s="153"/>
    </row>
    <row r="736" spans="3:12" ht="30.75" thickBot="1">
      <c r="C736" s="134" t="s">
        <v>44</v>
      </c>
      <c r="D736" s="138" t="s">
        <v>55</v>
      </c>
      <c r="E736" s="170" t="s">
        <v>56</v>
      </c>
      <c r="F736" s="138" t="s">
        <v>57</v>
      </c>
      <c r="G736" s="135" t="s">
        <v>27</v>
      </c>
      <c r="H736" s="133" t="s">
        <v>130</v>
      </c>
      <c r="I736" s="136" t="s">
        <v>46</v>
      </c>
      <c r="J736" s="136" t="s">
        <v>131</v>
      </c>
      <c r="K736" s="136" t="s">
        <v>409</v>
      </c>
      <c r="L736" s="136" t="s">
        <v>410</v>
      </c>
    </row>
    <row r="737" spans="3:12" ht="15.75" thickBot="1">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row r="790" spans="3:12" ht="15.75" thickBot="1">
      <c r="C790" s="69" t="s">
        <v>43</v>
      </c>
      <c r="D790" s="30">
        <f>SUM(G797:G847)</f>
        <v>0</v>
      </c>
      <c r="E790" s="93"/>
      <c r="F790" s="93"/>
      <c r="G790" s="93"/>
      <c r="H790" s="76"/>
      <c r="I790" s="76"/>
      <c r="J790" s="76"/>
    </row>
    <row r="791" spans="3:12">
      <c r="D791" s="31"/>
      <c r="E791" s="93"/>
      <c r="F791" s="93"/>
      <c r="G791" s="93"/>
      <c r="H791" s="76"/>
      <c r="I791" s="76"/>
      <c r="J791" s="76"/>
    </row>
    <row r="792" spans="3:12">
      <c r="D792" s="31"/>
      <c r="E792" s="93"/>
      <c r="F792" s="93"/>
      <c r="G792" s="93"/>
      <c r="H792" s="76"/>
      <c r="I792" s="76"/>
      <c r="J792" s="76"/>
    </row>
    <row r="793" spans="3:12" ht="15.75">
      <c r="C793" s="202" t="s">
        <v>391</v>
      </c>
      <c r="D793" s="369"/>
      <c r="E793" s="93"/>
      <c r="F793" s="93"/>
      <c r="G793" s="93"/>
      <c r="H793" s="76"/>
      <c r="I793" s="76"/>
      <c r="J793" s="76"/>
      <c r="K793" s="153"/>
    </row>
    <row r="794" spans="3:12" ht="18.7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c r="C795" s="177"/>
      <c r="D795" s="31"/>
      <c r="E795" s="93"/>
      <c r="F795" s="93"/>
      <c r="G795" s="93"/>
      <c r="H795" s="76"/>
      <c r="I795" s="76"/>
      <c r="J795" s="76"/>
      <c r="K795" s="153"/>
    </row>
    <row r="796" spans="3:12" ht="30.75" thickBot="1">
      <c r="C796" s="134" t="s">
        <v>44</v>
      </c>
      <c r="D796" s="138" t="s">
        <v>55</v>
      </c>
      <c r="E796" s="170" t="s">
        <v>56</v>
      </c>
      <c r="F796" s="138" t="s">
        <v>57</v>
      </c>
      <c r="G796" s="135" t="s">
        <v>27</v>
      </c>
      <c r="H796" s="133" t="s">
        <v>130</v>
      </c>
      <c r="I796" s="136" t="s">
        <v>46</v>
      </c>
      <c r="J796" s="136" t="s">
        <v>131</v>
      </c>
      <c r="K796" s="136" t="s">
        <v>409</v>
      </c>
      <c r="L796" s="136" t="s">
        <v>410</v>
      </c>
    </row>
    <row r="797" spans="3:12" ht="15.75" thickBot="1">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row r="850" spans="3:12" ht="15.75" thickBot="1">
      <c r="C850" s="69" t="s">
        <v>43</v>
      </c>
      <c r="D850" s="30">
        <f>SUM(G857:G907)</f>
        <v>0</v>
      </c>
      <c r="E850" s="93"/>
      <c r="F850" s="93"/>
      <c r="G850" s="93"/>
      <c r="H850" s="76"/>
      <c r="I850" s="76"/>
      <c r="J850" s="76"/>
    </row>
    <row r="851" spans="3:12">
      <c r="D851" s="31"/>
      <c r="E851" s="93"/>
      <c r="F851" s="93"/>
      <c r="G851" s="93"/>
      <c r="H851" s="76"/>
      <c r="I851" s="76"/>
      <c r="J851" s="76"/>
    </row>
    <row r="852" spans="3:12">
      <c r="D852" s="31"/>
      <c r="E852" s="93"/>
      <c r="F852" s="93"/>
      <c r="G852" s="93"/>
      <c r="H852" s="76"/>
      <c r="I852" s="76"/>
      <c r="J852" s="76"/>
    </row>
    <row r="853" spans="3:12" ht="15.75">
      <c r="C853" s="202" t="s">
        <v>391</v>
      </c>
      <c r="D853" s="369"/>
      <c r="E853" s="93"/>
      <c r="F853" s="93"/>
      <c r="G853" s="93"/>
      <c r="H853" s="76"/>
      <c r="I853" s="76"/>
      <c r="J853" s="76"/>
    </row>
    <row r="854" spans="3:12" ht="18.7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c r="C855" s="177"/>
      <c r="D855" s="31"/>
      <c r="E855" s="93"/>
      <c r="F855" s="93"/>
      <c r="G855" s="93"/>
      <c r="H855" s="76"/>
      <c r="I855" s="76"/>
      <c r="J855" s="76"/>
      <c r="K855" s="153"/>
    </row>
    <row r="856" spans="3:12" ht="30.75" thickBot="1">
      <c r="C856" s="134" t="s">
        <v>44</v>
      </c>
      <c r="D856" s="138" t="s">
        <v>55</v>
      </c>
      <c r="E856" s="170" t="s">
        <v>56</v>
      </c>
      <c r="F856" s="138" t="s">
        <v>57</v>
      </c>
      <c r="G856" s="135" t="s">
        <v>27</v>
      </c>
      <c r="H856" s="133" t="s">
        <v>130</v>
      </c>
      <c r="I856" s="136" t="s">
        <v>46</v>
      </c>
      <c r="J856" s="136" t="s">
        <v>131</v>
      </c>
      <c r="K856" s="136" t="s">
        <v>409</v>
      </c>
      <c r="L856" s="136" t="s">
        <v>410</v>
      </c>
    </row>
    <row r="857" spans="3:12" ht="15.75" thickBot="1">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row r="910" spans="3:12" ht="15.75" thickBot="1">
      <c r="C910" s="69" t="s">
        <v>43</v>
      </c>
      <c r="D910" s="30">
        <f>SUM(G917:G967)</f>
        <v>0</v>
      </c>
      <c r="E910" s="93"/>
      <c r="F910" s="93"/>
      <c r="G910" s="93"/>
      <c r="H910" s="76"/>
      <c r="I910" s="76"/>
      <c r="J910" s="76"/>
    </row>
    <row r="911" spans="3:12">
      <c r="D911" s="31"/>
      <c r="E911" s="93"/>
      <c r="F911" s="93"/>
      <c r="G911" s="93"/>
      <c r="H911" s="76"/>
      <c r="I911" s="76"/>
      <c r="J911" s="76"/>
    </row>
    <row r="912" spans="3:12">
      <c r="D912" s="31"/>
      <c r="E912" s="93"/>
      <c r="F912" s="93"/>
      <c r="G912" s="93"/>
      <c r="H912" s="76"/>
      <c r="I912" s="76"/>
      <c r="J912" s="76"/>
    </row>
    <row r="913" spans="3:12" ht="15.75">
      <c r="C913" s="202" t="s">
        <v>391</v>
      </c>
      <c r="D913" s="369"/>
      <c r="E913" s="93"/>
      <c r="F913" s="93"/>
      <c r="G913" s="93"/>
      <c r="H913" s="76"/>
      <c r="I913" s="76"/>
      <c r="J913" s="76"/>
    </row>
    <row r="914" spans="3:12" ht="18.7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c r="C915" s="177"/>
      <c r="D915" s="31"/>
      <c r="E915" s="93"/>
      <c r="F915" s="93"/>
      <c r="G915" s="93"/>
      <c r="H915" s="76"/>
      <c r="I915" s="76"/>
      <c r="J915" s="76"/>
      <c r="K915" s="153"/>
    </row>
    <row r="916" spans="3:12" ht="30.75" thickBot="1">
      <c r="C916" s="134" t="s">
        <v>44</v>
      </c>
      <c r="D916" s="138" t="s">
        <v>55</v>
      </c>
      <c r="E916" s="170" t="s">
        <v>56</v>
      </c>
      <c r="F916" s="138" t="s">
        <v>57</v>
      </c>
      <c r="G916" s="135" t="s">
        <v>27</v>
      </c>
      <c r="H916" s="133" t="s">
        <v>130</v>
      </c>
      <c r="I916" s="136" t="s">
        <v>46</v>
      </c>
      <c r="J916" s="136" t="s">
        <v>131</v>
      </c>
      <c r="K916" s="136" t="s">
        <v>409</v>
      </c>
      <c r="L916" s="136" t="s">
        <v>410</v>
      </c>
    </row>
    <row r="917" spans="3:12" ht="15.75" thickBot="1">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1478</v>
      </c>
      <c r="L917" s="98" t="s">
        <v>393</v>
      </c>
    </row>
    <row r="918" spans="3:12">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c r="C5" s="87" t="s">
        <v>383</v>
      </c>
      <c r="D5" s="461">
        <f>SUMIF($C:$C,$C$10,D:D)</f>
        <v>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9"/>
      <c r="E13" s="93"/>
      <c r="F13" s="93"/>
      <c r="G13" s="93"/>
      <c r="H13" s="76"/>
      <c r="I13" s="76"/>
      <c r="J13" s="76"/>
      <c r="K13" s="112"/>
    </row>
    <row r="14" spans="1:555" ht="18.7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c r="B15" s="93"/>
      <c r="C15" s="70"/>
      <c r="D15" s="31"/>
      <c r="E15" s="93"/>
      <c r="F15" s="93"/>
      <c r="G15" s="93"/>
      <c r="H15" s="76"/>
      <c r="I15" s="76"/>
      <c r="J15" s="76"/>
      <c r="K15" s="112"/>
    </row>
    <row r="16" spans="1:555" ht="30.75" thickBot="1">
      <c r="B16" s="93"/>
      <c r="C16" s="126" t="s">
        <v>44</v>
      </c>
      <c r="D16" s="128" t="s">
        <v>55</v>
      </c>
      <c r="E16" s="128" t="s">
        <v>57</v>
      </c>
      <c r="F16" s="127" t="s">
        <v>27</v>
      </c>
      <c r="G16" s="133" t="s">
        <v>130</v>
      </c>
      <c r="H16" s="128" t="s">
        <v>46</v>
      </c>
      <c r="I16" s="128" t="s">
        <v>131</v>
      </c>
      <c r="J16" s="128" t="s">
        <v>409</v>
      </c>
      <c r="K16" s="128" t="s">
        <v>410</v>
      </c>
    </row>
    <row r="17" spans="2:11">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c r="B27" s="93"/>
    </row>
    <row r="28" spans="2:11" ht="15.75" thickBot="1">
      <c r="B28" s="93"/>
      <c r="C28" s="336"/>
      <c r="D28" s="337"/>
      <c r="E28" s="338"/>
      <c r="F28" s="338"/>
      <c r="G28" s="339"/>
      <c r="H28" s="338"/>
      <c r="I28" s="338"/>
      <c r="J28" s="155"/>
      <c r="K28" s="155"/>
    </row>
    <row r="29" spans="2:11" ht="15.75" thickBot="1">
      <c r="B29" s="93"/>
      <c r="C29" s="29" t="s">
        <v>43</v>
      </c>
      <c r="D29" s="30">
        <f>SUM(F36:F45)</f>
        <v>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391</v>
      </c>
      <c r="D32" s="369"/>
      <c r="E32" s="93"/>
      <c r="F32" s="93"/>
      <c r="G32" s="93"/>
      <c r="H32" s="76"/>
      <c r="I32" s="76"/>
      <c r="J32" s="76"/>
      <c r="K32" s="112"/>
    </row>
    <row r="33" spans="3:11" ht="18.7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c r="C34" s="70"/>
      <c r="D34" s="31"/>
      <c r="E34" s="93"/>
      <c r="F34" s="93"/>
      <c r="G34" s="93"/>
      <c r="H34" s="76"/>
      <c r="I34" s="76"/>
      <c r="J34" s="76"/>
      <c r="K34" s="112"/>
    </row>
    <row r="35" spans="3:11" ht="30.75" thickBot="1">
      <c r="C35" s="126" t="s">
        <v>44</v>
      </c>
      <c r="D35" s="128" t="s">
        <v>55</v>
      </c>
      <c r="E35" s="128" t="s">
        <v>57</v>
      </c>
      <c r="F35" s="127" t="s">
        <v>27</v>
      </c>
      <c r="G35" s="133" t="s">
        <v>130</v>
      </c>
      <c r="H35" s="128" t="s">
        <v>46</v>
      </c>
      <c r="I35" s="128" t="s">
        <v>131</v>
      </c>
      <c r="J35" s="128" t="s">
        <v>409</v>
      </c>
      <c r="K35" s="128" t="s">
        <v>410</v>
      </c>
    </row>
    <row r="36" spans="3:11">
      <c r="C36" s="95" t="s">
        <v>63</v>
      </c>
      <c r="D36" s="158"/>
      <c r="E36" s="96">
        <v>2800</v>
      </c>
      <c r="F36" s="97">
        <f>D36*E36</f>
        <v>0</v>
      </c>
      <c r="G36" s="161"/>
      <c r="H36" s="98" t="s">
        <v>984</v>
      </c>
      <c r="I36" s="98" t="str">
        <f>VLOOKUP(H36,Presupuesto!$B$11:$C$565,2,0)</f>
        <v>MUEBLES VARIOS DE OFICINA</v>
      </c>
      <c r="J36" s="218" t="s">
        <v>1453</v>
      </c>
      <c r="K36" s="98" t="s">
        <v>403</v>
      </c>
    </row>
    <row r="37" spans="3:11">
      <c r="C37" s="99" t="s">
        <v>64</v>
      </c>
      <c r="D37" s="151"/>
      <c r="E37" s="100">
        <v>2400</v>
      </c>
      <c r="F37" s="97">
        <f>D37*E37</f>
        <v>0</v>
      </c>
      <c r="G37" s="161"/>
      <c r="H37" s="101" t="s">
        <v>984</v>
      </c>
      <c r="I37" s="98" t="str">
        <f>VLOOKUP(H37,Presupuesto!$B$11:$C$565,2,0)</f>
        <v>MUEBLES VARIOS DE OFICINA</v>
      </c>
      <c r="J37" s="98" t="str">
        <f>$J$36</f>
        <v>Posgrado</v>
      </c>
      <c r="K37" s="98" t="s">
        <v>411</v>
      </c>
    </row>
    <row r="38" spans="3:11">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row r="48" spans="3:11" ht="15.75" thickBot="1">
      <c r="C48" s="29" t="s">
        <v>43</v>
      </c>
      <c r="D48" s="30">
        <f>SUM(F55:F64)</f>
        <v>0</v>
      </c>
      <c r="E48" s="177"/>
      <c r="F48" s="177"/>
      <c r="G48" s="79"/>
      <c r="H48" s="177"/>
      <c r="I48" s="177"/>
    </row>
    <row r="49" spans="3:11">
      <c r="C49" s="70"/>
      <c r="D49" s="31"/>
      <c r="E49" s="93"/>
      <c r="F49" s="93"/>
      <c r="G49" s="93"/>
      <c r="H49" s="76"/>
      <c r="I49" s="76"/>
      <c r="J49" s="76"/>
      <c r="K49" s="112"/>
    </row>
    <row r="50" spans="3:11">
      <c r="C50" s="70"/>
      <c r="D50" s="31"/>
      <c r="E50" s="93"/>
      <c r="F50" s="93"/>
      <c r="G50" s="93"/>
      <c r="H50" s="76"/>
      <c r="I50" s="76"/>
      <c r="J50" s="76"/>
      <c r="K50" s="112"/>
    </row>
    <row r="51" spans="3:11" ht="15.75">
      <c r="C51" s="202" t="s">
        <v>391</v>
      </c>
      <c r="D51" s="369"/>
      <c r="E51" s="93"/>
      <c r="F51" s="93"/>
      <c r="G51" s="93"/>
      <c r="H51" s="76"/>
      <c r="I51" s="76"/>
      <c r="J51" s="76"/>
      <c r="K51" s="112"/>
    </row>
    <row r="52" spans="3:11" ht="18.7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c r="C53" s="70"/>
      <c r="D53" s="31"/>
      <c r="E53" s="93"/>
      <c r="F53" s="93"/>
      <c r="G53" s="93"/>
      <c r="H53" s="76"/>
      <c r="I53" s="76"/>
      <c r="J53" s="76"/>
      <c r="K53" s="112"/>
    </row>
    <row r="54" spans="3:11" ht="30.75" thickBot="1">
      <c r="C54" s="126" t="s">
        <v>44</v>
      </c>
      <c r="D54" s="128" t="s">
        <v>55</v>
      </c>
      <c r="E54" s="128" t="s">
        <v>57</v>
      </c>
      <c r="F54" s="127" t="s">
        <v>27</v>
      </c>
      <c r="G54" s="133" t="s">
        <v>130</v>
      </c>
      <c r="H54" s="128" t="s">
        <v>46</v>
      </c>
      <c r="I54" s="128" t="s">
        <v>131</v>
      </c>
      <c r="J54" s="128" t="s">
        <v>409</v>
      </c>
      <c r="K54" s="128" t="s">
        <v>410</v>
      </c>
    </row>
    <row r="55" spans="3:11">
      <c r="C55" s="95" t="s">
        <v>63</v>
      </c>
      <c r="D55" s="158"/>
      <c r="E55" s="96">
        <v>2800</v>
      </c>
      <c r="F55" s="97">
        <f>D55*E55</f>
        <v>0</v>
      </c>
      <c r="G55" s="161"/>
      <c r="H55" s="98" t="s">
        <v>984</v>
      </c>
      <c r="I55" s="98" t="str">
        <f>VLOOKUP(H55,Presupuesto!$B$11:$C$565,2,0)</f>
        <v>MUEBLES VARIOS DE OFICINA</v>
      </c>
      <c r="J55" s="218" t="s">
        <v>1453</v>
      </c>
      <c r="K55" s="98" t="s">
        <v>403</v>
      </c>
    </row>
    <row r="56" spans="3:11">
      <c r="C56" s="99" t="s">
        <v>64</v>
      </c>
      <c r="D56" s="151"/>
      <c r="E56" s="100">
        <v>2400</v>
      </c>
      <c r="F56" s="97">
        <f>D56*E56</f>
        <v>0</v>
      </c>
      <c r="G56" s="161"/>
      <c r="H56" s="101" t="s">
        <v>984</v>
      </c>
      <c r="I56" s="98" t="str">
        <f>VLOOKUP(H56,Presupuesto!$B$11:$C$565,2,0)</f>
        <v>MUEBLES VARIOS DE OFICINA</v>
      </c>
      <c r="J56" s="98" t="str">
        <f>$J$55</f>
        <v>Posgrado</v>
      </c>
      <c r="K56" s="98" t="s">
        <v>411</v>
      </c>
    </row>
    <row r="57" spans="3:11">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c r="C66" s="336"/>
      <c r="D66" s="337"/>
      <c r="E66" s="338"/>
      <c r="F66" s="338"/>
      <c r="G66" s="339"/>
      <c r="H66" s="338"/>
      <c r="I66" s="338"/>
      <c r="J66" s="155"/>
      <c r="K66" s="155"/>
    </row>
    <row r="67" spans="3:11" ht="15.75" thickBot="1">
      <c r="C67" s="29" t="s">
        <v>43</v>
      </c>
      <c r="D67" s="30">
        <f>SUM(F74:F83)</f>
        <v>0</v>
      </c>
      <c r="E67" s="177"/>
      <c r="F67" s="177"/>
      <c r="G67" s="79"/>
      <c r="H67" s="177"/>
      <c r="I67" s="177"/>
    </row>
    <row r="68" spans="3:11">
      <c r="C68" s="70"/>
      <c r="D68" s="31"/>
      <c r="E68" s="93"/>
      <c r="F68" s="93"/>
      <c r="G68" s="93"/>
      <c r="H68" s="76"/>
      <c r="I68" s="76"/>
      <c r="J68" s="76"/>
      <c r="K68" s="112"/>
    </row>
    <row r="69" spans="3:11">
      <c r="C69" s="70"/>
      <c r="D69" s="31"/>
      <c r="E69" s="93"/>
      <c r="F69" s="93"/>
      <c r="G69" s="93"/>
      <c r="H69" s="76"/>
      <c r="I69" s="76"/>
      <c r="J69" s="76"/>
      <c r="K69" s="112"/>
    </row>
    <row r="70" spans="3:11" ht="15.75">
      <c r="C70" s="202" t="s">
        <v>391</v>
      </c>
      <c r="D70" s="369"/>
      <c r="E70" s="93"/>
      <c r="F70" s="93"/>
      <c r="G70" s="93"/>
      <c r="H70" s="76"/>
      <c r="I70" s="76"/>
      <c r="J70" s="76"/>
      <c r="K70" s="112"/>
    </row>
    <row r="71" spans="3:11" ht="18.7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c r="C72" s="70"/>
      <c r="D72" s="31"/>
      <c r="E72" s="93"/>
      <c r="F72" s="93"/>
      <c r="G72" s="93"/>
      <c r="H72" s="76"/>
      <c r="I72" s="76"/>
      <c r="J72" s="76"/>
      <c r="K72" s="112"/>
    </row>
    <row r="73" spans="3:11" ht="30.75" thickBot="1">
      <c r="C73" s="126" t="s">
        <v>44</v>
      </c>
      <c r="D73" s="128" t="s">
        <v>55</v>
      </c>
      <c r="E73" s="128" t="s">
        <v>57</v>
      </c>
      <c r="F73" s="127" t="s">
        <v>27</v>
      </c>
      <c r="G73" s="133" t="s">
        <v>130</v>
      </c>
      <c r="H73" s="128" t="s">
        <v>46</v>
      </c>
      <c r="I73" s="128" t="s">
        <v>131</v>
      </c>
      <c r="J73" s="128" t="s">
        <v>409</v>
      </c>
      <c r="K73" s="128" t="s">
        <v>410</v>
      </c>
    </row>
    <row r="74" spans="3:11">
      <c r="C74" s="95" t="s">
        <v>63</v>
      </c>
      <c r="D74" s="158"/>
      <c r="E74" s="96">
        <v>2800</v>
      </c>
      <c r="F74" s="97">
        <f>D74*E74</f>
        <v>0</v>
      </c>
      <c r="G74" s="161"/>
      <c r="H74" s="98" t="s">
        <v>984</v>
      </c>
      <c r="I74" s="98" t="str">
        <f>VLOOKUP(H74,Presupuesto!$B$11:$C$565,2,0)</f>
        <v>MUEBLES VARIOS DE OFICINA</v>
      </c>
      <c r="J74" s="218" t="s">
        <v>1453</v>
      </c>
      <c r="K74" s="98" t="s">
        <v>403</v>
      </c>
    </row>
    <row r="75" spans="3:11">
      <c r="C75" s="99" t="s">
        <v>64</v>
      </c>
      <c r="D75" s="151"/>
      <c r="E75" s="100">
        <v>2400</v>
      </c>
      <c r="F75" s="97">
        <f>D75*E75</f>
        <v>0</v>
      </c>
      <c r="G75" s="161"/>
      <c r="H75" s="101" t="s">
        <v>984</v>
      </c>
      <c r="I75" s="98" t="str">
        <f>VLOOKUP(H75,Presupuesto!$B$11:$C$565,2,0)</f>
        <v>MUEBLES VARIOS DE OFICINA</v>
      </c>
      <c r="J75" s="98" t="str">
        <f>$J$74</f>
        <v>Posgrado</v>
      </c>
      <c r="K75" s="98" t="s">
        <v>411</v>
      </c>
    </row>
    <row r="76" spans="3:11">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row r="86" spans="3:11" ht="15.75" thickBot="1">
      <c r="C86" s="29" t="s">
        <v>43</v>
      </c>
      <c r="D86" s="30">
        <f>SUM(F93:F102)</f>
        <v>0</v>
      </c>
      <c r="E86" s="177"/>
      <c r="F86" s="177"/>
      <c r="G86" s="79"/>
      <c r="H86" s="177"/>
      <c r="I86" s="177"/>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391</v>
      </c>
      <c r="D89" s="369"/>
      <c r="E89" s="93"/>
      <c r="F89" s="93"/>
      <c r="G89" s="93"/>
      <c r="H89" s="76"/>
      <c r="I89" s="76"/>
      <c r="J89" s="76"/>
      <c r="K89" s="112"/>
    </row>
    <row r="90" spans="3:11" ht="18.7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c r="C91" s="70"/>
      <c r="D91" s="31"/>
      <c r="E91" s="93"/>
      <c r="F91" s="93"/>
      <c r="G91" s="93"/>
      <c r="H91" s="76"/>
      <c r="I91" s="76"/>
      <c r="J91" s="76"/>
      <c r="K91" s="112"/>
    </row>
    <row r="92" spans="3:11" ht="30.75" thickBot="1">
      <c r="C92" s="126" t="s">
        <v>44</v>
      </c>
      <c r="D92" s="128" t="s">
        <v>55</v>
      </c>
      <c r="E92" s="128" t="s">
        <v>57</v>
      </c>
      <c r="F92" s="127" t="s">
        <v>27</v>
      </c>
      <c r="G92" s="133" t="s">
        <v>130</v>
      </c>
      <c r="H92" s="128" t="s">
        <v>46</v>
      </c>
      <c r="I92" s="128" t="s">
        <v>131</v>
      </c>
      <c r="J92" s="128" t="s">
        <v>409</v>
      </c>
      <c r="K92" s="128" t="s">
        <v>410</v>
      </c>
    </row>
    <row r="93" spans="3:11">
      <c r="C93" s="95" t="s">
        <v>63</v>
      </c>
      <c r="D93" s="158"/>
      <c r="E93" s="96">
        <v>2800</v>
      </c>
      <c r="F93" s="97">
        <f>D93*E93</f>
        <v>0</v>
      </c>
      <c r="G93" s="161"/>
      <c r="H93" s="98" t="s">
        <v>984</v>
      </c>
      <c r="I93" s="98" t="str">
        <f>VLOOKUP(H93,Presupuesto!$B$11:$C$565,2,0)</f>
        <v>MUEBLES VARIOS DE OFICINA</v>
      </c>
      <c r="J93" s="218" t="s">
        <v>1453</v>
      </c>
      <c r="K93" s="98" t="s">
        <v>403</v>
      </c>
    </row>
    <row r="94" spans="3:11">
      <c r="C94" s="99" t="s">
        <v>64</v>
      </c>
      <c r="D94" s="151"/>
      <c r="E94" s="100">
        <v>2400</v>
      </c>
      <c r="F94" s="97">
        <f>D94*E94</f>
        <v>0</v>
      </c>
      <c r="G94" s="161"/>
      <c r="H94" s="101" t="s">
        <v>984</v>
      </c>
      <c r="I94" s="98" t="str">
        <f>VLOOKUP(H94,Presupuesto!$B$11:$C$565,2,0)</f>
        <v>MUEBLES VARIOS DE OFICINA</v>
      </c>
      <c r="J94" s="98" t="str">
        <f>$J$93</f>
        <v>Posgrado</v>
      </c>
      <c r="K94" s="98" t="s">
        <v>411</v>
      </c>
    </row>
    <row r="95" spans="3:11">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c r="C104" s="336"/>
      <c r="D104" s="337"/>
      <c r="E104" s="338"/>
      <c r="F104" s="338"/>
      <c r="G104" s="339"/>
      <c r="H104" s="338"/>
      <c r="I104" s="338"/>
      <c r="J104" s="155"/>
      <c r="K104" s="155"/>
    </row>
    <row r="105" spans="3:11" ht="15.75" thickBot="1">
      <c r="C105" s="29" t="s">
        <v>43</v>
      </c>
      <c r="D105" s="30">
        <f>SUM(F112:F121)</f>
        <v>0</v>
      </c>
      <c r="E105" s="177"/>
      <c r="F105" s="177"/>
      <c r="G105" s="79"/>
      <c r="H105" s="177"/>
      <c r="I105" s="177"/>
    </row>
    <row r="106" spans="3:11">
      <c r="C106" s="70"/>
      <c r="D106" s="31"/>
      <c r="E106" s="93"/>
      <c r="F106" s="93"/>
      <c r="G106" s="93"/>
      <c r="H106" s="76"/>
      <c r="I106" s="76"/>
      <c r="J106" s="76"/>
      <c r="K106" s="112"/>
    </row>
    <row r="107" spans="3:11">
      <c r="C107" s="70"/>
      <c r="D107" s="31"/>
      <c r="E107" s="93"/>
      <c r="F107" s="93"/>
      <c r="G107" s="93"/>
      <c r="H107" s="76"/>
      <c r="I107" s="76"/>
      <c r="J107" s="76"/>
      <c r="K107" s="112"/>
    </row>
    <row r="108" spans="3:11" ht="15.75">
      <c r="C108" s="202" t="s">
        <v>391</v>
      </c>
      <c r="D108" s="369"/>
      <c r="E108" s="93"/>
      <c r="F108" s="93"/>
      <c r="G108" s="93"/>
      <c r="H108" s="76"/>
      <c r="I108" s="76"/>
      <c r="J108" s="76"/>
      <c r="K108" s="112"/>
    </row>
    <row r="109" spans="3:11" ht="18.7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c r="C110" s="70"/>
      <c r="D110" s="31"/>
      <c r="E110" s="93"/>
      <c r="F110" s="93"/>
      <c r="G110" s="93"/>
      <c r="H110" s="76"/>
      <c r="I110" s="76"/>
      <c r="J110" s="76"/>
      <c r="K110" s="112"/>
    </row>
    <row r="111" spans="3:11" ht="30.75" thickBot="1">
      <c r="C111" s="126" t="s">
        <v>44</v>
      </c>
      <c r="D111" s="128" t="s">
        <v>55</v>
      </c>
      <c r="E111" s="128" t="s">
        <v>57</v>
      </c>
      <c r="F111" s="127" t="s">
        <v>27</v>
      </c>
      <c r="G111" s="133" t="s">
        <v>130</v>
      </c>
      <c r="H111" s="128" t="s">
        <v>46</v>
      </c>
      <c r="I111" s="128" t="s">
        <v>131</v>
      </c>
      <c r="J111" s="128" t="s">
        <v>409</v>
      </c>
      <c r="K111" s="128" t="s">
        <v>410</v>
      </c>
    </row>
    <row r="112" spans="3:11">
      <c r="C112" s="95" t="s">
        <v>63</v>
      </c>
      <c r="D112" s="158"/>
      <c r="E112" s="96">
        <v>2800</v>
      </c>
      <c r="F112" s="97">
        <f>D112*E112</f>
        <v>0</v>
      </c>
      <c r="G112" s="161"/>
      <c r="H112" s="98" t="s">
        <v>984</v>
      </c>
      <c r="I112" s="98" t="str">
        <f>VLOOKUP(H112,Presupuesto!$B$11:$C$565,2,0)</f>
        <v>MUEBLES VARIOS DE OFICINA</v>
      </c>
      <c r="J112" s="218" t="s">
        <v>1453</v>
      </c>
      <c r="K112" s="98" t="s">
        <v>403</v>
      </c>
    </row>
    <row r="113" spans="3:11">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row r="124" spans="3:11" ht="15.75" thickBot="1">
      <c r="C124" s="29" t="s">
        <v>43</v>
      </c>
      <c r="D124" s="30">
        <f>SUM(F131:F140)</f>
        <v>0</v>
      </c>
      <c r="E124" s="177"/>
      <c r="F124" s="177"/>
      <c r="G124" s="79"/>
      <c r="H124" s="177"/>
      <c r="I124" s="177"/>
    </row>
    <row r="125" spans="3:11">
      <c r="C125" s="70"/>
      <c r="D125" s="31"/>
      <c r="E125" s="93"/>
      <c r="F125" s="93"/>
      <c r="G125" s="93"/>
      <c r="H125" s="76"/>
      <c r="I125" s="76"/>
      <c r="J125" s="76"/>
      <c r="K125" s="112"/>
    </row>
    <row r="126" spans="3:11">
      <c r="C126" s="70"/>
      <c r="D126" s="31"/>
      <c r="E126" s="93"/>
      <c r="F126" s="93"/>
      <c r="G126" s="93"/>
      <c r="H126" s="76"/>
      <c r="I126" s="76"/>
      <c r="J126" s="76"/>
      <c r="K126" s="112"/>
    </row>
    <row r="127" spans="3:11" ht="15.75">
      <c r="C127" s="202" t="s">
        <v>391</v>
      </c>
      <c r="D127" s="369"/>
      <c r="E127" s="93"/>
      <c r="F127" s="93"/>
      <c r="G127" s="93"/>
      <c r="H127" s="76"/>
      <c r="I127" s="76"/>
      <c r="J127" s="76"/>
      <c r="K127" s="112"/>
    </row>
    <row r="128" spans="3:11" ht="18.7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c r="C129" s="70"/>
      <c r="D129" s="31"/>
      <c r="E129" s="93"/>
      <c r="F129" s="93"/>
      <c r="G129" s="93"/>
      <c r="H129" s="76"/>
      <c r="I129" s="76"/>
      <c r="J129" s="76"/>
      <c r="K129" s="112"/>
    </row>
    <row r="130" spans="3:11" ht="30.75" thickBot="1">
      <c r="C130" s="126" t="s">
        <v>44</v>
      </c>
      <c r="D130" s="128" t="s">
        <v>55</v>
      </c>
      <c r="E130" s="128" t="s">
        <v>57</v>
      </c>
      <c r="F130" s="127" t="s">
        <v>27</v>
      </c>
      <c r="G130" s="133" t="s">
        <v>130</v>
      </c>
      <c r="H130" s="128" t="s">
        <v>46</v>
      </c>
      <c r="I130" s="128" t="s">
        <v>131</v>
      </c>
      <c r="J130" s="128" t="s">
        <v>409</v>
      </c>
      <c r="K130" s="128" t="s">
        <v>410</v>
      </c>
    </row>
    <row r="131" spans="3:11">
      <c r="C131" s="95" t="s">
        <v>63</v>
      </c>
      <c r="D131" s="158"/>
      <c r="E131" s="96">
        <v>2800</v>
      </c>
      <c r="F131" s="97">
        <f>D131*E131</f>
        <v>0</v>
      </c>
      <c r="G131" s="161"/>
      <c r="H131" s="98" t="s">
        <v>984</v>
      </c>
      <c r="I131" s="98" t="str">
        <f>VLOOKUP(H131,Presupuesto!$B$11:$C$565,2,0)</f>
        <v>MUEBLES VARIOS DE OFICINA</v>
      </c>
      <c r="J131" s="218" t="s">
        <v>1453</v>
      </c>
      <c r="K131" s="98" t="s">
        <v>403</v>
      </c>
    </row>
    <row r="132" spans="3:11">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c r="C142" s="336"/>
      <c r="D142" s="337"/>
      <c r="E142" s="338"/>
      <c r="F142" s="338"/>
      <c r="G142" s="339"/>
      <c r="H142" s="338"/>
      <c r="I142" s="338"/>
      <c r="J142" s="155"/>
      <c r="K142" s="155"/>
    </row>
    <row r="143" spans="3:11" ht="15.75" thickBot="1">
      <c r="C143" s="29" t="s">
        <v>43</v>
      </c>
      <c r="D143" s="30">
        <f>SUM(F150:F159)</f>
        <v>0</v>
      </c>
      <c r="E143" s="177"/>
      <c r="F143" s="177"/>
      <c r="G143" s="79"/>
      <c r="H143" s="177"/>
      <c r="I143" s="177"/>
    </row>
    <row r="144" spans="3:11">
      <c r="C144" s="70"/>
      <c r="D144" s="31"/>
      <c r="E144" s="93"/>
      <c r="F144" s="93"/>
      <c r="G144" s="93"/>
      <c r="H144" s="76"/>
      <c r="I144" s="76"/>
      <c r="J144" s="76"/>
      <c r="K144" s="112"/>
    </row>
    <row r="145" spans="3:11">
      <c r="C145" s="70"/>
      <c r="D145" s="31"/>
      <c r="E145" s="93"/>
      <c r="F145" s="93"/>
      <c r="G145" s="93"/>
      <c r="H145" s="76"/>
      <c r="I145" s="76"/>
      <c r="J145" s="76"/>
      <c r="K145" s="112"/>
    </row>
    <row r="146" spans="3:11" ht="15.75">
      <c r="C146" s="202" t="s">
        <v>391</v>
      </c>
      <c r="D146" s="369"/>
      <c r="E146" s="93"/>
      <c r="F146" s="93"/>
      <c r="G146" s="93"/>
      <c r="H146" s="76"/>
      <c r="I146" s="76"/>
      <c r="J146" s="76"/>
      <c r="K146" s="112"/>
    </row>
    <row r="147" spans="3:11" ht="18.7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c r="C148" s="70"/>
      <c r="D148" s="31"/>
      <c r="E148" s="93"/>
      <c r="F148" s="93"/>
      <c r="G148" s="93"/>
      <c r="H148" s="76"/>
      <c r="I148" s="76"/>
      <c r="J148" s="76"/>
      <c r="K148" s="112"/>
    </row>
    <row r="149" spans="3:11" ht="30.75" thickBot="1">
      <c r="C149" s="126" t="s">
        <v>44</v>
      </c>
      <c r="D149" s="128" t="s">
        <v>55</v>
      </c>
      <c r="E149" s="128" t="s">
        <v>57</v>
      </c>
      <c r="F149" s="127" t="s">
        <v>27</v>
      </c>
      <c r="G149" s="133" t="s">
        <v>130</v>
      </c>
      <c r="H149" s="128" t="s">
        <v>46</v>
      </c>
      <c r="I149" s="128" t="s">
        <v>131</v>
      </c>
      <c r="J149" s="128" t="s">
        <v>409</v>
      </c>
      <c r="K149" s="128" t="s">
        <v>410</v>
      </c>
    </row>
    <row r="150" spans="3:11">
      <c r="C150" s="95" t="s">
        <v>63</v>
      </c>
      <c r="D150" s="158"/>
      <c r="E150" s="96">
        <v>2800</v>
      </c>
      <c r="F150" s="97">
        <f>D150*E150</f>
        <v>0</v>
      </c>
      <c r="G150" s="161"/>
      <c r="H150" s="98" t="s">
        <v>984</v>
      </c>
      <c r="I150" s="98" t="str">
        <f>VLOOKUP(H150,Presupuesto!$B$11:$C$565,2,0)</f>
        <v>MUEBLES VARIOS DE OFICINA</v>
      </c>
      <c r="J150" s="218" t="s">
        <v>1453</v>
      </c>
      <c r="K150" s="98" t="s">
        <v>403</v>
      </c>
    </row>
    <row r="151" spans="3:11">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row r="162" spans="3:11" ht="15.75" thickBot="1">
      <c r="C162" s="29" t="s">
        <v>43</v>
      </c>
      <c r="D162" s="30">
        <f>SUM(F169:F178)</f>
        <v>0</v>
      </c>
      <c r="E162" s="177"/>
      <c r="F162" s="177"/>
      <c r="G162" s="79"/>
      <c r="H162" s="177"/>
      <c r="I162" s="177"/>
    </row>
    <row r="163" spans="3:11">
      <c r="C163" s="70"/>
      <c r="D163" s="31"/>
      <c r="E163" s="93"/>
      <c r="F163" s="93"/>
      <c r="G163" s="93"/>
      <c r="H163" s="76"/>
      <c r="I163" s="76"/>
      <c r="J163" s="76"/>
      <c r="K163" s="112"/>
    </row>
    <row r="164" spans="3:11">
      <c r="C164" s="70"/>
      <c r="D164" s="31"/>
      <c r="E164" s="93"/>
      <c r="F164" s="93"/>
      <c r="G164" s="93"/>
      <c r="H164" s="76"/>
      <c r="I164" s="76"/>
      <c r="J164" s="76"/>
      <c r="K164" s="112"/>
    </row>
    <row r="165" spans="3:11" ht="15.75">
      <c r="C165" s="202" t="s">
        <v>391</v>
      </c>
      <c r="D165" s="369"/>
      <c r="E165" s="93"/>
      <c r="F165" s="93"/>
      <c r="G165" s="93"/>
      <c r="H165" s="76"/>
      <c r="I165" s="76"/>
      <c r="J165" s="76"/>
      <c r="K165" s="112"/>
    </row>
    <row r="166" spans="3:11" ht="18.7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c r="C167" s="70"/>
      <c r="D167" s="31"/>
      <c r="E167" s="93"/>
      <c r="F167" s="93"/>
      <c r="G167" s="93"/>
      <c r="H167" s="76"/>
      <c r="I167" s="76"/>
      <c r="J167" s="76"/>
      <c r="K167" s="112"/>
    </row>
    <row r="168" spans="3:11" ht="30.75" thickBot="1">
      <c r="C168" s="126" t="s">
        <v>44</v>
      </c>
      <c r="D168" s="128" t="s">
        <v>55</v>
      </c>
      <c r="E168" s="128" t="s">
        <v>57</v>
      </c>
      <c r="F168" s="127" t="s">
        <v>27</v>
      </c>
      <c r="G168" s="133" t="s">
        <v>130</v>
      </c>
      <c r="H168" s="128" t="s">
        <v>46</v>
      </c>
      <c r="I168" s="128" t="s">
        <v>131</v>
      </c>
      <c r="J168" s="128" t="s">
        <v>409</v>
      </c>
      <c r="K168" s="128" t="s">
        <v>410</v>
      </c>
    </row>
    <row r="169" spans="3:11">
      <c r="C169" s="95" t="s">
        <v>63</v>
      </c>
      <c r="D169" s="158"/>
      <c r="E169" s="96">
        <v>2800</v>
      </c>
      <c r="F169" s="97">
        <f>D169*E169</f>
        <v>0</v>
      </c>
      <c r="G169" s="161"/>
      <c r="H169" s="98" t="s">
        <v>984</v>
      </c>
      <c r="I169" s="98" t="str">
        <f>VLOOKUP(H169,Presupuesto!$B$11:$C$565,2,0)</f>
        <v>MUEBLES VARIOS DE OFICINA</v>
      </c>
      <c r="J169" s="218" t="s">
        <v>1453</v>
      </c>
      <c r="K169" s="98" t="s">
        <v>403</v>
      </c>
    </row>
    <row r="170" spans="3:11">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c r="C180" s="336"/>
      <c r="D180" s="337"/>
      <c r="E180" s="338"/>
      <c r="F180" s="338"/>
      <c r="G180" s="339"/>
      <c r="H180" s="338"/>
      <c r="I180" s="338"/>
      <c r="J180" s="155"/>
      <c r="K180" s="155"/>
    </row>
    <row r="181" spans="3:11" ht="15.75" thickBot="1">
      <c r="C181" s="29" t="s">
        <v>43</v>
      </c>
      <c r="D181" s="30">
        <f>SUM(F188:F197)</f>
        <v>0</v>
      </c>
      <c r="E181" s="177"/>
      <c r="F181" s="177"/>
      <c r="G181" s="79"/>
      <c r="H181" s="177"/>
      <c r="I181" s="177"/>
    </row>
    <row r="182" spans="3:11">
      <c r="C182" s="70"/>
      <c r="D182" s="31"/>
      <c r="E182" s="93"/>
      <c r="F182" s="93"/>
      <c r="G182" s="93"/>
      <c r="H182" s="76"/>
      <c r="I182" s="76"/>
      <c r="J182" s="76"/>
      <c r="K182" s="112"/>
    </row>
    <row r="183" spans="3:11">
      <c r="C183" s="70"/>
      <c r="D183" s="31"/>
      <c r="E183" s="93"/>
      <c r="F183" s="93"/>
      <c r="G183" s="93"/>
      <c r="H183" s="76"/>
      <c r="I183" s="76"/>
      <c r="J183" s="76"/>
      <c r="K183" s="112"/>
    </row>
    <row r="184" spans="3:11" ht="15.75">
      <c r="C184" s="202" t="s">
        <v>391</v>
      </c>
      <c r="D184" s="369"/>
      <c r="E184" s="93"/>
      <c r="F184" s="93"/>
      <c r="G184" s="93"/>
      <c r="H184" s="76"/>
      <c r="I184" s="76"/>
      <c r="J184" s="76"/>
      <c r="K184" s="112"/>
    </row>
    <row r="185" spans="3:11" ht="18.7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c r="C186" s="70"/>
      <c r="D186" s="31"/>
      <c r="E186" s="93"/>
      <c r="F186" s="93"/>
      <c r="G186" s="93"/>
      <c r="H186" s="76"/>
      <c r="I186" s="76"/>
      <c r="J186" s="76"/>
      <c r="K186" s="112"/>
    </row>
    <row r="187" spans="3:11" ht="30.75" thickBot="1">
      <c r="C187" s="126" t="s">
        <v>44</v>
      </c>
      <c r="D187" s="128" t="s">
        <v>55</v>
      </c>
      <c r="E187" s="128" t="s">
        <v>57</v>
      </c>
      <c r="F187" s="127" t="s">
        <v>27</v>
      </c>
      <c r="G187" s="133" t="s">
        <v>130</v>
      </c>
      <c r="H187" s="128" t="s">
        <v>46</v>
      </c>
      <c r="I187" s="128" t="s">
        <v>131</v>
      </c>
      <c r="J187" s="128" t="s">
        <v>409</v>
      </c>
      <c r="K187" s="128" t="s">
        <v>410</v>
      </c>
    </row>
    <row r="188" spans="3:11">
      <c r="C188" s="95" t="s">
        <v>63</v>
      </c>
      <c r="D188" s="158"/>
      <c r="E188" s="96">
        <v>2800</v>
      </c>
      <c r="F188" s="97">
        <f>D188*E188</f>
        <v>0</v>
      </c>
      <c r="G188" s="161"/>
      <c r="H188" s="98" t="s">
        <v>984</v>
      </c>
      <c r="I188" s="98" t="str">
        <f>VLOOKUP(H188,Presupuesto!$B$11:$C$565,2,0)</f>
        <v>MUEBLES VARIOS DE OFICINA</v>
      </c>
      <c r="J188" s="218" t="s">
        <v>1453</v>
      </c>
      <c r="K188" s="98" t="s">
        <v>403</v>
      </c>
    </row>
    <row r="189" spans="3:11">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row r="200" spans="3:11" ht="15.75" thickBot="1">
      <c r="C200" s="29" t="s">
        <v>43</v>
      </c>
      <c r="D200" s="30">
        <f>SUM(F207:F216)</f>
        <v>0</v>
      </c>
      <c r="E200" s="177"/>
      <c r="F200" s="177"/>
      <c r="G200" s="79"/>
      <c r="H200" s="177"/>
      <c r="I200" s="177"/>
    </row>
    <row r="201" spans="3:11">
      <c r="C201" s="70"/>
      <c r="D201" s="31"/>
      <c r="E201" s="93"/>
      <c r="F201" s="93"/>
      <c r="G201" s="93"/>
      <c r="H201" s="76"/>
      <c r="I201" s="76"/>
      <c r="J201" s="76"/>
      <c r="K201" s="112"/>
    </row>
    <row r="202" spans="3:11">
      <c r="C202" s="70"/>
      <c r="D202" s="31"/>
      <c r="E202" s="93"/>
      <c r="F202" s="93"/>
      <c r="G202" s="93"/>
      <c r="H202" s="76"/>
      <c r="I202" s="76"/>
      <c r="J202" s="76"/>
      <c r="K202" s="112"/>
    </row>
    <row r="203" spans="3:11" ht="15.75">
      <c r="C203" s="202" t="s">
        <v>391</v>
      </c>
      <c r="D203" s="369"/>
      <c r="E203" s="93"/>
      <c r="F203" s="93"/>
      <c r="G203" s="93"/>
      <c r="H203" s="76"/>
      <c r="I203" s="76"/>
      <c r="J203" s="76"/>
      <c r="K203" s="112"/>
    </row>
    <row r="204" spans="3:11" ht="18.7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c r="C205" s="70"/>
      <c r="D205" s="31"/>
      <c r="E205" s="93"/>
      <c r="F205" s="93"/>
      <c r="G205" s="93"/>
      <c r="H205" s="76"/>
      <c r="I205" s="76"/>
      <c r="J205" s="76"/>
      <c r="K205" s="112"/>
    </row>
    <row r="206" spans="3:11" ht="30.75" thickBot="1">
      <c r="C206" s="126" t="s">
        <v>44</v>
      </c>
      <c r="D206" s="128" t="s">
        <v>55</v>
      </c>
      <c r="E206" s="128" t="s">
        <v>57</v>
      </c>
      <c r="F206" s="127" t="s">
        <v>27</v>
      </c>
      <c r="G206" s="133" t="s">
        <v>130</v>
      </c>
      <c r="H206" s="128" t="s">
        <v>46</v>
      </c>
      <c r="I206" s="128" t="s">
        <v>131</v>
      </c>
      <c r="J206" s="128" t="s">
        <v>409</v>
      </c>
      <c r="K206" s="128" t="s">
        <v>410</v>
      </c>
    </row>
    <row r="207" spans="3:11">
      <c r="C207" s="95" t="s">
        <v>63</v>
      </c>
      <c r="D207" s="158"/>
      <c r="E207" s="96">
        <v>2800</v>
      </c>
      <c r="F207" s="97">
        <f>D207*E207</f>
        <v>0</v>
      </c>
      <c r="G207" s="161"/>
      <c r="H207" s="98" t="s">
        <v>984</v>
      </c>
      <c r="I207" s="98" t="str">
        <f>VLOOKUP(H207,Presupuesto!$B$11:$C$565,2,0)</f>
        <v>MUEBLES VARIOS DE OFICINA</v>
      </c>
      <c r="J207" s="218" t="s">
        <v>1453</v>
      </c>
      <c r="K207" s="98" t="s">
        <v>403</v>
      </c>
    </row>
    <row r="208" spans="3:11">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c r="C218" s="336"/>
      <c r="D218" s="337"/>
      <c r="E218" s="338"/>
      <c r="F218" s="338"/>
      <c r="G218" s="339"/>
      <c r="H218" s="338"/>
      <c r="I218" s="338"/>
      <c r="J218" s="155"/>
      <c r="K218" s="155"/>
    </row>
    <row r="219" spans="3:11" ht="15.75" thickBot="1">
      <c r="C219" s="29" t="s">
        <v>43</v>
      </c>
      <c r="D219" s="30">
        <f>SUM(F226:F235)</f>
        <v>0</v>
      </c>
      <c r="E219" s="177"/>
      <c r="F219" s="177"/>
      <c r="G219" s="79"/>
      <c r="H219" s="177"/>
      <c r="I219" s="177"/>
    </row>
    <row r="220" spans="3:11">
      <c r="C220" s="70"/>
      <c r="D220" s="31"/>
      <c r="E220" s="93"/>
      <c r="F220" s="93"/>
      <c r="G220" s="93"/>
      <c r="H220" s="76"/>
      <c r="I220" s="76"/>
      <c r="J220" s="76"/>
      <c r="K220" s="112"/>
    </row>
    <row r="221" spans="3:11">
      <c r="C221" s="70"/>
      <c r="D221" s="31"/>
      <c r="E221" s="93"/>
      <c r="F221" s="93"/>
      <c r="G221" s="93"/>
      <c r="H221" s="76"/>
      <c r="I221" s="76"/>
      <c r="J221" s="76"/>
      <c r="K221" s="112"/>
    </row>
    <row r="222" spans="3:11" ht="15.75">
      <c r="C222" s="202" t="s">
        <v>391</v>
      </c>
      <c r="D222" s="369"/>
      <c r="E222" s="93"/>
      <c r="F222" s="93"/>
      <c r="G222" s="93"/>
      <c r="H222" s="76"/>
      <c r="I222" s="76"/>
      <c r="J222" s="76"/>
      <c r="K222" s="112"/>
    </row>
    <row r="223" spans="3:11" ht="18.7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c r="C224" s="70"/>
      <c r="D224" s="31"/>
      <c r="E224" s="93"/>
      <c r="F224" s="93"/>
      <c r="G224" s="93"/>
      <c r="H224" s="76"/>
      <c r="I224" s="76"/>
      <c r="J224" s="76"/>
      <c r="K224" s="112"/>
    </row>
    <row r="225" spans="3:11" ht="30.75" thickBot="1">
      <c r="C225" s="126" t="s">
        <v>44</v>
      </c>
      <c r="D225" s="128" t="s">
        <v>55</v>
      </c>
      <c r="E225" s="128" t="s">
        <v>57</v>
      </c>
      <c r="F225" s="127" t="s">
        <v>27</v>
      </c>
      <c r="G225" s="133" t="s">
        <v>130</v>
      </c>
      <c r="H225" s="128" t="s">
        <v>46</v>
      </c>
      <c r="I225" s="128" t="s">
        <v>131</v>
      </c>
      <c r="J225" s="128" t="s">
        <v>409</v>
      </c>
      <c r="K225" s="128" t="s">
        <v>410</v>
      </c>
    </row>
    <row r="226" spans="3:11">
      <c r="C226" s="95" t="s">
        <v>63</v>
      </c>
      <c r="D226" s="158"/>
      <c r="E226" s="96">
        <v>2800</v>
      </c>
      <c r="F226" s="97">
        <f>D226*E226</f>
        <v>0</v>
      </c>
      <c r="G226" s="161"/>
      <c r="H226" s="98" t="s">
        <v>984</v>
      </c>
      <c r="I226" s="98" t="str">
        <f>VLOOKUP(H226,Presupuesto!$B$11:$C$565,2,0)</f>
        <v>MUEBLES VARIOS DE OFICINA</v>
      </c>
      <c r="J226" s="218" t="s">
        <v>1478</v>
      </c>
      <c r="K226" s="98" t="s">
        <v>403</v>
      </c>
    </row>
    <row r="227" spans="3:11">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A10" workbookViewId="0">
      <selection activeCell="C29" sqref="C29"/>
    </sheetView>
  </sheetViews>
  <sheetFormatPr baseColWidth="10" defaultColWidth="11.5703125" defaultRowHeight="1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idden="1">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ht="15.75" thickBot="1"/>
    <row r="5" spans="1:555" ht="53.25" thickBot="1">
      <c r="C5" s="87" t="s">
        <v>382</v>
      </c>
      <c r="D5" s="198">
        <f>SUMIF(C:C,$C$10,D:D)</f>
        <v>50000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50000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9" t="s">
        <v>1732</v>
      </c>
      <c r="E13" s="93"/>
      <c r="F13" s="93"/>
      <c r="G13" s="93"/>
      <c r="H13" s="76"/>
      <c r="I13" s="76"/>
      <c r="J13" s="76"/>
      <c r="K13" s="112"/>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a) Elaboración el anuario estadístico de la UNAH incluyendo los apartados de: oferta educativa, matrícula, graduados; recursos humanos, finanzas, biblioteca y programas.</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130</v>
      </c>
      <c r="H16" s="149" t="s">
        <v>46</v>
      </c>
      <c r="I16" s="149" t="s">
        <v>131</v>
      </c>
      <c r="J16" s="149" t="s">
        <v>409</v>
      </c>
      <c r="K16" s="149" t="s">
        <v>410</v>
      </c>
      <c r="L16" s="149" t="s">
        <v>463</v>
      </c>
    </row>
    <row r="17" spans="2:12" ht="15.75" thickBot="1">
      <c r="B17" s="93"/>
      <c r="C17" s="305" t="s">
        <v>1338</v>
      </c>
      <c r="D17" s="158"/>
      <c r="E17" s="96">
        <f>HLOOKUP($C17,$CB$2:$CE$3,2,0)</f>
        <v>15000</v>
      </c>
      <c r="F17" s="97">
        <f>D17*E17</f>
        <v>0</v>
      </c>
      <c r="G17" s="165"/>
      <c r="H17" s="98" t="s">
        <v>1013</v>
      </c>
      <c r="I17" s="98" t="str">
        <f>VLOOKUP(H17,Presupuesto!$B$11:$C$565,2,0)</f>
        <v>EQUIPO DE COMPUTACION</v>
      </c>
      <c r="J17" s="218" t="s">
        <v>1453</v>
      </c>
      <c r="K17" s="98" t="s">
        <v>393</v>
      </c>
      <c r="L17" s="98"/>
    </row>
    <row r="18" spans="2:12">
      <c r="B18" s="93"/>
      <c r="C18" s="305" t="s">
        <v>1336</v>
      </c>
      <c r="D18" s="151">
        <v>1</v>
      </c>
      <c r="E18" s="96">
        <f>HLOOKUP($C18,$CB$2:$CE$3,2,0)</f>
        <v>35000</v>
      </c>
      <c r="F18" s="97">
        <f>D18*E18</f>
        <v>35000</v>
      </c>
      <c r="G18" s="165" t="s">
        <v>128</v>
      </c>
      <c r="H18" s="101" t="s">
        <v>1013</v>
      </c>
      <c r="I18" s="101" t="str">
        <f>VLOOKUP(H18,Presupuesto!$B$11:$C$565,2,0)</f>
        <v>EQUIPO DE COMPUTACION</v>
      </c>
      <c r="J18" s="98" t="s">
        <v>1359</v>
      </c>
      <c r="K18" s="98" t="s">
        <v>403</v>
      </c>
      <c r="L18" s="98"/>
    </row>
    <row r="19" spans="2:12">
      <c r="B19" s="93"/>
      <c r="C19" s="99" t="s">
        <v>73</v>
      </c>
      <c r="D19" s="151"/>
      <c r="E19" s="100">
        <v>4000</v>
      </c>
      <c r="F19" s="97">
        <f t="shared" ref="F19:F30" si="0">D19*E19</f>
        <v>0</v>
      </c>
      <c r="G19" s="165"/>
      <c r="H19" s="101" t="s">
        <v>985</v>
      </c>
      <c r="I19" s="101" t="str">
        <f>VLOOKUP(H19,Presupuesto!$B$11:$C$565,2,0)</f>
        <v>EQUIPOS VARIOS DE OFICINA</v>
      </c>
      <c r="J19" s="98" t="str">
        <f t="shared" ref="J19:J28" si="1">$J$17</f>
        <v>Posgrado</v>
      </c>
      <c r="K19" s="98" t="s">
        <v>394</v>
      </c>
      <c r="L19" s="98"/>
    </row>
    <row r="20" spans="2:12">
      <c r="B20" s="93"/>
      <c r="C20" s="99" t="s">
        <v>74</v>
      </c>
      <c r="D20" s="151"/>
      <c r="E20" s="100">
        <v>8000</v>
      </c>
      <c r="F20" s="97">
        <f t="shared" si="0"/>
        <v>0</v>
      </c>
      <c r="G20" s="165"/>
      <c r="H20" s="101" t="s">
        <v>1013</v>
      </c>
      <c r="I20" s="101" t="str">
        <f>VLOOKUP(H20,Presupuesto!$B$11:$C$565,2,0)</f>
        <v>EQUIPO DE COMPUTACION</v>
      </c>
      <c r="J20" s="98" t="str">
        <f t="shared" si="1"/>
        <v>Posgrado</v>
      </c>
      <c r="K20" s="98" t="s">
        <v>394</v>
      </c>
      <c r="L20" s="98"/>
    </row>
    <row r="21" spans="2:12">
      <c r="B21" s="93"/>
      <c r="C21" s="99" t="s">
        <v>75</v>
      </c>
      <c r="D21" s="151">
        <v>1</v>
      </c>
      <c r="E21" s="100">
        <v>5000</v>
      </c>
      <c r="F21" s="97">
        <f t="shared" si="0"/>
        <v>5000</v>
      </c>
      <c r="G21" s="165" t="s">
        <v>128</v>
      </c>
      <c r="H21" s="101" t="s">
        <v>1013</v>
      </c>
      <c r="I21" s="101" t="str">
        <f>VLOOKUP(H21,Presupuesto!$B$11:$C$565,2,0)</f>
        <v>EQUIPO DE COMPUTACION</v>
      </c>
      <c r="J21" s="98" t="s">
        <v>1359</v>
      </c>
      <c r="K21" s="98" t="s">
        <v>403</v>
      </c>
      <c r="L21" s="98"/>
    </row>
    <row r="22" spans="2:12">
      <c r="B22" s="93"/>
      <c r="C22" s="99" t="s">
        <v>35</v>
      </c>
      <c r="D22" s="151"/>
      <c r="E22" s="100">
        <v>13000</v>
      </c>
      <c r="F22" s="97">
        <f t="shared" si="0"/>
        <v>0</v>
      </c>
      <c r="G22" s="165"/>
      <c r="H22" s="101" t="s">
        <v>999</v>
      </c>
      <c r="I22" s="101" t="str">
        <f>VLOOKUP(H22,Presupuesto!$B$11:$C$565,2,0)</f>
        <v>EQUIPO DE TRANSPORTE TRACCION Y ELEVACION</v>
      </c>
      <c r="J22" s="98" t="str">
        <f t="shared" si="1"/>
        <v>Posgrado</v>
      </c>
      <c r="K22" s="98" t="s">
        <v>394</v>
      </c>
      <c r="L22" s="98"/>
    </row>
    <row r="23" spans="2:12">
      <c r="B23" s="93"/>
      <c r="C23" s="99" t="s">
        <v>76</v>
      </c>
      <c r="D23" s="151"/>
      <c r="E23" s="100">
        <v>15000</v>
      </c>
      <c r="F23" s="97">
        <f t="shared" si="0"/>
        <v>0</v>
      </c>
      <c r="G23" s="165"/>
      <c r="H23" s="101" t="s">
        <v>999</v>
      </c>
      <c r="I23" s="101" t="str">
        <f>VLOOKUP(H23,Presupuesto!$B$11:$C$565,2,0)</f>
        <v>EQUIPO DE TRANSPORTE TRACCION Y ELEVACION</v>
      </c>
      <c r="J23" s="98" t="str">
        <f t="shared" si="1"/>
        <v>Posgrado</v>
      </c>
      <c r="K23" s="98" t="s">
        <v>394</v>
      </c>
      <c r="L23" s="98"/>
    </row>
    <row r="24" spans="2:12">
      <c r="B24" s="93"/>
      <c r="C24" s="99" t="s">
        <v>77</v>
      </c>
      <c r="D24" s="151"/>
      <c r="E24" s="100">
        <v>10000</v>
      </c>
      <c r="F24" s="97">
        <f t="shared" si="0"/>
        <v>0</v>
      </c>
      <c r="G24" s="165"/>
      <c r="H24" s="101" t="s">
        <v>999</v>
      </c>
      <c r="I24" s="101" t="str">
        <f>VLOOKUP(H24,Presupuesto!$B$11:$C$565,2,0)</f>
        <v>EQUIPO DE TRANSPORTE TRACCION Y ELEVACION</v>
      </c>
      <c r="J24" s="98" t="str">
        <f t="shared" si="1"/>
        <v>Posgrado</v>
      </c>
      <c r="K24" s="98" t="s">
        <v>402</v>
      </c>
      <c r="L24" s="98"/>
    </row>
    <row r="25" spans="2:12">
      <c r="C25" s="99" t="s">
        <v>78</v>
      </c>
      <c r="D25" s="151"/>
      <c r="E25" s="100">
        <v>10000</v>
      </c>
      <c r="F25" s="97">
        <f t="shared" si="0"/>
        <v>0</v>
      </c>
      <c r="G25" s="165"/>
      <c r="H25" s="101" t="s">
        <v>1045</v>
      </c>
      <c r="I25" s="101" t="str">
        <f>VLOOKUP(H25,Presupuesto!$B$11:$C$565,2,0)</f>
        <v>APLICACIONES INFORMATICAS</v>
      </c>
      <c r="J25" s="98" t="str">
        <f t="shared" si="1"/>
        <v>Posgrado</v>
      </c>
      <c r="K25" s="98" t="s">
        <v>398</v>
      </c>
      <c r="L25" s="98"/>
    </row>
    <row r="26" spans="2:12">
      <c r="C26" s="109" t="s">
        <v>79</v>
      </c>
      <c r="D26" s="151">
        <v>2</v>
      </c>
      <c r="E26" s="100">
        <v>2000</v>
      </c>
      <c r="F26" s="97">
        <f t="shared" si="0"/>
        <v>4000</v>
      </c>
      <c r="G26" s="165" t="s">
        <v>128</v>
      </c>
      <c r="H26" s="110" t="s">
        <v>1013</v>
      </c>
      <c r="I26" s="110" t="str">
        <f>VLOOKUP(H26,Presupuesto!$B$11:$C$565,2,0)</f>
        <v>EQUIPO DE COMPUTACION</v>
      </c>
      <c r="J26" s="98" t="s">
        <v>1359</v>
      </c>
      <c r="K26" s="98" t="s">
        <v>403</v>
      </c>
      <c r="L26" s="98"/>
    </row>
    <row r="27" spans="2:12">
      <c r="C27" s="109" t="s">
        <v>1481</v>
      </c>
      <c r="D27" s="151">
        <v>2</v>
      </c>
      <c r="E27" s="100">
        <v>1500</v>
      </c>
      <c r="F27" s="97">
        <f t="shared" si="0"/>
        <v>3000</v>
      </c>
      <c r="G27" s="165" t="s">
        <v>128</v>
      </c>
      <c r="H27" s="110" t="s">
        <v>945</v>
      </c>
      <c r="I27" s="110" t="str">
        <f>VLOOKUP(H27,Presupuesto!$B$11:$C$565,2,0)</f>
        <v>UTILES Y MATERIALES ELECTRICOS</v>
      </c>
      <c r="J27" s="98" t="s">
        <v>1359</v>
      </c>
      <c r="K27" s="98" t="s">
        <v>403</v>
      </c>
      <c r="L27" s="98"/>
    </row>
    <row r="28" spans="2:12">
      <c r="C28" s="109" t="s">
        <v>80</v>
      </c>
      <c r="D28" s="151"/>
      <c r="E28" s="100">
        <v>1500</v>
      </c>
      <c r="F28" s="97">
        <f t="shared" si="0"/>
        <v>0</v>
      </c>
      <c r="G28" s="165"/>
      <c r="H28" s="110" t="s">
        <v>1013</v>
      </c>
      <c r="I28" s="110" t="str">
        <f>VLOOKUP(H28,Presupuesto!$B$11:$C$565,2,0)</f>
        <v>EQUIPO DE COMPUTACION</v>
      </c>
      <c r="J28" s="98" t="str">
        <f t="shared" si="1"/>
        <v>Posgrado</v>
      </c>
      <c r="K28" s="98" t="s">
        <v>394</v>
      </c>
      <c r="L28" s="98"/>
    </row>
    <row r="29" spans="2:12">
      <c r="C29" s="109" t="s">
        <v>81</v>
      </c>
      <c r="D29" s="151">
        <v>4</v>
      </c>
      <c r="E29" s="100">
        <v>500</v>
      </c>
      <c r="F29" s="97">
        <f t="shared" si="0"/>
        <v>2000</v>
      </c>
      <c r="G29" s="165" t="s">
        <v>128</v>
      </c>
      <c r="H29" s="110" t="s">
        <v>954</v>
      </c>
      <c r="I29" s="110" t="str">
        <f>VLOOKUP(H29,Presupuesto!$B$11:$C$565,2,0)</f>
        <v>OTROS RESPUESTOS Y ACCESORIOS MENORES</v>
      </c>
      <c r="J29" s="98" t="s">
        <v>1359</v>
      </c>
      <c r="K29" s="98" t="s">
        <v>403</v>
      </c>
      <c r="L29" s="98"/>
    </row>
    <row r="30" spans="2:12" ht="15.75" thickBot="1">
      <c r="B30" s="93"/>
      <c r="C30" s="102" t="s">
        <v>82</v>
      </c>
      <c r="D30" s="159">
        <v>50</v>
      </c>
      <c r="E30" s="104">
        <v>20</v>
      </c>
      <c r="F30" s="105">
        <f t="shared" si="0"/>
        <v>1000</v>
      </c>
      <c r="G30" s="162" t="s">
        <v>128</v>
      </c>
      <c r="H30" s="106" t="s">
        <v>954</v>
      </c>
      <c r="I30" s="106" t="str">
        <f>VLOOKUP(H30,Presupuesto!$B$11:$C$565,2,0)</f>
        <v>OTROS RESPUESTOS Y ACCESORIOS MENORES</v>
      </c>
      <c r="J30" s="106" t="s">
        <v>1359</v>
      </c>
      <c r="K30" s="124" t="s">
        <v>403</v>
      </c>
      <c r="L30" s="124"/>
    </row>
    <row r="31" spans="2:12">
      <c r="B31" s="93"/>
      <c r="F31" s="93"/>
      <c r="G31" s="76"/>
      <c r="H31" s="76"/>
      <c r="I31" s="76"/>
    </row>
    <row r="32" spans="2:12" ht="15.75" thickBot="1"/>
    <row r="33" spans="3:12" ht="15.75" thickBot="1">
      <c r="C33" s="29" t="s">
        <v>43</v>
      </c>
      <c r="D33" s="108">
        <f>SUM(F40:F53)</f>
        <v>0</v>
      </c>
      <c r="F33" s="70"/>
      <c r="G33" s="79"/>
      <c r="H33" s="70"/>
      <c r="I33" s="70"/>
    </row>
    <row r="34" spans="3:12">
      <c r="C34" s="70"/>
      <c r="D34" s="31"/>
      <c r="E34" s="93"/>
      <c r="F34" s="93"/>
      <c r="G34" s="93"/>
      <c r="H34" s="76"/>
      <c r="I34" s="76"/>
      <c r="J34" s="76"/>
      <c r="K34" s="112"/>
    </row>
    <row r="35" spans="3:12">
      <c r="C35" s="70"/>
      <c r="D35" s="31"/>
      <c r="E35" s="93"/>
      <c r="F35" s="93"/>
      <c r="G35" s="93"/>
      <c r="H35" s="76"/>
      <c r="I35" s="76"/>
      <c r="J35" s="76"/>
      <c r="K35" s="112"/>
    </row>
    <row r="36" spans="3:12" ht="15.75">
      <c r="C36" s="202" t="s">
        <v>391</v>
      </c>
      <c r="D36" s="369"/>
      <c r="E36" s="93"/>
      <c r="F36" s="93"/>
      <c r="G36" s="93"/>
      <c r="H36" s="76"/>
      <c r="I36" s="76"/>
      <c r="J36" s="76"/>
      <c r="K36" s="112"/>
    </row>
    <row r="37" spans="3:12" ht="18.7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c r="F38" s="93"/>
      <c r="G38" s="76"/>
      <c r="H38" s="76"/>
      <c r="I38" s="76"/>
    </row>
    <row r="39" spans="3:12" ht="30.75" thickBot="1">
      <c r="C39" s="149" t="s">
        <v>44</v>
      </c>
      <c r="D39" s="149" t="s">
        <v>55</v>
      </c>
      <c r="E39" s="149" t="s">
        <v>57</v>
      </c>
      <c r="F39" s="150" t="s">
        <v>27</v>
      </c>
      <c r="G39" s="150" t="s">
        <v>130</v>
      </c>
      <c r="H39" s="149" t="s">
        <v>46</v>
      </c>
      <c r="I39" s="149" t="s">
        <v>131</v>
      </c>
      <c r="J39" s="149" t="s">
        <v>409</v>
      </c>
      <c r="K39" s="149" t="s">
        <v>410</v>
      </c>
      <c r="L39" s="149" t="s">
        <v>463</v>
      </c>
    </row>
    <row r="40" spans="3:12" ht="15.75" thickBot="1">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c r="C42" s="99" t="s">
        <v>73</v>
      </c>
      <c r="D42" s="151"/>
      <c r="E42" s="100">
        <v>4000</v>
      </c>
      <c r="F42" s="97">
        <f t="shared" ref="F42:F53" si="2">D42*E42</f>
        <v>0</v>
      </c>
      <c r="G42" s="165"/>
      <c r="H42" s="101" t="s">
        <v>985</v>
      </c>
      <c r="I42" s="101" t="str">
        <f>VLOOKUP(H42,Presupuesto!$B$11:$C$565,2,0)</f>
        <v>EQUIPOS VARIOS DE OFICINA</v>
      </c>
      <c r="J42" s="98" t="str">
        <f t="shared" ref="J42:J53" si="3">$J$40</f>
        <v>Posgrado</v>
      </c>
      <c r="K42" s="98" t="s">
        <v>394</v>
      </c>
      <c r="L42" s="98"/>
    </row>
    <row r="43" spans="3:12">
      <c r="C43" s="99" t="s">
        <v>74</v>
      </c>
      <c r="D43" s="151"/>
      <c r="E43" s="100">
        <v>8000</v>
      </c>
      <c r="F43" s="97">
        <f t="shared" si="2"/>
        <v>0</v>
      </c>
      <c r="G43" s="165"/>
      <c r="H43" s="101" t="s">
        <v>1013</v>
      </c>
      <c r="I43" s="101" t="str">
        <f>VLOOKUP(H43,Presupuesto!$B$11:$C$565,2,0)</f>
        <v>EQUIPO DE COMPUTACION</v>
      </c>
      <c r="J43" s="98" t="str">
        <f t="shared" si="3"/>
        <v>Posgrado</v>
      </c>
      <c r="K43" s="98" t="s">
        <v>394</v>
      </c>
      <c r="L43" s="98"/>
    </row>
    <row r="44" spans="3:12">
      <c r="C44" s="99" t="s">
        <v>75</v>
      </c>
      <c r="D44" s="151"/>
      <c r="E44" s="100">
        <v>5000</v>
      </c>
      <c r="F44" s="97">
        <f t="shared" si="2"/>
        <v>0</v>
      </c>
      <c r="G44" s="165"/>
      <c r="H44" s="101" t="s">
        <v>1013</v>
      </c>
      <c r="I44" s="101" t="str">
        <f>VLOOKUP(H44,Presupuesto!$B$11:$C$565,2,0)</f>
        <v>EQUIPO DE COMPUTACION</v>
      </c>
      <c r="J44" s="98" t="str">
        <f t="shared" si="3"/>
        <v>Posgrado</v>
      </c>
      <c r="K44" s="98" t="s">
        <v>394</v>
      </c>
      <c r="L44" s="98"/>
    </row>
    <row r="45" spans="3:12">
      <c r="C45" s="99" t="s">
        <v>35</v>
      </c>
      <c r="D45" s="151"/>
      <c r="E45" s="100">
        <v>13000</v>
      </c>
      <c r="F45" s="97">
        <f t="shared" si="2"/>
        <v>0</v>
      </c>
      <c r="G45" s="165"/>
      <c r="H45" s="101" t="s">
        <v>999</v>
      </c>
      <c r="I45" s="101" t="str">
        <f>VLOOKUP(H45,Presupuesto!$B$11:$C$565,2,0)</f>
        <v>EQUIPO DE TRANSPORTE TRACCION Y ELEVACION</v>
      </c>
      <c r="J45" s="98" t="str">
        <f t="shared" si="3"/>
        <v>Posgrado</v>
      </c>
      <c r="K45" s="98" t="s">
        <v>394</v>
      </c>
      <c r="L45" s="98"/>
    </row>
    <row r="46" spans="3:12">
      <c r="C46" s="99" t="s">
        <v>76</v>
      </c>
      <c r="D46" s="151"/>
      <c r="E46" s="100">
        <v>15000</v>
      </c>
      <c r="F46" s="97">
        <f t="shared" si="2"/>
        <v>0</v>
      </c>
      <c r="G46" s="165"/>
      <c r="H46" s="101" t="s">
        <v>999</v>
      </c>
      <c r="I46" s="101" t="str">
        <f>VLOOKUP(H46,Presupuesto!$B$11:$C$565,2,0)</f>
        <v>EQUIPO DE TRANSPORTE TRACCION Y ELEVACION</v>
      </c>
      <c r="J46" s="98" t="str">
        <f t="shared" si="3"/>
        <v>Posgrado</v>
      </c>
      <c r="K46" s="98" t="s">
        <v>394</v>
      </c>
      <c r="L46" s="98"/>
    </row>
    <row r="47" spans="3:12">
      <c r="C47" s="99" t="s">
        <v>77</v>
      </c>
      <c r="D47" s="151"/>
      <c r="E47" s="100">
        <v>10000</v>
      </c>
      <c r="F47" s="97">
        <f t="shared" si="2"/>
        <v>0</v>
      </c>
      <c r="G47" s="165"/>
      <c r="H47" s="101" t="s">
        <v>999</v>
      </c>
      <c r="I47" s="101" t="str">
        <f>VLOOKUP(H47,Presupuesto!$B$11:$C$565,2,0)</f>
        <v>EQUIPO DE TRANSPORTE TRACCION Y ELEVACION</v>
      </c>
      <c r="J47" s="98" t="str">
        <f t="shared" si="3"/>
        <v>Posgrado</v>
      </c>
      <c r="K47" s="98" t="s">
        <v>402</v>
      </c>
      <c r="L47" s="98"/>
    </row>
    <row r="48" spans="3:12">
      <c r="C48" s="99" t="s">
        <v>78</v>
      </c>
      <c r="D48" s="151"/>
      <c r="E48" s="100">
        <v>10000</v>
      </c>
      <c r="F48" s="97">
        <f t="shared" si="2"/>
        <v>0</v>
      </c>
      <c r="G48" s="165"/>
      <c r="H48" s="101" t="s">
        <v>1045</v>
      </c>
      <c r="I48" s="101" t="str">
        <f>VLOOKUP(H48,Presupuesto!$B$11:$C$565,2,0)</f>
        <v>APLICACIONES INFORMATICAS</v>
      </c>
      <c r="J48" s="98" t="str">
        <f t="shared" si="3"/>
        <v>Posgrado</v>
      </c>
      <c r="K48" s="98" t="s">
        <v>398</v>
      </c>
      <c r="L48" s="98"/>
    </row>
    <row r="49" spans="3:12">
      <c r="C49" s="109" t="s">
        <v>79</v>
      </c>
      <c r="D49" s="151"/>
      <c r="E49" s="100">
        <v>2000</v>
      </c>
      <c r="F49" s="97">
        <f t="shared" si="2"/>
        <v>0</v>
      </c>
      <c r="G49" s="165"/>
      <c r="H49" s="110" t="s">
        <v>1013</v>
      </c>
      <c r="I49" s="110" t="str">
        <f>VLOOKUP(H49,Presupuesto!$B$11:$C$565,2,0)</f>
        <v>EQUIPO DE COMPUTACION</v>
      </c>
      <c r="J49" s="98" t="str">
        <f t="shared" si="3"/>
        <v>Posgrado</v>
      </c>
      <c r="K49" s="98" t="s">
        <v>394</v>
      </c>
      <c r="L49" s="98"/>
    </row>
    <row r="50" spans="3:12">
      <c r="C50" s="109" t="s">
        <v>1481</v>
      </c>
      <c r="D50" s="151"/>
      <c r="E50" s="100">
        <v>1500</v>
      </c>
      <c r="F50" s="97">
        <f t="shared" si="2"/>
        <v>0</v>
      </c>
      <c r="G50" s="165"/>
      <c r="H50" s="110" t="s">
        <v>945</v>
      </c>
      <c r="I50" s="110" t="str">
        <f>VLOOKUP(H50,Presupuesto!$B$11:$C$565,2,0)</f>
        <v>UTILES Y MATERIALES ELECTRICOS</v>
      </c>
      <c r="J50" s="98" t="str">
        <f t="shared" si="3"/>
        <v>Posgrado</v>
      </c>
      <c r="K50" s="98" t="s">
        <v>394</v>
      </c>
      <c r="L50" s="98"/>
    </row>
    <row r="51" spans="3:12">
      <c r="C51" s="109" t="s">
        <v>80</v>
      </c>
      <c r="D51" s="151"/>
      <c r="E51" s="100">
        <v>1500</v>
      </c>
      <c r="F51" s="97">
        <f t="shared" si="2"/>
        <v>0</v>
      </c>
      <c r="G51" s="165"/>
      <c r="H51" s="110" t="s">
        <v>1013</v>
      </c>
      <c r="I51" s="110" t="str">
        <f>VLOOKUP(H51,Presupuesto!$B$11:$C$565,2,0)</f>
        <v>EQUIPO DE COMPUTACION</v>
      </c>
      <c r="J51" s="98" t="str">
        <f t="shared" si="3"/>
        <v>Posgrado</v>
      </c>
      <c r="K51" s="98" t="s">
        <v>394</v>
      </c>
      <c r="L51" s="98"/>
    </row>
    <row r="52" spans="3:12">
      <c r="C52" s="109" t="s">
        <v>81</v>
      </c>
      <c r="D52" s="151"/>
      <c r="E52" s="100">
        <v>500</v>
      </c>
      <c r="F52" s="97">
        <f t="shared" si="2"/>
        <v>0</v>
      </c>
      <c r="G52" s="165"/>
      <c r="H52" s="110" t="s">
        <v>954</v>
      </c>
      <c r="I52" s="110" t="str">
        <f>VLOOKUP(H52,Presupuesto!$B$11:$C$565,2,0)</f>
        <v>OTROS RESPUESTOS Y ACCESORIOS MENORES</v>
      </c>
      <c r="J52" s="98" t="str">
        <f t="shared" si="3"/>
        <v>Posgrado</v>
      </c>
      <c r="K52" s="98" t="s">
        <v>394</v>
      </c>
      <c r="L52" s="98"/>
    </row>
    <row r="53" spans="3:12" ht="15.75" thickBot="1">
      <c r="C53" s="102" t="s">
        <v>82</v>
      </c>
      <c r="D53" s="159"/>
      <c r="E53" s="104">
        <v>20</v>
      </c>
      <c r="F53" s="105">
        <f t="shared" si="2"/>
        <v>0</v>
      </c>
      <c r="G53" s="162"/>
      <c r="H53" s="106" t="s">
        <v>954</v>
      </c>
      <c r="I53" s="106" t="str">
        <f>VLOOKUP(H53,Presupuesto!$B$11:$C$565,2,0)</f>
        <v>OTROS RESPUESTOS Y ACCESORIOS MENORES</v>
      </c>
      <c r="J53" s="106" t="str">
        <f t="shared" si="3"/>
        <v>Posgrado</v>
      </c>
      <c r="K53" s="124" t="s">
        <v>393</v>
      </c>
      <c r="L53" s="124"/>
    </row>
    <row r="55" spans="3:12" ht="15.75" thickBot="1"/>
    <row r="56" spans="3:12" ht="15.75" thickBot="1">
      <c r="C56" s="29" t="s">
        <v>43</v>
      </c>
      <c r="D56" s="108">
        <f>SUM(F63:F76)</f>
        <v>0</v>
      </c>
      <c r="F56" s="70"/>
      <c r="G56" s="79"/>
      <c r="H56" s="70"/>
      <c r="I56" s="70"/>
    </row>
    <row r="57" spans="3:12">
      <c r="C57" s="70"/>
      <c r="D57" s="31"/>
      <c r="E57" s="93"/>
      <c r="F57" s="93"/>
      <c r="G57" s="93"/>
      <c r="H57" s="76"/>
      <c r="I57" s="76"/>
      <c r="J57" s="76"/>
      <c r="K57" s="112"/>
    </row>
    <row r="58" spans="3:12">
      <c r="C58" s="70"/>
      <c r="D58" s="31"/>
      <c r="E58" s="93"/>
      <c r="F58" s="93"/>
      <c r="G58" s="93"/>
      <c r="H58" s="76"/>
      <c r="I58" s="76"/>
      <c r="J58" s="76"/>
      <c r="K58" s="112"/>
    </row>
    <row r="59" spans="3:12" ht="15.75">
      <c r="C59" s="202" t="s">
        <v>391</v>
      </c>
      <c r="D59" s="369"/>
      <c r="E59" s="93"/>
      <c r="F59" s="93"/>
      <c r="G59" s="93"/>
      <c r="H59" s="76"/>
      <c r="I59" s="76"/>
      <c r="J59" s="76"/>
      <c r="K59" s="112"/>
    </row>
    <row r="60" spans="3:12" ht="18.7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c r="F61" s="93"/>
      <c r="G61" s="76"/>
      <c r="H61" s="76"/>
      <c r="I61" s="76"/>
    </row>
    <row r="62" spans="3:12" ht="30.75" thickBot="1">
      <c r="C62" s="149" t="s">
        <v>44</v>
      </c>
      <c r="D62" s="149" t="s">
        <v>55</v>
      </c>
      <c r="E62" s="149" t="s">
        <v>57</v>
      </c>
      <c r="F62" s="150" t="s">
        <v>27</v>
      </c>
      <c r="G62" s="150" t="s">
        <v>130</v>
      </c>
      <c r="H62" s="149" t="s">
        <v>46</v>
      </c>
      <c r="I62" s="149" t="s">
        <v>131</v>
      </c>
      <c r="J62" s="149" t="s">
        <v>409</v>
      </c>
      <c r="K62" s="149" t="s">
        <v>410</v>
      </c>
      <c r="L62" s="149" t="s">
        <v>463</v>
      </c>
    </row>
    <row r="63" spans="3:12" ht="15.75" thickBot="1">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c r="C65" s="99" t="s">
        <v>73</v>
      </c>
      <c r="D65" s="151"/>
      <c r="E65" s="100">
        <v>4000</v>
      </c>
      <c r="F65" s="97">
        <f t="shared" ref="F65:F76" si="4">D65*E65</f>
        <v>0</v>
      </c>
      <c r="G65" s="165"/>
      <c r="H65" s="101" t="s">
        <v>985</v>
      </c>
      <c r="I65" s="101" t="str">
        <f>VLOOKUP(H65,Presupuesto!$B$11:$C$565,2,0)</f>
        <v>EQUIPOS VARIOS DE OFICINA</v>
      </c>
      <c r="J65" s="98" t="str">
        <f t="shared" ref="J65:J76" si="5">$J$63</f>
        <v>Posgrado</v>
      </c>
      <c r="K65" s="98" t="s">
        <v>394</v>
      </c>
      <c r="L65" s="98"/>
    </row>
    <row r="66" spans="3:12">
      <c r="C66" s="99" t="s">
        <v>74</v>
      </c>
      <c r="D66" s="151"/>
      <c r="E66" s="100">
        <v>8000</v>
      </c>
      <c r="F66" s="97">
        <f t="shared" si="4"/>
        <v>0</v>
      </c>
      <c r="G66" s="165"/>
      <c r="H66" s="101" t="s">
        <v>1013</v>
      </c>
      <c r="I66" s="101" t="str">
        <f>VLOOKUP(H66,Presupuesto!$B$11:$C$565,2,0)</f>
        <v>EQUIPO DE COMPUTACION</v>
      </c>
      <c r="J66" s="98" t="str">
        <f t="shared" si="5"/>
        <v>Posgrado</v>
      </c>
      <c r="K66" s="98" t="s">
        <v>394</v>
      </c>
      <c r="L66" s="98"/>
    </row>
    <row r="67" spans="3:12">
      <c r="C67" s="99" t="s">
        <v>75</v>
      </c>
      <c r="D67" s="151"/>
      <c r="E67" s="100">
        <v>5000</v>
      </c>
      <c r="F67" s="97">
        <f t="shared" si="4"/>
        <v>0</v>
      </c>
      <c r="G67" s="165"/>
      <c r="H67" s="101" t="s">
        <v>1013</v>
      </c>
      <c r="I67" s="101" t="str">
        <f>VLOOKUP(H67,Presupuesto!$B$11:$C$565,2,0)</f>
        <v>EQUIPO DE COMPUTACION</v>
      </c>
      <c r="J67" s="98" t="str">
        <f t="shared" si="5"/>
        <v>Posgrado</v>
      </c>
      <c r="K67" s="98" t="s">
        <v>394</v>
      </c>
      <c r="L67" s="98"/>
    </row>
    <row r="68" spans="3:12">
      <c r="C68" s="99" t="s">
        <v>35</v>
      </c>
      <c r="D68" s="151"/>
      <c r="E68" s="100">
        <v>13000</v>
      </c>
      <c r="F68" s="97">
        <f t="shared" si="4"/>
        <v>0</v>
      </c>
      <c r="G68" s="165"/>
      <c r="H68" s="101" t="s">
        <v>999</v>
      </c>
      <c r="I68" s="101" t="str">
        <f>VLOOKUP(H68,Presupuesto!$B$11:$C$565,2,0)</f>
        <v>EQUIPO DE TRANSPORTE TRACCION Y ELEVACION</v>
      </c>
      <c r="J68" s="98" t="str">
        <f t="shared" si="5"/>
        <v>Posgrado</v>
      </c>
      <c r="K68" s="98" t="s">
        <v>394</v>
      </c>
      <c r="L68" s="98"/>
    </row>
    <row r="69" spans="3:12">
      <c r="C69" s="99" t="s">
        <v>76</v>
      </c>
      <c r="D69" s="151"/>
      <c r="E69" s="100">
        <v>15000</v>
      </c>
      <c r="F69" s="97">
        <f t="shared" si="4"/>
        <v>0</v>
      </c>
      <c r="G69" s="165"/>
      <c r="H69" s="101" t="s">
        <v>999</v>
      </c>
      <c r="I69" s="101" t="str">
        <f>VLOOKUP(H69,Presupuesto!$B$11:$C$565,2,0)</f>
        <v>EQUIPO DE TRANSPORTE TRACCION Y ELEVACION</v>
      </c>
      <c r="J69" s="98" t="str">
        <f t="shared" si="5"/>
        <v>Posgrado</v>
      </c>
      <c r="K69" s="98" t="s">
        <v>394</v>
      </c>
      <c r="L69" s="98"/>
    </row>
    <row r="70" spans="3:12">
      <c r="C70" s="99" t="s">
        <v>77</v>
      </c>
      <c r="D70" s="151"/>
      <c r="E70" s="100">
        <v>10000</v>
      </c>
      <c r="F70" s="97">
        <f t="shared" si="4"/>
        <v>0</v>
      </c>
      <c r="G70" s="165"/>
      <c r="H70" s="101" t="s">
        <v>999</v>
      </c>
      <c r="I70" s="101" t="str">
        <f>VLOOKUP(H70,Presupuesto!$B$11:$C$565,2,0)</f>
        <v>EQUIPO DE TRANSPORTE TRACCION Y ELEVACION</v>
      </c>
      <c r="J70" s="98" t="str">
        <f t="shared" si="5"/>
        <v>Posgrado</v>
      </c>
      <c r="K70" s="98" t="s">
        <v>402</v>
      </c>
      <c r="L70" s="98"/>
    </row>
    <row r="71" spans="3:12">
      <c r="C71" s="99" t="s">
        <v>78</v>
      </c>
      <c r="D71" s="151"/>
      <c r="E71" s="100">
        <v>10000</v>
      </c>
      <c r="F71" s="97">
        <f t="shared" si="4"/>
        <v>0</v>
      </c>
      <c r="G71" s="165"/>
      <c r="H71" s="101" t="s">
        <v>1045</v>
      </c>
      <c r="I71" s="101" t="str">
        <f>VLOOKUP(H71,Presupuesto!$B$11:$C$565,2,0)</f>
        <v>APLICACIONES INFORMATICAS</v>
      </c>
      <c r="J71" s="98" t="str">
        <f t="shared" si="5"/>
        <v>Posgrado</v>
      </c>
      <c r="K71" s="98" t="s">
        <v>398</v>
      </c>
      <c r="L71" s="98"/>
    </row>
    <row r="72" spans="3:12">
      <c r="C72" s="109" t="s">
        <v>79</v>
      </c>
      <c r="D72" s="151"/>
      <c r="E72" s="100">
        <v>2000</v>
      </c>
      <c r="F72" s="97">
        <f t="shared" si="4"/>
        <v>0</v>
      </c>
      <c r="G72" s="165"/>
      <c r="H72" s="110" t="s">
        <v>1013</v>
      </c>
      <c r="I72" s="110" t="str">
        <f>VLOOKUP(H72,Presupuesto!$B$11:$C$565,2,0)</f>
        <v>EQUIPO DE COMPUTACION</v>
      </c>
      <c r="J72" s="98" t="str">
        <f t="shared" si="5"/>
        <v>Posgrado</v>
      </c>
      <c r="K72" s="98" t="s">
        <v>394</v>
      </c>
      <c r="L72" s="98"/>
    </row>
    <row r="73" spans="3:12">
      <c r="C73" s="109" t="s">
        <v>1481</v>
      </c>
      <c r="D73" s="151"/>
      <c r="E73" s="100">
        <v>1500</v>
      </c>
      <c r="F73" s="97">
        <f t="shared" si="4"/>
        <v>0</v>
      </c>
      <c r="G73" s="165"/>
      <c r="H73" s="110" t="s">
        <v>945</v>
      </c>
      <c r="I73" s="110" t="str">
        <f>VLOOKUP(H73,Presupuesto!$B$11:$C$565,2,0)</f>
        <v>UTILES Y MATERIALES ELECTRICOS</v>
      </c>
      <c r="J73" s="98" t="str">
        <f t="shared" si="5"/>
        <v>Posgrado</v>
      </c>
      <c r="K73" s="98" t="s">
        <v>394</v>
      </c>
      <c r="L73" s="98"/>
    </row>
    <row r="74" spans="3:12">
      <c r="C74" s="109" t="s">
        <v>80</v>
      </c>
      <c r="D74" s="151"/>
      <c r="E74" s="100">
        <v>1500</v>
      </c>
      <c r="F74" s="97">
        <f t="shared" si="4"/>
        <v>0</v>
      </c>
      <c r="G74" s="165"/>
      <c r="H74" s="110" t="s">
        <v>1013</v>
      </c>
      <c r="I74" s="110" t="str">
        <f>VLOOKUP(H74,Presupuesto!$B$11:$C$565,2,0)</f>
        <v>EQUIPO DE COMPUTACION</v>
      </c>
      <c r="J74" s="98" t="str">
        <f t="shared" si="5"/>
        <v>Posgrado</v>
      </c>
      <c r="K74" s="98" t="s">
        <v>394</v>
      </c>
      <c r="L74" s="98"/>
    </row>
    <row r="75" spans="3:12">
      <c r="C75" s="109" t="s">
        <v>81</v>
      </c>
      <c r="D75" s="151"/>
      <c r="E75" s="100">
        <v>500</v>
      </c>
      <c r="F75" s="97">
        <f t="shared" si="4"/>
        <v>0</v>
      </c>
      <c r="G75" s="165"/>
      <c r="H75" s="110" t="s">
        <v>954</v>
      </c>
      <c r="I75" s="110" t="str">
        <f>VLOOKUP(H75,Presupuesto!$B$11:$C$565,2,0)</f>
        <v>OTROS RESPUESTOS Y ACCESORIOS MENORES</v>
      </c>
      <c r="J75" s="98" t="str">
        <f t="shared" si="5"/>
        <v>Posgrado</v>
      </c>
      <c r="K75" s="98" t="s">
        <v>394</v>
      </c>
      <c r="L75" s="98"/>
    </row>
    <row r="76" spans="3:12" ht="15.75" thickBot="1">
      <c r="C76" s="102" t="s">
        <v>82</v>
      </c>
      <c r="D76" s="159"/>
      <c r="E76" s="104">
        <v>20</v>
      </c>
      <c r="F76" s="105">
        <f t="shared" si="4"/>
        <v>0</v>
      </c>
      <c r="G76" s="162"/>
      <c r="H76" s="106" t="s">
        <v>954</v>
      </c>
      <c r="I76" s="106" t="str">
        <f>VLOOKUP(H76,Presupuesto!$B$11:$C$565,2,0)</f>
        <v>OTROS RESPUESTOS Y ACCESORIOS MENORES</v>
      </c>
      <c r="J76" s="106" t="str">
        <f t="shared" si="5"/>
        <v>Posgrado</v>
      </c>
      <c r="K76" s="124" t="s">
        <v>393</v>
      </c>
      <c r="L76" s="124"/>
    </row>
    <row r="77" spans="3:12">
      <c r="F77" s="93"/>
      <c r="G77" s="76"/>
      <c r="H77" s="76"/>
      <c r="I77" s="76"/>
    </row>
    <row r="78" spans="3:12" ht="15.75" thickBot="1"/>
    <row r="79" spans="3:12" ht="15.75" thickBot="1">
      <c r="C79" s="29" t="s">
        <v>43</v>
      </c>
      <c r="D79" s="108">
        <f>SUM(F86:F99)</f>
        <v>0</v>
      </c>
      <c r="F79" s="70"/>
      <c r="G79" s="79"/>
      <c r="H79" s="70"/>
      <c r="I79" s="70"/>
    </row>
    <row r="80" spans="3:12">
      <c r="C80" s="70"/>
      <c r="D80" s="31"/>
      <c r="E80" s="93"/>
      <c r="F80" s="93"/>
      <c r="G80" s="93"/>
      <c r="H80" s="76"/>
      <c r="I80" s="76"/>
      <c r="J80" s="76"/>
      <c r="K80" s="112"/>
    </row>
    <row r="81" spans="3:12">
      <c r="C81" s="70"/>
      <c r="D81" s="31"/>
      <c r="E81" s="93"/>
      <c r="F81" s="93"/>
      <c r="G81" s="93"/>
      <c r="H81" s="76"/>
      <c r="I81" s="76"/>
      <c r="J81" s="76"/>
      <c r="K81" s="112"/>
    </row>
    <row r="82" spans="3:12" ht="15.75">
      <c r="C82" s="202" t="s">
        <v>391</v>
      </c>
      <c r="D82" s="369"/>
      <c r="E82" s="93"/>
      <c r="F82" s="93"/>
      <c r="G82" s="93"/>
      <c r="H82" s="76"/>
      <c r="I82" s="76"/>
      <c r="J82" s="76"/>
      <c r="K82" s="112"/>
    </row>
    <row r="83" spans="3:12" ht="18.7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c r="F84" s="93"/>
      <c r="G84" s="76"/>
      <c r="H84" s="76"/>
      <c r="I84" s="76"/>
    </row>
    <row r="85" spans="3:12" ht="30.75" thickBot="1">
      <c r="C85" s="149" t="s">
        <v>44</v>
      </c>
      <c r="D85" s="149" t="s">
        <v>55</v>
      </c>
      <c r="E85" s="149" t="s">
        <v>57</v>
      </c>
      <c r="F85" s="150" t="s">
        <v>27</v>
      </c>
      <c r="G85" s="150" t="s">
        <v>130</v>
      </c>
      <c r="H85" s="149" t="s">
        <v>46</v>
      </c>
      <c r="I85" s="149" t="s">
        <v>131</v>
      </c>
      <c r="J85" s="149" t="s">
        <v>409</v>
      </c>
      <c r="K85" s="149" t="s">
        <v>410</v>
      </c>
      <c r="L85" s="149" t="s">
        <v>463</v>
      </c>
    </row>
    <row r="86" spans="3:12" ht="15.75" thickBot="1">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c r="C88" s="99" t="s">
        <v>73</v>
      </c>
      <c r="D88" s="151"/>
      <c r="E88" s="100">
        <v>4000</v>
      </c>
      <c r="F88" s="97">
        <f t="shared" ref="F88:F99" si="6">D88*E88</f>
        <v>0</v>
      </c>
      <c r="G88" s="165"/>
      <c r="H88" s="101" t="s">
        <v>985</v>
      </c>
      <c r="I88" s="101" t="str">
        <f>VLOOKUP(H88,Presupuesto!$B$11:$C$565,2,0)</f>
        <v>EQUIPOS VARIOS DE OFICINA</v>
      </c>
      <c r="J88" s="98" t="str">
        <f t="shared" ref="J88:J99" si="7">$J$86</f>
        <v>Posgrado</v>
      </c>
      <c r="K88" s="98" t="s">
        <v>394</v>
      </c>
      <c r="L88" s="98"/>
    </row>
    <row r="89" spans="3:12">
      <c r="C89" s="99" t="s">
        <v>74</v>
      </c>
      <c r="D89" s="151"/>
      <c r="E89" s="100">
        <v>8000</v>
      </c>
      <c r="F89" s="97">
        <f t="shared" si="6"/>
        <v>0</v>
      </c>
      <c r="G89" s="165"/>
      <c r="H89" s="101" t="s">
        <v>1013</v>
      </c>
      <c r="I89" s="101" t="str">
        <f>VLOOKUP(H89,Presupuesto!$B$11:$C$565,2,0)</f>
        <v>EQUIPO DE COMPUTACION</v>
      </c>
      <c r="J89" s="98" t="str">
        <f t="shared" si="7"/>
        <v>Posgrado</v>
      </c>
      <c r="K89" s="98" t="s">
        <v>394</v>
      </c>
      <c r="L89" s="98"/>
    </row>
    <row r="90" spans="3:12">
      <c r="C90" s="99" t="s">
        <v>75</v>
      </c>
      <c r="D90" s="151"/>
      <c r="E90" s="100">
        <v>5000</v>
      </c>
      <c r="F90" s="97">
        <f t="shared" si="6"/>
        <v>0</v>
      </c>
      <c r="G90" s="165"/>
      <c r="H90" s="101" t="s">
        <v>1013</v>
      </c>
      <c r="I90" s="101" t="str">
        <f>VLOOKUP(H90,Presupuesto!$B$11:$C$565,2,0)</f>
        <v>EQUIPO DE COMPUTACION</v>
      </c>
      <c r="J90" s="98" t="str">
        <f t="shared" si="7"/>
        <v>Posgrado</v>
      </c>
      <c r="K90" s="98" t="s">
        <v>394</v>
      </c>
      <c r="L90" s="98"/>
    </row>
    <row r="91" spans="3:12">
      <c r="C91" s="99" t="s">
        <v>35</v>
      </c>
      <c r="D91" s="151"/>
      <c r="E91" s="100">
        <v>13000</v>
      </c>
      <c r="F91" s="97">
        <f t="shared" si="6"/>
        <v>0</v>
      </c>
      <c r="G91" s="165"/>
      <c r="H91" s="101" t="s">
        <v>999</v>
      </c>
      <c r="I91" s="101" t="str">
        <f>VLOOKUP(H91,Presupuesto!$B$11:$C$565,2,0)</f>
        <v>EQUIPO DE TRANSPORTE TRACCION Y ELEVACION</v>
      </c>
      <c r="J91" s="98" t="str">
        <f t="shared" si="7"/>
        <v>Posgrado</v>
      </c>
      <c r="K91" s="98" t="s">
        <v>394</v>
      </c>
      <c r="L91" s="98"/>
    </row>
    <row r="92" spans="3:12">
      <c r="C92" s="99" t="s">
        <v>76</v>
      </c>
      <c r="D92" s="151"/>
      <c r="E92" s="100">
        <v>15000</v>
      </c>
      <c r="F92" s="97">
        <f t="shared" si="6"/>
        <v>0</v>
      </c>
      <c r="G92" s="165"/>
      <c r="H92" s="101" t="s">
        <v>999</v>
      </c>
      <c r="I92" s="101" t="str">
        <f>VLOOKUP(H92,Presupuesto!$B$11:$C$565,2,0)</f>
        <v>EQUIPO DE TRANSPORTE TRACCION Y ELEVACION</v>
      </c>
      <c r="J92" s="98" t="str">
        <f t="shared" si="7"/>
        <v>Posgrado</v>
      </c>
      <c r="K92" s="98" t="s">
        <v>394</v>
      </c>
      <c r="L92" s="98"/>
    </row>
    <row r="93" spans="3:12">
      <c r="C93" s="99" t="s">
        <v>77</v>
      </c>
      <c r="D93" s="151"/>
      <c r="E93" s="100">
        <v>10000</v>
      </c>
      <c r="F93" s="97">
        <f t="shared" si="6"/>
        <v>0</v>
      </c>
      <c r="G93" s="165"/>
      <c r="H93" s="101" t="s">
        <v>999</v>
      </c>
      <c r="I93" s="101" t="str">
        <f>VLOOKUP(H93,Presupuesto!$B$11:$C$565,2,0)</f>
        <v>EQUIPO DE TRANSPORTE TRACCION Y ELEVACION</v>
      </c>
      <c r="J93" s="98" t="str">
        <f t="shared" si="7"/>
        <v>Posgrado</v>
      </c>
      <c r="K93" s="98" t="s">
        <v>402</v>
      </c>
      <c r="L93" s="98"/>
    </row>
    <row r="94" spans="3:12">
      <c r="C94" s="99" t="s">
        <v>78</v>
      </c>
      <c r="D94" s="151"/>
      <c r="E94" s="100">
        <v>10000</v>
      </c>
      <c r="F94" s="97">
        <f t="shared" si="6"/>
        <v>0</v>
      </c>
      <c r="G94" s="165"/>
      <c r="H94" s="101" t="s">
        <v>1045</v>
      </c>
      <c r="I94" s="101" t="str">
        <f>VLOOKUP(H94,Presupuesto!$B$11:$C$565,2,0)</f>
        <v>APLICACIONES INFORMATICAS</v>
      </c>
      <c r="J94" s="98" t="str">
        <f t="shared" si="7"/>
        <v>Posgrado</v>
      </c>
      <c r="K94" s="98" t="s">
        <v>398</v>
      </c>
      <c r="L94" s="98"/>
    </row>
    <row r="95" spans="3:12">
      <c r="C95" s="109" t="s">
        <v>79</v>
      </c>
      <c r="D95" s="151"/>
      <c r="E95" s="100">
        <v>2000</v>
      </c>
      <c r="F95" s="97">
        <f t="shared" si="6"/>
        <v>0</v>
      </c>
      <c r="G95" s="165"/>
      <c r="H95" s="110" t="s">
        <v>1013</v>
      </c>
      <c r="I95" s="110" t="str">
        <f>VLOOKUP(H95,Presupuesto!$B$11:$C$565,2,0)</f>
        <v>EQUIPO DE COMPUTACION</v>
      </c>
      <c r="J95" s="98" t="str">
        <f t="shared" si="7"/>
        <v>Posgrado</v>
      </c>
      <c r="K95" s="98" t="s">
        <v>394</v>
      </c>
      <c r="L95" s="98"/>
    </row>
    <row r="96" spans="3:12">
      <c r="C96" s="109" t="s">
        <v>1481</v>
      </c>
      <c r="D96" s="151"/>
      <c r="E96" s="100">
        <v>1500</v>
      </c>
      <c r="F96" s="97">
        <f t="shared" si="6"/>
        <v>0</v>
      </c>
      <c r="G96" s="165"/>
      <c r="H96" s="110" t="s">
        <v>945</v>
      </c>
      <c r="I96" s="110" t="str">
        <f>VLOOKUP(H96,Presupuesto!$B$11:$C$565,2,0)</f>
        <v>UTILES Y MATERIALES ELECTRICOS</v>
      </c>
      <c r="J96" s="98" t="str">
        <f t="shared" si="7"/>
        <v>Posgrado</v>
      </c>
      <c r="K96" s="98" t="s">
        <v>394</v>
      </c>
      <c r="L96" s="98"/>
    </row>
    <row r="97" spans="3:12">
      <c r="C97" s="109" t="s">
        <v>80</v>
      </c>
      <c r="D97" s="151"/>
      <c r="E97" s="100">
        <v>1500</v>
      </c>
      <c r="F97" s="97">
        <f t="shared" si="6"/>
        <v>0</v>
      </c>
      <c r="G97" s="165"/>
      <c r="H97" s="110" t="s">
        <v>1013</v>
      </c>
      <c r="I97" s="110" t="str">
        <f>VLOOKUP(H97,Presupuesto!$B$11:$C$565,2,0)</f>
        <v>EQUIPO DE COMPUTACION</v>
      </c>
      <c r="J97" s="98" t="str">
        <f t="shared" si="7"/>
        <v>Posgrado</v>
      </c>
      <c r="K97" s="98" t="s">
        <v>394</v>
      </c>
      <c r="L97" s="98"/>
    </row>
    <row r="98" spans="3:12">
      <c r="C98" s="109" t="s">
        <v>81</v>
      </c>
      <c r="D98" s="151"/>
      <c r="E98" s="100">
        <v>500</v>
      </c>
      <c r="F98" s="97">
        <f t="shared" si="6"/>
        <v>0</v>
      </c>
      <c r="G98" s="165"/>
      <c r="H98" s="110" t="s">
        <v>954</v>
      </c>
      <c r="I98" s="110" t="str">
        <f>VLOOKUP(H98,Presupuesto!$B$11:$C$565,2,0)</f>
        <v>OTROS RESPUESTOS Y ACCESORIOS MENORES</v>
      </c>
      <c r="J98" s="98" t="str">
        <f t="shared" si="7"/>
        <v>Posgrado</v>
      </c>
      <c r="K98" s="98" t="s">
        <v>394</v>
      </c>
      <c r="L98" s="98"/>
    </row>
    <row r="99" spans="3:12" ht="15.75" thickBot="1">
      <c r="C99" s="102" t="s">
        <v>82</v>
      </c>
      <c r="D99" s="159"/>
      <c r="E99" s="104">
        <v>20</v>
      </c>
      <c r="F99" s="105">
        <f t="shared" si="6"/>
        <v>0</v>
      </c>
      <c r="G99" s="162"/>
      <c r="H99" s="106" t="s">
        <v>954</v>
      </c>
      <c r="I99" s="106" t="str">
        <f>VLOOKUP(H99,Presupuesto!$B$11:$C$565,2,0)</f>
        <v>OTROS RESPUESTOS Y ACCESORIOS MENORES</v>
      </c>
      <c r="J99" s="106" t="str">
        <f t="shared" si="7"/>
        <v>Posgrado</v>
      </c>
      <c r="K99" s="124" t="s">
        <v>393</v>
      </c>
      <c r="L99" s="124"/>
    </row>
    <row r="101" spans="3:12" ht="15.75" thickBot="1"/>
    <row r="102" spans="3:12" ht="15.75" thickBot="1">
      <c r="C102" s="29" t="s">
        <v>43</v>
      </c>
      <c r="D102" s="108">
        <f>SUM(F109:F122)</f>
        <v>0</v>
      </c>
      <c r="F102" s="70"/>
      <c r="G102" s="79"/>
      <c r="H102" s="70"/>
      <c r="I102" s="70"/>
    </row>
    <row r="103" spans="3:12">
      <c r="C103" s="70"/>
      <c r="D103" s="31"/>
      <c r="E103" s="93"/>
      <c r="F103" s="93"/>
      <c r="G103" s="93"/>
      <c r="H103" s="76"/>
      <c r="I103" s="76"/>
      <c r="J103" s="76"/>
      <c r="K103" s="112"/>
    </row>
    <row r="104" spans="3:12">
      <c r="C104" s="70"/>
      <c r="D104" s="31"/>
      <c r="E104" s="93"/>
      <c r="F104" s="93"/>
      <c r="G104" s="93"/>
      <c r="H104" s="76"/>
      <c r="I104" s="76"/>
      <c r="J104" s="76"/>
      <c r="K104" s="112"/>
    </row>
    <row r="105" spans="3:12" ht="15.75">
      <c r="C105" s="202" t="s">
        <v>391</v>
      </c>
      <c r="D105" s="369"/>
      <c r="E105" s="93"/>
      <c r="F105" s="93"/>
      <c r="G105" s="93"/>
      <c r="H105" s="76"/>
      <c r="I105" s="76"/>
      <c r="J105" s="76"/>
      <c r="K105" s="112"/>
    </row>
    <row r="106" spans="3:12" ht="18.7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c r="F107" s="93"/>
      <c r="G107" s="76"/>
      <c r="H107" s="76"/>
      <c r="I107" s="76"/>
    </row>
    <row r="108" spans="3:12" ht="30.75" thickBot="1">
      <c r="C108" s="149" t="s">
        <v>44</v>
      </c>
      <c r="D108" s="149" t="s">
        <v>55</v>
      </c>
      <c r="E108" s="149" t="s">
        <v>57</v>
      </c>
      <c r="F108" s="150" t="s">
        <v>27</v>
      </c>
      <c r="G108" s="150" t="s">
        <v>130</v>
      </c>
      <c r="H108" s="149" t="s">
        <v>46</v>
      </c>
      <c r="I108" s="149" t="s">
        <v>131</v>
      </c>
      <c r="J108" s="149" t="s">
        <v>409</v>
      </c>
      <c r="K108" s="149" t="s">
        <v>410</v>
      </c>
      <c r="L108" s="149" t="s">
        <v>463</v>
      </c>
    </row>
    <row r="109" spans="3:12" ht="15.75" thickBot="1">
      <c r="C109" s="305" t="s">
        <v>1338</v>
      </c>
      <c r="D109" s="158"/>
      <c r="E109" s="96">
        <f>HLOOKUP($C109,$CB$2:$CE$3,2,0)</f>
        <v>15000</v>
      </c>
      <c r="F109" s="97">
        <f>D109*E109</f>
        <v>0</v>
      </c>
      <c r="G109" s="165"/>
      <c r="H109" s="98" t="s">
        <v>1013</v>
      </c>
      <c r="I109" s="98" t="str">
        <f>VLOOKUP(H109,Presupuesto!$B$11:$C$565,2,0)</f>
        <v>EQUIPO DE COMPUTACION</v>
      </c>
      <c r="J109" s="218" t="s">
        <v>1513</v>
      </c>
      <c r="K109" s="98" t="s">
        <v>393</v>
      </c>
      <c r="L109" s="98"/>
    </row>
    <row r="110" spans="3:12">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c r="C111" s="99" t="s">
        <v>73</v>
      </c>
      <c r="D111" s="151"/>
      <c r="E111" s="100">
        <v>4000</v>
      </c>
      <c r="F111" s="97">
        <f t="shared" ref="F111:F122" si="8">D111*E111</f>
        <v>0</v>
      </c>
      <c r="G111" s="165"/>
      <c r="H111" s="101" t="s">
        <v>985</v>
      </c>
      <c r="I111" s="101" t="str">
        <f>VLOOKUP(H111,Presupuesto!$B$11:$C$565,2,0)</f>
        <v>EQUIPOS VARIOS DE OFICINA</v>
      </c>
      <c r="J111" s="98" t="str">
        <f t="shared" ref="J111:J122" si="9">$J$109</f>
        <v>Gestión Tecnologías de Información y Comunicación</v>
      </c>
      <c r="K111" s="98" t="s">
        <v>394</v>
      </c>
      <c r="L111" s="98"/>
    </row>
    <row r="112" spans="3:12">
      <c r="C112" s="99" t="s">
        <v>74</v>
      </c>
      <c r="D112" s="151"/>
      <c r="E112" s="100">
        <v>8000</v>
      </c>
      <c r="F112" s="97">
        <f t="shared" si="8"/>
        <v>0</v>
      </c>
      <c r="G112" s="165"/>
      <c r="H112" s="101" t="s">
        <v>1013</v>
      </c>
      <c r="I112" s="101" t="str">
        <f>VLOOKUP(H112,Presupuesto!$B$11:$C$565,2,0)</f>
        <v>EQUIPO DE COMPUTACION</v>
      </c>
      <c r="J112" s="98" t="str">
        <f t="shared" si="9"/>
        <v>Gestión Tecnologías de Información y Comunicación</v>
      </c>
      <c r="K112" s="98" t="s">
        <v>394</v>
      </c>
      <c r="L112" s="98"/>
    </row>
    <row r="113" spans="3:12">
      <c r="C113" s="99" t="s">
        <v>75</v>
      </c>
      <c r="D113" s="151"/>
      <c r="E113" s="100">
        <v>5000</v>
      </c>
      <c r="F113" s="97">
        <f t="shared" si="8"/>
        <v>0</v>
      </c>
      <c r="G113" s="165"/>
      <c r="H113" s="101" t="s">
        <v>1013</v>
      </c>
      <c r="I113" s="101" t="str">
        <f>VLOOKUP(H113,Presupuesto!$B$11:$C$565,2,0)</f>
        <v>EQUIPO DE COMPUTACION</v>
      </c>
      <c r="J113" s="98" t="str">
        <f t="shared" si="9"/>
        <v>Gestión Tecnologías de Información y Comunicación</v>
      </c>
      <c r="K113" s="98" t="s">
        <v>394</v>
      </c>
      <c r="L113" s="98"/>
    </row>
    <row r="114" spans="3:12">
      <c r="C114" s="99" t="s">
        <v>35</v>
      </c>
      <c r="D114" s="151"/>
      <c r="E114" s="100">
        <v>13000</v>
      </c>
      <c r="F114" s="97">
        <f t="shared" si="8"/>
        <v>0</v>
      </c>
      <c r="G114" s="165"/>
      <c r="H114" s="101" t="s">
        <v>999</v>
      </c>
      <c r="I114" s="101" t="str">
        <f>VLOOKUP(H114,Presupuesto!$B$11:$C$565,2,0)</f>
        <v>EQUIPO DE TRANSPORTE TRACCION Y ELEVACION</v>
      </c>
      <c r="J114" s="98" t="str">
        <f t="shared" si="9"/>
        <v>Gestión Tecnologías de Información y Comunicación</v>
      </c>
      <c r="K114" s="98" t="s">
        <v>394</v>
      </c>
      <c r="L114" s="98"/>
    </row>
    <row r="115" spans="3:12">
      <c r="C115" s="99" t="s">
        <v>76</v>
      </c>
      <c r="D115" s="151"/>
      <c r="E115" s="100">
        <v>15000</v>
      </c>
      <c r="F115" s="97">
        <f t="shared" si="8"/>
        <v>0</v>
      </c>
      <c r="G115" s="165"/>
      <c r="H115" s="101" t="s">
        <v>999</v>
      </c>
      <c r="I115" s="101" t="str">
        <f>VLOOKUP(H115,Presupuesto!$B$11:$C$565,2,0)</f>
        <v>EQUIPO DE TRANSPORTE TRACCION Y ELEVACION</v>
      </c>
      <c r="J115" s="98" t="str">
        <f t="shared" si="9"/>
        <v>Gestión Tecnologías de Información y Comunicación</v>
      </c>
      <c r="K115" s="98" t="s">
        <v>394</v>
      </c>
      <c r="L115" s="98"/>
    </row>
    <row r="116" spans="3:12">
      <c r="C116" s="99" t="s">
        <v>77</v>
      </c>
      <c r="D116" s="151"/>
      <c r="E116" s="100">
        <v>10000</v>
      </c>
      <c r="F116" s="97">
        <f t="shared" si="8"/>
        <v>0</v>
      </c>
      <c r="G116" s="165"/>
      <c r="H116" s="101" t="s">
        <v>999</v>
      </c>
      <c r="I116" s="101" t="str">
        <f>VLOOKUP(H116,Presupuesto!$B$11:$C$565,2,0)</f>
        <v>EQUIPO DE TRANSPORTE TRACCION Y ELEVACION</v>
      </c>
      <c r="J116" s="98" t="str">
        <f t="shared" si="9"/>
        <v>Gestión Tecnologías de Información y Comunicación</v>
      </c>
      <c r="K116" s="98" t="s">
        <v>402</v>
      </c>
      <c r="L116" s="98"/>
    </row>
    <row r="117" spans="3:12">
      <c r="C117" s="99" t="s">
        <v>78</v>
      </c>
      <c r="D117" s="151"/>
      <c r="E117" s="100">
        <v>10000</v>
      </c>
      <c r="F117" s="97">
        <f t="shared" si="8"/>
        <v>0</v>
      </c>
      <c r="G117" s="165"/>
      <c r="H117" s="101" t="s">
        <v>1045</v>
      </c>
      <c r="I117" s="101" t="str">
        <f>VLOOKUP(H117,Presupuesto!$B$11:$C$565,2,0)</f>
        <v>APLICACIONES INFORMATICAS</v>
      </c>
      <c r="J117" s="98" t="str">
        <f t="shared" si="9"/>
        <v>Gestión Tecnologías de Información y Comunicación</v>
      </c>
      <c r="K117" s="98" t="s">
        <v>398</v>
      </c>
      <c r="L117" s="98"/>
    </row>
    <row r="118" spans="3:12">
      <c r="C118" s="109" t="s">
        <v>79</v>
      </c>
      <c r="D118" s="151"/>
      <c r="E118" s="100">
        <v>2000</v>
      </c>
      <c r="F118" s="97">
        <f t="shared" si="8"/>
        <v>0</v>
      </c>
      <c r="G118" s="165"/>
      <c r="H118" s="110" t="s">
        <v>1013</v>
      </c>
      <c r="I118" s="110" t="str">
        <f>VLOOKUP(H118,Presupuesto!$B$11:$C$565,2,0)</f>
        <v>EQUIPO DE COMPUTACION</v>
      </c>
      <c r="J118" s="98" t="str">
        <f t="shared" si="9"/>
        <v>Gestión Tecnologías de Información y Comunicación</v>
      </c>
      <c r="K118" s="98" t="s">
        <v>394</v>
      </c>
      <c r="L118" s="98"/>
    </row>
    <row r="119" spans="3:12">
      <c r="C119" s="109" t="s">
        <v>1481</v>
      </c>
      <c r="D119" s="151"/>
      <c r="E119" s="100">
        <v>1500</v>
      </c>
      <c r="F119" s="97">
        <f t="shared" si="8"/>
        <v>0</v>
      </c>
      <c r="G119" s="165"/>
      <c r="H119" s="110" t="s">
        <v>945</v>
      </c>
      <c r="I119" s="110" t="str">
        <f>VLOOKUP(H119,Presupuesto!$B$11:$C$565,2,0)</f>
        <v>UTILES Y MATERIALES ELECTRICOS</v>
      </c>
      <c r="J119" s="98" t="str">
        <f t="shared" si="9"/>
        <v>Gestión Tecnologías de Información y Comunicación</v>
      </c>
      <c r="K119" s="98" t="s">
        <v>394</v>
      </c>
      <c r="L119" s="98"/>
    </row>
    <row r="120" spans="3:12">
      <c r="C120" s="109" t="s">
        <v>80</v>
      </c>
      <c r="D120" s="151"/>
      <c r="E120" s="100">
        <v>1500</v>
      </c>
      <c r="F120" s="97">
        <f t="shared" si="8"/>
        <v>0</v>
      </c>
      <c r="G120" s="165"/>
      <c r="H120" s="110" t="s">
        <v>1013</v>
      </c>
      <c r="I120" s="110" t="str">
        <f>VLOOKUP(H120,Presupuesto!$B$11:$C$565,2,0)</f>
        <v>EQUIPO DE COMPUTACION</v>
      </c>
      <c r="J120" s="98" t="str">
        <f t="shared" si="9"/>
        <v>Gestión Tecnologías de Información y Comunicación</v>
      </c>
      <c r="K120" s="98" t="s">
        <v>394</v>
      </c>
      <c r="L120" s="98"/>
    </row>
    <row r="121" spans="3:12">
      <c r="C121" s="109" t="s">
        <v>81</v>
      </c>
      <c r="D121" s="151"/>
      <c r="E121" s="100">
        <v>500</v>
      </c>
      <c r="F121" s="97">
        <f t="shared" si="8"/>
        <v>0</v>
      </c>
      <c r="G121" s="165"/>
      <c r="H121" s="110" t="s">
        <v>954</v>
      </c>
      <c r="I121" s="110" t="str">
        <f>VLOOKUP(H121,Presupuesto!$B$11:$C$565,2,0)</f>
        <v>OTROS RESPUESTOS Y ACCESORIOS MENORES</v>
      </c>
      <c r="J121" s="98" t="str">
        <f t="shared" si="9"/>
        <v>Gestión Tecnologías de Información y Comunicación</v>
      </c>
      <c r="K121" s="98" t="s">
        <v>394</v>
      </c>
      <c r="L121" s="98"/>
    </row>
    <row r="122" spans="3:12" ht="15.75" thickBot="1">
      <c r="C122" s="102" t="s">
        <v>82</v>
      </c>
      <c r="D122" s="159"/>
      <c r="E122" s="104">
        <v>20</v>
      </c>
      <c r="F122" s="105">
        <f t="shared" si="8"/>
        <v>0</v>
      </c>
      <c r="G122" s="162"/>
      <c r="H122" s="106" t="s">
        <v>954</v>
      </c>
      <c r="I122" s="106" t="str">
        <f>VLOOKUP(H122,Presupuesto!$B$11:$C$565,2,0)</f>
        <v>OTROS RESPUESTOS Y ACCESORIOS MENORES</v>
      </c>
      <c r="J122" s="106" t="str">
        <f t="shared" si="9"/>
        <v>Gestión Tecnologías de Información y Comunicación</v>
      </c>
      <c r="K122" s="124" t="s">
        <v>393</v>
      </c>
      <c r="L122" s="124"/>
    </row>
    <row r="123" spans="3:12">
      <c r="F123" s="93"/>
      <c r="G123" s="76"/>
      <c r="H123" s="76"/>
      <c r="I123" s="76"/>
    </row>
    <row r="124" spans="3:12" ht="15.75" thickBot="1"/>
    <row r="125" spans="3:12" ht="15.75" thickBot="1">
      <c r="C125" s="29" t="s">
        <v>43</v>
      </c>
      <c r="D125" s="108">
        <f>SUM(F132:F145)</f>
        <v>0</v>
      </c>
      <c r="F125" s="70"/>
      <c r="G125" s="79"/>
      <c r="H125" s="70"/>
      <c r="I125" s="70"/>
    </row>
    <row r="126" spans="3:12">
      <c r="C126" s="70"/>
      <c r="D126" s="31"/>
      <c r="E126" s="93"/>
      <c r="F126" s="93"/>
      <c r="G126" s="93"/>
      <c r="H126" s="76"/>
      <c r="I126" s="76"/>
      <c r="J126" s="76"/>
      <c r="K126" s="112"/>
    </row>
    <row r="127" spans="3:12">
      <c r="C127" s="70"/>
      <c r="D127" s="31"/>
      <c r="E127" s="93"/>
      <c r="F127" s="93"/>
      <c r="G127" s="93"/>
      <c r="H127" s="76"/>
      <c r="I127" s="76"/>
      <c r="J127" s="76"/>
      <c r="K127" s="112"/>
    </row>
    <row r="128" spans="3:12" ht="15.75">
      <c r="C128" s="202" t="s">
        <v>391</v>
      </c>
      <c r="D128" s="369"/>
      <c r="E128" s="93"/>
      <c r="F128" s="93"/>
      <c r="G128" s="93"/>
      <c r="H128" s="76"/>
      <c r="I128" s="76"/>
      <c r="J128" s="76"/>
      <c r="K128" s="112"/>
    </row>
    <row r="129" spans="3:12" ht="18.7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c r="F130" s="93"/>
      <c r="G130" s="76"/>
      <c r="H130" s="76"/>
      <c r="I130" s="76"/>
    </row>
    <row r="131" spans="3:12" ht="30.75" thickBot="1">
      <c r="C131" s="149" t="s">
        <v>44</v>
      </c>
      <c r="D131" s="149" t="s">
        <v>55</v>
      </c>
      <c r="E131" s="149" t="s">
        <v>57</v>
      </c>
      <c r="F131" s="150" t="s">
        <v>27</v>
      </c>
      <c r="G131" s="150" t="s">
        <v>130</v>
      </c>
      <c r="H131" s="149" t="s">
        <v>46</v>
      </c>
      <c r="I131" s="149" t="s">
        <v>131</v>
      </c>
      <c r="J131" s="149" t="s">
        <v>409</v>
      </c>
      <c r="K131" s="149" t="s">
        <v>410</v>
      </c>
      <c r="L131" s="149" t="s">
        <v>463</v>
      </c>
    </row>
    <row r="132" spans="3:12" ht="15.75" thickBot="1">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c r="C134" s="99" t="s">
        <v>73</v>
      </c>
      <c r="D134" s="151"/>
      <c r="E134" s="100">
        <v>4000</v>
      </c>
      <c r="F134" s="97">
        <f t="shared" ref="F134:F145" si="10">D134*E134</f>
        <v>0</v>
      </c>
      <c r="G134" s="165"/>
      <c r="H134" s="101" t="s">
        <v>985</v>
      </c>
      <c r="I134" s="101" t="str">
        <f>VLOOKUP(H134,Presupuesto!$B$11:$C$565,2,0)</f>
        <v>EQUIPOS VARIOS DE OFICINA</v>
      </c>
      <c r="J134" s="98" t="str">
        <f t="shared" ref="J134:J144" si="11">$J$132</f>
        <v>Posgrado</v>
      </c>
      <c r="K134" s="98" t="s">
        <v>394</v>
      </c>
      <c r="L134" s="98"/>
    </row>
    <row r="135" spans="3:12">
      <c r="C135" s="99" t="s">
        <v>74</v>
      </c>
      <c r="D135" s="151"/>
      <c r="E135" s="100">
        <v>8000</v>
      </c>
      <c r="F135" s="97">
        <f t="shared" si="10"/>
        <v>0</v>
      </c>
      <c r="G135" s="165"/>
      <c r="H135" s="101" t="s">
        <v>1013</v>
      </c>
      <c r="I135" s="101" t="str">
        <f>VLOOKUP(H135,Presupuesto!$B$11:$C$565,2,0)</f>
        <v>EQUIPO DE COMPUTACION</v>
      </c>
      <c r="J135" s="98" t="str">
        <f t="shared" si="11"/>
        <v>Posgrado</v>
      </c>
      <c r="K135" s="98" t="s">
        <v>394</v>
      </c>
      <c r="L135" s="98"/>
    </row>
    <row r="136" spans="3:12">
      <c r="C136" s="99" t="s">
        <v>75</v>
      </c>
      <c r="D136" s="151"/>
      <c r="E136" s="100">
        <v>5000</v>
      </c>
      <c r="F136" s="97">
        <f t="shared" si="10"/>
        <v>0</v>
      </c>
      <c r="G136" s="165"/>
      <c r="H136" s="101" t="s">
        <v>1013</v>
      </c>
      <c r="I136" s="101" t="str">
        <f>VLOOKUP(H136,Presupuesto!$B$11:$C$565,2,0)</f>
        <v>EQUIPO DE COMPUTACION</v>
      </c>
      <c r="J136" s="98" t="str">
        <f t="shared" si="11"/>
        <v>Posgrado</v>
      </c>
      <c r="K136" s="98" t="s">
        <v>394</v>
      </c>
      <c r="L136" s="98"/>
    </row>
    <row r="137" spans="3:12">
      <c r="C137" s="99" t="s">
        <v>35</v>
      </c>
      <c r="D137" s="151"/>
      <c r="E137" s="100">
        <v>13000</v>
      </c>
      <c r="F137" s="97">
        <f t="shared" si="10"/>
        <v>0</v>
      </c>
      <c r="G137" s="165"/>
      <c r="H137" s="101" t="s">
        <v>999</v>
      </c>
      <c r="I137" s="101" t="str">
        <f>VLOOKUP(H137,Presupuesto!$B$11:$C$565,2,0)</f>
        <v>EQUIPO DE TRANSPORTE TRACCION Y ELEVACION</v>
      </c>
      <c r="J137" s="98" t="str">
        <f t="shared" si="11"/>
        <v>Posgrado</v>
      </c>
      <c r="K137" s="98" t="s">
        <v>394</v>
      </c>
      <c r="L137" s="98"/>
    </row>
    <row r="138" spans="3:12">
      <c r="C138" s="99" t="s">
        <v>76</v>
      </c>
      <c r="D138" s="151"/>
      <c r="E138" s="100">
        <v>15000</v>
      </c>
      <c r="F138" s="97">
        <f t="shared" si="10"/>
        <v>0</v>
      </c>
      <c r="G138" s="165"/>
      <c r="H138" s="101" t="s">
        <v>999</v>
      </c>
      <c r="I138" s="101" t="str">
        <f>VLOOKUP(H138,Presupuesto!$B$11:$C$565,2,0)</f>
        <v>EQUIPO DE TRANSPORTE TRACCION Y ELEVACION</v>
      </c>
      <c r="J138" s="98" t="str">
        <f t="shared" si="11"/>
        <v>Posgrado</v>
      </c>
      <c r="K138" s="98" t="s">
        <v>394</v>
      </c>
      <c r="L138" s="98"/>
    </row>
    <row r="139" spans="3:12">
      <c r="C139" s="99" t="s">
        <v>77</v>
      </c>
      <c r="D139" s="151"/>
      <c r="E139" s="100">
        <v>10000</v>
      </c>
      <c r="F139" s="97">
        <f t="shared" si="10"/>
        <v>0</v>
      </c>
      <c r="G139" s="165"/>
      <c r="H139" s="101" t="s">
        <v>999</v>
      </c>
      <c r="I139" s="101" t="str">
        <f>VLOOKUP(H139,Presupuesto!$B$11:$C$565,2,0)</f>
        <v>EQUIPO DE TRANSPORTE TRACCION Y ELEVACION</v>
      </c>
      <c r="J139" s="98" t="str">
        <f t="shared" si="11"/>
        <v>Posgrado</v>
      </c>
      <c r="K139" s="98" t="s">
        <v>402</v>
      </c>
      <c r="L139" s="98"/>
    </row>
    <row r="140" spans="3:12">
      <c r="C140" s="99" t="s">
        <v>78</v>
      </c>
      <c r="D140" s="151"/>
      <c r="E140" s="100">
        <v>10000</v>
      </c>
      <c r="F140" s="97">
        <f t="shared" si="10"/>
        <v>0</v>
      </c>
      <c r="G140" s="165"/>
      <c r="H140" s="101" t="s">
        <v>1045</v>
      </c>
      <c r="I140" s="101" t="str">
        <f>VLOOKUP(H140,Presupuesto!$B$11:$C$565,2,0)</f>
        <v>APLICACIONES INFORMATICAS</v>
      </c>
      <c r="J140" s="98" t="str">
        <f t="shared" si="11"/>
        <v>Posgrado</v>
      </c>
      <c r="K140" s="98" t="s">
        <v>398</v>
      </c>
      <c r="L140" s="98"/>
    </row>
    <row r="141" spans="3:12">
      <c r="C141" s="109" t="s">
        <v>79</v>
      </c>
      <c r="D141" s="151"/>
      <c r="E141" s="100">
        <v>2000</v>
      </c>
      <c r="F141" s="97">
        <f t="shared" si="10"/>
        <v>0</v>
      </c>
      <c r="G141" s="165"/>
      <c r="H141" s="110" t="s">
        <v>1013</v>
      </c>
      <c r="I141" s="110" t="str">
        <f>VLOOKUP(H141,Presupuesto!$B$11:$C$565,2,0)</f>
        <v>EQUIPO DE COMPUTACION</v>
      </c>
      <c r="J141" s="98" t="str">
        <f t="shared" si="11"/>
        <v>Posgrado</v>
      </c>
      <c r="K141" s="98" t="s">
        <v>394</v>
      </c>
      <c r="L141" s="98"/>
    </row>
    <row r="142" spans="3:12">
      <c r="C142" s="109" t="s">
        <v>1481</v>
      </c>
      <c r="D142" s="151"/>
      <c r="E142" s="100">
        <v>1500</v>
      </c>
      <c r="F142" s="97">
        <f t="shared" si="10"/>
        <v>0</v>
      </c>
      <c r="G142" s="165"/>
      <c r="H142" s="110" t="s">
        <v>945</v>
      </c>
      <c r="I142" s="110" t="str">
        <f>VLOOKUP(H142,Presupuesto!$B$11:$C$565,2,0)</f>
        <v>UTILES Y MATERIALES ELECTRICOS</v>
      </c>
      <c r="J142" s="98" t="str">
        <f t="shared" si="11"/>
        <v>Posgrado</v>
      </c>
      <c r="K142" s="98" t="s">
        <v>394</v>
      </c>
      <c r="L142" s="98"/>
    </row>
    <row r="143" spans="3:12">
      <c r="C143" s="109" t="s">
        <v>80</v>
      </c>
      <c r="D143" s="151"/>
      <c r="E143" s="100">
        <v>1500</v>
      </c>
      <c r="F143" s="97">
        <f t="shared" si="10"/>
        <v>0</v>
      </c>
      <c r="G143" s="165"/>
      <c r="H143" s="110" t="s">
        <v>1013</v>
      </c>
      <c r="I143" s="110" t="str">
        <f>VLOOKUP(H143,Presupuesto!$B$11:$C$565,2,0)</f>
        <v>EQUIPO DE COMPUTACION</v>
      </c>
      <c r="J143" s="98" t="str">
        <f t="shared" si="11"/>
        <v>Posgrado</v>
      </c>
      <c r="K143" s="98" t="s">
        <v>394</v>
      </c>
      <c r="L143" s="98"/>
    </row>
    <row r="144" spans="3:12">
      <c r="C144" s="109" t="s">
        <v>81</v>
      </c>
      <c r="D144" s="151"/>
      <c r="E144" s="100">
        <v>500</v>
      </c>
      <c r="F144" s="97">
        <f t="shared" si="10"/>
        <v>0</v>
      </c>
      <c r="G144" s="165"/>
      <c r="H144" s="110" t="s">
        <v>954</v>
      </c>
      <c r="I144" s="110" t="str">
        <f>VLOOKUP(H144,Presupuesto!$B$11:$C$565,2,0)</f>
        <v>OTROS RESPUESTOS Y ACCESORIOS MENORES</v>
      </c>
      <c r="J144" s="98" t="str">
        <f t="shared" si="11"/>
        <v>Posgrado</v>
      </c>
      <c r="K144" s="98" t="s">
        <v>394</v>
      </c>
      <c r="L144" s="98"/>
    </row>
    <row r="145" spans="3:12" ht="15.75" thickBot="1">
      <c r="C145" s="102" t="s">
        <v>82</v>
      </c>
      <c r="D145" s="159"/>
      <c r="E145" s="104">
        <v>20</v>
      </c>
      <c r="F145" s="105">
        <f t="shared" si="10"/>
        <v>0</v>
      </c>
      <c r="G145" s="162"/>
      <c r="H145" s="106" t="s">
        <v>954</v>
      </c>
      <c r="I145" s="106" t="str">
        <f>VLOOKUP(H145,Presupuesto!$B$11:$C$565,2,0)</f>
        <v>OTROS RESPUESTOS Y ACCESORIOS MENORES</v>
      </c>
      <c r="J145" s="106" t="str">
        <f>$J$132</f>
        <v>Posgrado</v>
      </c>
      <c r="K145" s="124" t="s">
        <v>393</v>
      </c>
      <c r="L145" s="124"/>
    </row>
    <row r="147" spans="3:12" ht="15.75" thickBot="1"/>
    <row r="148" spans="3:12" ht="15.75" thickBot="1">
      <c r="C148" s="29" t="s">
        <v>43</v>
      </c>
      <c r="D148" s="108">
        <f>SUM(F155:F168)</f>
        <v>0</v>
      </c>
      <c r="F148" s="70"/>
      <c r="G148" s="79"/>
      <c r="H148" s="70"/>
      <c r="I148" s="70"/>
    </row>
    <row r="149" spans="3:12">
      <c r="C149" s="70"/>
      <c r="D149" s="31"/>
      <c r="E149" s="93"/>
      <c r="F149" s="93"/>
      <c r="G149" s="93"/>
      <c r="H149" s="76"/>
      <c r="I149" s="76"/>
      <c r="J149" s="76"/>
      <c r="K149" s="112"/>
    </row>
    <row r="150" spans="3:12">
      <c r="C150" s="70"/>
      <c r="D150" s="31"/>
      <c r="E150" s="93"/>
      <c r="F150" s="93"/>
      <c r="G150" s="93"/>
      <c r="H150" s="76"/>
      <c r="I150" s="76"/>
      <c r="J150" s="76"/>
      <c r="K150" s="112"/>
    </row>
    <row r="151" spans="3:12" ht="15.75">
      <c r="C151" s="202" t="s">
        <v>391</v>
      </c>
      <c r="D151" s="369"/>
      <c r="E151" s="93"/>
      <c r="F151" s="93"/>
      <c r="G151" s="93"/>
      <c r="H151" s="76"/>
      <c r="I151" s="76"/>
      <c r="J151" s="76"/>
      <c r="K151" s="112"/>
    </row>
    <row r="152" spans="3:12" ht="18.7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c r="F153" s="93"/>
      <c r="G153" s="76"/>
      <c r="H153" s="76"/>
      <c r="I153" s="76"/>
    </row>
    <row r="154" spans="3:12" ht="30.75" thickBot="1">
      <c r="C154" s="149" t="s">
        <v>44</v>
      </c>
      <c r="D154" s="149" t="s">
        <v>55</v>
      </c>
      <c r="E154" s="149" t="s">
        <v>57</v>
      </c>
      <c r="F154" s="150" t="s">
        <v>27</v>
      </c>
      <c r="G154" s="150" t="s">
        <v>130</v>
      </c>
      <c r="H154" s="149" t="s">
        <v>46</v>
      </c>
      <c r="I154" s="149" t="s">
        <v>131</v>
      </c>
      <c r="J154" s="149" t="s">
        <v>409</v>
      </c>
      <c r="K154" s="149" t="s">
        <v>410</v>
      </c>
      <c r="L154" s="149" t="s">
        <v>463</v>
      </c>
    </row>
    <row r="155" spans="3:12" ht="15.75" thickBot="1">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c r="C157" s="99" t="s">
        <v>73</v>
      </c>
      <c r="D157" s="151"/>
      <c r="E157" s="100">
        <v>4000</v>
      </c>
      <c r="F157" s="97">
        <f t="shared" ref="F157:F168" si="12">D157*E157</f>
        <v>0</v>
      </c>
      <c r="G157" s="165"/>
      <c r="H157" s="101" t="s">
        <v>985</v>
      </c>
      <c r="I157" s="101" t="str">
        <f>VLOOKUP(H157,Presupuesto!$B$11:$C$565,2,0)</f>
        <v>EQUIPOS VARIOS DE OFICINA</v>
      </c>
      <c r="J157" s="98" t="str">
        <f t="shared" ref="J157:J168" si="13">$J$155</f>
        <v>Posgrado</v>
      </c>
      <c r="K157" s="98" t="s">
        <v>394</v>
      </c>
      <c r="L157" s="98"/>
    </row>
    <row r="158" spans="3:12">
      <c r="C158" s="99" t="s">
        <v>74</v>
      </c>
      <c r="D158" s="151"/>
      <c r="E158" s="100">
        <v>8000</v>
      </c>
      <c r="F158" s="97">
        <f t="shared" si="12"/>
        <v>0</v>
      </c>
      <c r="G158" s="165"/>
      <c r="H158" s="101" t="s">
        <v>1013</v>
      </c>
      <c r="I158" s="101" t="str">
        <f>VLOOKUP(H158,Presupuesto!$B$11:$C$565,2,0)</f>
        <v>EQUIPO DE COMPUTACION</v>
      </c>
      <c r="J158" s="98" t="str">
        <f t="shared" si="13"/>
        <v>Posgrado</v>
      </c>
      <c r="K158" s="98" t="s">
        <v>394</v>
      </c>
      <c r="L158" s="98"/>
    </row>
    <row r="159" spans="3:12">
      <c r="C159" s="99" t="s">
        <v>75</v>
      </c>
      <c r="D159" s="151"/>
      <c r="E159" s="100">
        <v>5000</v>
      </c>
      <c r="F159" s="97">
        <f t="shared" si="12"/>
        <v>0</v>
      </c>
      <c r="G159" s="165"/>
      <c r="H159" s="101" t="s">
        <v>1013</v>
      </c>
      <c r="I159" s="101" t="str">
        <f>VLOOKUP(H159,Presupuesto!$B$11:$C$565,2,0)</f>
        <v>EQUIPO DE COMPUTACION</v>
      </c>
      <c r="J159" s="98" t="str">
        <f t="shared" si="13"/>
        <v>Posgrado</v>
      </c>
      <c r="K159" s="98" t="s">
        <v>394</v>
      </c>
      <c r="L159" s="98"/>
    </row>
    <row r="160" spans="3:12">
      <c r="C160" s="99" t="s">
        <v>35</v>
      </c>
      <c r="D160" s="151"/>
      <c r="E160" s="100">
        <v>13000</v>
      </c>
      <c r="F160" s="97">
        <f t="shared" si="12"/>
        <v>0</v>
      </c>
      <c r="G160" s="165"/>
      <c r="H160" s="101" t="s">
        <v>999</v>
      </c>
      <c r="I160" s="101" t="str">
        <f>VLOOKUP(H160,Presupuesto!$B$11:$C$565,2,0)</f>
        <v>EQUIPO DE TRANSPORTE TRACCION Y ELEVACION</v>
      </c>
      <c r="J160" s="98" t="str">
        <f t="shared" si="13"/>
        <v>Posgrado</v>
      </c>
      <c r="K160" s="98" t="s">
        <v>394</v>
      </c>
      <c r="L160" s="98"/>
    </row>
    <row r="161" spans="3:12">
      <c r="C161" s="99" t="s">
        <v>76</v>
      </c>
      <c r="D161" s="151"/>
      <c r="E161" s="100">
        <v>15000</v>
      </c>
      <c r="F161" s="97">
        <f t="shared" si="12"/>
        <v>0</v>
      </c>
      <c r="G161" s="165"/>
      <c r="H161" s="101" t="s">
        <v>999</v>
      </c>
      <c r="I161" s="101" t="str">
        <f>VLOOKUP(H161,Presupuesto!$B$11:$C$565,2,0)</f>
        <v>EQUIPO DE TRANSPORTE TRACCION Y ELEVACION</v>
      </c>
      <c r="J161" s="98" t="str">
        <f t="shared" si="13"/>
        <v>Posgrado</v>
      </c>
      <c r="K161" s="98" t="s">
        <v>394</v>
      </c>
      <c r="L161" s="98"/>
    </row>
    <row r="162" spans="3:12">
      <c r="C162" s="99" t="s">
        <v>77</v>
      </c>
      <c r="D162" s="151"/>
      <c r="E162" s="100">
        <v>10000</v>
      </c>
      <c r="F162" s="97">
        <f t="shared" si="12"/>
        <v>0</v>
      </c>
      <c r="G162" s="165"/>
      <c r="H162" s="101" t="s">
        <v>999</v>
      </c>
      <c r="I162" s="101" t="str">
        <f>VLOOKUP(H162,Presupuesto!$B$11:$C$565,2,0)</f>
        <v>EQUIPO DE TRANSPORTE TRACCION Y ELEVACION</v>
      </c>
      <c r="J162" s="98" t="str">
        <f t="shared" si="13"/>
        <v>Posgrado</v>
      </c>
      <c r="K162" s="98" t="s">
        <v>402</v>
      </c>
      <c r="L162" s="98"/>
    </row>
    <row r="163" spans="3:12">
      <c r="C163" s="99" t="s">
        <v>78</v>
      </c>
      <c r="D163" s="151"/>
      <c r="E163" s="100">
        <v>10000</v>
      </c>
      <c r="F163" s="97">
        <f t="shared" si="12"/>
        <v>0</v>
      </c>
      <c r="G163" s="165"/>
      <c r="H163" s="101" t="s">
        <v>1045</v>
      </c>
      <c r="I163" s="101" t="str">
        <f>VLOOKUP(H163,Presupuesto!$B$11:$C$565,2,0)</f>
        <v>APLICACIONES INFORMATICAS</v>
      </c>
      <c r="J163" s="98" t="str">
        <f t="shared" si="13"/>
        <v>Posgrado</v>
      </c>
      <c r="K163" s="98" t="s">
        <v>398</v>
      </c>
      <c r="L163" s="98"/>
    </row>
    <row r="164" spans="3:12">
      <c r="C164" s="109" t="s">
        <v>79</v>
      </c>
      <c r="D164" s="151"/>
      <c r="E164" s="100">
        <v>2000</v>
      </c>
      <c r="F164" s="97">
        <f t="shared" si="12"/>
        <v>0</v>
      </c>
      <c r="G164" s="165"/>
      <c r="H164" s="110" t="s">
        <v>1013</v>
      </c>
      <c r="I164" s="110" t="str">
        <f>VLOOKUP(H164,Presupuesto!$B$11:$C$565,2,0)</f>
        <v>EQUIPO DE COMPUTACION</v>
      </c>
      <c r="J164" s="98" t="str">
        <f t="shared" si="13"/>
        <v>Posgrado</v>
      </c>
      <c r="K164" s="98" t="s">
        <v>394</v>
      </c>
      <c r="L164" s="98"/>
    </row>
    <row r="165" spans="3:12">
      <c r="C165" s="109" t="s">
        <v>1481</v>
      </c>
      <c r="D165" s="151"/>
      <c r="E165" s="100">
        <v>1500</v>
      </c>
      <c r="F165" s="97">
        <f t="shared" si="12"/>
        <v>0</v>
      </c>
      <c r="G165" s="165"/>
      <c r="H165" s="110" t="s">
        <v>945</v>
      </c>
      <c r="I165" s="110" t="str">
        <f>VLOOKUP(H165,Presupuesto!$B$11:$C$565,2,0)</f>
        <v>UTILES Y MATERIALES ELECTRICOS</v>
      </c>
      <c r="J165" s="98" t="str">
        <f t="shared" si="13"/>
        <v>Posgrado</v>
      </c>
      <c r="K165" s="98" t="s">
        <v>394</v>
      </c>
      <c r="L165" s="98"/>
    </row>
    <row r="166" spans="3:12">
      <c r="C166" s="109" t="s">
        <v>80</v>
      </c>
      <c r="D166" s="151"/>
      <c r="E166" s="100">
        <v>1500</v>
      </c>
      <c r="F166" s="97">
        <f t="shared" si="12"/>
        <v>0</v>
      </c>
      <c r="G166" s="165"/>
      <c r="H166" s="110" t="s">
        <v>1013</v>
      </c>
      <c r="I166" s="110" t="str">
        <f>VLOOKUP(H166,Presupuesto!$B$11:$C$565,2,0)</f>
        <v>EQUIPO DE COMPUTACION</v>
      </c>
      <c r="J166" s="98" t="str">
        <f t="shared" si="13"/>
        <v>Posgrado</v>
      </c>
      <c r="K166" s="98" t="s">
        <v>394</v>
      </c>
      <c r="L166" s="98"/>
    </row>
    <row r="167" spans="3:12">
      <c r="C167" s="109" t="s">
        <v>81</v>
      </c>
      <c r="D167" s="151"/>
      <c r="E167" s="100">
        <v>500</v>
      </c>
      <c r="F167" s="97">
        <f t="shared" si="12"/>
        <v>0</v>
      </c>
      <c r="G167" s="165"/>
      <c r="H167" s="110" t="s">
        <v>954</v>
      </c>
      <c r="I167" s="110" t="str">
        <f>VLOOKUP(H167,Presupuesto!$B$11:$C$565,2,0)</f>
        <v>OTROS RESPUESTOS Y ACCESORIOS MENORES</v>
      </c>
      <c r="J167" s="98" t="str">
        <f t="shared" si="13"/>
        <v>Posgrado</v>
      </c>
      <c r="K167" s="98" t="s">
        <v>394</v>
      </c>
      <c r="L167" s="98"/>
    </row>
    <row r="168" spans="3:12" ht="15.75" thickBot="1">
      <c r="C168" s="102" t="s">
        <v>82</v>
      </c>
      <c r="D168" s="159"/>
      <c r="E168" s="104">
        <v>20</v>
      </c>
      <c r="F168" s="105">
        <f t="shared" si="12"/>
        <v>0</v>
      </c>
      <c r="G168" s="162"/>
      <c r="H168" s="106" t="s">
        <v>954</v>
      </c>
      <c r="I168" s="106" t="str">
        <f>VLOOKUP(H168,Presupuesto!$B$11:$C$565,2,0)</f>
        <v>OTROS RESPUESTOS Y ACCESORIOS MENORES</v>
      </c>
      <c r="J168" s="106" t="str">
        <f t="shared" si="13"/>
        <v>Posgrado</v>
      </c>
      <c r="K168" s="124" t="s">
        <v>393</v>
      </c>
      <c r="L168" s="124"/>
    </row>
    <row r="169" spans="3:12">
      <c r="F169" s="93"/>
      <c r="G169" s="76"/>
      <c r="H169" s="76"/>
      <c r="I169" s="76"/>
    </row>
    <row r="170" spans="3:12" ht="15.75" thickBot="1"/>
    <row r="171" spans="3:12" ht="15.75" thickBot="1">
      <c r="C171" s="29" t="s">
        <v>43</v>
      </c>
      <c r="D171" s="108">
        <f>SUM(F178:F191)</f>
        <v>0</v>
      </c>
      <c r="F171" s="70"/>
      <c r="G171" s="79"/>
      <c r="H171" s="70"/>
      <c r="I171" s="70"/>
    </row>
    <row r="172" spans="3:12">
      <c r="C172" s="70"/>
      <c r="D172" s="31"/>
      <c r="E172" s="93"/>
      <c r="F172" s="93"/>
      <c r="G172" s="93"/>
      <c r="H172" s="76"/>
      <c r="I172" s="76"/>
      <c r="J172" s="76"/>
      <c r="K172" s="112"/>
    </row>
    <row r="173" spans="3:12">
      <c r="C173" s="70"/>
      <c r="D173" s="31"/>
      <c r="E173" s="93"/>
      <c r="F173" s="93"/>
      <c r="G173" s="93"/>
      <c r="H173" s="76"/>
      <c r="I173" s="76"/>
      <c r="J173" s="76"/>
      <c r="K173" s="112"/>
    </row>
    <row r="174" spans="3:12" ht="15.75">
      <c r="C174" s="202" t="s">
        <v>391</v>
      </c>
      <c r="D174" s="369"/>
      <c r="E174" s="93"/>
      <c r="F174" s="93"/>
      <c r="G174" s="93"/>
      <c r="H174" s="76"/>
      <c r="I174" s="76"/>
      <c r="J174" s="76"/>
      <c r="K174" s="112"/>
    </row>
    <row r="175" spans="3:12" ht="18.7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c r="F176" s="93"/>
      <c r="G176" s="76"/>
      <c r="H176" s="76"/>
      <c r="I176" s="76"/>
    </row>
    <row r="177" spans="3:12" ht="30.75" thickBot="1">
      <c r="C177" s="149" t="s">
        <v>44</v>
      </c>
      <c r="D177" s="149" t="s">
        <v>55</v>
      </c>
      <c r="E177" s="149" t="s">
        <v>57</v>
      </c>
      <c r="F177" s="150" t="s">
        <v>27</v>
      </c>
      <c r="G177" s="150" t="s">
        <v>130</v>
      </c>
      <c r="H177" s="149" t="s">
        <v>46</v>
      </c>
      <c r="I177" s="149" t="s">
        <v>131</v>
      </c>
      <c r="J177" s="149" t="s">
        <v>409</v>
      </c>
      <c r="K177" s="149" t="s">
        <v>410</v>
      </c>
      <c r="L177" s="149" t="s">
        <v>463</v>
      </c>
    </row>
    <row r="178" spans="3:12" ht="15.75" thickBot="1">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c r="C180" s="99" t="s">
        <v>73</v>
      </c>
      <c r="D180" s="151"/>
      <c r="E180" s="100">
        <v>4000</v>
      </c>
      <c r="F180" s="97">
        <f t="shared" ref="F180:F191" si="14">D180*E180</f>
        <v>0</v>
      </c>
      <c r="G180" s="165"/>
      <c r="H180" s="101" t="s">
        <v>985</v>
      </c>
      <c r="I180" s="101" t="str">
        <f>VLOOKUP(H180,Presupuesto!$B$11:$C$565,2,0)</f>
        <v>EQUIPOS VARIOS DE OFICINA</v>
      </c>
      <c r="J180" s="98" t="str">
        <f t="shared" ref="J180:J191" si="15">$J$178</f>
        <v>Posgrado</v>
      </c>
      <c r="K180" s="98" t="s">
        <v>394</v>
      </c>
      <c r="L180" s="98"/>
    </row>
    <row r="181" spans="3:12">
      <c r="C181" s="99" t="s">
        <v>74</v>
      </c>
      <c r="D181" s="151"/>
      <c r="E181" s="100">
        <v>8000</v>
      </c>
      <c r="F181" s="97">
        <f t="shared" si="14"/>
        <v>0</v>
      </c>
      <c r="G181" s="165"/>
      <c r="H181" s="101" t="s">
        <v>1013</v>
      </c>
      <c r="I181" s="101" t="str">
        <f>VLOOKUP(H181,Presupuesto!$B$11:$C$565,2,0)</f>
        <v>EQUIPO DE COMPUTACION</v>
      </c>
      <c r="J181" s="98" t="str">
        <f t="shared" si="15"/>
        <v>Posgrado</v>
      </c>
      <c r="K181" s="98" t="s">
        <v>394</v>
      </c>
      <c r="L181" s="98"/>
    </row>
    <row r="182" spans="3:12">
      <c r="C182" s="99" t="s">
        <v>75</v>
      </c>
      <c r="D182" s="151"/>
      <c r="E182" s="100">
        <v>5000</v>
      </c>
      <c r="F182" s="97">
        <f t="shared" si="14"/>
        <v>0</v>
      </c>
      <c r="G182" s="165"/>
      <c r="H182" s="101" t="s">
        <v>1013</v>
      </c>
      <c r="I182" s="101" t="str">
        <f>VLOOKUP(H182,Presupuesto!$B$11:$C$565,2,0)</f>
        <v>EQUIPO DE COMPUTACION</v>
      </c>
      <c r="J182" s="98" t="str">
        <f t="shared" si="15"/>
        <v>Posgrado</v>
      </c>
      <c r="K182" s="98" t="s">
        <v>394</v>
      </c>
      <c r="L182" s="98"/>
    </row>
    <row r="183" spans="3:12">
      <c r="C183" s="99" t="s">
        <v>35</v>
      </c>
      <c r="D183" s="151"/>
      <c r="E183" s="100">
        <v>13000</v>
      </c>
      <c r="F183" s="97">
        <f t="shared" si="14"/>
        <v>0</v>
      </c>
      <c r="G183" s="165"/>
      <c r="H183" s="101" t="s">
        <v>999</v>
      </c>
      <c r="I183" s="101" t="str">
        <f>VLOOKUP(H183,Presupuesto!$B$11:$C$565,2,0)</f>
        <v>EQUIPO DE TRANSPORTE TRACCION Y ELEVACION</v>
      </c>
      <c r="J183" s="98" t="str">
        <f t="shared" si="15"/>
        <v>Posgrado</v>
      </c>
      <c r="K183" s="98" t="s">
        <v>394</v>
      </c>
      <c r="L183" s="98"/>
    </row>
    <row r="184" spans="3:12">
      <c r="C184" s="99" t="s">
        <v>76</v>
      </c>
      <c r="D184" s="151"/>
      <c r="E184" s="100">
        <v>15000</v>
      </c>
      <c r="F184" s="97">
        <f t="shared" si="14"/>
        <v>0</v>
      </c>
      <c r="G184" s="165"/>
      <c r="H184" s="101" t="s">
        <v>999</v>
      </c>
      <c r="I184" s="101" t="str">
        <f>VLOOKUP(H184,Presupuesto!$B$11:$C$565,2,0)</f>
        <v>EQUIPO DE TRANSPORTE TRACCION Y ELEVACION</v>
      </c>
      <c r="J184" s="98" t="str">
        <f t="shared" si="15"/>
        <v>Posgrado</v>
      </c>
      <c r="K184" s="98" t="s">
        <v>394</v>
      </c>
      <c r="L184" s="98"/>
    </row>
    <row r="185" spans="3:12">
      <c r="C185" s="99" t="s">
        <v>77</v>
      </c>
      <c r="D185" s="151"/>
      <c r="E185" s="100">
        <v>10000</v>
      </c>
      <c r="F185" s="97">
        <f t="shared" si="14"/>
        <v>0</v>
      </c>
      <c r="G185" s="165"/>
      <c r="H185" s="101" t="s">
        <v>999</v>
      </c>
      <c r="I185" s="101" t="str">
        <f>VLOOKUP(H185,Presupuesto!$B$11:$C$565,2,0)</f>
        <v>EQUIPO DE TRANSPORTE TRACCION Y ELEVACION</v>
      </c>
      <c r="J185" s="98" t="str">
        <f t="shared" si="15"/>
        <v>Posgrado</v>
      </c>
      <c r="K185" s="98" t="s">
        <v>402</v>
      </c>
      <c r="L185" s="98"/>
    </row>
    <row r="186" spans="3:12">
      <c r="C186" s="99" t="s">
        <v>78</v>
      </c>
      <c r="D186" s="151"/>
      <c r="E186" s="100">
        <v>10000</v>
      </c>
      <c r="F186" s="97">
        <f t="shared" si="14"/>
        <v>0</v>
      </c>
      <c r="G186" s="165"/>
      <c r="H186" s="101" t="s">
        <v>1045</v>
      </c>
      <c r="I186" s="101" t="str">
        <f>VLOOKUP(H186,Presupuesto!$B$11:$C$565,2,0)</f>
        <v>APLICACIONES INFORMATICAS</v>
      </c>
      <c r="J186" s="98" t="str">
        <f t="shared" si="15"/>
        <v>Posgrado</v>
      </c>
      <c r="K186" s="98" t="s">
        <v>398</v>
      </c>
      <c r="L186" s="98"/>
    </row>
    <row r="187" spans="3:12">
      <c r="C187" s="109" t="s">
        <v>79</v>
      </c>
      <c r="D187" s="151"/>
      <c r="E187" s="100">
        <v>2000</v>
      </c>
      <c r="F187" s="97">
        <f t="shared" si="14"/>
        <v>0</v>
      </c>
      <c r="G187" s="165"/>
      <c r="H187" s="110" t="s">
        <v>1013</v>
      </c>
      <c r="I187" s="110" t="str">
        <f>VLOOKUP(H187,Presupuesto!$B$11:$C$565,2,0)</f>
        <v>EQUIPO DE COMPUTACION</v>
      </c>
      <c r="J187" s="98" t="str">
        <f t="shared" si="15"/>
        <v>Posgrado</v>
      </c>
      <c r="K187" s="98" t="s">
        <v>394</v>
      </c>
      <c r="L187" s="98"/>
    </row>
    <row r="188" spans="3:12">
      <c r="C188" s="109" t="s">
        <v>1481</v>
      </c>
      <c r="D188" s="151"/>
      <c r="E188" s="100">
        <v>1500</v>
      </c>
      <c r="F188" s="97">
        <f t="shared" si="14"/>
        <v>0</v>
      </c>
      <c r="G188" s="165"/>
      <c r="H188" s="110" t="s">
        <v>945</v>
      </c>
      <c r="I188" s="110" t="str">
        <f>VLOOKUP(H188,Presupuesto!$B$11:$C$565,2,0)</f>
        <v>UTILES Y MATERIALES ELECTRICOS</v>
      </c>
      <c r="J188" s="98" t="str">
        <f t="shared" si="15"/>
        <v>Posgrado</v>
      </c>
      <c r="K188" s="98" t="s">
        <v>394</v>
      </c>
      <c r="L188" s="98"/>
    </row>
    <row r="189" spans="3:12">
      <c r="C189" s="109" t="s">
        <v>80</v>
      </c>
      <c r="D189" s="151"/>
      <c r="E189" s="100">
        <v>1500</v>
      </c>
      <c r="F189" s="97">
        <f t="shared" si="14"/>
        <v>0</v>
      </c>
      <c r="G189" s="165"/>
      <c r="H189" s="110" t="s">
        <v>1013</v>
      </c>
      <c r="I189" s="110" t="str">
        <f>VLOOKUP(H189,Presupuesto!$B$11:$C$565,2,0)</f>
        <v>EQUIPO DE COMPUTACION</v>
      </c>
      <c r="J189" s="98" t="str">
        <f t="shared" si="15"/>
        <v>Posgrado</v>
      </c>
      <c r="K189" s="98" t="s">
        <v>394</v>
      </c>
      <c r="L189" s="98"/>
    </row>
    <row r="190" spans="3:12">
      <c r="C190" s="109" t="s">
        <v>81</v>
      </c>
      <c r="D190" s="151"/>
      <c r="E190" s="100">
        <v>500</v>
      </c>
      <c r="F190" s="97">
        <f t="shared" si="14"/>
        <v>0</v>
      </c>
      <c r="G190" s="165"/>
      <c r="H190" s="110" t="s">
        <v>954</v>
      </c>
      <c r="I190" s="110" t="str">
        <f>VLOOKUP(H190,Presupuesto!$B$11:$C$565,2,0)</f>
        <v>OTROS RESPUESTOS Y ACCESORIOS MENORES</v>
      </c>
      <c r="J190" s="98" t="str">
        <f t="shared" si="15"/>
        <v>Posgrado</v>
      </c>
      <c r="K190" s="98" t="s">
        <v>394</v>
      </c>
      <c r="L190" s="98"/>
    </row>
    <row r="191" spans="3:12" ht="15.75" thickBot="1">
      <c r="C191" s="102" t="s">
        <v>82</v>
      </c>
      <c r="D191" s="159"/>
      <c r="E191" s="104">
        <v>20</v>
      </c>
      <c r="F191" s="105">
        <f t="shared" si="14"/>
        <v>0</v>
      </c>
      <c r="G191" s="162"/>
      <c r="H191" s="106" t="s">
        <v>954</v>
      </c>
      <c r="I191" s="106" t="str">
        <f>VLOOKUP(H191,Presupuesto!$B$11:$C$565,2,0)</f>
        <v>OTROS RESPUESTOS Y ACCESORIOS MENORES</v>
      </c>
      <c r="J191" s="106" t="str">
        <f t="shared" si="15"/>
        <v>Posgrado</v>
      </c>
      <c r="K191" s="124" t="s">
        <v>393</v>
      </c>
      <c r="L191" s="124"/>
    </row>
    <row r="193" spans="3:12" ht="15.75" thickBot="1"/>
    <row r="194" spans="3:12" ht="15.75" thickBot="1">
      <c r="C194" s="29" t="s">
        <v>43</v>
      </c>
      <c r="D194" s="108">
        <f>SUM(F201:F214)</f>
        <v>0</v>
      </c>
      <c r="F194" s="70"/>
      <c r="G194" s="79"/>
      <c r="H194" s="70"/>
      <c r="I194" s="70"/>
    </row>
    <row r="195" spans="3:12">
      <c r="C195" s="70"/>
      <c r="D195" s="31"/>
      <c r="E195" s="93"/>
      <c r="F195" s="93"/>
      <c r="G195" s="93"/>
      <c r="H195" s="76"/>
      <c r="I195" s="76"/>
      <c r="J195" s="76"/>
      <c r="K195" s="112"/>
    </row>
    <row r="196" spans="3:12">
      <c r="C196" s="70"/>
      <c r="D196" s="31"/>
      <c r="E196" s="93"/>
      <c r="F196" s="93"/>
      <c r="G196" s="93"/>
      <c r="H196" s="76"/>
      <c r="I196" s="76"/>
      <c r="J196" s="76"/>
      <c r="K196" s="112"/>
    </row>
    <row r="197" spans="3:12" ht="15.75">
      <c r="C197" s="202" t="s">
        <v>391</v>
      </c>
      <c r="D197" s="369"/>
      <c r="E197" s="93"/>
      <c r="F197" s="93"/>
      <c r="G197" s="93"/>
      <c r="H197" s="76"/>
      <c r="I197" s="76"/>
      <c r="J197" s="76"/>
      <c r="K197" s="112"/>
    </row>
    <row r="198" spans="3:12" ht="18.7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c r="F199" s="93"/>
      <c r="G199" s="76"/>
      <c r="H199" s="76"/>
      <c r="I199" s="76"/>
    </row>
    <row r="200" spans="3:12" ht="30.75" thickBot="1">
      <c r="C200" s="149" t="s">
        <v>44</v>
      </c>
      <c r="D200" s="149" t="s">
        <v>55</v>
      </c>
      <c r="E200" s="149" t="s">
        <v>57</v>
      </c>
      <c r="F200" s="150" t="s">
        <v>27</v>
      </c>
      <c r="G200" s="150" t="s">
        <v>130</v>
      </c>
      <c r="H200" s="149" t="s">
        <v>46</v>
      </c>
      <c r="I200" s="149" t="s">
        <v>131</v>
      </c>
      <c r="J200" s="149" t="s">
        <v>409</v>
      </c>
      <c r="K200" s="149" t="s">
        <v>410</v>
      </c>
      <c r="L200" s="149" t="s">
        <v>463</v>
      </c>
    </row>
    <row r="201" spans="3:12" ht="15.75" thickBot="1">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c r="C203" s="99" t="s">
        <v>73</v>
      </c>
      <c r="D203" s="151"/>
      <c r="E203" s="100">
        <v>4000</v>
      </c>
      <c r="F203" s="97">
        <f t="shared" ref="F203:F214" si="16">D203*E203</f>
        <v>0</v>
      </c>
      <c r="G203" s="165"/>
      <c r="H203" s="101" t="s">
        <v>985</v>
      </c>
      <c r="I203" s="101" t="str">
        <f>VLOOKUP(H203,Presupuesto!$B$11:$C$565,2,0)</f>
        <v>EQUIPOS VARIOS DE OFICINA</v>
      </c>
      <c r="J203" s="98" t="str">
        <f t="shared" ref="J203:J214" si="17">$J$201</f>
        <v>Posgrado</v>
      </c>
      <c r="K203" s="98" t="s">
        <v>394</v>
      </c>
      <c r="L203" s="98"/>
    </row>
    <row r="204" spans="3:12">
      <c r="C204" s="99" t="s">
        <v>74</v>
      </c>
      <c r="D204" s="151"/>
      <c r="E204" s="100">
        <v>8000</v>
      </c>
      <c r="F204" s="97">
        <f t="shared" si="16"/>
        <v>0</v>
      </c>
      <c r="G204" s="165"/>
      <c r="H204" s="101" t="s">
        <v>1013</v>
      </c>
      <c r="I204" s="101" t="str">
        <f>VLOOKUP(H204,Presupuesto!$B$11:$C$565,2,0)</f>
        <v>EQUIPO DE COMPUTACION</v>
      </c>
      <c r="J204" s="98" t="str">
        <f t="shared" si="17"/>
        <v>Posgrado</v>
      </c>
      <c r="K204" s="98" t="s">
        <v>394</v>
      </c>
      <c r="L204" s="98"/>
    </row>
    <row r="205" spans="3:12">
      <c r="C205" s="99" t="s">
        <v>75</v>
      </c>
      <c r="D205" s="151"/>
      <c r="E205" s="100">
        <v>5000</v>
      </c>
      <c r="F205" s="97">
        <f t="shared" si="16"/>
        <v>0</v>
      </c>
      <c r="G205" s="165"/>
      <c r="H205" s="101" t="s">
        <v>1013</v>
      </c>
      <c r="I205" s="101" t="str">
        <f>VLOOKUP(H205,Presupuesto!$B$11:$C$565,2,0)</f>
        <v>EQUIPO DE COMPUTACION</v>
      </c>
      <c r="J205" s="98" t="str">
        <f t="shared" si="17"/>
        <v>Posgrado</v>
      </c>
      <c r="K205" s="98" t="s">
        <v>394</v>
      </c>
      <c r="L205" s="98"/>
    </row>
    <row r="206" spans="3:12">
      <c r="C206" s="99" t="s">
        <v>35</v>
      </c>
      <c r="D206" s="151"/>
      <c r="E206" s="100">
        <v>13000</v>
      </c>
      <c r="F206" s="97">
        <f t="shared" si="16"/>
        <v>0</v>
      </c>
      <c r="G206" s="165"/>
      <c r="H206" s="101" t="s">
        <v>999</v>
      </c>
      <c r="I206" s="101" t="str">
        <f>VLOOKUP(H206,Presupuesto!$B$11:$C$565,2,0)</f>
        <v>EQUIPO DE TRANSPORTE TRACCION Y ELEVACION</v>
      </c>
      <c r="J206" s="98" t="str">
        <f t="shared" si="17"/>
        <v>Posgrado</v>
      </c>
      <c r="K206" s="98" t="s">
        <v>394</v>
      </c>
      <c r="L206" s="98"/>
    </row>
    <row r="207" spans="3:12">
      <c r="C207" s="99" t="s">
        <v>76</v>
      </c>
      <c r="D207" s="151"/>
      <c r="E207" s="100">
        <v>15000</v>
      </c>
      <c r="F207" s="97">
        <f t="shared" si="16"/>
        <v>0</v>
      </c>
      <c r="G207" s="165"/>
      <c r="H207" s="101" t="s">
        <v>999</v>
      </c>
      <c r="I207" s="101" t="str">
        <f>VLOOKUP(H207,Presupuesto!$B$11:$C$565,2,0)</f>
        <v>EQUIPO DE TRANSPORTE TRACCION Y ELEVACION</v>
      </c>
      <c r="J207" s="98" t="str">
        <f t="shared" si="17"/>
        <v>Posgrado</v>
      </c>
      <c r="K207" s="98" t="s">
        <v>394</v>
      </c>
      <c r="L207" s="98"/>
    </row>
    <row r="208" spans="3:12">
      <c r="C208" s="99" t="s">
        <v>77</v>
      </c>
      <c r="D208" s="151"/>
      <c r="E208" s="100">
        <v>10000</v>
      </c>
      <c r="F208" s="97">
        <f t="shared" si="16"/>
        <v>0</v>
      </c>
      <c r="G208" s="165"/>
      <c r="H208" s="101" t="s">
        <v>999</v>
      </c>
      <c r="I208" s="101" t="str">
        <f>VLOOKUP(H208,Presupuesto!$B$11:$C$565,2,0)</f>
        <v>EQUIPO DE TRANSPORTE TRACCION Y ELEVACION</v>
      </c>
      <c r="J208" s="98" t="str">
        <f t="shared" si="17"/>
        <v>Posgrado</v>
      </c>
      <c r="K208" s="98" t="s">
        <v>402</v>
      </c>
      <c r="L208" s="98"/>
    </row>
    <row r="209" spans="3:12">
      <c r="C209" s="99" t="s">
        <v>78</v>
      </c>
      <c r="D209" s="151"/>
      <c r="E209" s="100">
        <v>10000</v>
      </c>
      <c r="F209" s="97">
        <f t="shared" si="16"/>
        <v>0</v>
      </c>
      <c r="G209" s="165"/>
      <c r="H209" s="101" t="s">
        <v>1045</v>
      </c>
      <c r="I209" s="101" t="str">
        <f>VLOOKUP(H209,Presupuesto!$B$11:$C$565,2,0)</f>
        <v>APLICACIONES INFORMATICAS</v>
      </c>
      <c r="J209" s="98" t="str">
        <f t="shared" si="17"/>
        <v>Posgrado</v>
      </c>
      <c r="K209" s="98" t="s">
        <v>398</v>
      </c>
      <c r="L209" s="98"/>
    </row>
    <row r="210" spans="3:12">
      <c r="C210" s="109" t="s">
        <v>79</v>
      </c>
      <c r="D210" s="151"/>
      <c r="E210" s="100">
        <v>2000</v>
      </c>
      <c r="F210" s="97">
        <f t="shared" si="16"/>
        <v>0</v>
      </c>
      <c r="G210" s="165"/>
      <c r="H210" s="110" t="s">
        <v>1013</v>
      </c>
      <c r="I210" s="110" t="str">
        <f>VLOOKUP(H210,Presupuesto!$B$11:$C$565,2,0)</f>
        <v>EQUIPO DE COMPUTACION</v>
      </c>
      <c r="J210" s="98" t="str">
        <f t="shared" si="17"/>
        <v>Posgrado</v>
      </c>
      <c r="K210" s="98" t="s">
        <v>394</v>
      </c>
      <c r="L210" s="98"/>
    </row>
    <row r="211" spans="3:12">
      <c r="C211" s="109" t="s">
        <v>1481</v>
      </c>
      <c r="D211" s="151"/>
      <c r="E211" s="100">
        <v>1500</v>
      </c>
      <c r="F211" s="97">
        <f t="shared" si="16"/>
        <v>0</v>
      </c>
      <c r="G211" s="165"/>
      <c r="H211" s="110" t="s">
        <v>945</v>
      </c>
      <c r="I211" s="110" t="str">
        <f>VLOOKUP(H211,Presupuesto!$B$11:$C$565,2,0)</f>
        <v>UTILES Y MATERIALES ELECTRICOS</v>
      </c>
      <c r="J211" s="98" t="str">
        <f t="shared" si="17"/>
        <v>Posgrado</v>
      </c>
      <c r="K211" s="98" t="s">
        <v>394</v>
      </c>
      <c r="L211" s="98"/>
    </row>
    <row r="212" spans="3:12">
      <c r="C212" s="109" t="s">
        <v>80</v>
      </c>
      <c r="D212" s="151"/>
      <c r="E212" s="100">
        <v>1500</v>
      </c>
      <c r="F212" s="97">
        <f t="shared" si="16"/>
        <v>0</v>
      </c>
      <c r="G212" s="165"/>
      <c r="H212" s="110" t="s">
        <v>1013</v>
      </c>
      <c r="I212" s="110" t="str">
        <f>VLOOKUP(H212,Presupuesto!$B$11:$C$565,2,0)</f>
        <v>EQUIPO DE COMPUTACION</v>
      </c>
      <c r="J212" s="98" t="str">
        <f t="shared" si="17"/>
        <v>Posgrado</v>
      </c>
      <c r="K212" s="98" t="s">
        <v>394</v>
      </c>
      <c r="L212" s="98"/>
    </row>
    <row r="213" spans="3:12">
      <c r="C213" s="109" t="s">
        <v>81</v>
      </c>
      <c r="D213" s="151"/>
      <c r="E213" s="100">
        <v>500</v>
      </c>
      <c r="F213" s="97">
        <f t="shared" si="16"/>
        <v>0</v>
      </c>
      <c r="G213" s="165"/>
      <c r="H213" s="110" t="s">
        <v>954</v>
      </c>
      <c r="I213" s="110" t="str">
        <f>VLOOKUP(H213,Presupuesto!$B$11:$C$565,2,0)</f>
        <v>OTROS RESPUESTOS Y ACCESORIOS MENORES</v>
      </c>
      <c r="J213" s="98" t="str">
        <f t="shared" si="17"/>
        <v>Posgrado</v>
      </c>
      <c r="K213" s="98" t="s">
        <v>394</v>
      </c>
      <c r="L213" s="98"/>
    </row>
    <row r="214" spans="3:12" ht="15.75" thickBot="1">
      <c r="C214" s="102" t="s">
        <v>82</v>
      </c>
      <c r="D214" s="159"/>
      <c r="E214" s="104">
        <v>20</v>
      </c>
      <c r="F214" s="105">
        <f t="shared" si="16"/>
        <v>0</v>
      </c>
      <c r="G214" s="162"/>
      <c r="H214" s="106" t="s">
        <v>954</v>
      </c>
      <c r="I214" s="106" t="str">
        <f>VLOOKUP(H214,Presupuesto!$B$11:$C$565,2,0)</f>
        <v>OTROS RESPUESTOS Y ACCESORIOS MENORES</v>
      </c>
      <c r="J214" s="106" t="str">
        <f t="shared" si="17"/>
        <v>Posgrado</v>
      </c>
      <c r="K214" s="124" t="s">
        <v>393</v>
      </c>
      <c r="L214" s="124"/>
    </row>
    <row r="215" spans="3:12">
      <c r="F215" s="93"/>
      <c r="G215" s="76"/>
      <c r="H215" s="76"/>
      <c r="I215" s="76"/>
    </row>
    <row r="216" spans="3:12" ht="15.75" thickBot="1"/>
    <row r="217" spans="3:12" ht="15.75" thickBot="1">
      <c r="C217" s="29" t="s">
        <v>43</v>
      </c>
      <c r="D217" s="108">
        <f>SUM(F224:F237)</f>
        <v>0</v>
      </c>
      <c r="F217" s="70"/>
      <c r="G217" s="79"/>
      <c r="H217" s="70"/>
      <c r="I217" s="70"/>
    </row>
    <row r="218" spans="3:12">
      <c r="C218" s="70"/>
      <c r="D218" s="31"/>
      <c r="E218" s="93"/>
      <c r="F218" s="93"/>
      <c r="G218" s="93"/>
      <c r="H218" s="76"/>
      <c r="I218" s="76"/>
      <c r="J218" s="76"/>
      <c r="K218" s="112"/>
    </row>
    <row r="219" spans="3:12">
      <c r="C219" s="70"/>
      <c r="D219" s="31"/>
      <c r="E219" s="93"/>
      <c r="F219" s="93"/>
      <c r="G219" s="93"/>
      <c r="H219" s="76"/>
      <c r="I219" s="76"/>
      <c r="J219" s="76"/>
      <c r="K219" s="112"/>
    </row>
    <row r="220" spans="3:12" ht="15.75">
      <c r="C220" s="202" t="s">
        <v>391</v>
      </c>
      <c r="D220" s="369"/>
      <c r="E220" s="93"/>
      <c r="F220" s="93"/>
      <c r="G220" s="93"/>
      <c r="H220" s="76"/>
      <c r="I220" s="76"/>
      <c r="J220" s="76"/>
      <c r="K220" s="112"/>
    </row>
    <row r="221" spans="3:12" ht="18.7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c r="F222" s="93"/>
      <c r="G222" s="76"/>
      <c r="H222" s="76"/>
      <c r="I222" s="76"/>
    </row>
    <row r="223" spans="3:12" ht="30.75" thickBot="1">
      <c r="C223" s="149" t="s">
        <v>44</v>
      </c>
      <c r="D223" s="149" t="s">
        <v>55</v>
      </c>
      <c r="E223" s="149" t="s">
        <v>57</v>
      </c>
      <c r="F223" s="150" t="s">
        <v>27</v>
      </c>
      <c r="G223" s="150" t="s">
        <v>130</v>
      </c>
      <c r="H223" s="149" t="s">
        <v>46</v>
      </c>
      <c r="I223" s="149" t="s">
        <v>131</v>
      </c>
      <c r="J223" s="149" t="s">
        <v>409</v>
      </c>
      <c r="K223" s="149" t="s">
        <v>410</v>
      </c>
      <c r="L223" s="149" t="s">
        <v>463</v>
      </c>
    </row>
    <row r="224" spans="3:12" ht="15.75" thickBot="1">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c r="C226" s="99" t="s">
        <v>73</v>
      </c>
      <c r="D226" s="151"/>
      <c r="E226" s="100">
        <v>4000</v>
      </c>
      <c r="F226" s="97">
        <f t="shared" ref="F226:F237" si="18">D226*E226</f>
        <v>0</v>
      </c>
      <c r="G226" s="165"/>
      <c r="H226" s="101" t="s">
        <v>985</v>
      </c>
      <c r="I226" s="101" t="str">
        <f>VLOOKUP(H226,Presupuesto!$B$11:$C$565,2,0)</f>
        <v>EQUIPOS VARIOS DE OFICINA</v>
      </c>
      <c r="J226" s="98" t="str">
        <f t="shared" ref="J226:J237" si="19">$J$224</f>
        <v>Posgrado</v>
      </c>
      <c r="K226" s="98" t="s">
        <v>394</v>
      </c>
      <c r="L226" s="98"/>
    </row>
    <row r="227" spans="3:12">
      <c r="C227" s="99" t="s">
        <v>74</v>
      </c>
      <c r="D227" s="151"/>
      <c r="E227" s="100">
        <v>8000</v>
      </c>
      <c r="F227" s="97">
        <f t="shared" si="18"/>
        <v>0</v>
      </c>
      <c r="G227" s="165"/>
      <c r="H227" s="101" t="s">
        <v>1013</v>
      </c>
      <c r="I227" s="101" t="str">
        <f>VLOOKUP(H227,Presupuesto!$B$11:$C$565,2,0)</f>
        <v>EQUIPO DE COMPUTACION</v>
      </c>
      <c r="J227" s="98" t="str">
        <f t="shared" si="19"/>
        <v>Posgrado</v>
      </c>
      <c r="K227" s="98" t="s">
        <v>394</v>
      </c>
      <c r="L227" s="98"/>
    </row>
    <row r="228" spans="3:12">
      <c r="C228" s="99" t="s">
        <v>75</v>
      </c>
      <c r="D228" s="151"/>
      <c r="E228" s="100">
        <v>5000</v>
      </c>
      <c r="F228" s="97">
        <f t="shared" si="18"/>
        <v>0</v>
      </c>
      <c r="G228" s="165"/>
      <c r="H228" s="101" t="s">
        <v>1013</v>
      </c>
      <c r="I228" s="101" t="str">
        <f>VLOOKUP(H228,Presupuesto!$B$11:$C$565,2,0)</f>
        <v>EQUIPO DE COMPUTACION</v>
      </c>
      <c r="J228" s="98" t="str">
        <f t="shared" si="19"/>
        <v>Posgrado</v>
      </c>
      <c r="K228" s="98" t="s">
        <v>394</v>
      </c>
      <c r="L228" s="98"/>
    </row>
    <row r="229" spans="3:12">
      <c r="C229" s="99" t="s">
        <v>35</v>
      </c>
      <c r="D229" s="151"/>
      <c r="E229" s="100">
        <v>13000</v>
      </c>
      <c r="F229" s="97">
        <f t="shared" si="18"/>
        <v>0</v>
      </c>
      <c r="G229" s="165"/>
      <c r="H229" s="101" t="s">
        <v>999</v>
      </c>
      <c r="I229" s="101" t="str">
        <f>VLOOKUP(H229,Presupuesto!$B$11:$C$565,2,0)</f>
        <v>EQUIPO DE TRANSPORTE TRACCION Y ELEVACION</v>
      </c>
      <c r="J229" s="98" t="str">
        <f t="shared" si="19"/>
        <v>Posgrado</v>
      </c>
      <c r="K229" s="98" t="s">
        <v>394</v>
      </c>
      <c r="L229" s="98"/>
    </row>
    <row r="230" spans="3:12">
      <c r="C230" s="99" t="s">
        <v>76</v>
      </c>
      <c r="D230" s="151"/>
      <c r="E230" s="100">
        <v>15000</v>
      </c>
      <c r="F230" s="97">
        <f t="shared" si="18"/>
        <v>0</v>
      </c>
      <c r="G230" s="165"/>
      <c r="H230" s="101" t="s">
        <v>999</v>
      </c>
      <c r="I230" s="101" t="str">
        <f>VLOOKUP(H230,Presupuesto!$B$11:$C$565,2,0)</f>
        <v>EQUIPO DE TRANSPORTE TRACCION Y ELEVACION</v>
      </c>
      <c r="J230" s="98" t="str">
        <f t="shared" si="19"/>
        <v>Posgrado</v>
      </c>
      <c r="K230" s="98" t="s">
        <v>394</v>
      </c>
      <c r="L230" s="98"/>
    </row>
    <row r="231" spans="3:12">
      <c r="C231" s="99" t="s">
        <v>77</v>
      </c>
      <c r="D231" s="151"/>
      <c r="E231" s="100">
        <v>10000</v>
      </c>
      <c r="F231" s="97">
        <f t="shared" si="18"/>
        <v>0</v>
      </c>
      <c r="G231" s="165"/>
      <c r="H231" s="101" t="s">
        <v>999</v>
      </c>
      <c r="I231" s="101" t="str">
        <f>VLOOKUP(H231,Presupuesto!$B$11:$C$565,2,0)</f>
        <v>EQUIPO DE TRANSPORTE TRACCION Y ELEVACION</v>
      </c>
      <c r="J231" s="98" t="str">
        <f t="shared" si="19"/>
        <v>Posgrado</v>
      </c>
      <c r="K231" s="98" t="s">
        <v>402</v>
      </c>
      <c r="L231" s="98"/>
    </row>
    <row r="232" spans="3:12">
      <c r="C232" s="99" t="s">
        <v>78</v>
      </c>
      <c r="D232" s="151"/>
      <c r="E232" s="100">
        <v>10000</v>
      </c>
      <c r="F232" s="97">
        <f t="shared" si="18"/>
        <v>0</v>
      </c>
      <c r="G232" s="165"/>
      <c r="H232" s="101" t="s">
        <v>1045</v>
      </c>
      <c r="I232" s="101" t="str">
        <f>VLOOKUP(H232,Presupuesto!$B$11:$C$565,2,0)</f>
        <v>APLICACIONES INFORMATICAS</v>
      </c>
      <c r="J232" s="98" t="str">
        <f t="shared" si="19"/>
        <v>Posgrado</v>
      </c>
      <c r="K232" s="98" t="s">
        <v>398</v>
      </c>
      <c r="L232" s="98"/>
    </row>
    <row r="233" spans="3:12">
      <c r="C233" s="109" t="s">
        <v>79</v>
      </c>
      <c r="D233" s="151"/>
      <c r="E233" s="100">
        <v>2000</v>
      </c>
      <c r="F233" s="97">
        <f t="shared" si="18"/>
        <v>0</v>
      </c>
      <c r="G233" s="165"/>
      <c r="H233" s="110" t="s">
        <v>1013</v>
      </c>
      <c r="I233" s="110" t="str">
        <f>VLOOKUP(H233,Presupuesto!$B$11:$C$565,2,0)</f>
        <v>EQUIPO DE COMPUTACION</v>
      </c>
      <c r="J233" s="98" t="str">
        <f t="shared" si="19"/>
        <v>Posgrado</v>
      </c>
      <c r="K233" s="98" t="s">
        <v>394</v>
      </c>
      <c r="L233" s="98"/>
    </row>
    <row r="234" spans="3:12">
      <c r="C234" s="109" t="s">
        <v>1481</v>
      </c>
      <c r="D234" s="151"/>
      <c r="E234" s="100">
        <v>1500</v>
      </c>
      <c r="F234" s="97">
        <f t="shared" si="18"/>
        <v>0</v>
      </c>
      <c r="G234" s="165"/>
      <c r="H234" s="110" t="s">
        <v>945</v>
      </c>
      <c r="I234" s="110" t="str">
        <f>VLOOKUP(H234,Presupuesto!$B$11:$C$565,2,0)</f>
        <v>UTILES Y MATERIALES ELECTRICOS</v>
      </c>
      <c r="J234" s="98" t="str">
        <f t="shared" si="19"/>
        <v>Posgrado</v>
      </c>
      <c r="K234" s="98" t="s">
        <v>394</v>
      </c>
      <c r="L234" s="98"/>
    </row>
    <row r="235" spans="3:12">
      <c r="C235" s="109" t="s">
        <v>80</v>
      </c>
      <c r="D235" s="151"/>
      <c r="E235" s="100">
        <v>1500</v>
      </c>
      <c r="F235" s="97">
        <f t="shared" si="18"/>
        <v>0</v>
      </c>
      <c r="G235" s="165"/>
      <c r="H235" s="110" t="s">
        <v>1013</v>
      </c>
      <c r="I235" s="110" t="str">
        <f>VLOOKUP(H235,Presupuesto!$B$11:$C$565,2,0)</f>
        <v>EQUIPO DE COMPUTACION</v>
      </c>
      <c r="J235" s="98" t="str">
        <f t="shared" si="19"/>
        <v>Posgrado</v>
      </c>
      <c r="K235" s="98" t="s">
        <v>394</v>
      </c>
      <c r="L235" s="98"/>
    </row>
    <row r="236" spans="3:12">
      <c r="C236" s="109" t="s">
        <v>81</v>
      </c>
      <c r="D236" s="151"/>
      <c r="E236" s="100">
        <v>500</v>
      </c>
      <c r="F236" s="97">
        <f t="shared" si="18"/>
        <v>0</v>
      </c>
      <c r="G236" s="165"/>
      <c r="H236" s="110" t="s">
        <v>954</v>
      </c>
      <c r="I236" s="110" t="str">
        <f>VLOOKUP(H236,Presupuesto!$B$11:$C$565,2,0)</f>
        <v>OTROS RESPUESTOS Y ACCESORIOS MENORES</v>
      </c>
      <c r="J236" s="98" t="str">
        <f t="shared" si="19"/>
        <v>Posgrado</v>
      </c>
      <c r="K236" s="98" t="s">
        <v>394</v>
      </c>
      <c r="L236" s="98"/>
    </row>
    <row r="237" spans="3:12" ht="15.75" thickBot="1">
      <c r="C237" s="102" t="s">
        <v>82</v>
      </c>
      <c r="D237" s="159"/>
      <c r="E237" s="104">
        <v>20</v>
      </c>
      <c r="F237" s="105">
        <f t="shared" si="18"/>
        <v>0</v>
      </c>
      <c r="G237" s="162"/>
      <c r="H237" s="106" t="s">
        <v>954</v>
      </c>
      <c r="I237" s="106" t="str">
        <f>VLOOKUP(H237,Presupuesto!$B$11:$C$565,2,0)</f>
        <v>OTROS RESPUESTOS Y ACCESORIOS MENORES</v>
      </c>
      <c r="J237" s="106" t="str">
        <f t="shared" si="19"/>
        <v>Posgrado</v>
      </c>
      <c r="K237" s="124" t="s">
        <v>393</v>
      </c>
      <c r="L237" s="124"/>
    </row>
    <row r="239" spans="3:12" ht="15.75" thickBot="1"/>
    <row r="240" spans="3:12" ht="15.75" thickBot="1">
      <c r="C240" s="29" t="s">
        <v>43</v>
      </c>
      <c r="D240" s="108">
        <f>SUM(F247:F260)</f>
        <v>0</v>
      </c>
      <c r="F240" s="70"/>
      <c r="G240" s="79"/>
      <c r="H240" s="70"/>
      <c r="I240" s="70"/>
    </row>
    <row r="241" spans="3:12">
      <c r="C241" s="70"/>
      <c r="D241" s="31"/>
      <c r="E241" s="93"/>
      <c r="F241" s="93"/>
      <c r="G241" s="93"/>
      <c r="H241" s="76"/>
      <c r="I241" s="76"/>
      <c r="J241" s="76"/>
      <c r="K241" s="112"/>
    </row>
    <row r="242" spans="3:12">
      <c r="C242" s="70"/>
      <c r="D242" s="31"/>
      <c r="E242" s="93"/>
      <c r="F242" s="93"/>
      <c r="G242" s="93"/>
      <c r="H242" s="76"/>
      <c r="I242" s="76"/>
      <c r="J242" s="76"/>
      <c r="K242" s="112"/>
    </row>
    <row r="243" spans="3:12" ht="15.75">
      <c r="C243" s="202" t="s">
        <v>391</v>
      </c>
      <c r="D243" s="369"/>
      <c r="E243" s="93"/>
      <c r="F243" s="93"/>
      <c r="G243" s="93"/>
      <c r="H243" s="76"/>
      <c r="I243" s="76"/>
      <c r="J243" s="76"/>
      <c r="K243" s="112"/>
    </row>
    <row r="244" spans="3:12" ht="18.7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c r="F245" s="93"/>
      <c r="G245" s="76"/>
      <c r="H245" s="76"/>
      <c r="I245" s="76"/>
    </row>
    <row r="246" spans="3:12" ht="30.75" thickBot="1">
      <c r="C246" s="149" t="s">
        <v>44</v>
      </c>
      <c r="D246" s="149" t="s">
        <v>55</v>
      </c>
      <c r="E246" s="149" t="s">
        <v>57</v>
      </c>
      <c r="F246" s="150" t="s">
        <v>27</v>
      </c>
      <c r="G246" s="150" t="s">
        <v>130</v>
      </c>
      <c r="H246" s="149" t="s">
        <v>46</v>
      </c>
      <c r="I246" s="149" t="s">
        <v>131</v>
      </c>
      <c r="J246" s="149" t="s">
        <v>409</v>
      </c>
      <c r="K246" s="149" t="s">
        <v>410</v>
      </c>
      <c r="L246" s="149" t="s">
        <v>463</v>
      </c>
    </row>
    <row r="247" spans="3:12" ht="15.75" thickBot="1">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c r="C249" s="99" t="s">
        <v>73</v>
      </c>
      <c r="D249" s="151"/>
      <c r="E249" s="100">
        <v>4000</v>
      </c>
      <c r="F249" s="97">
        <f t="shared" ref="F249:F260" si="20">D249*E249</f>
        <v>0</v>
      </c>
      <c r="G249" s="165"/>
      <c r="H249" s="101" t="s">
        <v>985</v>
      </c>
      <c r="I249" s="101" t="str">
        <f>VLOOKUP(H249,Presupuesto!$B$11:$C$565,2,0)</f>
        <v>EQUIPOS VARIOS DE OFICINA</v>
      </c>
      <c r="J249" s="98" t="str">
        <f t="shared" ref="J249:J260" si="21">$J$247</f>
        <v>Posgrado</v>
      </c>
      <c r="K249" s="98" t="s">
        <v>394</v>
      </c>
      <c r="L249" s="98"/>
    </row>
    <row r="250" spans="3:12">
      <c r="C250" s="99" t="s">
        <v>74</v>
      </c>
      <c r="D250" s="151"/>
      <c r="E250" s="100">
        <v>8000</v>
      </c>
      <c r="F250" s="97">
        <f t="shared" si="20"/>
        <v>0</v>
      </c>
      <c r="G250" s="165"/>
      <c r="H250" s="101" t="s">
        <v>1013</v>
      </c>
      <c r="I250" s="101" t="str">
        <f>VLOOKUP(H250,Presupuesto!$B$11:$C$565,2,0)</f>
        <v>EQUIPO DE COMPUTACION</v>
      </c>
      <c r="J250" s="98" t="str">
        <f t="shared" si="21"/>
        <v>Posgrado</v>
      </c>
      <c r="K250" s="98" t="s">
        <v>394</v>
      </c>
      <c r="L250" s="98"/>
    </row>
    <row r="251" spans="3:12">
      <c r="C251" s="99" t="s">
        <v>75</v>
      </c>
      <c r="D251" s="151"/>
      <c r="E251" s="100">
        <v>5000</v>
      </c>
      <c r="F251" s="97">
        <f t="shared" si="20"/>
        <v>0</v>
      </c>
      <c r="G251" s="165"/>
      <c r="H251" s="101" t="s">
        <v>1013</v>
      </c>
      <c r="I251" s="101" t="str">
        <f>VLOOKUP(H251,Presupuesto!$B$11:$C$565,2,0)</f>
        <v>EQUIPO DE COMPUTACION</v>
      </c>
      <c r="J251" s="98" t="str">
        <f t="shared" si="21"/>
        <v>Posgrado</v>
      </c>
      <c r="K251" s="98" t="s">
        <v>394</v>
      </c>
      <c r="L251" s="98"/>
    </row>
    <row r="252" spans="3:12">
      <c r="C252" s="99" t="s">
        <v>35</v>
      </c>
      <c r="D252" s="151"/>
      <c r="E252" s="100">
        <v>13000</v>
      </c>
      <c r="F252" s="97">
        <f t="shared" si="20"/>
        <v>0</v>
      </c>
      <c r="G252" s="165"/>
      <c r="H252" s="101" t="s">
        <v>999</v>
      </c>
      <c r="I252" s="101" t="str">
        <f>VLOOKUP(H252,Presupuesto!$B$11:$C$565,2,0)</f>
        <v>EQUIPO DE TRANSPORTE TRACCION Y ELEVACION</v>
      </c>
      <c r="J252" s="98" t="str">
        <f t="shared" si="21"/>
        <v>Posgrado</v>
      </c>
      <c r="K252" s="98" t="s">
        <v>394</v>
      </c>
      <c r="L252" s="98"/>
    </row>
    <row r="253" spans="3:12">
      <c r="C253" s="99" t="s">
        <v>76</v>
      </c>
      <c r="D253" s="151"/>
      <c r="E253" s="100">
        <v>15000</v>
      </c>
      <c r="F253" s="97">
        <f t="shared" si="20"/>
        <v>0</v>
      </c>
      <c r="G253" s="165"/>
      <c r="H253" s="101" t="s">
        <v>999</v>
      </c>
      <c r="I253" s="101" t="str">
        <f>VLOOKUP(H253,Presupuesto!$B$11:$C$565,2,0)</f>
        <v>EQUIPO DE TRANSPORTE TRACCION Y ELEVACION</v>
      </c>
      <c r="J253" s="98" t="str">
        <f t="shared" si="21"/>
        <v>Posgrado</v>
      </c>
      <c r="K253" s="98" t="s">
        <v>394</v>
      </c>
      <c r="L253" s="98"/>
    </row>
    <row r="254" spans="3:12">
      <c r="C254" s="99" t="s">
        <v>77</v>
      </c>
      <c r="D254" s="151"/>
      <c r="E254" s="100">
        <v>10000</v>
      </c>
      <c r="F254" s="97">
        <f t="shared" si="20"/>
        <v>0</v>
      </c>
      <c r="G254" s="165"/>
      <c r="H254" s="101" t="s">
        <v>999</v>
      </c>
      <c r="I254" s="101" t="str">
        <f>VLOOKUP(H254,Presupuesto!$B$11:$C$565,2,0)</f>
        <v>EQUIPO DE TRANSPORTE TRACCION Y ELEVACION</v>
      </c>
      <c r="J254" s="98" t="str">
        <f t="shared" si="21"/>
        <v>Posgrado</v>
      </c>
      <c r="K254" s="98" t="s">
        <v>402</v>
      </c>
      <c r="L254" s="98"/>
    </row>
    <row r="255" spans="3:12">
      <c r="C255" s="99" t="s">
        <v>78</v>
      </c>
      <c r="D255" s="151"/>
      <c r="E255" s="100">
        <v>10000</v>
      </c>
      <c r="F255" s="97">
        <f t="shared" si="20"/>
        <v>0</v>
      </c>
      <c r="G255" s="165"/>
      <c r="H255" s="101" t="s">
        <v>1045</v>
      </c>
      <c r="I255" s="101" t="str">
        <f>VLOOKUP(H255,Presupuesto!$B$11:$C$565,2,0)</f>
        <v>APLICACIONES INFORMATICAS</v>
      </c>
      <c r="J255" s="98" t="str">
        <f t="shared" si="21"/>
        <v>Posgrado</v>
      </c>
      <c r="K255" s="98" t="s">
        <v>398</v>
      </c>
      <c r="L255" s="98"/>
    </row>
    <row r="256" spans="3:12">
      <c r="C256" s="109" t="s">
        <v>79</v>
      </c>
      <c r="D256" s="151"/>
      <c r="E256" s="100">
        <v>2000</v>
      </c>
      <c r="F256" s="97">
        <f t="shared" si="20"/>
        <v>0</v>
      </c>
      <c r="G256" s="165"/>
      <c r="H256" s="110" t="s">
        <v>1013</v>
      </c>
      <c r="I256" s="110" t="str">
        <f>VLOOKUP(H256,Presupuesto!$B$11:$C$565,2,0)</f>
        <v>EQUIPO DE COMPUTACION</v>
      </c>
      <c r="J256" s="98" t="str">
        <f t="shared" si="21"/>
        <v>Posgrado</v>
      </c>
      <c r="K256" s="98" t="s">
        <v>394</v>
      </c>
      <c r="L256" s="98"/>
    </row>
    <row r="257" spans="3:12">
      <c r="C257" s="109" t="s">
        <v>1481</v>
      </c>
      <c r="D257" s="151"/>
      <c r="E257" s="100">
        <v>1500</v>
      </c>
      <c r="F257" s="97">
        <f t="shared" si="20"/>
        <v>0</v>
      </c>
      <c r="G257" s="165"/>
      <c r="H257" s="110" t="s">
        <v>945</v>
      </c>
      <c r="I257" s="110" t="str">
        <f>VLOOKUP(H257,Presupuesto!$B$11:$C$565,2,0)</f>
        <v>UTILES Y MATERIALES ELECTRICOS</v>
      </c>
      <c r="J257" s="98" t="str">
        <f t="shared" si="21"/>
        <v>Posgrado</v>
      </c>
      <c r="K257" s="98" t="s">
        <v>394</v>
      </c>
      <c r="L257" s="98"/>
    </row>
    <row r="258" spans="3:12">
      <c r="C258" s="109" t="s">
        <v>80</v>
      </c>
      <c r="D258" s="151"/>
      <c r="E258" s="100">
        <v>1500</v>
      </c>
      <c r="F258" s="97">
        <f t="shared" si="20"/>
        <v>0</v>
      </c>
      <c r="G258" s="165"/>
      <c r="H258" s="110" t="s">
        <v>1013</v>
      </c>
      <c r="I258" s="110" t="str">
        <f>VLOOKUP(H258,Presupuesto!$B$11:$C$565,2,0)</f>
        <v>EQUIPO DE COMPUTACION</v>
      </c>
      <c r="J258" s="98" t="str">
        <f t="shared" si="21"/>
        <v>Posgrado</v>
      </c>
      <c r="K258" s="98" t="s">
        <v>394</v>
      </c>
      <c r="L258" s="98"/>
    </row>
    <row r="259" spans="3:12">
      <c r="C259" s="109" t="s">
        <v>81</v>
      </c>
      <c r="D259" s="151"/>
      <c r="E259" s="100">
        <v>500</v>
      </c>
      <c r="F259" s="97">
        <f t="shared" si="20"/>
        <v>0</v>
      </c>
      <c r="G259" s="165"/>
      <c r="H259" s="110" t="s">
        <v>954</v>
      </c>
      <c r="I259" s="110" t="str">
        <f>VLOOKUP(H259,Presupuesto!$B$11:$C$565,2,0)</f>
        <v>OTROS RESPUESTOS Y ACCESORIOS MENORES</v>
      </c>
      <c r="J259" s="98" t="str">
        <f t="shared" si="21"/>
        <v>Posgrado</v>
      </c>
      <c r="K259" s="98" t="s">
        <v>394</v>
      </c>
      <c r="L259" s="98"/>
    </row>
    <row r="260" spans="3:12" ht="15.75" thickBot="1">
      <c r="C260" s="102" t="s">
        <v>82</v>
      </c>
      <c r="D260" s="159"/>
      <c r="E260" s="104">
        <v>20</v>
      </c>
      <c r="F260" s="105">
        <f t="shared" si="20"/>
        <v>0</v>
      </c>
      <c r="G260" s="162"/>
      <c r="H260" s="106" t="s">
        <v>954</v>
      </c>
      <c r="I260" s="106" t="str">
        <f>VLOOKUP(H260,Presupuesto!$B$11:$C$565,2,0)</f>
        <v>OTROS RESPUESTOS Y ACCESORIOS MENORES</v>
      </c>
      <c r="J260" s="106" t="str">
        <f t="shared" si="21"/>
        <v>Posgrado</v>
      </c>
      <c r="K260" s="124" t="s">
        <v>393</v>
      </c>
      <c r="L260" s="124"/>
    </row>
    <row r="261" spans="3:12">
      <c r="F261" s="93"/>
      <c r="G261" s="76"/>
      <c r="H261" s="76"/>
      <c r="I261" s="76"/>
    </row>
    <row r="262" spans="3:12" ht="15.75" thickBot="1"/>
    <row r="263" spans="3:12" ht="15.75" thickBot="1">
      <c r="C263" s="29" t="s">
        <v>43</v>
      </c>
      <c r="D263" s="108">
        <f>SUM(F270:F283)</f>
        <v>0</v>
      </c>
      <c r="F263" s="70"/>
      <c r="G263" s="79"/>
      <c r="H263" s="70"/>
      <c r="I263" s="70"/>
    </row>
    <row r="264" spans="3:12">
      <c r="C264" s="70"/>
      <c r="D264" s="31"/>
      <c r="E264" s="93"/>
      <c r="F264" s="93"/>
      <c r="G264" s="93"/>
      <c r="H264" s="76"/>
      <c r="I264" s="76"/>
      <c r="J264" s="76"/>
      <c r="K264" s="112"/>
    </row>
    <row r="265" spans="3:12">
      <c r="C265" s="70"/>
      <c r="D265" s="31"/>
      <c r="E265" s="93"/>
      <c r="F265" s="93"/>
      <c r="G265" s="93"/>
      <c r="H265" s="76"/>
      <c r="I265" s="76"/>
      <c r="J265" s="76"/>
      <c r="K265" s="112"/>
    </row>
    <row r="266" spans="3:12" ht="15.75">
      <c r="C266" s="202" t="s">
        <v>391</v>
      </c>
      <c r="D266" s="369"/>
      <c r="E266" s="93"/>
      <c r="F266" s="93"/>
      <c r="G266" s="93"/>
      <c r="H266" s="76"/>
      <c r="I266" s="76"/>
      <c r="J266" s="76"/>
      <c r="K266" s="112"/>
    </row>
    <row r="267" spans="3:12" ht="18.7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c r="F268" s="93"/>
      <c r="G268" s="76"/>
      <c r="H268" s="76"/>
      <c r="I268" s="76"/>
    </row>
    <row r="269" spans="3:12" ht="30.75" thickBot="1">
      <c r="C269" s="149" t="s">
        <v>44</v>
      </c>
      <c r="D269" s="149" t="s">
        <v>55</v>
      </c>
      <c r="E269" s="149" t="s">
        <v>57</v>
      </c>
      <c r="F269" s="150" t="s">
        <v>27</v>
      </c>
      <c r="G269" s="150" t="s">
        <v>130</v>
      </c>
      <c r="H269" s="149" t="s">
        <v>46</v>
      </c>
      <c r="I269" s="149" t="s">
        <v>131</v>
      </c>
      <c r="J269" s="149" t="s">
        <v>409</v>
      </c>
      <c r="K269" s="149" t="s">
        <v>410</v>
      </c>
      <c r="L269" s="149" t="s">
        <v>463</v>
      </c>
    </row>
    <row r="270" spans="3:12" ht="15.75" thickBot="1">
      <c r="C270" s="305" t="s">
        <v>1338</v>
      </c>
      <c r="D270" s="158"/>
      <c r="E270" s="96">
        <f>HLOOKUP($C270,$CB$2:$CE$3,2,0)</f>
        <v>15000</v>
      </c>
      <c r="F270" s="97">
        <f>D270*E270</f>
        <v>0</v>
      </c>
      <c r="G270" s="165"/>
      <c r="H270" s="98" t="s">
        <v>1013</v>
      </c>
      <c r="I270" s="98" t="str">
        <f>VLOOKUP(H270,Presupuesto!$B$11:$C$565,2,0)</f>
        <v>EQUIPO DE COMPUTACION</v>
      </c>
      <c r="J270" s="218" t="s">
        <v>1478</v>
      </c>
      <c r="K270" s="98" t="s">
        <v>393</v>
      </c>
      <c r="L270" s="98"/>
    </row>
    <row r="271" spans="3:12">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c r="C272" s="99" t="s">
        <v>73</v>
      </c>
      <c r="D272" s="151"/>
      <c r="E272" s="100">
        <v>4000</v>
      </c>
      <c r="F272" s="97">
        <f t="shared" ref="F272:F283" si="22">D272*E272</f>
        <v>0</v>
      </c>
      <c r="G272" s="165"/>
      <c r="H272" s="101" t="s">
        <v>985</v>
      </c>
      <c r="I272" s="101" t="str">
        <f>VLOOKUP(H272,Presupuesto!$B$11:$C$565,2,0)</f>
        <v>EQUIPOS VARIOS DE OFICINA</v>
      </c>
      <c r="J272" s="98" t="str">
        <f t="shared" ref="J272:J283" si="23">$J$270</f>
        <v>Desarrollo del Sistema de Educación Superior</v>
      </c>
      <c r="K272" s="98" t="s">
        <v>394</v>
      </c>
      <c r="L272" s="98"/>
    </row>
    <row r="273" spans="3:12">
      <c r="C273" s="99" t="s">
        <v>74</v>
      </c>
      <c r="D273" s="151"/>
      <c r="E273" s="100">
        <v>8000</v>
      </c>
      <c r="F273" s="97">
        <f t="shared" si="22"/>
        <v>0</v>
      </c>
      <c r="G273" s="165"/>
      <c r="H273" s="101" t="s">
        <v>1013</v>
      </c>
      <c r="I273" s="101" t="str">
        <f>VLOOKUP(H273,Presupuesto!$B$11:$C$565,2,0)</f>
        <v>EQUIPO DE COMPUTACION</v>
      </c>
      <c r="J273" s="98" t="str">
        <f t="shared" si="23"/>
        <v>Desarrollo del Sistema de Educación Superior</v>
      </c>
      <c r="K273" s="98" t="s">
        <v>394</v>
      </c>
      <c r="L273" s="98"/>
    </row>
    <row r="274" spans="3:12">
      <c r="C274" s="99" t="s">
        <v>75</v>
      </c>
      <c r="D274" s="151"/>
      <c r="E274" s="100">
        <v>5000</v>
      </c>
      <c r="F274" s="97">
        <f t="shared" si="22"/>
        <v>0</v>
      </c>
      <c r="G274" s="165"/>
      <c r="H274" s="101" t="s">
        <v>1013</v>
      </c>
      <c r="I274" s="101" t="str">
        <f>VLOOKUP(H274,Presupuesto!$B$11:$C$565,2,0)</f>
        <v>EQUIPO DE COMPUTACION</v>
      </c>
      <c r="J274" s="98" t="str">
        <f t="shared" si="23"/>
        <v>Desarrollo del Sistema de Educación Superior</v>
      </c>
      <c r="K274" s="98" t="s">
        <v>394</v>
      </c>
      <c r="L274" s="98"/>
    </row>
    <row r="275" spans="3:12">
      <c r="C275" s="99" t="s">
        <v>35</v>
      </c>
      <c r="D275" s="151"/>
      <c r="E275" s="100">
        <v>13000</v>
      </c>
      <c r="F275" s="97">
        <f t="shared" si="22"/>
        <v>0</v>
      </c>
      <c r="G275" s="165"/>
      <c r="H275" s="101" t="s">
        <v>999</v>
      </c>
      <c r="I275" s="101" t="str">
        <f>VLOOKUP(H275,Presupuesto!$B$11:$C$565,2,0)</f>
        <v>EQUIPO DE TRANSPORTE TRACCION Y ELEVACION</v>
      </c>
      <c r="J275" s="98" t="str">
        <f t="shared" si="23"/>
        <v>Desarrollo del Sistema de Educación Superior</v>
      </c>
      <c r="K275" s="98" t="s">
        <v>394</v>
      </c>
      <c r="L275" s="98"/>
    </row>
    <row r="276" spans="3:12">
      <c r="C276" s="99" t="s">
        <v>76</v>
      </c>
      <c r="D276" s="151"/>
      <c r="E276" s="100">
        <v>15000</v>
      </c>
      <c r="F276" s="97">
        <f t="shared" si="22"/>
        <v>0</v>
      </c>
      <c r="G276" s="165"/>
      <c r="H276" s="101" t="s">
        <v>999</v>
      </c>
      <c r="I276" s="101" t="str">
        <f>VLOOKUP(H276,Presupuesto!$B$11:$C$565,2,0)</f>
        <v>EQUIPO DE TRANSPORTE TRACCION Y ELEVACION</v>
      </c>
      <c r="J276" s="98" t="str">
        <f t="shared" si="23"/>
        <v>Desarrollo del Sistema de Educación Superior</v>
      </c>
      <c r="K276" s="98" t="s">
        <v>394</v>
      </c>
      <c r="L276" s="98"/>
    </row>
    <row r="277" spans="3:12">
      <c r="C277" s="99" t="s">
        <v>77</v>
      </c>
      <c r="D277" s="151"/>
      <c r="E277" s="100">
        <v>10000</v>
      </c>
      <c r="F277" s="97">
        <f t="shared" si="22"/>
        <v>0</v>
      </c>
      <c r="G277" s="165"/>
      <c r="H277" s="101" t="s">
        <v>999</v>
      </c>
      <c r="I277" s="101" t="str">
        <f>VLOOKUP(H277,Presupuesto!$B$11:$C$565,2,0)</f>
        <v>EQUIPO DE TRANSPORTE TRACCION Y ELEVACION</v>
      </c>
      <c r="J277" s="98" t="str">
        <f t="shared" si="23"/>
        <v>Desarrollo del Sistema de Educación Superior</v>
      </c>
      <c r="K277" s="98" t="s">
        <v>402</v>
      </c>
      <c r="L277" s="98"/>
    </row>
    <row r="278" spans="3:12">
      <c r="C278" s="99" t="s">
        <v>78</v>
      </c>
      <c r="D278" s="151"/>
      <c r="E278" s="100">
        <v>10000</v>
      </c>
      <c r="F278" s="97">
        <f t="shared" si="22"/>
        <v>0</v>
      </c>
      <c r="G278" s="165"/>
      <c r="H278" s="101" t="s">
        <v>1045</v>
      </c>
      <c r="I278" s="101" t="str">
        <f>VLOOKUP(H278,Presupuesto!$B$11:$C$565,2,0)</f>
        <v>APLICACIONES INFORMATICAS</v>
      </c>
      <c r="J278" s="98" t="str">
        <f t="shared" si="23"/>
        <v>Desarrollo del Sistema de Educación Superior</v>
      </c>
      <c r="K278" s="98" t="s">
        <v>398</v>
      </c>
      <c r="L278" s="98"/>
    </row>
    <row r="279" spans="3:12">
      <c r="C279" s="109" t="s">
        <v>79</v>
      </c>
      <c r="D279" s="151"/>
      <c r="E279" s="100">
        <v>2000</v>
      </c>
      <c r="F279" s="97">
        <f t="shared" si="22"/>
        <v>0</v>
      </c>
      <c r="G279" s="165"/>
      <c r="H279" s="110" t="s">
        <v>1013</v>
      </c>
      <c r="I279" s="110" t="str">
        <f>VLOOKUP(H279,Presupuesto!$B$11:$C$565,2,0)</f>
        <v>EQUIPO DE COMPUTACION</v>
      </c>
      <c r="J279" s="98" t="str">
        <f t="shared" si="23"/>
        <v>Desarrollo del Sistema de Educación Superior</v>
      </c>
      <c r="K279" s="98" t="s">
        <v>394</v>
      </c>
      <c r="L279" s="98"/>
    </row>
    <row r="280" spans="3:12">
      <c r="C280" s="109" t="s">
        <v>1481</v>
      </c>
      <c r="D280" s="151"/>
      <c r="E280" s="100">
        <v>1500</v>
      </c>
      <c r="F280" s="97">
        <f t="shared" si="22"/>
        <v>0</v>
      </c>
      <c r="G280" s="165"/>
      <c r="H280" s="110" t="s">
        <v>945</v>
      </c>
      <c r="I280" s="110" t="str">
        <f>VLOOKUP(H280,Presupuesto!$B$11:$C$565,2,0)</f>
        <v>UTILES Y MATERIALES ELECTRICOS</v>
      </c>
      <c r="J280" s="98" t="str">
        <f t="shared" si="23"/>
        <v>Desarrollo del Sistema de Educación Superior</v>
      </c>
      <c r="K280" s="98" t="s">
        <v>394</v>
      </c>
      <c r="L280" s="98"/>
    </row>
    <row r="281" spans="3:12">
      <c r="C281" s="109" t="s">
        <v>80</v>
      </c>
      <c r="D281" s="151"/>
      <c r="E281" s="100">
        <v>1500</v>
      </c>
      <c r="F281" s="97">
        <f t="shared" si="22"/>
        <v>0</v>
      </c>
      <c r="G281" s="165"/>
      <c r="H281" s="110" t="s">
        <v>1013</v>
      </c>
      <c r="I281" s="110" t="str">
        <f>VLOOKUP(H281,Presupuesto!$B$11:$C$565,2,0)</f>
        <v>EQUIPO DE COMPUTACION</v>
      </c>
      <c r="J281" s="98" t="str">
        <f t="shared" si="23"/>
        <v>Desarrollo del Sistema de Educación Superior</v>
      </c>
      <c r="K281" s="98" t="s">
        <v>394</v>
      </c>
      <c r="L281" s="98"/>
    </row>
    <row r="282" spans="3:12">
      <c r="C282" s="109" t="s">
        <v>81</v>
      </c>
      <c r="D282" s="151"/>
      <c r="E282" s="100">
        <v>500</v>
      </c>
      <c r="F282" s="97">
        <f t="shared" si="22"/>
        <v>0</v>
      </c>
      <c r="G282" s="165"/>
      <c r="H282" s="110" t="s">
        <v>954</v>
      </c>
      <c r="I282" s="110" t="str">
        <f>VLOOKUP(H282,Presupuesto!$B$11:$C$565,2,0)</f>
        <v>OTROS RESPUESTOS Y ACCESORIOS MENORES</v>
      </c>
      <c r="J282" s="98" t="str">
        <f t="shared" si="23"/>
        <v>Desarrollo del Sistema de Educación Superior</v>
      </c>
      <c r="K282" s="98" t="s">
        <v>394</v>
      </c>
      <c r="L282" s="98"/>
    </row>
    <row r="283" spans="3:12" ht="15.75" thickBot="1">
      <c r="C283" s="102" t="s">
        <v>82</v>
      </c>
      <c r="D283" s="159"/>
      <c r="E283" s="104">
        <v>20</v>
      </c>
      <c r="F283" s="105">
        <f t="shared" si="22"/>
        <v>0</v>
      </c>
      <c r="G283" s="162"/>
      <c r="H283" s="106" t="s">
        <v>954</v>
      </c>
      <c r="I283" s="106" t="str">
        <f>VLOOKUP(H283,Presupuesto!$B$11:$C$565,2,0)</f>
        <v>OTROS RESPUESTOS Y ACCESORIOS MENORES</v>
      </c>
      <c r="J283" s="106" t="str">
        <f t="shared" si="23"/>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4" zoomScale="86" zoomScaleNormal="86" workbookViewId="0">
      <selection activeCell="C17" sqref="C17"/>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idden="1">
      <c r="A2" s="467" t="s">
        <v>1356</v>
      </c>
      <c r="B2" s="467" t="s">
        <v>1358</v>
      </c>
      <c r="C2" s="467" t="s">
        <v>470</v>
      </c>
      <c r="D2" s="467" t="s">
        <v>1357</v>
      </c>
      <c r="E2" s="467" t="s">
        <v>1359</v>
      </c>
      <c r="F2" s="467" t="s">
        <v>471</v>
      </c>
      <c r="G2" s="468" t="s">
        <v>1360</v>
      </c>
      <c r="H2" s="467" t="s">
        <v>1361</v>
      </c>
      <c r="I2" s="467" t="s">
        <v>1362</v>
      </c>
      <c r="J2" s="467" t="s">
        <v>1453</v>
      </c>
      <c r="K2" s="467" t="s">
        <v>1363</v>
      </c>
      <c r="L2" s="467" t="s">
        <v>1364</v>
      </c>
      <c r="M2" s="467" t="s">
        <v>1365</v>
      </c>
      <c r="N2" s="467" t="s">
        <v>1366</v>
      </c>
      <c r="O2" s="467" t="s">
        <v>1367</v>
      </c>
      <c r="P2" s="467" t="s">
        <v>1478</v>
      </c>
      <c r="Q2" s="467" t="s">
        <v>1513</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row r="5" spans="1:555" ht="53.25" thickBot="1">
      <c r="C5" s="87" t="s">
        <v>384</v>
      </c>
      <c r="D5" s="198">
        <f>SUMIF(C:C,$C$10,D:D)</f>
        <v>28456.974000000002</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3">
        <f>SUM(F17:F51)</f>
        <v>28456.974000000002</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9" t="s">
        <v>1731</v>
      </c>
      <c r="E13" s="93"/>
      <c r="F13" s="93"/>
      <c r="G13" s="93"/>
      <c r="H13" s="76"/>
      <c r="I13" s="76"/>
      <c r="J13" s="76"/>
      <c r="K13" s="112"/>
    </row>
    <row r="14" spans="1:555" ht="18.7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b) Elaboración de una encuesta de percepción de la satisfacción del personal de la UNAH con la institución.</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130</v>
      </c>
      <c r="H16" s="136" t="s">
        <v>46</v>
      </c>
      <c r="I16" s="133" t="s">
        <v>131</v>
      </c>
      <c r="J16" s="133" t="s">
        <v>409</v>
      </c>
      <c r="K16" s="133" t="s">
        <v>410</v>
      </c>
    </row>
    <row r="17" spans="3:11">
      <c r="C17" s="220" t="s">
        <v>453</v>
      </c>
      <c r="D17" s="221">
        <v>6</v>
      </c>
      <c r="E17" s="219">
        <f>HLOOKUP(C17,$AH$2:$BU$3,2,0)</f>
        <v>4742.8290000000006</v>
      </c>
      <c r="F17" s="97">
        <f t="shared" ref="F17:F51" si="0">D17*E17</f>
        <v>28456.974000000002</v>
      </c>
      <c r="G17" s="161" t="s">
        <v>128</v>
      </c>
      <c r="H17" s="142" t="s">
        <v>760</v>
      </c>
      <c r="I17" s="130" t="str">
        <f>VLOOKUP(H17,Presupuesto!$B$11:$C$565,2,0)</f>
        <v>VIATICOS NACIONALES</v>
      </c>
      <c r="J17" s="218" t="s">
        <v>1361</v>
      </c>
      <c r="K17" s="98" t="s">
        <v>402</v>
      </c>
    </row>
    <row r="18" spans="3:11">
      <c r="C18" s="141"/>
      <c r="D18" s="158"/>
      <c r="E18" s="123"/>
      <c r="F18" s="97">
        <f t="shared" ref="F18:F24" si="1">D18*E18</f>
        <v>0</v>
      </c>
      <c r="G18" s="161"/>
      <c r="H18" s="142"/>
      <c r="I18" s="130" t="e">
        <f>VLOOKUP(H18,Presupuesto!$B$11:$C$565,2,0)</f>
        <v>#N/A</v>
      </c>
      <c r="J18" s="98" t="str">
        <f t="shared" ref="J18:J51" si="2">$J$17</f>
        <v>Aseguramiento de la Calidad</v>
      </c>
      <c r="K18" s="98" t="s">
        <v>411</v>
      </c>
    </row>
    <row r="19" spans="3:11">
      <c r="C19" s="141"/>
      <c r="D19" s="158"/>
      <c r="E19" s="123"/>
      <c r="F19" s="97">
        <f t="shared" si="1"/>
        <v>0</v>
      </c>
      <c r="G19" s="161"/>
      <c r="H19" s="142"/>
      <c r="I19" s="130" t="e">
        <f>VLOOKUP(H19,Presupuesto!$B$11:$C$565,2,0)</f>
        <v>#N/A</v>
      </c>
      <c r="J19" s="98" t="str">
        <f t="shared" si="2"/>
        <v>Aseguramiento de la Calidad</v>
      </c>
      <c r="K19" s="98" t="s">
        <v>411</v>
      </c>
    </row>
    <row r="20" spans="3:11">
      <c r="C20" s="141"/>
      <c r="D20" s="158"/>
      <c r="E20" s="123"/>
      <c r="F20" s="97">
        <f t="shared" si="1"/>
        <v>0</v>
      </c>
      <c r="G20" s="161"/>
      <c r="H20" s="142"/>
      <c r="I20" s="130" t="e">
        <f>VLOOKUP(H20,Presupuesto!$B$11:$C$565,2,0)</f>
        <v>#N/A</v>
      </c>
      <c r="J20" s="98" t="str">
        <f t="shared" si="2"/>
        <v>Aseguramiento de la Calidad</v>
      </c>
      <c r="K20" s="98" t="s">
        <v>411</v>
      </c>
    </row>
    <row r="21" spans="3:11">
      <c r="C21" s="141"/>
      <c r="D21" s="158"/>
      <c r="E21" s="123"/>
      <c r="F21" s="97">
        <f t="shared" si="1"/>
        <v>0</v>
      </c>
      <c r="G21" s="161"/>
      <c r="H21" s="142"/>
      <c r="I21" s="130" t="e">
        <f>VLOOKUP(H21,Presupuesto!$B$11:$C$565,2,0)</f>
        <v>#N/A</v>
      </c>
      <c r="J21" s="98" t="str">
        <f t="shared" si="2"/>
        <v>Aseguramiento de la Calidad</v>
      </c>
      <c r="K21" s="98" t="s">
        <v>411</v>
      </c>
    </row>
    <row r="22" spans="3:11">
      <c r="C22" s="141"/>
      <c r="D22" s="158"/>
      <c r="E22" s="123"/>
      <c r="F22" s="97">
        <f t="shared" si="1"/>
        <v>0</v>
      </c>
      <c r="G22" s="161"/>
      <c r="H22" s="142"/>
      <c r="I22" s="130" t="e">
        <f>VLOOKUP(H22,Presupuesto!$B$11:$C$565,2,0)</f>
        <v>#N/A</v>
      </c>
      <c r="J22" s="98" t="str">
        <f t="shared" si="2"/>
        <v>Aseguramiento de la Calidad</v>
      </c>
      <c r="K22" s="98" t="s">
        <v>400</v>
      </c>
    </row>
    <row r="23" spans="3:11">
      <c r="C23" s="141"/>
      <c r="D23" s="158"/>
      <c r="E23" s="123"/>
      <c r="F23" s="97">
        <f t="shared" si="1"/>
        <v>0</v>
      </c>
      <c r="G23" s="161"/>
      <c r="H23" s="142"/>
      <c r="I23" s="130" t="e">
        <f>VLOOKUP(H23,Presupuesto!$B$11:$C$565,2,0)</f>
        <v>#N/A</v>
      </c>
      <c r="J23" s="98" t="str">
        <f t="shared" si="2"/>
        <v>Aseguramiento de la Calidad</v>
      </c>
      <c r="K23" s="98" t="s">
        <v>411</v>
      </c>
    </row>
    <row r="24" spans="3:11">
      <c r="C24" s="141"/>
      <c r="D24" s="158"/>
      <c r="E24" s="123"/>
      <c r="F24" s="97">
        <f t="shared" si="1"/>
        <v>0</v>
      </c>
      <c r="G24" s="161"/>
      <c r="H24" s="142"/>
      <c r="I24" s="130" t="e">
        <f>VLOOKUP(H24,Presupuesto!$B$11:$C$565,2,0)</f>
        <v>#N/A</v>
      </c>
      <c r="J24" s="98" t="str">
        <f t="shared" si="2"/>
        <v>Aseguramiento de la Calidad</v>
      </c>
      <c r="K24" s="98" t="s">
        <v>411</v>
      </c>
    </row>
    <row r="25" spans="3:11">
      <c r="C25" s="141"/>
      <c r="D25" s="158"/>
      <c r="E25" s="123"/>
      <c r="F25" s="97">
        <f t="shared" si="0"/>
        <v>0</v>
      </c>
      <c r="G25" s="161"/>
      <c r="H25" s="142"/>
      <c r="I25" s="130" t="e">
        <f>VLOOKUP(H25,Presupuesto!$B$11:$C$565,2,0)</f>
        <v>#N/A</v>
      </c>
      <c r="J25" s="98" t="str">
        <f t="shared" si="2"/>
        <v>Aseguramiento de la Calidad</v>
      </c>
      <c r="K25" s="98" t="s">
        <v>411</v>
      </c>
    </row>
    <row r="26" spans="3:11">
      <c r="C26" s="141"/>
      <c r="D26" s="158"/>
      <c r="E26" s="123"/>
      <c r="F26" s="97">
        <f t="shared" si="0"/>
        <v>0</v>
      </c>
      <c r="G26" s="161"/>
      <c r="H26" s="142"/>
      <c r="I26" s="130" t="e">
        <f>VLOOKUP(H26,Presupuesto!$B$11:$C$565,2,0)</f>
        <v>#N/A</v>
      </c>
      <c r="J26" s="98" t="str">
        <f t="shared" si="2"/>
        <v>Aseguramiento de la Calidad</v>
      </c>
      <c r="K26" s="98" t="s">
        <v>411</v>
      </c>
    </row>
    <row r="27" spans="3:11">
      <c r="C27" s="141"/>
      <c r="D27" s="158"/>
      <c r="E27" s="123"/>
      <c r="F27" s="97">
        <f t="shared" si="0"/>
        <v>0</v>
      </c>
      <c r="G27" s="161"/>
      <c r="H27" s="142"/>
      <c r="I27" s="130" t="e">
        <f>VLOOKUP(H27,Presupuesto!$B$11:$C$565,2,0)</f>
        <v>#N/A</v>
      </c>
      <c r="J27" s="98" t="str">
        <f t="shared" si="2"/>
        <v>Aseguramiento de la Calidad</v>
      </c>
      <c r="K27" s="98" t="s">
        <v>411</v>
      </c>
    </row>
    <row r="28" spans="3:11">
      <c r="C28" s="141"/>
      <c r="D28" s="158"/>
      <c r="E28" s="123"/>
      <c r="F28" s="97">
        <f t="shared" si="0"/>
        <v>0</v>
      </c>
      <c r="G28" s="161"/>
      <c r="H28" s="142"/>
      <c r="I28" s="130" t="e">
        <f>VLOOKUP(H28,Presupuesto!$B$11:$C$565,2,0)</f>
        <v>#N/A</v>
      </c>
      <c r="J28" s="98" t="str">
        <f t="shared" si="2"/>
        <v>Aseguramiento de la Calidad</v>
      </c>
      <c r="K28" s="98" t="s">
        <v>411</v>
      </c>
    </row>
    <row r="29" spans="3:11">
      <c r="C29" s="141"/>
      <c r="D29" s="158"/>
      <c r="E29" s="123"/>
      <c r="F29" s="97">
        <f t="shared" si="0"/>
        <v>0</v>
      </c>
      <c r="G29" s="161"/>
      <c r="H29" s="142"/>
      <c r="I29" s="130" t="e">
        <f>VLOOKUP(H29,Presupuesto!$B$11:$C$565,2,0)</f>
        <v>#N/A</v>
      </c>
      <c r="J29" s="98" t="str">
        <f t="shared" si="2"/>
        <v>Aseguramiento de la Calidad</v>
      </c>
      <c r="K29" s="98" t="s">
        <v>411</v>
      </c>
    </row>
    <row r="30" spans="3:11">
      <c r="C30" s="141"/>
      <c r="D30" s="158"/>
      <c r="E30" s="123"/>
      <c r="F30" s="97">
        <f t="shared" si="0"/>
        <v>0</v>
      </c>
      <c r="G30" s="161"/>
      <c r="H30" s="142"/>
      <c r="I30" s="130" t="e">
        <f>VLOOKUP(H30,Presupuesto!$B$11:$C$565,2,0)</f>
        <v>#N/A</v>
      </c>
      <c r="J30" s="98" t="str">
        <f t="shared" si="2"/>
        <v>Aseguramiento de la Calidad</v>
      </c>
      <c r="K30" s="98" t="s">
        <v>411</v>
      </c>
    </row>
    <row r="31" spans="3:11">
      <c r="C31" s="141"/>
      <c r="D31" s="158"/>
      <c r="E31" s="123"/>
      <c r="F31" s="97">
        <f t="shared" si="0"/>
        <v>0</v>
      </c>
      <c r="G31" s="161"/>
      <c r="H31" s="142"/>
      <c r="I31" s="130" t="e">
        <f>VLOOKUP(H31,Presupuesto!$B$11:$C$565,2,0)</f>
        <v>#N/A</v>
      </c>
      <c r="J31" s="98" t="str">
        <f t="shared" si="2"/>
        <v>Aseguramiento de la Calidad</v>
      </c>
      <c r="K31" s="98" t="s">
        <v>411</v>
      </c>
    </row>
    <row r="32" spans="3:11">
      <c r="C32" s="141"/>
      <c r="D32" s="158"/>
      <c r="E32" s="123"/>
      <c r="F32" s="97">
        <f t="shared" si="0"/>
        <v>0</v>
      </c>
      <c r="G32" s="161"/>
      <c r="H32" s="142"/>
      <c r="I32" s="130" t="e">
        <f>VLOOKUP(H32,Presupuesto!$B$11:$C$565,2,0)</f>
        <v>#N/A</v>
      </c>
      <c r="J32" s="98" t="str">
        <f t="shared" si="2"/>
        <v>Aseguramiento de la Calidad</v>
      </c>
      <c r="K32" s="98" t="s">
        <v>411</v>
      </c>
    </row>
    <row r="33" spans="3:11">
      <c r="C33" s="141"/>
      <c r="D33" s="158"/>
      <c r="E33" s="123"/>
      <c r="F33" s="97">
        <f t="shared" si="0"/>
        <v>0</v>
      </c>
      <c r="G33" s="161"/>
      <c r="H33" s="142"/>
      <c r="I33" s="130" t="e">
        <f>VLOOKUP(H33,Presupuesto!$B$11:$C$565,2,0)</f>
        <v>#N/A</v>
      </c>
      <c r="J33" s="98" t="str">
        <f t="shared" si="2"/>
        <v>Aseguramiento de la Calidad</v>
      </c>
      <c r="K33" s="98" t="s">
        <v>411</v>
      </c>
    </row>
    <row r="34" spans="3:11">
      <c r="C34" s="141"/>
      <c r="D34" s="158"/>
      <c r="E34" s="123"/>
      <c r="F34" s="97">
        <f t="shared" si="0"/>
        <v>0</v>
      </c>
      <c r="G34" s="161"/>
      <c r="H34" s="142"/>
      <c r="I34" s="130" t="e">
        <f>VLOOKUP(H34,Presupuesto!$B$11:$C$565,2,0)</f>
        <v>#N/A</v>
      </c>
      <c r="J34" s="98" t="str">
        <f t="shared" si="2"/>
        <v>Aseguramiento de la Calidad</v>
      </c>
      <c r="K34" s="98" t="s">
        <v>411</v>
      </c>
    </row>
    <row r="35" spans="3:11">
      <c r="C35" s="141"/>
      <c r="D35" s="158"/>
      <c r="E35" s="123"/>
      <c r="F35" s="97">
        <f t="shared" si="0"/>
        <v>0</v>
      </c>
      <c r="G35" s="161"/>
      <c r="H35" s="142"/>
      <c r="I35" s="130" t="e">
        <f>VLOOKUP(H35,Presupuesto!$B$11:$C$565,2,0)</f>
        <v>#N/A</v>
      </c>
      <c r="J35" s="98" t="str">
        <f t="shared" si="2"/>
        <v>Aseguramiento de la Calidad</v>
      </c>
      <c r="K35" s="98" t="s">
        <v>411</v>
      </c>
    </row>
    <row r="36" spans="3:11">
      <c r="C36" s="141"/>
      <c r="D36" s="158"/>
      <c r="E36" s="123"/>
      <c r="F36" s="97">
        <f t="shared" si="0"/>
        <v>0</v>
      </c>
      <c r="G36" s="161"/>
      <c r="H36" s="142"/>
      <c r="I36" s="130" t="e">
        <f>VLOOKUP(H36,Presupuesto!$B$11:$C$565,2,0)</f>
        <v>#N/A</v>
      </c>
      <c r="J36" s="98" t="str">
        <f t="shared" si="2"/>
        <v>Aseguramiento de la Calidad</v>
      </c>
      <c r="K36" s="98" t="s">
        <v>411</v>
      </c>
    </row>
    <row r="37" spans="3:11">
      <c r="C37" s="141"/>
      <c r="D37" s="158"/>
      <c r="E37" s="123"/>
      <c r="F37" s="97">
        <f t="shared" si="0"/>
        <v>0</v>
      </c>
      <c r="G37" s="161"/>
      <c r="H37" s="142"/>
      <c r="I37" s="130" t="e">
        <f>VLOOKUP(H37,Presupuesto!$B$11:$C$565,2,0)</f>
        <v>#N/A</v>
      </c>
      <c r="J37" s="98" t="str">
        <f t="shared" si="2"/>
        <v>Aseguramiento de la Calidad</v>
      </c>
      <c r="K37" s="98" t="s">
        <v>411</v>
      </c>
    </row>
    <row r="38" spans="3:11">
      <c r="C38" s="141"/>
      <c r="D38" s="158"/>
      <c r="E38" s="123"/>
      <c r="F38" s="97">
        <f t="shared" si="0"/>
        <v>0</v>
      </c>
      <c r="G38" s="161"/>
      <c r="H38" s="142"/>
      <c r="I38" s="130" t="e">
        <f>VLOOKUP(H38,Presupuesto!$B$11:$C$565,2,0)</f>
        <v>#N/A</v>
      </c>
      <c r="J38" s="98" t="str">
        <f t="shared" si="2"/>
        <v>Aseguramiento de la Calidad</v>
      </c>
      <c r="K38" s="98" t="s">
        <v>411</v>
      </c>
    </row>
    <row r="39" spans="3:11">
      <c r="C39" s="143"/>
      <c r="D39" s="151"/>
      <c r="E39" s="118"/>
      <c r="F39" s="97">
        <f t="shared" ref="F39:F45" si="3">D39*E39</f>
        <v>0</v>
      </c>
      <c r="G39" s="161"/>
      <c r="H39" s="144"/>
      <c r="I39" s="130" t="e">
        <f>VLOOKUP(H39,Presupuesto!$B$11:$C$565,2,0)</f>
        <v>#N/A</v>
      </c>
      <c r="J39" s="98" t="str">
        <f t="shared" si="2"/>
        <v>Aseguramiento de la Calidad</v>
      </c>
      <c r="K39" s="98" t="s">
        <v>411</v>
      </c>
    </row>
    <row r="40" spans="3:11">
      <c r="C40" s="143"/>
      <c r="D40" s="151"/>
      <c r="E40" s="118"/>
      <c r="F40" s="97">
        <f t="shared" si="3"/>
        <v>0</v>
      </c>
      <c r="G40" s="161"/>
      <c r="H40" s="144"/>
      <c r="I40" s="130" t="e">
        <f>VLOOKUP(H40,Presupuesto!$B$11:$C$565,2,0)</f>
        <v>#N/A</v>
      </c>
      <c r="J40" s="98" t="str">
        <f t="shared" si="2"/>
        <v>Aseguramiento de la Calidad</v>
      </c>
      <c r="K40" s="98" t="s">
        <v>411</v>
      </c>
    </row>
    <row r="41" spans="3:11">
      <c r="C41" s="143"/>
      <c r="D41" s="151"/>
      <c r="E41" s="118"/>
      <c r="F41" s="97">
        <f t="shared" si="3"/>
        <v>0</v>
      </c>
      <c r="G41" s="161"/>
      <c r="H41" s="144"/>
      <c r="I41" s="130" t="e">
        <f>VLOOKUP(H41,Presupuesto!$B$11:$C$565,2,0)</f>
        <v>#N/A</v>
      </c>
      <c r="J41" s="98" t="str">
        <f t="shared" si="2"/>
        <v>Aseguramiento de la Calidad</v>
      </c>
      <c r="K41" s="98" t="s">
        <v>411</v>
      </c>
    </row>
    <row r="42" spans="3:11">
      <c r="C42" s="143"/>
      <c r="D42" s="151"/>
      <c r="E42" s="118"/>
      <c r="F42" s="97">
        <f t="shared" si="3"/>
        <v>0</v>
      </c>
      <c r="G42" s="161"/>
      <c r="H42" s="144"/>
      <c r="I42" s="130" t="e">
        <f>VLOOKUP(H42,Presupuesto!$B$11:$C$565,2,0)</f>
        <v>#N/A</v>
      </c>
      <c r="J42" s="98" t="str">
        <f t="shared" si="2"/>
        <v>Aseguramiento de la Calidad</v>
      </c>
      <c r="K42" s="98" t="s">
        <v>411</v>
      </c>
    </row>
    <row r="43" spans="3:11">
      <c r="C43" s="143"/>
      <c r="D43" s="151"/>
      <c r="E43" s="118"/>
      <c r="F43" s="97">
        <f t="shared" si="3"/>
        <v>0</v>
      </c>
      <c r="G43" s="161"/>
      <c r="H43" s="144"/>
      <c r="I43" s="130" t="e">
        <f>VLOOKUP(H43,Presupuesto!$B$11:$C$565,2,0)</f>
        <v>#N/A</v>
      </c>
      <c r="J43" s="98" t="str">
        <f t="shared" si="2"/>
        <v>Aseguramiento de la Calidad</v>
      </c>
      <c r="K43" s="98" t="s">
        <v>411</v>
      </c>
    </row>
    <row r="44" spans="3:11">
      <c r="C44" s="143"/>
      <c r="D44" s="151"/>
      <c r="E44" s="118"/>
      <c r="F44" s="97">
        <f t="shared" si="3"/>
        <v>0</v>
      </c>
      <c r="G44" s="161"/>
      <c r="H44" s="144"/>
      <c r="I44" s="130" t="e">
        <f>VLOOKUP(H44,Presupuesto!$B$11:$C$565,2,0)</f>
        <v>#N/A</v>
      </c>
      <c r="J44" s="98" t="str">
        <f t="shared" si="2"/>
        <v>Aseguramiento de la Calidad</v>
      </c>
      <c r="K44" s="98" t="s">
        <v>411</v>
      </c>
    </row>
    <row r="45" spans="3:11">
      <c r="C45" s="143"/>
      <c r="D45" s="151"/>
      <c r="E45" s="118"/>
      <c r="F45" s="97">
        <f t="shared" si="3"/>
        <v>0</v>
      </c>
      <c r="G45" s="161"/>
      <c r="H45" s="144"/>
      <c r="I45" s="130" t="e">
        <f>VLOOKUP(H45,Presupuesto!$B$11:$C$565,2,0)</f>
        <v>#N/A</v>
      </c>
      <c r="J45" s="98" t="str">
        <f t="shared" si="2"/>
        <v>Aseguramiento de la Calidad</v>
      </c>
      <c r="K45" s="98" t="s">
        <v>411</v>
      </c>
    </row>
    <row r="46" spans="3:11">
      <c r="C46" s="143"/>
      <c r="D46" s="151"/>
      <c r="E46" s="118"/>
      <c r="F46" s="97">
        <f t="shared" si="0"/>
        <v>0</v>
      </c>
      <c r="G46" s="161"/>
      <c r="H46" s="144"/>
      <c r="I46" s="130" t="e">
        <f>VLOOKUP(H46,Presupuesto!$B$11:$C$565,2,0)</f>
        <v>#N/A</v>
      </c>
      <c r="J46" s="98" t="str">
        <f t="shared" si="2"/>
        <v>Aseguramiento de la Calidad</v>
      </c>
      <c r="K46" s="98" t="s">
        <v>411</v>
      </c>
    </row>
    <row r="47" spans="3:11">
      <c r="C47" s="145"/>
      <c r="D47" s="151"/>
      <c r="E47" s="118"/>
      <c r="F47" s="97">
        <f t="shared" si="0"/>
        <v>0</v>
      </c>
      <c r="G47" s="161"/>
      <c r="H47" s="146"/>
      <c r="I47" s="130" t="e">
        <f>VLOOKUP(H47,Presupuesto!$B$11:$C$565,2,0)</f>
        <v>#N/A</v>
      </c>
      <c r="J47" s="98" t="str">
        <f t="shared" si="2"/>
        <v>Aseguramiento de la Calidad</v>
      </c>
      <c r="K47" s="98" t="s">
        <v>402</v>
      </c>
    </row>
    <row r="48" spans="3:11">
      <c r="C48" s="145"/>
      <c r="D48" s="151"/>
      <c r="E48" s="118"/>
      <c r="F48" s="97">
        <f t="shared" si="0"/>
        <v>0</v>
      </c>
      <c r="G48" s="161"/>
      <c r="H48" s="146"/>
      <c r="I48" s="130" t="e">
        <f>VLOOKUP(H48,Presupuesto!$B$11:$C$565,2,0)</f>
        <v>#N/A</v>
      </c>
      <c r="J48" s="98" t="str">
        <f t="shared" si="2"/>
        <v>Aseguramiento de la Calidad</v>
      </c>
      <c r="K48" s="98" t="s">
        <v>411</v>
      </c>
    </row>
    <row r="49" spans="3:11">
      <c r="C49" s="145"/>
      <c r="D49" s="151"/>
      <c r="E49" s="118"/>
      <c r="F49" s="97">
        <f t="shared" si="0"/>
        <v>0</v>
      </c>
      <c r="G49" s="161"/>
      <c r="H49" s="146"/>
      <c r="I49" s="130" t="e">
        <f>VLOOKUP(H49,Presupuesto!$B$11:$C$565,2,0)</f>
        <v>#N/A</v>
      </c>
      <c r="J49" s="98" t="str">
        <f t="shared" si="2"/>
        <v>Aseguramiento de la Calidad</v>
      </c>
      <c r="K49" s="98" t="s">
        <v>411</v>
      </c>
    </row>
    <row r="50" spans="3:11">
      <c r="C50" s="145"/>
      <c r="D50" s="151"/>
      <c r="E50" s="118"/>
      <c r="F50" s="97">
        <f t="shared" si="0"/>
        <v>0</v>
      </c>
      <c r="G50" s="161"/>
      <c r="H50" s="146"/>
      <c r="I50" s="130" t="e">
        <f>VLOOKUP(H50,Presupuesto!$B$11:$C$565,2,0)</f>
        <v>#N/A</v>
      </c>
      <c r="J50" s="98" t="str">
        <f t="shared" si="2"/>
        <v>Aseguramiento de la Calidad</v>
      </c>
      <c r="K50" s="98" t="s">
        <v>411</v>
      </c>
    </row>
    <row r="51" spans="3:11" ht="15.75" thickBot="1">
      <c r="C51" s="147"/>
      <c r="D51" s="159"/>
      <c r="E51" s="103"/>
      <c r="F51" s="105">
        <f t="shared" si="0"/>
        <v>0</v>
      </c>
      <c r="G51" s="162"/>
      <c r="H51" s="148"/>
      <c r="I51" s="132" t="e">
        <f>VLOOKUP(H51,Presupuesto!$B$11:$C$565,2,0)</f>
        <v>#N/A</v>
      </c>
      <c r="J51" s="106" t="str">
        <f t="shared" si="2"/>
        <v>Aseguramiento de la Calidad</v>
      </c>
      <c r="K51" s="124" t="s">
        <v>393</v>
      </c>
    </row>
    <row r="53" spans="3:11" ht="15.75" thickBot="1">
      <c r="F53" s="90"/>
      <c r="G53" s="89"/>
      <c r="H53" s="90"/>
      <c r="I53" s="90"/>
    </row>
    <row r="54" spans="3:11" ht="15.75" thickBot="1">
      <c r="C54" s="157" t="s">
        <v>53</v>
      </c>
      <c r="D54" s="373">
        <f>SUM(F61:F95)</f>
        <v>0</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391</v>
      </c>
      <c r="D57" s="369"/>
      <c r="E57" s="93"/>
      <c r="F57" s="93"/>
      <c r="G57" s="93"/>
      <c r="H57" s="76"/>
      <c r="I57" s="76"/>
      <c r="J57" s="76"/>
      <c r="K57" s="112"/>
    </row>
    <row r="58" spans="3:11" ht="18.75">
      <c r="C58" s="210"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130</v>
      </c>
      <c r="H60" s="136" t="s">
        <v>46</v>
      </c>
      <c r="I60" s="133" t="s">
        <v>131</v>
      </c>
      <c r="J60" s="133" t="s">
        <v>409</v>
      </c>
      <c r="K60" s="133" t="s">
        <v>410</v>
      </c>
    </row>
    <row r="61" spans="3:11">
      <c r="C61" s="220" t="s">
        <v>438</v>
      </c>
      <c r="D61" s="221"/>
      <c r="E61" s="219">
        <f>HLOOKUP(C61,$AH$2:$BU$3,2,0)</f>
        <v>620</v>
      </c>
      <c r="F61" s="97">
        <f t="shared" ref="F61:F95" si="4">D61*E61</f>
        <v>0</v>
      </c>
      <c r="G61" s="161"/>
      <c r="H61" s="142"/>
      <c r="I61" s="130" t="e">
        <f>VLOOKUP(H61,Presupuesto!$B$11:$C$565,2,0)</f>
        <v>#N/A</v>
      </c>
      <c r="J61" s="218" t="s">
        <v>1478</v>
      </c>
      <c r="K61" s="98" t="s">
        <v>393</v>
      </c>
    </row>
    <row r="62" spans="3:11">
      <c r="C62" s="141"/>
      <c r="D62" s="158"/>
      <c r="E62" s="123"/>
      <c r="F62" s="97">
        <f t="shared" si="4"/>
        <v>0</v>
      </c>
      <c r="G62" s="161"/>
      <c r="H62" s="142"/>
      <c r="I62" s="130" t="e">
        <f>VLOOKUP(H62,Presupuesto!$B$11:$C$565,2,0)</f>
        <v>#N/A</v>
      </c>
      <c r="J62" s="98" t="str">
        <f>$J$61</f>
        <v>Desarrollo del Sistema de Educación Superior</v>
      </c>
      <c r="K62" s="98" t="s">
        <v>411</v>
      </c>
    </row>
    <row r="63" spans="3:11">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c r="C64" s="141"/>
      <c r="D64" s="158"/>
      <c r="E64" s="123"/>
      <c r="F64" s="97">
        <f t="shared" si="4"/>
        <v>0</v>
      </c>
      <c r="G64" s="161"/>
      <c r="H64" s="142"/>
      <c r="I64" s="130" t="e">
        <f>VLOOKUP(H64,Presupuesto!$B$11:$C$565,2,0)</f>
        <v>#N/A</v>
      </c>
      <c r="J64" s="98" t="str">
        <f t="shared" si="5"/>
        <v>Desarrollo del Sistema de Educación Superior</v>
      </c>
      <c r="K64" s="98" t="s">
        <v>411</v>
      </c>
    </row>
    <row r="65" spans="3:11">
      <c r="C65" s="141"/>
      <c r="D65" s="158"/>
      <c r="E65" s="123"/>
      <c r="F65" s="97">
        <f t="shared" si="4"/>
        <v>0</v>
      </c>
      <c r="G65" s="161"/>
      <c r="H65" s="142"/>
      <c r="I65" s="130" t="e">
        <f>VLOOKUP(H65,Presupuesto!$B$11:$C$565,2,0)</f>
        <v>#N/A</v>
      </c>
      <c r="J65" s="98" t="str">
        <f t="shared" si="5"/>
        <v>Desarrollo del Sistema de Educación Superior</v>
      </c>
      <c r="K65" s="98" t="s">
        <v>411</v>
      </c>
    </row>
    <row r="66" spans="3:11">
      <c r="C66" s="141"/>
      <c r="D66" s="158"/>
      <c r="E66" s="123"/>
      <c r="F66" s="97">
        <f t="shared" si="4"/>
        <v>0</v>
      </c>
      <c r="G66" s="161"/>
      <c r="H66" s="142"/>
      <c r="I66" s="130" t="e">
        <f>VLOOKUP(H66,Presupuesto!$B$11:$C$565,2,0)</f>
        <v>#N/A</v>
      </c>
      <c r="J66" s="98" t="str">
        <f t="shared" si="5"/>
        <v>Desarrollo del Sistema de Educación Superior</v>
      </c>
      <c r="K66" s="98" t="s">
        <v>400</v>
      </c>
    </row>
    <row r="67" spans="3:11">
      <c r="C67" s="141"/>
      <c r="D67" s="158"/>
      <c r="E67" s="123"/>
      <c r="F67" s="97">
        <f t="shared" si="4"/>
        <v>0</v>
      </c>
      <c r="G67" s="161"/>
      <c r="H67" s="142"/>
      <c r="I67" s="130" t="e">
        <f>VLOOKUP(H67,Presupuesto!$B$11:$C$565,2,0)</f>
        <v>#N/A</v>
      </c>
      <c r="J67" s="98" t="str">
        <f t="shared" si="5"/>
        <v>Desarrollo del Sistema de Educación Superior</v>
      </c>
      <c r="K67" s="98" t="s">
        <v>411</v>
      </c>
    </row>
    <row r="68" spans="3:11">
      <c r="C68" s="141"/>
      <c r="D68" s="158"/>
      <c r="E68" s="123"/>
      <c r="F68" s="97">
        <f t="shared" si="4"/>
        <v>0</v>
      </c>
      <c r="G68" s="161"/>
      <c r="H68" s="142"/>
      <c r="I68" s="130" t="e">
        <f>VLOOKUP(H68,Presupuesto!$B$11:$C$565,2,0)</f>
        <v>#N/A</v>
      </c>
      <c r="J68" s="98" t="str">
        <f t="shared" si="5"/>
        <v>Desarrollo del Sistema de Educación Superior</v>
      </c>
      <c r="K68" s="98" t="s">
        <v>411</v>
      </c>
    </row>
    <row r="69" spans="3:11">
      <c r="C69" s="141"/>
      <c r="D69" s="158"/>
      <c r="E69" s="123"/>
      <c r="F69" s="97">
        <f t="shared" si="4"/>
        <v>0</v>
      </c>
      <c r="G69" s="161"/>
      <c r="H69" s="142"/>
      <c r="I69" s="130" t="e">
        <f>VLOOKUP(H69,Presupuesto!$B$11:$C$565,2,0)</f>
        <v>#N/A</v>
      </c>
      <c r="J69" s="98" t="str">
        <f t="shared" si="5"/>
        <v>Desarrollo del Sistema de Educación Superior</v>
      </c>
      <c r="K69" s="98" t="s">
        <v>411</v>
      </c>
    </row>
    <row r="70" spans="3:11">
      <c r="C70" s="141"/>
      <c r="D70" s="158"/>
      <c r="E70" s="123"/>
      <c r="F70" s="97">
        <f t="shared" si="4"/>
        <v>0</v>
      </c>
      <c r="G70" s="161"/>
      <c r="H70" s="142"/>
      <c r="I70" s="130" t="e">
        <f>VLOOKUP(H70,Presupuesto!$B$11:$C$565,2,0)</f>
        <v>#N/A</v>
      </c>
      <c r="J70" s="98" t="str">
        <f t="shared" si="5"/>
        <v>Desarrollo del Sistema de Educación Superior</v>
      </c>
      <c r="K70" s="98" t="s">
        <v>411</v>
      </c>
    </row>
    <row r="71" spans="3:11">
      <c r="C71" s="141"/>
      <c r="D71" s="158"/>
      <c r="E71" s="123"/>
      <c r="F71" s="97">
        <f t="shared" si="4"/>
        <v>0</v>
      </c>
      <c r="G71" s="161"/>
      <c r="H71" s="142"/>
      <c r="I71" s="130" t="e">
        <f>VLOOKUP(H71,Presupuesto!$B$11:$C$565,2,0)</f>
        <v>#N/A</v>
      </c>
      <c r="J71" s="98" t="str">
        <f t="shared" si="5"/>
        <v>Desarrollo del Sistema de Educación Superior</v>
      </c>
      <c r="K71" s="98" t="s">
        <v>411</v>
      </c>
    </row>
    <row r="72" spans="3:11">
      <c r="C72" s="141"/>
      <c r="D72" s="158"/>
      <c r="E72" s="123"/>
      <c r="F72" s="97">
        <f t="shared" si="4"/>
        <v>0</v>
      </c>
      <c r="G72" s="161"/>
      <c r="H72" s="142"/>
      <c r="I72" s="130" t="e">
        <f>VLOOKUP(H72,Presupuesto!$B$11:$C$565,2,0)</f>
        <v>#N/A</v>
      </c>
      <c r="J72" s="98" t="str">
        <f t="shared" si="5"/>
        <v>Desarrollo del Sistema de Educación Superior</v>
      </c>
      <c r="K72" s="98" t="s">
        <v>411</v>
      </c>
    </row>
    <row r="73" spans="3:11">
      <c r="C73" s="141"/>
      <c r="D73" s="158"/>
      <c r="E73" s="123"/>
      <c r="F73" s="97">
        <f t="shared" si="4"/>
        <v>0</v>
      </c>
      <c r="G73" s="161"/>
      <c r="H73" s="142"/>
      <c r="I73" s="130" t="e">
        <f>VLOOKUP(H73,Presupuesto!$B$11:$C$565,2,0)</f>
        <v>#N/A</v>
      </c>
      <c r="J73" s="98" t="str">
        <f t="shared" si="5"/>
        <v>Desarrollo del Sistema de Educación Superior</v>
      </c>
      <c r="K73" s="98" t="s">
        <v>411</v>
      </c>
    </row>
    <row r="74" spans="3:11">
      <c r="C74" s="141"/>
      <c r="D74" s="158"/>
      <c r="E74" s="123"/>
      <c r="F74" s="97">
        <f t="shared" si="4"/>
        <v>0</v>
      </c>
      <c r="G74" s="161"/>
      <c r="H74" s="142"/>
      <c r="I74" s="130" t="e">
        <f>VLOOKUP(H74,Presupuesto!$B$11:$C$565,2,0)</f>
        <v>#N/A</v>
      </c>
      <c r="J74" s="98" t="str">
        <f t="shared" si="5"/>
        <v>Desarrollo del Sistema de Educación Superior</v>
      </c>
      <c r="K74" s="98" t="s">
        <v>411</v>
      </c>
    </row>
    <row r="75" spans="3:11">
      <c r="C75" s="141"/>
      <c r="D75" s="158"/>
      <c r="E75" s="123"/>
      <c r="F75" s="97">
        <f t="shared" si="4"/>
        <v>0</v>
      </c>
      <c r="G75" s="161"/>
      <c r="H75" s="142"/>
      <c r="I75" s="130" t="e">
        <f>VLOOKUP(H75,Presupuesto!$B$11:$C$565,2,0)</f>
        <v>#N/A</v>
      </c>
      <c r="J75" s="98" t="str">
        <f t="shared" si="5"/>
        <v>Desarrollo del Sistema de Educación Superior</v>
      </c>
      <c r="K75" s="98" t="s">
        <v>411</v>
      </c>
    </row>
    <row r="76" spans="3:11">
      <c r="C76" s="141"/>
      <c r="D76" s="158"/>
      <c r="E76" s="123"/>
      <c r="F76" s="97">
        <f t="shared" si="4"/>
        <v>0</v>
      </c>
      <c r="G76" s="161"/>
      <c r="H76" s="142"/>
      <c r="I76" s="130" t="e">
        <f>VLOOKUP(H76,Presupuesto!$B$11:$C$565,2,0)</f>
        <v>#N/A</v>
      </c>
      <c r="J76" s="98" t="str">
        <f t="shared" si="5"/>
        <v>Desarrollo del Sistema de Educación Superior</v>
      </c>
      <c r="K76" s="98" t="s">
        <v>411</v>
      </c>
    </row>
    <row r="77" spans="3:11">
      <c r="C77" s="141"/>
      <c r="D77" s="158"/>
      <c r="E77" s="123"/>
      <c r="F77" s="97">
        <f t="shared" si="4"/>
        <v>0</v>
      </c>
      <c r="G77" s="161"/>
      <c r="H77" s="142"/>
      <c r="I77" s="130" t="e">
        <f>VLOOKUP(H77,Presupuesto!$B$11:$C$565,2,0)</f>
        <v>#N/A</v>
      </c>
      <c r="J77" s="98" t="str">
        <f t="shared" si="5"/>
        <v>Desarrollo del Sistema de Educación Superior</v>
      </c>
      <c r="K77" s="98" t="s">
        <v>411</v>
      </c>
    </row>
    <row r="78" spans="3:11">
      <c r="C78" s="141"/>
      <c r="D78" s="158"/>
      <c r="E78" s="123"/>
      <c r="F78" s="97">
        <f t="shared" si="4"/>
        <v>0</v>
      </c>
      <c r="G78" s="161"/>
      <c r="H78" s="142"/>
      <c r="I78" s="130" t="e">
        <f>VLOOKUP(H78,Presupuesto!$B$11:$C$565,2,0)</f>
        <v>#N/A</v>
      </c>
      <c r="J78" s="98" t="str">
        <f t="shared" si="5"/>
        <v>Desarrollo del Sistema de Educación Superior</v>
      </c>
      <c r="K78" s="98" t="s">
        <v>411</v>
      </c>
    </row>
    <row r="79" spans="3:11">
      <c r="C79" s="141"/>
      <c r="D79" s="158"/>
      <c r="E79" s="123"/>
      <c r="F79" s="97">
        <f t="shared" si="4"/>
        <v>0</v>
      </c>
      <c r="G79" s="161"/>
      <c r="H79" s="142"/>
      <c r="I79" s="130" t="e">
        <f>VLOOKUP(H79,Presupuesto!$B$11:$C$565,2,0)</f>
        <v>#N/A</v>
      </c>
      <c r="J79" s="98" t="str">
        <f t="shared" si="5"/>
        <v>Desarrollo del Sistema de Educación Superior</v>
      </c>
      <c r="K79" s="98" t="s">
        <v>411</v>
      </c>
    </row>
    <row r="80" spans="3:11">
      <c r="C80" s="141"/>
      <c r="D80" s="158"/>
      <c r="E80" s="123"/>
      <c r="F80" s="97">
        <f t="shared" si="4"/>
        <v>0</v>
      </c>
      <c r="G80" s="161"/>
      <c r="H80" s="142"/>
      <c r="I80" s="130" t="e">
        <f>VLOOKUP(H80,Presupuesto!$B$11:$C$565,2,0)</f>
        <v>#N/A</v>
      </c>
      <c r="J80" s="98" t="str">
        <f t="shared" si="5"/>
        <v>Desarrollo del Sistema de Educación Superior</v>
      </c>
      <c r="K80" s="98" t="s">
        <v>411</v>
      </c>
    </row>
    <row r="81" spans="3:11">
      <c r="C81" s="141"/>
      <c r="D81" s="158"/>
      <c r="E81" s="123"/>
      <c r="F81" s="97">
        <f t="shared" si="4"/>
        <v>0</v>
      </c>
      <c r="G81" s="161"/>
      <c r="H81" s="142"/>
      <c r="I81" s="130" t="e">
        <f>VLOOKUP(H81,Presupuesto!$B$11:$C$565,2,0)</f>
        <v>#N/A</v>
      </c>
      <c r="J81" s="98" t="str">
        <f t="shared" si="5"/>
        <v>Desarrollo del Sistema de Educación Superior</v>
      </c>
      <c r="K81" s="98" t="s">
        <v>411</v>
      </c>
    </row>
    <row r="82" spans="3:11">
      <c r="C82" s="141"/>
      <c r="D82" s="158"/>
      <c r="E82" s="123"/>
      <c r="F82" s="97">
        <f t="shared" si="4"/>
        <v>0</v>
      </c>
      <c r="G82" s="161"/>
      <c r="H82" s="142"/>
      <c r="I82" s="130" t="e">
        <f>VLOOKUP(H82,Presupuesto!$B$11:$C$565,2,0)</f>
        <v>#N/A</v>
      </c>
      <c r="J82" s="98" t="str">
        <f t="shared" si="5"/>
        <v>Desarrollo del Sistema de Educación Superior</v>
      </c>
      <c r="K82" s="98" t="s">
        <v>411</v>
      </c>
    </row>
    <row r="83" spans="3:11">
      <c r="C83" s="143"/>
      <c r="D83" s="151"/>
      <c r="E83" s="118"/>
      <c r="F83" s="97">
        <f t="shared" si="4"/>
        <v>0</v>
      </c>
      <c r="G83" s="161"/>
      <c r="H83" s="144"/>
      <c r="I83" s="130" t="e">
        <f>VLOOKUP(H83,Presupuesto!$B$11:$C$565,2,0)</f>
        <v>#N/A</v>
      </c>
      <c r="J83" s="98" t="str">
        <f t="shared" si="5"/>
        <v>Desarrollo del Sistema de Educación Superior</v>
      </c>
      <c r="K83" s="98" t="s">
        <v>411</v>
      </c>
    </row>
    <row r="84" spans="3:11">
      <c r="C84" s="143"/>
      <c r="D84" s="151"/>
      <c r="E84" s="118"/>
      <c r="F84" s="97">
        <f t="shared" si="4"/>
        <v>0</v>
      </c>
      <c r="G84" s="161"/>
      <c r="H84" s="144"/>
      <c r="I84" s="130" t="e">
        <f>VLOOKUP(H84,Presupuesto!$B$11:$C$565,2,0)</f>
        <v>#N/A</v>
      </c>
      <c r="J84" s="98" t="str">
        <f t="shared" si="5"/>
        <v>Desarrollo del Sistema de Educación Superior</v>
      </c>
      <c r="K84" s="98" t="s">
        <v>411</v>
      </c>
    </row>
    <row r="85" spans="3:11">
      <c r="C85" s="143"/>
      <c r="D85" s="151"/>
      <c r="E85" s="118"/>
      <c r="F85" s="97">
        <f t="shared" si="4"/>
        <v>0</v>
      </c>
      <c r="G85" s="161"/>
      <c r="H85" s="144"/>
      <c r="I85" s="130" t="e">
        <f>VLOOKUP(H85,Presupuesto!$B$11:$C$565,2,0)</f>
        <v>#N/A</v>
      </c>
      <c r="J85" s="98" t="str">
        <f t="shared" si="5"/>
        <v>Desarrollo del Sistema de Educación Superior</v>
      </c>
      <c r="K85" s="98" t="s">
        <v>411</v>
      </c>
    </row>
    <row r="86" spans="3:11">
      <c r="C86" s="143"/>
      <c r="D86" s="151"/>
      <c r="E86" s="118"/>
      <c r="F86" s="97">
        <f t="shared" si="4"/>
        <v>0</v>
      </c>
      <c r="G86" s="161"/>
      <c r="H86" s="144"/>
      <c r="I86" s="130" t="e">
        <f>VLOOKUP(H86,Presupuesto!$B$11:$C$565,2,0)</f>
        <v>#N/A</v>
      </c>
      <c r="J86" s="98" t="str">
        <f t="shared" si="5"/>
        <v>Desarrollo del Sistema de Educación Superior</v>
      </c>
      <c r="K86" s="98" t="s">
        <v>411</v>
      </c>
    </row>
    <row r="87" spans="3:11">
      <c r="C87" s="143"/>
      <c r="D87" s="151"/>
      <c r="E87" s="118"/>
      <c r="F87" s="97">
        <f t="shared" si="4"/>
        <v>0</v>
      </c>
      <c r="G87" s="161"/>
      <c r="H87" s="144"/>
      <c r="I87" s="130" t="e">
        <f>VLOOKUP(H87,Presupuesto!$B$11:$C$565,2,0)</f>
        <v>#N/A</v>
      </c>
      <c r="J87" s="98" t="str">
        <f t="shared" si="5"/>
        <v>Desarrollo del Sistema de Educación Superior</v>
      </c>
      <c r="K87" s="98" t="s">
        <v>411</v>
      </c>
    </row>
    <row r="88" spans="3:11">
      <c r="C88" s="143"/>
      <c r="D88" s="151"/>
      <c r="E88" s="118"/>
      <c r="F88" s="97">
        <f t="shared" si="4"/>
        <v>0</v>
      </c>
      <c r="G88" s="161"/>
      <c r="H88" s="144"/>
      <c r="I88" s="130" t="e">
        <f>VLOOKUP(H88,Presupuesto!$B$11:$C$565,2,0)</f>
        <v>#N/A</v>
      </c>
      <c r="J88" s="98" t="str">
        <f t="shared" si="5"/>
        <v>Desarrollo del Sistema de Educación Superior</v>
      </c>
      <c r="K88" s="98" t="s">
        <v>411</v>
      </c>
    </row>
    <row r="89" spans="3:11">
      <c r="C89" s="143"/>
      <c r="D89" s="151"/>
      <c r="E89" s="118"/>
      <c r="F89" s="97">
        <f t="shared" si="4"/>
        <v>0</v>
      </c>
      <c r="G89" s="161"/>
      <c r="H89" s="144"/>
      <c r="I89" s="130" t="e">
        <f>VLOOKUP(H89,Presupuesto!$B$11:$C$565,2,0)</f>
        <v>#N/A</v>
      </c>
      <c r="J89" s="98" t="str">
        <f t="shared" si="5"/>
        <v>Desarrollo del Sistema de Educación Superior</v>
      </c>
      <c r="K89" s="98" t="s">
        <v>411</v>
      </c>
    </row>
    <row r="90" spans="3:11">
      <c r="C90" s="143"/>
      <c r="D90" s="151"/>
      <c r="E90" s="118"/>
      <c r="F90" s="97">
        <f t="shared" si="4"/>
        <v>0</v>
      </c>
      <c r="G90" s="161"/>
      <c r="H90" s="144"/>
      <c r="I90" s="130" t="e">
        <f>VLOOKUP(H90,Presupuesto!$B$11:$C$565,2,0)</f>
        <v>#N/A</v>
      </c>
      <c r="J90" s="98" t="str">
        <f t="shared" si="5"/>
        <v>Desarrollo del Sistema de Educación Superior</v>
      </c>
      <c r="K90" s="98" t="s">
        <v>411</v>
      </c>
    </row>
    <row r="91" spans="3:11">
      <c r="C91" s="145"/>
      <c r="D91" s="151"/>
      <c r="E91" s="118"/>
      <c r="F91" s="97">
        <f t="shared" si="4"/>
        <v>0</v>
      </c>
      <c r="G91" s="161"/>
      <c r="H91" s="146"/>
      <c r="I91" s="130" t="e">
        <f>VLOOKUP(H91,Presupuesto!$B$11:$C$565,2,0)</f>
        <v>#N/A</v>
      </c>
      <c r="J91" s="98" t="str">
        <f t="shared" si="5"/>
        <v>Desarrollo del Sistema de Educación Superior</v>
      </c>
      <c r="K91" s="98" t="s">
        <v>402</v>
      </c>
    </row>
    <row r="92" spans="3:11">
      <c r="C92" s="145"/>
      <c r="D92" s="151"/>
      <c r="E92" s="118"/>
      <c r="F92" s="97">
        <f t="shared" si="4"/>
        <v>0</v>
      </c>
      <c r="G92" s="161"/>
      <c r="H92" s="146"/>
      <c r="I92" s="130" t="e">
        <f>VLOOKUP(H92,Presupuesto!$B$11:$C$565,2,0)</f>
        <v>#N/A</v>
      </c>
      <c r="J92" s="98" t="str">
        <f t="shared" si="5"/>
        <v>Desarrollo del Sistema de Educación Superior</v>
      </c>
      <c r="K92" s="98" t="s">
        <v>411</v>
      </c>
    </row>
    <row r="93" spans="3:11">
      <c r="C93" s="145"/>
      <c r="D93" s="151"/>
      <c r="E93" s="118"/>
      <c r="F93" s="97">
        <f t="shared" si="4"/>
        <v>0</v>
      </c>
      <c r="G93" s="161"/>
      <c r="H93" s="146"/>
      <c r="I93" s="130" t="e">
        <f>VLOOKUP(H93,Presupuesto!$B$11:$C$565,2,0)</f>
        <v>#N/A</v>
      </c>
      <c r="J93" s="98" t="str">
        <f t="shared" si="5"/>
        <v>Desarrollo del Sistema de Educación Superior</v>
      </c>
      <c r="K93" s="98" t="s">
        <v>411</v>
      </c>
    </row>
    <row r="94" spans="3:11">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row r="98" spans="3:11" ht="15.75" thickBot="1">
      <c r="C98" s="157" t="s">
        <v>53</v>
      </c>
      <c r="D98" s="373">
        <f>SUM(F105:F139)</f>
        <v>0</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391</v>
      </c>
      <c r="D101" s="369"/>
      <c r="E101" s="93"/>
      <c r="F101" s="93"/>
      <c r="G101" s="93"/>
      <c r="H101" s="76"/>
      <c r="I101" s="76"/>
      <c r="J101" s="76"/>
      <c r="K101" s="112"/>
    </row>
    <row r="102" spans="3:11" ht="18.75">
      <c r="C102" s="210"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408"/>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130</v>
      </c>
      <c r="H104" s="136" t="s">
        <v>46</v>
      </c>
      <c r="I104" s="133" t="s">
        <v>131</v>
      </c>
      <c r="J104" s="133" t="s">
        <v>409</v>
      </c>
      <c r="K104" s="133" t="s">
        <v>410</v>
      </c>
    </row>
    <row r="105" spans="3:11">
      <c r="C105" s="220" t="s">
        <v>438</v>
      </c>
      <c r="D105" s="221"/>
      <c r="E105" s="219">
        <f>HLOOKUP(C105,$AH$2:$BU$3,2,0)</f>
        <v>620</v>
      </c>
      <c r="F105" s="97">
        <f t="shared" ref="F105:F139" si="6">D105*E105</f>
        <v>0</v>
      </c>
      <c r="G105" s="161"/>
      <c r="H105" s="142"/>
      <c r="I105" s="130" t="e">
        <f>VLOOKUP(H105,Presupuesto!$B$11:$C$565,2,0)</f>
        <v>#N/A</v>
      </c>
      <c r="J105" s="218" t="s">
        <v>1478</v>
      </c>
      <c r="K105" s="98" t="s">
        <v>393</v>
      </c>
    </row>
    <row r="106" spans="3:11">
      <c r="C106" s="141"/>
      <c r="D106" s="158"/>
      <c r="E106" s="123"/>
      <c r="F106" s="97">
        <f t="shared" si="6"/>
        <v>0</v>
      </c>
      <c r="G106" s="161"/>
      <c r="H106" s="142"/>
      <c r="I106" s="130" t="e">
        <f>VLOOKUP(H106,Presupuesto!$B$11:$C$565,2,0)</f>
        <v>#N/A</v>
      </c>
      <c r="J106" s="98" t="str">
        <f>$J$105</f>
        <v>Desarrollo del Sistema de Educación Superior</v>
      </c>
      <c r="K106" s="98" t="s">
        <v>411</v>
      </c>
    </row>
    <row r="107" spans="3:11">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c r="F141" s="90"/>
      <c r="G141" s="89"/>
      <c r="H141" s="90"/>
      <c r="I141" s="90"/>
    </row>
    <row r="142" spans="3:11" ht="15.75" thickBot="1">
      <c r="C142" s="157" t="s">
        <v>53</v>
      </c>
      <c r="D142" s="373">
        <f>SUM(F149:F183)</f>
        <v>0</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391</v>
      </c>
      <c r="D145" s="369"/>
      <c r="E145" s="93"/>
      <c r="F145" s="93"/>
      <c r="G145" s="93"/>
      <c r="H145" s="76"/>
      <c r="I145" s="76"/>
      <c r="J145" s="76"/>
      <c r="K145" s="112"/>
    </row>
    <row r="146" spans="3:11" ht="18.75">
      <c r="C146" s="210"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130</v>
      </c>
      <c r="H148" s="136" t="s">
        <v>46</v>
      </c>
      <c r="I148" s="133" t="s">
        <v>131</v>
      </c>
      <c r="J148" s="133" t="s">
        <v>409</v>
      </c>
      <c r="K148" s="133" t="s">
        <v>410</v>
      </c>
    </row>
    <row r="149" spans="3:11">
      <c r="C149" s="220" t="s">
        <v>438</v>
      </c>
      <c r="D149" s="221"/>
      <c r="E149" s="219">
        <f>HLOOKUP(C149,$AH$2:$BU$3,2,0)</f>
        <v>620</v>
      </c>
      <c r="F149" s="97">
        <f t="shared" ref="F149:F183" si="8">D149*E149</f>
        <v>0</v>
      </c>
      <c r="G149" s="161"/>
      <c r="H149" s="142"/>
      <c r="I149" s="130" t="e">
        <f>VLOOKUP(H149,Presupuesto!$B$11:$C$565,2,0)</f>
        <v>#N/A</v>
      </c>
      <c r="J149" s="218" t="s">
        <v>1478</v>
      </c>
      <c r="K149" s="98" t="s">
        <v>393</v>
      </c>
    </row>
    <row r="150" spans="3:11">
      <c r="C150" s="141"/>
      <c r="D150" s="158"/>
      <c r="E150" s="123"/>
      <c r="F150" s="97">
        <f t="shared" si="8"/>
        <v>0</v>
      </c>
      <c r="G150" s="161"/>
      <c r="H150" s="142"/>
      <c r="I150" s="130" t="e">
        <f>VLOOKUP(H150,Presupuesto!$B$11:$C$565,2,0)</f>
        <v>#N/A</v>
      </c>
      <c r="J150" s="98" t="str">
        <f>$J$149</f>
        <v>Desarrollo del Sistema de Educación Superior</v>
      </c>
      <c r="K150" s="98" t="s">
        <v>411</v>
      </c>
    </row>
    <row r="151" spans="3:11">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row r="186" spans="3:11" ht="15.75" thickBot="1">
      <c r="C186" s="157" t="s">
        <v>53</v>
      </c>
      <c r="D186" s="373">
        <f>SUM(F193:F227)</f>
        <v>0</v>
      </c>
      <c r="F186" s="70"/>
      <c r="G186" s="79"/>
      <c r="H186" s="70"/>
      <c r="I186" s="70"/>
    </row>
    <row r="187" spans="3:11">
      <c r="C187" s="70"/>
      <c r="D187" s="31"/>
      <c r="E187" s="93"/>
      <c r="F187" s="93"/>
      <c r="G187" s="93"/>
      <c r="H187" s="76"/>
      <c r="I187" s="76"/>
      <c r="J187" s="76"/>
      <c r="K187" s="112"/>
    </row>
    <row r="188" spans="3:11">
      <c r="C188" s="70"/>
      <c r="D188" s="31"/>
      <c r="E188" s="93"/>
      <c r="F188" s="93"/>
      <c r="G188" s="93"/>
      <c r="H188" s="76"/>
      <c r="I188" s="76"/>
      <c r="J188" s="76"/>
      <c r="K188" s="112"/>
    </row>
    <row r="189" spans="3:11" ht="15.75">
      <c r="C189" s="202" t="s">
        <v>391</v>
      </c>
      <c r="D189" s="369"/>
      <c r="E189" s="93"/>
      <c r="F189" s="93"/>
      <c r="G189" s="93"/>
      <c r="H189" s="76"/>
      <c r="I189" s="76"/>
      <c r="J189" s="76"/>
      <c r="K189" s="112"/>
    </row>
    <row r="190" spans="3:11" ht="18.75">
      <c r="C190" s="210"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c r="F191" s="93"/>
      <c r="G191" s="76"/>
      <c r="H191" s="76"/>
      <c r="I191" s="76"/>
    </row>
    <row r="192" spans="3:11" ht="30.75" thickBot="1">
      <c r="C192" s="129" t="s">
        <v>44</v>
      </c>
      <c r="D192" s="129" t="s">
        <v>55</v>
      </c>
      <c r="E192" s="136" t="s">
        <v>57</v>
      </c>
      <c r="F192" s="135" t="s">
        <v>27</v>
      </c>
      <c r="G192" s="133" t="s">
        <v>130</v>
      </c>
      <c r="H192" s="136" t="s">
        <v>46</v>
      </c>
      <c r="I192" s="133" t="s">
        <v>131</v>
      </c>
      <c r="J192" s="133" t="s">
        <v>409</v>
      </c>
      <c r="K192" s="133" t="s">
        <v>410</v>
      </c>
    </row>
    <row r="193" spans="3:11">
      <c r="C193" s="220" t="s">
        <v>438</v>
      </c>
      <c r="D193" s="221"/>
      <c r="E193" s="219">
        <f>HLOOKUP(C193,$AH$2:$BU$3,2,0)</f>
        <v>620</v>
      </c>
      <c r="F193" s="97">
        <f t="shared" ref="F193:F227" si="10">D193*E193</f>
        <v>0</v>
      </c>
      <c r="G193" s="161"/>
      <c r="H193" s="142"/>
      <c r="I193" s="130" t="e">
        <f>VLOOKUP(H193,Presupuesto!$B$11:$C$565,2,0)</f>
        <v>#N/A</v>
      </c>
      <c r="J193" s="218" t="s">
        <v>1478</v>
      </c>
      <c r="K193" s="98" t="s">
        <v>393</v>
      </c>
    </row>
    <row r="194" spans="3:11">
      <c r="C194" s="141"/>
      <c r="D194" s="158"/>
      <c r="E194" s="123"/>
      <c r="F194" s="97">
        <f t="shared" si="10"/>
        <v>0</v>
      </c>
      <c r="G194" s="161"/>
      <c r="H194" s="142"/>
      <c r="I194" s="130" t="e">
        <f>VLOOKUP(H194,Presupuesto!$B$11:$C$565,2,0)</f>
        <v>#N/A</v>
      </c>
      <c r="J194" s="98" t="str">
        <f>$J$193</f>
        <v>Desarrollo del Sistema de Educación Superior</v>
      </c>
      <c r="K194" s="98" t="s">
        <v>411</v>
      </c>
    </row>
    <row r="195" spans="3:11">
      <c r="C195" s="141"/>
      <c r="D195" s="158"/>
      <c r="E195" s="123"/>
      <c r="F195" s="97">
        <f t="shared" si="10"/>
        <v>0</v>
      </c>
      <c r="G195" s="161"/>
      <c r="H195" s="142"/>
      <c r="I195" s="130" t="e">
        <f>VLOOKUP(H195,Presupuesto!$B$11:$C$565,2,0)</f>
        <v>#N/A</v>
      </c>
      <c r="J195" s="98" t="str">
        <f t="shared" ref="J195:J227" si="11">$J$193</f>
        <v>Desarrollo del Sistema de Educación Superior</v>
      </c>
      <c r="K195" s="98" t="s">
        <v>411</v>
      </c>
    </row>
    <row r="196" spans="3:11">
      <c r="C196" s="141"/>
      <c r="D196" s="158"/>
      <c r="E196" s="123"/>
      <c r="F196" s="97">
        <f t="shared" si="10"/>
        <v>0</v>
      </c>
      <c r="G196" s="161"/>
      <c r="H196" s="142"/>
      <c r="I196" s="130" t="e">
        <f>VLOOKUP(H196,Presupuesto!$B$11:$C$565,2,0)</f>
        <v>#N/A</v>
      </c>
      <c r="J196" s="98" t="str">
        <f t="shared" si="11"/>
        <v>Desarrollo del Sistema de Educación Superior</v>
      </c>
      <c r="K196" s="98" t="s">
        <v>411</v>
      </c>
    </row>
    <row r="197" spans="3:11">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c r="F229" s="90"/>
      <c r="G229" s="89"/>
      <c r="H229" s="90"/>
      <c r="I229" s="90"/>
    </row>
    <row r="230" spans="3:11" ht="15.75" thickBot="1">
      <c r="C230" s="157" t="s">
        <v>53</v>
      </c>
      <c r="D230" s="373">
        <f>SUM(F237:F271)</f>
        <v>0</v>
      </c>
      <c r="F230" s="70"/>
      <c r="G230" s="79"/>
      <c r="H230" s="70"/>
      <c r="I230" s="70"/>
    </row>
    <row r="231" spans="3:11">
      <c r="C231" s="70"/>
      <c r="D231" s="31"/>
      <c r="E231" s="93"/>
      <c r="F231" s="93"/>
      <c r="G231" s="93"/>
      <c r="H231" s="76"/>
      <c r="I231" s="76"/>
      <c r="J231" s="76"/>
      <c r="K231" s="112"/>
    </row>
    <row r="232" spans="3:11">
      <c r="C232" s="70"/>
      <c r="D232" s="31"/>
      <c r="E232" s="93"/>
      <c r="F232" s="93"/>
      <c r="G232" s="93"/>
      <c r="H232" s="76"/>
      <c r="I232" s="76"/>
      <c r="J232" s="76"/>
      <c r="K232" s="112"/>
    </row>
    <row r="233" spans="3:11" ht="15.75">
      <c r="C233" s="202" t="s">
        <v>391</v>
      </c>
      <c r="D233" s="369"/>
      <c r="E233" s="93"/>
      <c r="F233" s="93"/>
      <c r="G233" s="93"/>
      <c r="H233" s="76"/>
      <c r="I233" s="76"/>
      <c r="J233" s="76"/>
      <c r="K233" s="112"/>
    </row>
    <row r="234" spans="3:11" ht="18.7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c r="F235" s="93"/>
      <c r="G235" s="76"/>
      <c r="H235" s="76"/>
      <c r="I235" s="76"/>
    </row>
    <row r="236" spans="3:11" ht="30.75" thickBot="1">
      <c r="C236" s="129" t="s">
        <v>44</v>
      </c>
      <c r="D236" s="129" t="s">
        <v>55</v>
      </c>
      <c r="E236" s="136" t="s">
        <v>57</v>
      </c>
      <c r="F236" s="135" t="s">
        <v>27</v>
      </c>
      <c r="G236" s="133" t="s">
        <v>130</v>
      </c>
      <c r="H236" s="136" t="s">
        <v>46</v>
      </c>
      <c r="I236" s="133" t="s">
        <v>131</v>
      </c>
      <c r="J236" s="133" t="s">
        <v>409</v>
      </c>
      <c r="K236" s="133" t="s">
        <v>410</v>
      </c>
    </row>
    <row r="237" spans="3:11">
      <c r="C237" s="220" t="s">
        <v>438</v>
      </c>
      <c r="D237" s="221"/>
      <c r="E237" s="219">
        <f>HLOOKUP(C237,$AH$2:$BU$3,2,0)</f>
        <v>620</v>
      </c>
      <c r="F237" s="97">
        <f t="shared" ref="F237:F271" si="12">D237*E237</f>
        <v>0</v>
      </c>
      <c r="G237" s="161"/>
      <c r="H237" s="142"/>
      <c r="I237" s="130" t="e">
        <f>VLOOKUP(H237,Presupuesto!$B$11:$C$565,2,0)</f>
        <v>#N/A</v>
      </c>
      <c r="J237" s="218" t="s">
        <v>1478</v>
      </c>
      <c r="K237" s="98" t="s">
        <v>393</v>
      </c>
    </row>
    <row r="238" spans="3:11">
      <c r="C238" s="141"/>
      <c r="D238" s="158"/>
      <c r="E238" s="123"/>
      <c r="F238" s="97">
        <f t="shared" si="12"/>
        <v>0</v>
      </c>
      <c r="G238" s="161"/>
      <c r="H238" s="142"/>
      <c r="I238" s="130" t="e">
        <f>VLOOKUP(H238,Presupuesto!$B$11:$C$565,2,0)</f>
        <v>#N/A</v>
      </c>
      <c r="J238" s="98" t="str">
        <f>$J$237</f>
        <v>Desarrollo del Sistema de Educación Superior</v>
      </c>
      <c r="K238" s="98" t="s">
        <v>411</v>
      </c>
    </row>
    <row r="239" spans="3:11">
      <c r="C239" s="141"/>
      <c r="D239" s="158"/>
      <c r="E239" s="123"/>
      <c r="F239" s="97">
        <f t="shared" si="12"/>
        <v>0</v>
      </c>
      <c r="G239" s="161"/>
      <c r="H239" s="142"/>
      <c r="I239" s="130" t="e">
        <f>VLOOKUP(H239,Presupuesto!$B$11:$C$565,2,0)</f>
        <v>#N/A</v>
      </c>
      <c r="J239" s="98" t="str">
        <f t="shared" ref="J239:J271" si="13">$J$237</f>
        <v>Desarrollo del Sistema de Educación Superior</v>
      </c>
      <c r="K239" s="98" t="s">
        <v>411</v>
      </c>
    </row>
    <row r="240" spans="3:11">
      <c r="C240" s="141"/>
      <c r="D240" s="158"/>
      <c r="E240" s="123"/>
      <c r="F240" s="97">
        <f t="shared" si="12"/>
        <v>0</v>
      </c>
      <c r="G240" s="161"/>
      <c r="H240" s="142"/>
      <c r="I240" s="130" t="e">
        <f>VLOOKUP(H240,Presupuesto!$B$11:$C$565,2,0)</f>
        <v>#N/A</v>
      </c>
      <c r="J240" s="98" t="str">
        <f t="shared" si="13"/>
        <v>Desarrollo del Sistema de Educación Superior</v>
      </c>
      <c r="K240" s="98" t="s">
        <v>411</v>
      </c>
    </row>
    <row r="241" spans="3:11">
      <c r="C241" s="141"/>
      <c r="D241" s="158"/>
      <c r="E241" s="123"/>
      <c r="F241" s="97">
        <f t="shared" si="12"/>
        <v>0</v>
      </c>
      <c r="G241" s="161"/>
      <c r="H241" s="142"/>
      <c r="I241" s="130" t="e">
        <f>VLOOKUP(H241,Presupuesto!$B$11:$C$565,2,0)</f>
        <v>#N/A</v>
      </c>
      <c r="J241" s="98" t="str">
        <f t="shared" si="13"/>
        <v>Desarrollo del Sistema de Educación Superior</v>
      </c>
      <c r="K241" s="98" t="s">
        <v>411</v>
      </c>
    </row>
    <row r="242" spans="3:11">
      <c r="C242" s="141"/>
      <c r="D242" s="158"/>
      <c r="E242" s="123"/>
      <c r="F242" s="97">
        <f t="shared" si="12"/>
        <v>0</v>
      </c>
      <c r="G242" s="161"/>
      <c r="H242" s="142"/>
      <c r="I242" s="130" t="e">
        <f>VLOOKUP(H242,Presupuesto!$B$11:$C$565,2,0)</f>
        <v>#N/A</v>
      </c>
      <c r="J242" s="98" t="str">
        <f t="shared" si="13"/>
        <v>Desarrollo del Sistema de Educación Superior</v>
      </c>
      <c r="K242" s="98" t="s">
        <v>400</v>
      </c>
    </row>
    <row r="243" spans="3:11">
      <c r="C243" s="141"/>
      <c r="D243" s="158"/>
      <c r="E243" s="123"/>
      <c r="F243" s="97">
        <f t="shared" si="12"/>
        <v>0</v>
      </c>
      <c r="G243" s="161"/>
      <c r="H243" s="142"/>
      <c r="I243" s="130" t="e">
        <f>VLOOKUP(H243,Presupuesto!$B$11:$C$565,2,0)</f>
        <v>#N/A</v>
      </c>
      <c r="J243" s="98" t="str">
        <f t="shared" si="13"/>
        <v>Desarrollo del Sistema de Educación Superior</v>
      </c>
      <c r="K243" s="98" t="s">
        <v>411</v>
      </c>
    </row>
    <row r="244" spans="3:11">
      <c r="C244" s="141"/>
      <c r="D244" s="158"/>
      <c r="E244" s="123"/>
      <c r="F244" s="97">
        <f t="shared" si="12"/>
        <v>0</v>
      </c>
      <c r="G244" s="161"/>
      <c r="H244" s="142"/>
      <c r="I244" s="130" t="e">
        <f>VLOOKUP(H244,Presupuesto!$B$11:$C$565,2,0)</f>
        <v>#N/A</v>
      </c>
      <c r="J244" s="98" t="str">
        <f t="shared" si="13"/>
        <v>Desarrollo del Sistema de Educación Superior</v>
      </c>
      <c r="K244" s="98" t="s">
        <v>411</v>
      </c>
    </row>
    <row r="245" spans="3:11">
      <c r="C245" s="141"/>
      <c r="D245" s="158"/>
      <c r="E245" s="123"/>
      <c r="F245" s="97">
        <f t="shared" si="12"/>
        <v>0</v>
      </c>
      <c r="G245" s="161"/>
      <c r="H245" s="142"/>
      <c r="I245" s="130" t="e">
        <f>VLOOKUP(H245,Presupuesto!$B$11:$C$565,2,0)</f>
        <v>#N/A</v>
      </c>
      <c r="J245" s="98" t="str">
        <f t="shared" si="13"/>
        <v>Desarrollo del Sistema de Educación Superior</v>
      </c>
      <c r="K245" s="98" t="s">
        <v>411</v>
      </c>
    </row>
    <row r="246" spans="3:11">
      <c r="C246" s="141"/>
      <c r="D246" s="158"/>
      <c r="E246" s="123"/>
      <c r="F246" s="97">
        <f t="shared" si="12"/>
        <v>0</v>
      </c>
      <c r="G246" s="161"/>
      <c r="H246" s="142"/>
      <c r="I246" s="130" t="e">
        <f>VLOOKUP(H246,Presupuesto!$B$11:$C$565,2,0)</f>
        <v>#N/A</v>
      </c>
      <c r="J246" s="98" t="str">
        <f t="shared" si="13"/>
        <v>Desarrollo del Sistema de Educación Superior</v>
      </c>
      <c r="K246" s="98" t="s">
        <v>411</v>
      </c>
    </row>
    <row r="247" spans="3:11">
      <c r="C247" s="141"/>
      <c r="D247" s="158"/>
      <c r="E247" s="123"/>
      <c r="F247" s="97">
        <f t="shared" si="12"/>
        <v>0</v>
      </c>
      <c r="G247" s="161"/>
      <c r="H247" s="142"/>
      <c r="I247" s="130" t="e">
        <f>VLOOKUP(H247,Presupuesto!$B$11:$C$565,2,0)</f>
        <v>#N/A</v>
      </c>
      <c r="J247" s="98" t="str">
        <f t="shared" si="13"/>
        <v>Desarrollo del Sistema de Educación Superior</v>
      </c>
      <c r="K247" s="98" t="s">
        <v>411</v>
      </c>
    </row>
    <row r="248" spans="3:11">
      <c r="C248" s="141"/>
      <c r="D248" s="158"/>
      <c r="E248" s="123"/>
      <c r="F248" s="97">
        <f t="shared" si="12"/>
        <v>0</v>
      </c>
      <c r="G248" s="161"/>
      <c r="H248" s="142"/>
      <c r="I248" s="130" t="e">
        <f>VLOOKUP(H248,Presupuesto!$B$11:$C$565,2,0)</f>
        <v>#N/A</v>
      </c>
      <c r="J248" s="98" t="str">
        <f t="shared" si="13"/>
        <v>Desarrollo del Sistema de Educación Superior</v>
      </c>
      <c r="K248" s="98" t="s">
        <v>411</v>
      </c>
    </row>
    <row r="249" spans="3:11">
      <c r="C249" s="141"/>
      <c r="D249" s="158"/>
      <c r="E249" s="123"/>
      <c r="F249" s="97">
        <f t="shared" si="12"/>
        <v>0</v>
      </c>
      <c r="G249" s="161"/>
      <c r="H249" s="142"/>
      <c r="I249" s="130" t="e">
        <f>VLOOKUP(H249,Presupuesto!$B$11:$C$565,2,0)</f>
        <v>#N/A</v>
      </c>
      <c r="J249" s="98" t="str">
        <f t="shared" si="13"/>
        <v>Desarrollo del Sistema de Educación Superior</v>
      </c>
      <c r="K249" s="98" t="s">
        <v>411</v>
      </c>
    </row>
    <row r="250" spans="3:11">
      <c r="C250" s="141"/>
      <c r="D250" s="158"/>
      <c r="E250" s="123"/>
      <c r="F250" s="97">
        <f t="shared" si="12"/>
        <v>0</v>
      </c>
      <c r="G250" s="161"/>
      <c r="H250" s="142"/>
      <c r="I250" s="130" t="e">
        <f>VLOOKUP(H250,Presupuesto!$B$11:$C$565,2,0)</f>
        <v>#N/A</v>
      </c>
      <c r="J250" s="98" t="str">
        <f t="shared" si="13"/>
        <v>Desarrollo del Sistema de Educación Superior</v>
      </c>
      <c r="K250" s="98" t="s">
        <v>411</v>
      </c>
    </row>
    <row r="251" spans="3:11">
      <c r="C251" s="141"/>
      <c r="D251" s="158"/>
      <c r="E251" s="123"/>
      <c r="F251" s="97">
        <f t="shared" si="12"/>
        <v>0</v>
      </c>
      <c r="G251" s="161"/>
      <c r="H251" s="142"/>
      <c r="I251" s="130" t="e">
        <f>VLOOKUP(H251,Presupuesto!$B$11:$C$565,2,0)</f>
        <v>#N/A</v>
      </c>
      <c r="J251" s="98" t="str">
        <f t="shared" si="13"/>
        <v>Desarrollo del Sistema de Educación Superior</v>
      </c>
      <c r="K251" s="98" t="s">
        <v>411</v>
      </c>
    </row>
    <row r="252" spans="3:11">
      <c r="C252" s="141"/>
      <c r="D252" s="158"/>
      <c r="E252" s="123"/>
      <c r="F252" s="97">
        <f t="shared" si="12"/>
        <v>0</v>
      </c>
      <c r="G252" s="161"/>
      <c r="H252" s="142"/>
      <c r="I252" s="130" t="e">
        <f>VLOOKUP(H252,Presupuesto!$B$11:$C$565,2,0)</f>
        <v>#N/A</v>
      </c>
      <c r="J252" s="98" t="str">
        <f t="shared" si="13"/>
        <v>Desarrollo del Sistema de Educación Superior</v>
      </c>
      <c r="K252" s="98" t="s">
        <v>411</v>
      </c>
    </row>
    <row r="253" spans="3:11">
      <c r="C253" s="141"/>
      <c r="D253" s="158"/>
      <c r="E253" s="123"/>
      <c r="F253" s="97">
        <f t="shared" si="12"/>
        <v>0</v>
      </c>
      <c r="G253" s="161"/>
      <c r="H253" s="142"/>
      <c r="I253" s="130" t="e">
        <f>VLOOKUP(H253,Presupuesto!$B$11:$C$565,2,0)</f>
        <v>#N/A</v>
      </c>
      <c r="J253" s="98" t="str">
        <f t="shared" si="13"/>
        <v>Desarrollo del Sistema de Educación Superior</v>
      </c>
      <c r="K253" s="98" t="s">
        <v>411</v>
      </c>
    </row>
    <row r="254" spans="3:11">
      <c r="C254" s="141"/>
      <c r="D254" s="158"/>
      <c r="E254" s="123"/>
      <c r="F254" s="97">
        <f t="shared" si="12"/>
        <v>0</v>
      </c>
      <c r="G254" s="161"/>
      <c r="H254" s="142"/>
      <c r="I254" s="130" t="e">
        <f>VLOOKUP(H254,Presupuesto!$B$11:$C$565,2,0)</f>
        <v>#N/A</v>
      </c>
      <c r="J254" s="98" t="str">
        <f t="shared" si="13"/>
        <v>Desarrollo del Sistema de Educación Superior</v>
      </c>
      <c r="K254" s="98" t="s">
        <v>411</v>
      </c>
    </row>
    <row r="255" spans="3:11">
      <c r="C255" s="141"/>
      <c r="D255" s="158"/>
      <c r="E255" s="123"/>
      <c r="F255" s="97">
        <f t="shared" si="12"/>
        <v>0</v>
      </c>
      <c r="G255" s="161"/>
      <c r="H255" s="142"/>
      <c r="I255" s="130" t="e">
        <f>VLOOKUP(H255,Presupuesto!$B$11:$C$565,2,0)</f>
        <v>#N/A</v>
      </c>
      <c r="J255" s="98" t="str">
        <f t="shared" si="13"/>
        <v>Desarrollo del Sistema de Educación Superior</v>
      </c>
      <c r="K255" s="98" t="s">
        <v>411</v>
      </c>
    </row>
    <row r="256" spans="3:11">
      <c r="C256" s="141"/>
      <c r="D256" s="158"/>
      <c r="E256" s="123"/>
      <c r="F256" s="97">
        <f t="shared" si="12"/>
        <v>0</v>
      </c>
      <c r="G256" s="161"/>
      <c r="H256" s="142"/>
      <c r="I256" s="130" t="e">
        <f>VLOOKUP(H256,Presupuesto!$B$11:$C$565,2,0)</f>
        <v>#N/A</v>
      </c>
      <c r="J256" s="98" t="str">
        <f t="shared" si="13"/>
        <v>Desarrollo del Sistema de Educación Superior</v>
      </c>
      <c r="K256" s="98" t="s">
        <v>411</v>
      </c>
    </row>
    <row r="257" spans="3:11">
      <c r="C257" s="141"/>
      <c r="D257" s="158"/>
      <c r="E257" s="123"/>
      <c r="F257" s="97">
        <f t="shared" si="12"/>
        <v>0</v>
      </c>
      <c r="G257" s="161"/>
      <c r="H257" s="142"/>
      <c r="I257" s="130" t="e">
        <f>VLOOKUP(H257,Presupuesto!$B$11:$C$565,2,0)</f>
        <v>#N/A</v>
      </c>
      <c r="J257" s="98" t="str">
        <f t="shared" si="13"/>
        <v>Desarrollo del Sistema de Educación Superior</v>
      </c>
      <c r="K257" s="98" t="s">
        <v>411</v>
      </c>
    </row>
    <row r="258" spans="3:11">
      <c r="C258" s="141"/>
      <c r="D258" s="158"/>
      <c r="E258" s="123"/>
      <c r="F258" s="97">
        <f t="shared" si="12"/>
        <v>0</v>
      </c>
      <c r="G258" s="161"/>
      <c r="H258" s="142"/>
      <c r="I258" s="130" t="e">
        <f>VLOOKUP(H258,Presupuesto!$B$11:$C$565,2,0)</f>
        <v>#N/A</v>
      </c>
      <c r="J258" s="98" t="str">
        <f t="shared" si="13"/>
        <v>Desarrollo del Sistema de Educación Superior</v>
      </c>
      <c r="K258" s="98" t="s">
        <v>411</v>
      </c>
    </row>
    <row r="259" spans="3:11">
      <c r="C259" s="143"/>
      <c r="D259" s="151"/>
      <c r="E259" s="118"/>
      <c r="F259" s="97">
        <f t="shared" si="12"/>
        <v>0</v>
      </c>
      <c r="G259" s="161"/>
      <c r="H259" s="144"/>
      <c r="I259" s="130" t="e">
        <f>VLOOKUP(H259,Presupuesto!$B$11:$C$565,2,0)</f>
        <v>#N/A</v>
      </c>
      <c r="J259" s="98" t="str">
        <f t="shared" si="13"/>
        <v>Desarrollo del Sistema de Educación Superior</v>
      </c>
      <c r="K259" s="98" t="s">
        <v>411</v>
      </c>
    </row>
    <row r="260" spans="3:11">
      <c r="C260" s="143"/>
      <c r="D260" s="151"/>
      <c r="E260" s="118"/>
      <c r="F260" s="97">
        <f t="shared" si="12"/>
        <v>0</v>
      </c>
      <c r="G260" s="161"/>
      <c r="H260" s="144"/>
      <c r="I260" s="130" t="e">
        <f>VLOOKUP(H260,Presupuesto!$B$11:$C$565,2,0)</f>
        <v>#N/A</v>
      </c>
      <c r="J260" s="98" t="str">
        <f t="shared" si="13"/>
        <v>Desarrollo del Sistema de Educación Superior</v>
      </c>
      <c r="K260" s="98" t="s">
        <v>411</v>
      </c>
    </row>
    <row r="261" spans="3:11">
      <c r="C261" s="143"/>
      <c r="D261" s="151"/>
      <c r="E261" s="118"/>
      <c r="F261" s="97">
        <f t="shared" si="12"/>
        <v>0</v>
      </c>
      <c r="G261" s="161"/>
      <c r="H261" s="144"/>
      <c r="I261" s="130" t="e">
        <f>VLOOKUP(H261,Presupuesto!$B$11:$C$565,2,0)</f>
        <v>#N/A</v>
      </c>
      <c r="J261" s="98" t="str">
        <f t="shared" si="13"/>
        <v>Desarrollo del Sistema de Educación Superior</v>
      </c>
      <c r="K261" s="98" t="s">
        <v>411</v>
      </c>
    </row>
    <row r="262" spans="3:11">
      <c r="C262" s="143"/>
      <c r="D262" s="151"/>
      <c r="E262" s="118"/>
      <c r="F262" s="97">
        <f t="shared" si="12"/>
        <v>0</v>
      </c>
      <c r="G262" s="161"/>
      <c r="H262" s="144"/>
      <c r="I262" s="130" t="e">
        <f>VLOOKUP(H262,Presupuesto!$B$11:$C$565,2,0)</f>
        <v>#N/A</v>
      </c>
      <c r="J262" s="98" t="str">
        <f t="shared" si="13"/>
        <v>Desarrollo del Sistema de Educación Superior</v>
      </c>
      <c r="K262" s="98" t="s">
        <v>411</v>
      </c>
    </row>
    <row r="263" spans="3:11">
      <c r="C263" s="143"/>
      <c r="D263" s="151"/>
      <c r="E263" s="118"/>
      <c r="F263" s="97">
        <f t="shared" si="12"/>
        <v>0</v>
      </c>
      <c r="G263" s="161"/>
      <c r="H263" s="144"/>
      <c r="I263" s="130" t="e">
        <f>VLOOKUP(H263,Presupuesto!$B$11:$C$565,2,0)</f>
        <v>#N/A</v>
      </c>
      <c r="J263" s="98" t="str">
        <f t="shared" si="13"/>
        <v>Desarrollo del Sistema de Educación Superior</v>
      </c>
      <c r="K263" s="98" t="s">
        <v>411</v>
      </c>
    </row>
    <row r="264" spans="3:11">
      <c r="C264" s="143"/>
      <c r="D264" s="151"/>
      <c r="E264" s="118"/>
      <c r="F264" s="97">
        <f t="shared" si="12"/>
        <v>0</v>
      </c>
      <c r="G264" s="161"/>
      <c r="H264" s="144"/>
      <c r="I264" s="130" t="e">
        <f>VLOOKUP(H264,Presupuesto!$B$11:$C$565,2,0)</f>
        <v>#N/A</v>
      </c>
      <c r="J264" s="98" t="str">
        <f t="shared" si="13"/>
        <v>Desarrollo del Sistema de Educación Superior</v>
      </c>
      <c r="K264" s="98" t="s">
        <v>411</v>
      </c>
    </row>
    <row r="265" spans="3:11">
      <c r="C265" s="143"/>
      <c r="D265" s="151"/>
      <c r="E265" s="118"/>
      <c r="F265" s="97">
        <f t="shared" si="12"/>
        <v>0</v>
      </c>
      <c r="G265" s="161"/>
      <c r="H265" s="144"/>
      <c r="I265" s="130" t="e">
        <f>VLOOKUP(H265,Presupuesto!$B$11:$C$565,2,0)</f>
        <v>#N/A</v>
      </c>
      <c r="J265" s="98" t="str">
        <f t="shared" si="13"/>
        <v>Desarrollo del Sistema de Educación Superior</v>
      </c>
      <c r="K265" s="98" t="s">
        <v>411</v>
      </c>
    </row>
    <row r="266" spans="3:11">
      <c r="C266" s="143"/>
      <c r="D266" s="151"/>
      <c r="E266" s="118"/>
      <c r="F266" s="97">
        <f t="shared" si="12"/>
        <v>0</v>
      </c>
      <c r="G266" s="161"/>
      <c r="H266" s="144"/>
      <c r="I266" s="130" t="e">
        <f>VLOOKUP(H266,Presupuesto!$B$11:$C$565,2,0)</f>
        <v>#N/A</v>
      </c>
      <c r="J266" s="98" t="str">
        <f t="shared" si="13"/>
        <v>Desarrollo del Sistema de Educación Superior</v>
      </c>
      <c r="K266" s="98" t="s">
        <v>411</v>
      </c>
    </row>
    <row r="267" spans="3:11">
      <c r="C267" s="145"/>
      <c r="D267" s="151"/>
      <c r="E267" s="118"/>
      <c r="F267" s="97">
        <f t="shared" si="12"/>
        <v>0</v>
      </c>
      <c r="G267" s="161"/>
      <c r="H267" s="146"/>
      <c r="I267" s="130" t="e">
        <f>VLOOKUP(H267,Presupuesto!$B$11:$C$565,2,0)</f>
        <v>#N/A</v>
      </c>
      <c r="J267" s="98" t="str">
        <f t="shared" si="13"/>
        <v>Desarrollo del Sistema de Educación Superior</v>
      </c>
      <c r="K267" s="98" t="s">
        <v>402</v>
      </c>
    </row>
    <row r="268" spans="3:11">
      <c r="C268" s="145"/>
      <c r="D268" s="151"/>
      <c r="E268" s="118"/>
      <c r="F268" s="97">
        <f t="shared" si="12"/>
        <v>0</v>
      </c>
      <c r="G268" s="161"/>
      <c r="H268" s="146"/>
      <c r="I268" s="130" t="e">
        <f>VLOOKUP(H268,Presupuesto!$B$11:$C$565,2,0)</f>
        <v>#N/A</v>
      </c>
      <c r="J268" s="98" t="str">
        <f t="shared" si="13"/>
        <v>Desarrollo del Sistema de Educación Superior</v>
      </c>
      <c r="K268" s="98" t="s">
        <v>411</v>
      </c>
    </row>
    <row r="269" spans="3:11">
      <c r="C269" s="145"/>
      <c r="D269" s="151"/>
      <c r="E269" s="118"/>
      <c r="F269" s="97">
        <f t="shared" si="12"/>
        <v>0</v>
      </c>
      <c r="G269" s="161"/>
      <c r="H269" s="146"/>
      <c r="I269" s="130" t="e">
        <f>VLOOKUP(H269,Presupuesto!$B$11:$C$565,2,0)</f>
        <v>#N/A</v>
      </c>
      <c r="J269" s="98" t="str">
        <f t="shared" si="13"/>
        <v>Desarrollo del Sistema de Educación Superior</v>
      </c>
      <c r="K269" s="98" t="s">
        <v>411</v>
      </c>
    </row>
    <row r="270" spans="3:11">
      <c r="C270" s="145"/>
      <c r="D270" s="151"/>
      <c r="E270" s="118"/>
      <c r="F270" s="97">
        <f t="shared" si="12"/>
        <v>0</v>
      </c>
      <c r="G270" s="161"/>
      <c r="H270" s="146"/>
      <c r="I270" s="130" t="e">
        <f>VLOOKUP(H270,Presupuesto!$B$11:$C$565,2,0)</f>
        <v>#N/A</v>
      </c>
      <c r="J270" s="98" t="str">
        <f t="shared" si="13"/>
        <v>Desarrollo del Sistema de Educación Superior</v>
      </c>
      <c r="K270" s="98" t="s">
        <v>411</v>
      </c>
    </row>
    <row r="271" spans="3:11" ht="15.75" thickBot="1">
      <c r="C271" s="147"/>
      <c r="D271" s="159"/>
      <c r="E271" s="103"/>
      <c r="F271" s="105">
        <f t="shared" si="12"/>
        <v>0</v>
      </c>
      <c r="G271" s="162"/>
      <c r="H271" s="148"/>
      <c r="I271" s="132" t="e">
        <f>VLOOKUP(H271,Presupuesto!$B$11:$C$565,2,0)</f>
        <v>#N/A</v>
      </c>
      <c r="J271" s="106" t="str">
        <f t="shared" si="13"/>
        <v>Desarrollo del Sistema de Educación Superior</v>
      </c>
      <c r="K271" s="124" t="s">
        <v>393</v>
      </c>
    </row>
    <row r="273" spans="3:11" ht="15.75" thickBot="1"/>
    <row r="274" spans="3:11" ht="15.75" thickBot="1">
      <c r="C274" s="157" t="s">
        <v>53</v>
      </c>
      <c r="D274" s="373">
        <f>SUM(F281:F315)</f>
        <v>0</v>
      </c>
      <c r="F274" s="70"/>
      <c r="G274" s="79"/>
      <c r="H274" s="70"/>
      <c r="I274" s="70"/>
    </row>
    <row r="275" spans="3:11">
      <c r="C275" s="70"/>
      <c r="D275" s="31"/>
      <c r="E275" s="93"/>
      <c r="F275" s="93"/>
      <c r="G275" s="93"/>
      <c r="H275" s="76"/>
      <c r="I275" s="76"/>
      <c r="J275" s="76"/>
      <c r="K275" s="112"/>
    </row>
    <row r="276" spans="3:11">
      <c r="C276" s="70"/>
      <c r="D276" s="31"/>
      <c r="E276" s="93"/>
      <c r="F276" s="93"/>
      <c r="G276" s="93"/>
      <c r="H276" s="76"/>
      <c r="I276" s="76"/>
      <c r="J276" s="76"/>
      <c r="K276" s="112"/>
    </row>
    <row r="277" spans="3:11" ht="15.75">
      <c r="C277" s="202" t="s">
        <v>391</v>
      </c>
      <c r="D277" s="369"/>
      <c r="E277" s="93"/>
      <c r="F277" s="93"/>
      <c r="G277" s="93"/>
      <c r="H277" s="76"/>
      <c r="I277" s="76"/>
      <c r="J277" s="76"/>
      <c r="K277" s="112"/>
    </row>
    <row r="278" spans="3:11" ht="18.75">
      <c r="C278" s="210"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c r="F279" s="93"/>
      <c r="G279" s="76"/>
      <c r="H279" s="76"/>
      <c r="I279" s="76"/>
    </row>
    <row r="280" spans="3:11" ht="30.75" thickBot="1">
      <c r="C280" s="129" t="s">
        <v>44</v>
      </c>
      <c r="D280" s="129" t="s">
        <v>55</v>
      </c>
      <c r="E280" s="136" t="s">
        <v>57</v>
      </c>
      <c r="F280" s="135" t="s">
        <v>27</v>
      </c>
      <c r="G280" s="133" t="s">
        <v>130</v>
      </c>
      <c r="H280" s="136" t="s">
        <v>46</v>
      </c>
      <c r="I280" s="133" t="s">
        <v>131</v>
      </c>
      <c r="J280" s="133" t="s">
        <v>409</v>
      </c>
      <c r="K280" s="133" t="s">
        <v>410</v>
      </c>
    </row>
    <row r="281" spans="3:11">
      <c r="C281" s="220" t="s">
        <v>438</v>
      </c>
      <c r="D281" s="221"/>
      <c r="E281" s="219">
        <f>HLOOKUP(C281,$AH$2:$BU$3,2,0)</f>
        <v>620</v>
      </c>
      <c r="F281" s="97">
        <f t="shared" ref="F281:F315" si="14">D281*E281</f>
        <v>0</v>
      </c>
      <c r="G281" s="161"/>
      <c r="H281" s="142"/>
      <c r="I281" s="130" t="e">
        <f>VLOOKUP(H281,Presupuesto!$B$11:$C$565,2,0)</f>
        <v>#N/A</v>
      </c>
      <c r="J281" s="218" t="s">
        <v>1478</v>
      </c>
      <c r="K281" s="98" t="s">
        <v>393</v>
      </c>
    </row>
    <row r="282" spans="3:11">
      <c r="C282" s="141"/>
      <c r="D282" s="158"/>
      <c r="E282" s="123"/>
      <c r="F282" s="97">
        <f t="shared" si="14"/>
        <v>0</v>
      </c>
      <c r="G282" s="161"/>
      <c r="H282" s="142"/>
      <c r="I282" s="130" t="e">
        <f>VLOOKUP(H282,Presupuesto!$B$11:$C$565,2,0)</f>
        <v>#N/A</v>
      </c>
      <c r="J282" s="98" t="str">
        <f>$J$281</f>
        <v>Desarrollo del Sistema de Educación Superior</v>
      </c>
      <c r="K282" s="98" t="s">
        <v>411</v>
      </c>
    </row>
    <row r="283" spans="3:11">
      <c r="C283" s="141"/>
      <c r="D283" s="158"/>
      <c r="E283" s="123"/>
      <c r="F283" s="97">
        <f t="shared" si="14"/>
        <v>0</v>
      </c>
      <c r="G283" s="161"/>
      <c r="H283" s="142"/>
      <c r="I283" s="130" t="e">
        <f>VLOOKUP(H283,Presupuesto!$B$11:$C$565,2,0)</f>
        <v>#N/A</v>
      </c>
      <c r="J283" s="98" t="str">
        <f t="shared" ref="J283:J315" si="15">$J$281</f>
        <v>Desarrollo del Sistema de Educación Superior</v>
      </c>
      <c r="K283" s="98" t="s">
        <v>411</v>
      </c>
    </row>
    <row r="284" spans="3:11">
      <c r="C284" s="141"/>
      <c r="D284" s="158"/>
      <c r="E284" s="123"/>
      <c r="F284" s="97">
        <f t="shared" si="14"/>
        <v>0</v>
      </c>
      <c r="G284" s="161"/>
      <c r="H284" s="142"/>
      <c r="I284" s="130" t="e">
        <f>VLOOKUP(H284,Presupuesto!$B$11:$C$565,2,0)</f>
        <v>#N/A</v>
      </c>
      <c r="J284" s="98" t="str">
        <f t="shared" si="15"/>
        <v>Desarrollo del Sistema de Educación Superior</v>
      </c>
      <c r="K284" s="98" t="s">
        <v>411</v>
      </c>
    </row>
    <row r="285" spans="3:11">
      <c r="C285" s="141"/>
      <c r="D285" s="158"/>
      <c r="E285" s="123"/>
      <c r="F285" s="97">
        <f t="shared" si="14"/>
        <v>0</v>
      </c>
      <c r="G285" s="161"/>
      <c r="H285" s="142"/>
      <c r="I285" s="130" t="e">
        <f>VLOOKUP(H285,Presupuesto!$B$11:$C$565,2,0)</f>
        <v>#N/A</v>
      </c>
      <c r="J285" s="98" t="str">
        <f t="shared" si="15"/>
        <v>Desarrollo del Sistema de Educación Superior</v>
      </c>
      <c r="K285" s="98" t="s">
        <v>411</v>
      </c>
    </row>
    <row r="286" spans="3:11">
      <c r="C286" s="141"/>
      <c r="D286" s="158"/>
      <c r="E286" s="123"/>
      <c r="F286" s="97">
        <f t="shared" si="14"/>
        <v>0</v>
      </c>
      <c r="G286" s="161"/>
      <c r="H286" s="142"/>
      <c r="I286" s="130" t="e">
        <f>VLOOKUP(H286,Presupuesto!$B$11:$C$565,2,0)</f>
        <v>#N/A</v>
      </c>
      <c r="J286" s="98" t="str">
        <f t="shared" si="15"/>
        <v>Desarrollo del Sistema de Educación Superior</v>
      </c>
      <c r="K286" s="98" t="s">
        <v>400</v>
      </c>
    </row>
    <row r="287" spans="3:11">
      <c r="C287" s="141"/>
      <c r="D287" s="158"/>
      <c r="E287" s="123"/>
      <c r="F287" s="97">
        <f t="shared" si="14"/>
        <v>0</v>
      </c>
      <c r="G287" s="161"/>
      <c r="H287" s="142"/>
      <c r="I287" s="130" t="e">
        <f>VLOOKUP(H287,Presupuesto!$B$11:$C$565,2,0)</f>
        <v>#N/A</v>
      </c>
      <c r="J287" s="98" t="str">
        <f t="shared" si="15"/>
        <v>Desarrollo del Sistema de Educación Superior</v>
      </c>
      <c r="K287" s="98" t="s">
        <v>411</v>
      </c>
    </row>
    <row r="288" spans="3:11">
      <c r="C288" s="141"/>
      <c r="D288" s="158"/>
      <c r="E288" s="123"/>
      <c r="F288" s="97">
        <f t="shared" si="14"/>
        <v>0</v>
      </c>
      <c r="G288" s="161"/>
      <c r="H288" s="142"/>
      <c r="I288" s="130" t="e">
        <f>VLOOKUP(H288,Presupuesto!$B$11:$C$565,2,0)</f>
        <v>#N/A</v>
      </c>
      <c r="J288" s="98" t="str">
        <f t="shared" si="15"/>
        <v>Desarrollo del Sistema de Educación Superior</v>
      </c>
      <c r="K288" s="98" t="s">
        <v>411</v>
      </c>
    </row>
    <row r="289" spans="3:11">
      <c r="C289" s="141"/>
      <c r="D289" s="158"/>
      <c r="E289" s="123"/>
      <c r="F289" s="97">
        <f t="shared" si="14"/>
        <v>0</v>
      </c>
      <c r="G289" s="161"/>
      <c r="H289" s="142"/>
      <c r="I289" s="130" t="e">
        <f>VLOOKUP(H289,Presupuesto!$B$11:$C$565,2,0)</f>
        <v>#N/A</v>
      </c>
      <c r="J289" s="98" t="str">
        <f t="shared" si="15"/>
        <v>Desarrollo del Sistema de Educación Superior</v>
      </c>
      <c r="K289" s="98" t="s">
        <v>411</v>
      </c>
    </row>
    <row r="290" spans="3:11">
      <c r="C290" s="141"/>
      <c r="D290" s="158"/>
      <c r="E290" s="123"/>
      <c r="F290" s="97">
        <f t="shared" si="14"/>
        <v>0</v>
      </c>
      <c r="G290" s="161"/>
      <c r="H290" s="142"/>
      <c r="I290" s="130" t="e">
        <f>VLOOKUP(H290,Presupuesto!$B$11:$C$565,2,0)</f>
        <v>#N/A</v>
      </c>
      <c r="J290" s="98" t="str">
        <f t="shared" si="15"/>
        <v>Desarrollo del Sistema de Educación Superior</v>
      </c>
      <c r="K290" s="98" t="s">
        <v>411</v>
      </c>
    </row>
    <row r="291" spans="3:11">
      <c r="C291" s="141"/>
      <c r="D291" s="158"/>
      <c r="E291" s="123"/>
      <c r="F291" s="97">
        <f t="shared" si="14"/>
        <v>0</v>
      </c>
      <c r="G291" s="161"/>
      <c r="H291" s="142"/>
      <c r="I291" s="130" t="e">
        <f>VLOOKUP(H291,Presupuesto!$B$11:$C$565,2,0)</f>
        <v>#N/A</v>
      </c>
      <c r="J291" s="98" t="str">
        <f t="shared" si="15"/>
        <v>Desarrollo del Sistema de Educación Superior</v>
      </c>
      <c r="K291" s="98" t="s">
        <v>411</v>
      </c>
    </row>
    <row r="292" spans="3:11">
      <c r="C292" s="141"/>
      <c r="D292" s="158"/>
      <c r="E292" s="123"/>
      <c r="F292" s="97">
        <f t="shared" si="14"/>
        <v>0</v>
      </c>
      <c r="G292" s="161"/>
      <c r="H292" s="142"/>
      <c r="I292" s="130" t="e">
        <f>VLOOKUP(H292,Presupuesto!$B$11:$C$565,2,0)</f>
        <v>#N/A</v>
      </c>
      <c r="J292" s="98" t="str">
        <f t="shared" si="15"/>
        <v>Desarrollo del Sistema de Educación Superior</v>
      </c>
      <c r="K292" s="98" t="s">
        <v>411</v>
      </c>
    </row>
    <row r="293" spans="3:11">
      <c r="C293" s="141"/>
      <c r="D293" s="158"/>
      <c r="E293" s="123"/>
      <c r="F293" s="97">
        <f t="shared" si="14"/>
        <v>0</v>
      </c>
      <c r="G293" s="161"/>
      <c r="H293" s="142"/>
      <c r="I293" s="130" t="e">
        <f>VLOOKUP(H293,Presupuesto!$B$11:$C$565,2,0)</f>
        <v>#N/A</v>
      </c>
      <c r="J293" s="98" t="str">
        <f t="shared" si="15"/>
        <v>Desarrollo del Sistema de Educación Superior</v>
      </c>
      <c r="K293" s="98" t="s">
        <v>411</v>
      </c>
    </row>
    <row r="294" spans="3:11">
      <c r="C294" s="141"/>
      <c r="D294" s="158"/>
      <c r="E294" s="123"/>
      <c r="F294" s="97">
        <f t="shared" si="14"/>
        <v>0</v>
      </c>
      <c r="G294" s="161"/>
      <c r="H294" s="142"/>
      <c r="I294" s="130" t="e">
        <f>VLOOKUP(H294,Presupuesto!$B$11:$C$565,2,0)</f>
        <v>#N/A</v>
      </c>
      <c r="J294" s="98" t="str">
        <f t="shared" si="15"/>
        <v>Desarrollo del Sistema de Educación Superior</v>
      </c>
      <c r="K294" s="98" t="s">
        <v>411</v>
      </c>
    </row>
    <row r="295" spans="3:11">
      <c r="C295" s="141"/>
      <c r="D295" s="158"/>
      <c r="E295" s="123"/>
      <c r="F295" s="97">
        <f t="shared" si="14"/>
        <v>0</v>
      </c>
      <c r="G295" s="161"/>
      <c r="H295" s="142"/>
      <c r="I295" s="130" t="e">
        <f>VLOOKUP(H295,Presupuesto!$B$11:$C$565,2,0)</f>
        <v>#N/A</v>
      </c>
      <c r="J295" s="98" t="str">
        <f t="shared" si="15"/>
        <v>Desarrollo del Sistema de Educación Superior</v>
      </c>
      <c r="K295" s="98" t="s">
        <v>411</v>
      </c>
    </row>
    <row r="296" spans="3:11">
      <c r="C296" s="141"/>
      <c r="D296" s="158"/>
      <c r="E296" s="123"/>
      <c r="F296" s="97">
        <f t="shared" si="14"/>
        <v>0</v>
      </c>
      <c r="G296" s="161"/>
      <c r="H296" s="142"/>
      <c r="I296" s="130" t="e">
        <f>VLOOKUP(H296,Presupuesto!$B$11:$C$565,2,0)</f>
        <v>#N/A</v>
      </c>
      <c r="J296" s="98" t="str">
        <f t="shared" si="15"/>
        <v>Desarrollo del Sistema de Educación Superior</v>
      </c>
      <c r="K296" s="98" t="s">
        <v>411</v>
      </c>
    </row>
    <row r="297" spans="3:11">
      <c r="C297" s="141"/>
      <c r="D297" s="158"/>
      <c r="E297" s="123"/>
      <c r="F297" s="97">
        <f t="shared" si="14"/>
        <v>0</v>
      </c>
      <c r="G297" s="161"/>
      <c r="H297" s="142"/>
      <c r="I297" s="130" t="e">
        <f>VLOOKUP(H297,Presupuesto!$B$11:$C$565,2,0)</f>
        <v>#N/A</v>
      </c>
      <c r="J297" s="98" t="str">
        <f t="shared" si="15"/>
        <v>Desarrollo del Sistema de Educación Superior</v>
      </c>
      <c r="K297" s="98" t="s">
        <v>411</v>
      </c>
    </row>
    <row r="298" spans="3:11">
      <c r="C298" s="141"/>
      <c r="D298" s="158"/>
      <c r="E298" s="123"/>
      <c r="F298" s="97">
        <f t="shared" si="14"/>
        <v>0</v>
      </c>
      <c r="G298" s="161"/>
      <c r="H298" s="142"/>
      <c r="I298" s="130" t="e">
        <f>VLOOKUP(H298,Presupuesto!$B$11:$C$565,2,0)</f>
        <v>#N/A</v>
      </c>
      <c r="J298" s="98" t="str">
        <f t="shared" si="15"/>
        <v>Desarrollo del Sistema de Educación Superior</v>
      </c>
      <c r="K298" s="98" t="s">
        <v>411</v>
      </c>
    </row>
    <row r="299" spans="3:11">
      <c r="C299" s="141"/>
      <c r="D299" s="158"/>
      <c r="E299" s="123"/>
      <c r="F299" s="97">
        <f t="shared" si="14"/>
        <v>0</v>
      </c>
      <c r="G299" s="161"/>
      <c r="H299" s="142"/>
      <c r="I299" s="130" t="e">
        <f>VLOOKUP(H299,Presupuesto!$B$11:$C$565,2,0)</f>
        <v>#N/A</v>
      </c>
      <c r="J299" s="98" t="str">
        <f t="shared" si="15"/>
        <v>Desarrollo del Sistema de Educación Superior</v>
      </c>
      <c r="K299" s="98" t="s">
        <v>411</v>
      </c>
    </row>
    <row r="300" spans="3:11">
      <c r="C300" s="141"/>
      <c r="D300" s="158"/>
      <c r="E300" s="123"/>
      <c r="F300" s="97">
        <f t="shared" si="14"/>
        <v>0</v>
      </c>
      <c r="G300" s="161"/>
      <c r="H300" s="142"/>
      <c r="I300" s="130" t="e">
        <f>VLOOKUP(H300,Presupuesto!$B$11:$C$565,2,0)</f>
        <v>#N/A</v>
      </c>
      <c r="J300" s="98" t="str">
        <f t="shared" si="15"/>
        <v>Desarrollo del Sistema de Educación Superior</v>
      </c>
      <c r="K300" s="98" t="s">
        <v>411</v>
      </c>
    </row>
    <row r="301" spans="3:11">
      <c r="C301" s="141"/>
      <c r="D301" s="158"/>
      <c r="E301" s="123"/>
      <c r="F301" s="97">
        <f t="shared" si="14"/>
        <v>0</v>
      </c>
      <c r="G301" s="161"/>
      <c r="H301" s="142"/>
      <c r="I301" s="130" t="e">
        <f>VLOOKUP(H301,Presupuesto!$B$11:$C$565,2,0)</f>
        <v>#N/A</v>
      </c>
      <c r="J301" s="98" t="str">
        <f t="shared" si="15"/>
        <v>Desarrollo del Sistema de Educación Superior</v>
      </c>
      <c r="K301" s="98" t="s">
        <v>411</v>
      </c>
    </row>
    <row r="302" spans="3:11">
      <c r="C302" s="141"/>
      <c r="D302" s="158"/>
      <c r="E302" s="123"/>
      <c r="F302" s="97">
        <f t="shared" si="14"/>
        <v>0</v>
      </c>
      <c r="G302" s="161"/>
      <c r="H302" s="142"/>
      <c r="I302" s="130" t="e">
        <f>VLOOKUP(H302,Presupuesto!$B$11:$C$565,2,0)</f>
        <v>#N/A</v>
      </c>
      <c r="J302" s="98" t="str">
        <f t="shared" si="15"/>
        <v>Desarrollo del Sistema de Educación Superior</v>
      </c>
      <c r="K302" s="98" t="s">
        <v>411</v>
      </c>
    </row>
    <row r="303" spans="3:11">
      <c r="C303" s="143"/>
      <c r="D303" s="151"/>
      <c r="E303" s="118"/>
      <c r="F303" s="97">
        <f t="shared" si="14"/>
        <v>0</v>
      </c>
      <c r="G303" s="161"/>
      <c r="H303" s="144"/>
      <c r="I303" s="130" t="e">
        <f>VLOOKUP(H303,Presupuesto!$B$11:$C$565,2,0)</f>
        <v>#N/A</v>
      </c>
      <c r="J303" s="98" t="str">
        <f t="shared" si="15"/>
        <v>Desarrollo del Sistema de Educación Superior</v>
      </c>
      <c r="K303" s="98" t="s">
        <v>411</v>
      </c>
    </row>
    <row r="304" spans="3:11">
      <c r="C304" s="143"/>
      <c r="D304" s="151"/>
      <c r="E304" s="118"/>
      <c r="F304" s="97">
        <f t="shared" si="14"/>
        <v>0</v>
      </c>
      <c r="G304" s="161"/>
      <c r="H304" s="144"/>
      <c r="I304" s="130" t="e">
        <f>VLOOKUP(H304,Presupuesto!$B$11:$C$565,2,0)</f>
        <v>#N/A</v>
      </c>
      <c r="J304" s="98" t="str">
        <f t="shared" si="15"/>
        <v>Desarrollo del Sistema de Educación Superior</v>
      </c>
      <c r="K304" s="98" t="s">
        <v>411</v>
      </c>
    </row>
    <row r="305" spans="3:11">
      <c r="C305" s="143"/>
      <c r="D305" s="151"/>
      <c r="E305" s="118"/>
      <c r="F305" s="97">
        <f t="shared" si="14"/>
        <v>0</v>
      </c>
      <c r="G305" s="161"/>
      <c r="H305" s="144"/>
      <c r="I305" s="130" t="e">
        <f>VLOOKUP(H305,Presupuesto!$B$11:$C$565,2,0)</f>
        <v>#N/A</v>
      </c>
      <c r="J305" s="98" t="str">
        <f t="shared" si="15"/>
        <v>Desarrollo del Sistema de Educación Superior</v>
      </c>
      <c r="K305" s="98" t="s">
        <v>411</v>
      </c>
    </row>
    <row r="306" spans="3:11">
      <c r="C306" s="143"/>
      <c r="D306" s="151"/>
      <c r="E306" s="118"/>
      <c r="F306" s="97">
        <f t="shared" si="14"/>
        <v>0</v>
      </c>
      <c r="G306" s="161"/>
      <c r="H306" s="144"/>
      <c r="I306" s="130" t="e">
        <f>VLOOKUP(H306,Presupuesto!$B$11:$C$565,2,0)</f>
        <v>#N/A</v>
      </c>
      <c r="J306" s="98" t="str">
        <f t="shared" si="15"/>
        <v>Desarrollo del Sistema de Educación Superior</v>
      </c>
      <c r="K306" s="98" t="s">
        <v>411</v>
      </c>
    </row>
    <row r="307" spans="3:11">
      <c r="C307" s="143"/>
      <c r="D307" s="151"/>
      <c r="E307" s="118"/>
      <c r="F307" s="97">
        <f t="shared" si="14"/>
        <v>0</v>
      </c>
      <c r="G307" s="161"/>
      <c r="H307" s="144"/>
      <c r="I307" s="130" t="e">
        <f>VLOOKUP(H307,Presupuesto!$B$11:$C$565,2,0)</f>
        <v>#N/A</v>
      </c>
      <c r="J307" s="98" t="str">
        <f t="shared" si="15"/>
        <v>Desarrollo del Sistema de Educación Superior</v>
      </c>
      <c r="K307" s="98" t="s">
        <v>411</v>
      </c>
    </row>
    <row r="308" spans="3:11">
      <c r="C308" s="143"/>
      <c r="D308" s="151"/>
      <c r="E308" s="118"/>
      <c r="F308" s="97">
        <f t="shared" si="14"/>
        <v>0</v>
      </c>
      <c r="G308" s="161"/>
      <c r="H308" s="144"/>
      <c r="I308" s="130" t="e">
        <f>VLOOKUP(H308,Presupuesto!$B$11:$C$565,2,0)</f>
        <v>#N/A</v>
      </c>
      <c r="J308" s="98" t="str">
        <f t="shared" si="15"/>
        <v>Desarrollo del Sistema de Educación Superior</v>
      </c>
      <c r="K308" s="98" t="s">
        <v>411</v>
      </c>
    </row>
    <row r="309" spans="3:11">
      <c r="C309" s="143"/>
      <c r="D309" s="151"/>
      <c r="E309" s="118"/>
      <c r="F309" s="97">
        <f t="shared" si="14"/>
        <v>0</v>
      </c>
      <c r="G309" s="161"/>
      <c r="H309" s="144"/>
      <c r="I309" s="130" t="e">
        <f>VLOOKUP(H309,Presupuesto!$B$11:$C$565,2,0)</f>
        <v>#N/A</v>
      </c>
      <c r="J309" s="98" t="str">
        <f t="shared" si="15"/>
        <v>Desarrollo del Sistema de Educación Superior</v>
      </c>
      <c r="K309" s="98" t="s">
        <v>411</v>
      </c>
    </row>
    <row r="310" spans="3:11">
      <c r="C310" s="143"/>
      <c r="D310" s="151"/>
      <c r="E310" s="118"/>
      <c r="F310" s="97">
        <f t="shared" si="14"/>
        <v>0</v>
      </c>
      <c r="G310" s="161"/>
      <c r="H310" s="144"/>
      <c r="I310" s="130" t="e">
        <f>VLOOKUP(H310,Presupuesto!$B$11:$C$565,2,0)</f>
        <v>#N/A</v>
      </c>
      <c r="J310" s="98" t="str">
        <f t="shared" si="15"/>
        <v>Desarrollo del Sistema de Educación Superior</v>
      </c>
      <c r="K310" s="98" t="s">
        <v>411</v>
      </c>
    </row>
    <row r="311" spans="3:11">
      <c r="C311" s="145"/>
      <c r="D311" s="151"/>
      <c r="E311" s="118"/>
      <c r="F311" s="97">
        <f t="shared" si="14"/>
        <v>0</v>
      </c>
      <c r="G311" s="161"/>
      <c r="H311" s="146"/>
      <c r="I311" s="130" t="e">
        <f>VLOOKUP(H311,Presupuesto!$B$11:$C$565,2,0)</f>
        <v>#N/A</v>
      </c>
      <c r="J311" s="98" t="str">
        <f t="shared" si="15"/>
        <v>Desarrollo del Sistema de Educación Superior</v>
      </c>
      <c r="K311" s="98" t="s">
        <v>402</v>
      </c>
    </row>
    <row r="312" spans="3:11">
      <c r="C312" s="145"/>
      <c r="D312" s="151"/>
      <c r="E312" s="118"/>
      <c r="F312" s="97">
        <f t="shared" si="14"/>
        <v>0</v>
      </c>
      <c r="G312" s="161"/>
      <c r="H312" s="146"/>
      <c r="I312" s="130" t="e">
        <f>VLOOKUP(H312,Presupuesto!$B$11:$C$565,2,0)</f>
        <v>#N/A</v>
      </c>
      <c r="J312" s="98" t="str">
        <f t="shared" si="15"/>
        <v>Desarrollo del Sistema de Educación Superior</v>
      </c>
      <c r="K312" s="98" t="s">
        <v>411</v>
      </c>
    </row>
    <row r="313" spans="3:11">
      <c r="C313" s="145"/>
      <c r="D313" s="151"/>
      <c r="E313" s="118"/>
      <c r="F313" s="97">
        <f t="shared" si="14"/>
        <v>0</v>
      </c>
      <c r="G313" s="161"/>
      <c r="H313" s="146"/>
      <c r="I313" s="130" t="e">
        <f>VLOOKUP(H313,Presupuesto!$B$11:$C$565,2,0)</f>
        <v>#N/A</v>
      </c>
      <c r="J313" s="98" t="str">
        <f t="shared" si="15"/>
        <v>Desarrollo del Sistema de Educación Superior</v>
      </c>
      <c r="K313" s="98" t="s">
        <v>411</v>
      </c>
    </row>
    <row r="314" spans="3:11">
      <c r="C314" s="145"/>
      <c r="D314" s="151"/>
      <c r="E314" s="118"/>
      <c r="F314" s="97">
        <f t="shared" si="14"/>
        <v>0</v>
      </c>
      <c r="G314" s="161"/>
      <c r="H314" s="146"/>
      <c r="I314" s="130" t="e">
        <f>VLOOKUP(H314,Presupuesto!$B$11:$C$565,2,0)</f>
        <v>#N/A</v>
      </c>
      <c r="J314" s="98" t="str">
        <f t="shared" si="15"/>
        <v>Desarrollo del Sistema de Educación Superior</v>
      </c>
      <c r="K314" s="98" t="s">
        <v>411</v>
      </c>
    </row>
    <row r="315" spans="3:11" ht="15.75" thickBot="1">
      <c r="C315" s="147"/>
      <c r="D315" s="159"/>
      <c r="E315" s="103"/>
      <c r="F315" s="105">
        <f t="shared" si="14"/>
        <v>0</v>
      </c>
      <c r="G315" s="162"/>
      <c r="H315" s="148"/>
      <c r="I315" s="132" t="e">
        <f>VLOOKUP(H315,Presupuesto!$B$11:$C$565,2,0)</f>
        <v>#N/A</v>
      </c>
      <c r="J315" s="106" t="str">
        <f t="shared" si="15"/>
        <v>Desarrollo del Sistema de Educación Superior</v>
      </c>
      <c r="K315" s="124" t="s">
        <v>393</v>
      </c>
    </row>
    <row r="317" spans="3:11" ht="15.75" thickBot="1">
      <c r="F317" s="90"/>
      <c r="G317" s="89"/>
      <c r="H317" s="90"/>
      <c r="I317" s="90"/>
    </row>
    <row r="318" spans="3:11" ht="15.75" thickBot="1">
      <c r="C318" s="157" t="s">
        <v>53</v>
      </c>
      <c r="D318" s="373">
        <f>SUM(F325:F359)</f>
        <v>0</v>
      </c>
      <c r="F318" s="70"/>
      <c r="G318" s="79"/>
      <c r="H318" s="70"/>
      <c r="I318" s="70"/>
    </row>
    <row r="319" spans="3:11">
      <c r="C319" s="70"/>
      <c r="D319" s="31"/>
      <c r="E319" s="93"/>
      <c r="F319" s="93"/>
      <c r="G319" s="93"/>
      <c r="H319" s="76"/>
      <c r="I319" s="76"/>
      <c r="J319" s="76"/>
      <c r="K319" s="112"/>
    </row>
    <row r="320" spans="3:11">
      <c r="C320" s="70"/>
      <c r="D320" s="31"/>
      <c r="E320" s="93"/>
      <c r="F320" s="93"/>
      <c r="G320" s="93"/>
      <c r="H320" s="76"/>
      <c r="I320" s="76"/>
      <c r="J320" s="76"/>
      <c r="K320" s="112"/>
    </row>
    <row r="321" spans="3:11" ht="15.75">
      <c r="C321" s="202" t="s">
        <v>391</v>
      </c>
      <c r="D321" s="369"/>
      <c r="E321" s="93"/>
      <c r="F321" s="93"/>
      <c r="G321" s="93"/>
      <c r="H321" s="76"/>
      <c r="I321" s="76"/>
      <c r="J321" s="76"/>
      <c r="K321" s="112"/>
    </row>
    <row r="322" spans="3:11" ht="18.75">
      <c r="C322" s="210"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c r="F323" s="93"/>
      <c r="G323" s="76"/>
      <c r="H323" s="76"/>
      <c r="I323" s="76"/>
    </row>
    <row r="324" spans="3:11" ht="30.75" thickBot="1">
      <c r="C324" s="129" t="s">
        <v>44</v>
      </c>
      <c r="D324" s="129" t="s">
        <v>55</v>
      </c>
      <c r="E324" s="136" t="s">
        <v>57</v>
      </c>
      <c r="F324" s="135" t="s">
        <v>27</v>
      </c>
      <c r="G324" s="133" t="s">
        <v>130</v>
      </c>
      <c r="H324" s="136" t="s">
        <v>46</v>
      </c>
      <c r="I324" s="133" t="s">
        <v>131</v>
      </c>
      <c r="J324" s="133" t="s">
        <v>409</v>
      </c>
      <c r="K324" s="133" t="s">
        <v>410</v>
      </c>
    </row>
    <row r="325" spans="3:11">
      <c r="C325" s="220" t="s">
        <v>438</v>
      </c>
      <c r="D325" s="221"/>
      <c r="E325" s="219">
        <f>HLOOKUP(C325,$AH$2:$BU$3,2,0)</f>
        <v>620</v>
      </c>
      <c r="F325" s="97">
        <f t="shared" ref="F325:F359" si="16">D325*E325</f>
        <v>0</v>
      </c>
      <c r="G325" s="161"/>
      <c r="H325" s="142"/>
      <c r="I325" s="130" t="e">
        <f>VLOOKUP(H325,Presupuesto!$B$11:$C$565,2,0)</f>
        <v>#N/A</v>
      </c>
      <c r="J325" s="218" t="s">
        <v>1478</v>
      </c>
      <c r="K325" s="98" t="s">
        <v>393</v>
      </c>
    </row>
    <row r="326" spans="3:11">
      <c r="C326" s="141"/>
      <c r="D326" s="158"/>
      <c r="E326" s="123"/>
      <c r="F326" s="97">
        <f t="shared" si="16"/>
        <v>0</v>
      </c>
      <c r="G326" s="161"/>
      <c r="H326" s="142"/>
      <c r="I326" s="130" t="e">
        <f>VLOOKUP(H326,Presupuesto!$B$11:$C$565,2,0)</f>
        <v>#N/A</v>
      </c>
      <c r="J326" s="98" t="str">
        <f>$J$325</f>
        <v>Desarrollo del Sistema de Educación Superior</v>
      </c>
      <c r="K326" s="98" t="s">
        <v>411</v>
      </c>
    </row>
    <row r="327" spans="3:11">
      <c r="C327" s="141"/>
      <c r="D327" s="158"/>
      <c r="E327" s="123"/>
      <c r="F327" s="97">
        <f t="shared" si="16"/>
        <v>0</v>
      </c>
      <c r="G327" s="161"/>
      <c r="H327" s="142"/>
      <c r="I327" s="130" t="e">
        <f>VLOOKUP(H327,Presupuesto!$B$11:$C$565,2,0)</f>
        <v>#N/A</v>
      </c>
      <c r="J327" s="98" t="str">
        <f t="shared" ref="J327:J359" si="17">$J$325</f>
        <v>Desarrollo del Sistema de Educación Superior</v>
      </c>
      <c r="K327" s="98" t="s">
        <v>411</v>
      </c>
    </row>
    <row r="328" spans="3:11">
      <c r="C328" s="141"/>
      <c r="D328" s="158"/>
      <c r="E328" s="123"/>
      <c r="F328" s="97">
        <f t="shared" si="16"/>
        <v>0</v>
      </c>
      <c r="G328" s="161"/>
      <c r="H328" s="142"/>
      <c r="I328" s="130" t="e">
        <f>VLOOKUP(H328,Presupuesto!$B$11:$C$565,2,0)</f>
        <v>#N/A</v>
      </c>
      <c r="J328" s="98" t="str">
        <f t="shared" si="17"/>
        <v>Desarrollo del Sistema de Educación Superior</v>
      </c>
      <c r="K328" s="98" t="s">
        <v>411</v>
      </c>
    </row>
    <row r="329" spans="3:11">
      <c r="C329" s="141"/>
      <c r="D329" s="158"/>
      <c r="E329" s="123"/>
      <c r="F329" s="97">
        <f t="shared" si="16"/>
        <v>0</v>
      </c>
      <c r="G329" s="161"/>
      <c r="H329" s="142"/>
      <c r="I329" s="130" t="e">
        <f>VLOOKUP(H329,Presupuesto!$B$11:$C$565,2,0)</f>
        <v>#N/A</v>
      </c>
      <c r="J329" s="98" t="str">
        <f t="shared" si="17"/>
        <v>Desarrollo del Sistema de Educación Superior</v>
      </c>
      <c r="K329" s="98" t="s">
        <v>411</v>
      </c>
    </row>
    <row r="330" spans="3:11">
      <c r="C330" s="141"/>
      <c r="D330" s="158"/>
      <c r="E330" s="123"/>
      <c r="F330" s="97">
        <f t="shared" si="16"/>
        <v>0</v>
      </c>
      <c r="G330" s="161"/>
      <c r="H330" s="142"/>
      <c r="I330" s="130" t="e">
        <f>VLOOKUP(H330,Presupuesto!$B$11:$C$565,2,0)</f>
        <v>#N/A</v>
      </c>
      <c r="J330" s="98" t="str">
        <f t="shared" si="17"/>
        <v>Desarrollo del Sistema de Educación Superior</v>
      </c>
      <c r="K330" s="98" t="s">
        <v>400</v>
      </c>
    </row>
    <row r="331" spans="3:11">
      <c r="C331" s="141"/>
      <c r="D331" s="158"/>
      <c r="E331" s="123"/>
      <c r="F331" s="97">
        <f t="shared" si="16"/>
        <v>0</v>
      </c>
      <c r="G331" s="161"/>
      <c r="H331" s="142"/>
      <c r="I331" s="130" t="e">
        <f>VLOOKUP(H331,Presupuesto!$B$11:$C$565,2,0)</f>
        <v>#N/A</v>
      </c>
      <c r="J331" s="98" t="str">
        <f t="shared" si="17"/>
        <v>Desarrollo del Sistema de Educación Superior</v>
      </c>
      <c r="K331" s="98" t="s">
        <v>411</v>
      </c>
    </row>
    <row r="332" spans="3:11">
      <c r="C332" s="141"/>
      <c r="D332" s="158"/>
      <c r="E332" s="123"/>
      <c r="F332" s="97">
        <f t="shared" si="16"/>
        <v>0</v>
      </c>
      <c r="G332" s="161"/>
      <c r="H332" s="142"/>
      <c r="I332" s="130" t="e">
        <f>VLOOKUP(H332,Presupuesto!$B$11:$C$565,2,0)</f>
        <v>#N/A</v>
      </c>
      <c r="J332" s="98" t="str">
        <f t="shared" si="17"/>
        <v>Desarrollo del Sistema de Educación Superior</v>
      </c>
      <c r="K332" s="98" t="s">
        <v>411</v>
      </c>
    </row>
    <row r="333" spans="3:11">
      <c r="C333" s="141"/>
      <c r="D333" s="158"/>
      <c r="E333" s="123"/>
      <c r="F333" s="97">
        <f t="shared" si="16"/>
        <v>0</v>
      </c>
      <c r="G333" s="161"/>
      <c r="H333" s="142"/>
      <c r="I333" s="130" t="e">
        <f>VLOOKUP(H333,Presupuesto!$B$11:$C$565,2,0)</f>
        <v>#N/A</v>
      </c>
      <c r="J333" s="98" t="str">
        <f t="shared" si="17"/>
        <v>Desarrollo del Sistema de Educación Superior</v>
      </c>
      <c r="K333" s="98" t="s">
        <v>411</v>
      </c>
    </row>
    <row r="334" spans="3:11">
      <c r="C334" s="141"/>
      <c r="D334" s="158"/>
      <c r="E334" s="123"/>
      <c r="F334" s="97">
        <f t="shared" si="16"/>
        <v>0</v>
      </c>
      <c r="G334" s="161"/>
      <c r="H334" s="142"/>
      <c r="I334" s="130" t="e">
        <f>VLOOKUP(H334,Presupuesto!$B$11:$C$565,2,0)</f>
        <v>#N/A</v>
      </c>
      <c r="J334" s="98" t="str">
        <f t="shared" si="17"/>
        <v>Desarrollo del Sistema de Educación Superior</v>
      </c>
      <c r="K334" s="98" t="s">
        <v>411</v>
      </c>
    </row>
    <row r="335" spans="3:11">
      <c r="C335" s="141"/>
      <c r="D335" s="158"/>
      <c r="E335" s="123"/>
      <c r="F335" s="97">
        <f t="shared" si="16"/>
        <v>0</v>
      </c>
      <c r="G335" s="161"/>
      <c r="H335" s="142"/>
      <c r="I335" s="130" t="e">
        <f>VLOOKUP(H335,Presupuesto!$B$11:$C$565,2,0)</f>
        <v>#N/A</v>
      </c>
      <c r="J335" s="98" t="str">
        <f t="shared" si="17"/>
        <v>Desarrollo del Sistema de Educación Superior</v>
      </c>
      <c r="K335" s="98" t="s">
        <v>411</v>
      </c>
    </row>
    <row r="336" spans="3:11">
      <c r="C336" s="141"/>
      <c r="D336" s="158"/>
      <c r="E336" s="123"/>
      <c r="F336" s="97">
        <f t="shared" si="16"/>
        <v>0</v>
      </c>
      <c r="G336" s="161"/>
      <c r="H336" s="142"/>
      <c r="I336" s="130" t="e">
        <f>VLOOKUP(H336,Presupuesto!$B$11:$C$565,2,0)</f>
        <v>#N/A</v>
      </c>
      <c r="J336" s="98" t="str">
        <f t="shared" si="17"/>
        <v>Desarrollo del Sistema de Educación Superior</v>
      </c>
      <c r="K336" s="98" t="s">
        <v>411</v>
      </c>
    </row>
    <row r="337" spans="3:11">
      <c r="C337" s="141"/>
      <c r="D337" s="158"/>
      <c r="E337" s="123"/>
      <c r="F337" s="97">
        <f t="shared" si="16"/>
        <v>0</v>
      </c>
      <c r="G337" s="161"/>
      <c r="H337" s="142"/>
      <c r="I337" s="130" t="e">
        <f>VLOOKUP(H337,Presupuesto!$B$11:$C$565,2,0)</f>
        <v>#N/A</v>
      </c>
      <c r="J337" s="98" t="str">
        <f t="shared" si="17"/>
        <v>Desarrollo del Sistema de Educación Superior</v>
      </c>
      <c r="K337" s="98" t="s">
        <v>411</v>
      </c>
    </row>
    <row r="338" spans="3:11">
      <c r="C338" s="141"/>
      <c r="D338" s="158"/>
      <c r="E338" s="123"/>
      <c r="F338" s="97">
        <f t="shared" si="16"/>
        <v>0</v>
      </c>
      <c r="G338" s="161"/>
      <c r="H338" s="142"/>
      <c r="I338" s="130" t="e">
        <f>VLOOKUP(H338,Presupuesto!$B$11:$C$565,2,0)</f>
        <v>#N/A</v>
      </c>
      <c r="J338" s="98" t="str">
        <f t="shared" si="17"/>
        <v>Desarrollo del Sistema de Educación Superior</v>
      </c>
      <c r="K338" s="98" t="s">
        <v>411</v>
      </c>
    </row>
    <row r="339" spans="3:11">
      <c r="C339" s="141"/>
      <c r="D339" s="158"/>
      <c r="E339" s="123"/>
      <c r="F339" s="97">
        <f t="shared" si="16"/>
        <v>0</v>
      </c>
      <c r="G339" s="161"/>
      <c r="H339" s="142"/>
      <c r="I339" s="130" t="e">
        <f>VLOOKUP(H339,Presupuesto!$B$11:$C$565,2,0)</f>
        <v>#N/A</v>
      </c>
      <c r="J339" s="98" t="str">
        <f t="shared" si="17"/>
        <v>Desarrollo del Sistema de Educación Superior</v>
      </c>
      <c r="K339" s="98" t="s">
        <v>411</v>
      </c>
    </row>
    <row r="340" spans="3:11">
      <c r="C340" s="141"/>
      <c r="D340" s="158"/>
      <c r="E340" s="123"/>
      <c r="F340" s="97">
        <f t="shared" si="16"/>
        <v>0</v>
      </c>
      <c r="G340" s="161"/>
      <c r="H340" s="142"/>
      <c r="I340" s="130" t="e">
        <f>VLOOKUP(H340,Presupuesto!$B$11:$C$565,2,0)</f>
        <v>#N/A</v>
      </c>
      <c r="J340" s="98" t="str">
        <f t="shared" si="17"/>
        <v>Desarrollo del Sistema de Educación Superior</v>
      </c>
      <c r="K340" s="98" t="s">
        <v>411</v>
      </c>
    </row>
    <row r="341" spans="3:11">
      <c r="C341" s="141"/>
      <c r="D341" s="158"/>
      <c r="E341" s="123"/>
      <c r="F341" s="97">
        <f t="shared" si="16"/>
        <v>0</v>
      </c>
      <c r="G341" s="161"/>
      <c r="H341" s="142"/>
      <c r="I341" s="130" t="e">
        <f>VLOOKUP(H341,Presupuesto!$B$11:$C$565,2,0)</f>
        <v>#N/A</v>
      </c>
      <c r="J341" s="98" t="str">
        <f t="shared" si="17"/>
        <v>Desarrollo del Sistema de Educación Superior</v>
      </c>
      <c r="K341" s="98" t="s">
        <v>411</v>
      </c>
    </row>
    <row r="342" spans="3:11">
      <c r="C342" s="141"/>
      <c r="D342" s="158"/>
      <c r="E342" s="123"/>
      <c r="F342" s="97">
        <f t="shared" si="16"/>
        <v>0</v>
      </c>
      <c r="G342" s="161"/>
      <c r="H342" s="142"/>
      <c r="I342" s="130" t="e">
        <f>VLOOKUP(H342,Presupuesto!$B$11:$C$565,2,0)</f>
        <v>#N/A</v>
      </c>
      <c r="J342" s="98" t="str">
        <f t="shared" si="17"/>
        <v>Desarrollo del Sistema de Educación Superior</v>
      </c>
      <c r="K342" s="98" t="s">
        <v>411</v>
      </c>
    </row>
    <row r="343" spans="3:11">
      <c r="C343" s="141"/>
      <c r="D343" s="158"/>
      <c r="E343" s="123"/>
      <c r="F343" s="97">
        <f t="shared" si="16"/>
        <v>0</v>
      </c>
      <c r="G343" s="161"/>
      <c r="H343" s="142"/>
      <c r="I343" s="130" t="e">
        <f>VLOOKUP(H343,Presupuesto!$B$11:$C$565,2,0)</f>
        <v>#N/A</v>
      </c>
      <c r="J343" s="98" t="str">
        <f t="shared" si="17"/>
        <v>Desarrollo del Sistema de Educación Superior</v>
      </c>
      <c r="K343" s="98" t="s">
        <v>411</v>
      </c>
    </row>
    <row r="344" spans="3:11">
      <c r="C344" s="141"/>
      <c r="D344" s="158"/>
      <c r="E344" s="123"/>
      <c r="F344" s="97">
        <f t="shared" si="16"/>
        <v>0</v>
      </c>
      <c r="G344" s="161"/>
      <c r="H344" s="142"/>
      <c r="I344" s="130" t="e">
        <f>VLOOKUP(H344,Presupuesto!$B$11:$C$565,2,0)</f>
        <v>#N/A</v>
      </c>
      <c r="J344" s="98" t="str">
        <f t="shared" si="17"/>
        <v>Desarrollo del Sistema de Educación Superior</v>
      </c>
      <c r="K344" s="98" t="s">
        <v>411</v>
      </c>
    </row>
    <row r="345" spans="3:11">
      <c r="C345" s="141"/>
      <c r="D345" s="158"/>
      <c r="E345" s="123"/>
      <c r="F345" s="97">
        <f t="shared" si="16"/>
        <v>0</v>
      </c>
      <c r="G345" s="161"/>
      <c r="H345" s="142"/>
      <c r="I345" s="130" t="e">
        <f>VLOOKUP(H345,Presupuesto!$B$11:$C$565,2,0)</f>
        <v>#N/A</v>
      </c>
      <c r="J345" s="98" t="str">
        <f t="shared" si="17"/>
        <v>Desarrollo del Sistema de Educación Superior</v>
      </c>
      <c r="K345" s="98" t="s">
        <v>411</v>
      </c>
    </row>
    <row r="346" spans="3:11">
      <c r="C346" s="141"/>
      <c r="D346" s="158"/>
      <c r="E346" s="123"/>
      <c r="F346" s="97">
        <f t="shared" si="16"/>
        <v>0</v>
      </c>
      <c r="G346" s="161"/>
      <c r="H346" s="142"/>
      <c r="I346" s="130" t="e">
        <f>VLOOKUP(H346,Presupuesto!$B$11:$C$565,2,0)</f>
        <v>#N/A</v>
      </c>
      <c r="J346" s="98" t="str">
        <f t="shared" si="17"/>
        <v>Desarrollo del Sistema de Educación Superior</v>
      </c>
      <c r="K346" s="98" t="s">
        <v>411</v>
      </c>
    </row>
    <row r="347" spans="3:11">
      <c r="C347" s="143"/>
      <c r="D347" s="151"/>
      <c r="E347" s="118"/>
      <c r="F347" s="97">
        <f t="shared" si="16"/>
        <v>0</v>
      </c>
      <c r="G347" s="161"/>
      <c r="H347" s="144"/>
      <c r="I347" s="130" t="e">
        <f>VLOOKUP(H347,Presupuesto!$B$11:$C$565,2,0)</f>
        <v>#N/A</v>
      </c>
      <c r="J347" s="98" t="str">
        <f t="shared" si="17"/>
        <v>Desarrollo del Sistema de Educación Superior</v>
      </c>
      <c r="K347" s="98" t="s">
        <v>411</v>
      </c>
    </row>
    <row r="348" spans="3:11">
      <c r="C348" s="143"/>
      <c r="D348" s="151"/>
      <c r="E348" s="118"/>
      <c r="F348" s="97">
        <f t="shared" si="16"/>
        <v>0</v>
      </c>
      <c r="G348" s="161"/>
      <c r="H348" s="144"/>
      <c r="I348" s="130" t="e">
        <f>VLOOKUP(H348,Presupuesto!$B$11:$C$565,2,0)</f>
        <v>#N/A</v>
      </c>
      <c r="J348" s="98" t="str">
        <f t="shared" si="17"/>
        <v>Desarrollo del Sistema de Educación Superior</v>
      </c>
      <c r="K348" s="98" t="s">
        <v>411</v>
      </c>
    </row>
    <row r="349" spans="3:11">
      <c r="C349" s="143"/>
      <c r="D349" s="151"/>
      <c r="E349" s="118"/>
      <c r="F349" s="97">
        <f t="shared" si="16"/>
        <v>0</v>
      </c>
      <c r="G349" s="161"/>
      <c r="H349" s="144"/>
      <c r="I349" s="130" t="e">
        <f>VLOOKUP(H349,Presupuesto!$B$11:$C$565,2,0)</f>
        <v>#N/A</v>
      </c>
      <c r="J349" s="98" t="str">
        <f t="shared" si="17"/>
        <v>Desarrollo del Sistema de Educación Superior</v>
      </c>
      <c r="K349" s="98" t="s">
        <v>411</v>
      </c>
    </row>
    <row r="350" spans="3:11">
      <c r="C350" s="143"/>
      <c r="D350" s="151"/>
      <c r="E350" s="118"/>
      <c r="F350" s="97">
        <f t="shared" si="16"/>
        <v>0</v>
      </c>
      <c r="G350" s="161"/>
      <c r="H350" s="144"/>
      <c r="I350" s="130" t="e">
        <f>VLOOKUP(H350,Presupuesto!$B$11:$C$565,2,0)</f>
        <v>#N/A</v>
      </c>
      <c r="J350" s="98" t="str">
        <f t="shared" si="17"/>
        <v>Desarrollo del Sistema de Educación Superior</v>
      </c>
      <c r="K350" s="98" t="s">
        <v>411</v>
      </c>
    </row>
    <row r="351" spans="3:11">
      <c r="C351" s="143"/>
      <c r="D351" s="151"/>
      <c r="E351" s="118"/>
      <c r="F351" s="97">
        <f t="shared" si="16"/>
        <v>0</v>
      </c>
      <c r="G351" s="161"/>
      <c r="H351" s="144"/>
      <c r="I351" s="130" t="e">
        <f>VLOOKUP(H351,Presupuesto!$B$11:$C$565,2,0)</f>
        <v>#N/A</v>
      </c>
      <c r="J351" s="98" t="str">
        <f t="shared" si="17"/>
        <v>Desarrollo del Sistema de Educación Superior</v>
      </c>
      <c r="K351" s="98" t="s">
        <v>411</v>
      </c>
    </row>
    <row r="352" spans="3:11">
      <c r="C352" s="143"/>
      <c r="D352" s="151"/>
      <c r="E352" s="118"/>
      <c r="F352" s="97">
        <f t="shared" si="16"/>
        <v>0</v>
      </c>
      <c r="G352" s="161"/>
      <c r="H352" s="144"/>
      <c r="I352" s="130" t="e">
        <f>VLOOKUP(H352,Presupuesto!$B$11:$C$565,2,0)</f>
        <v>#N/A</v>
      </c>
      <c r="J352" s="98" t="str">
        <f t="shared" si="17"/>
        <v>Desarrollo del Sistema de Educación Superior</v>
      </c>
      <c r="K352" s="98" t="s">
        <v>411</v>
      </c>
    </row>
    <row r="353" spans="3:11">
      <c r="C353" s="143"/>
      <c r="D353" s="151"/>
      <c r="E353" s="118"/>
      <c r="F353" s="97">
        <f t="shared" si="16"/>
        <v>0</v>
      </c>
      <c r="G353" s="161"/>
      <c r="H353" s="144"/>
      <c r="I353" s="130" t="e">
        <f>VLOOKUP(H353,Presupuesto!$B$11:$C$565,2,0)</f>
        <v>#N/A</v>
      </c>
      <c r="J353" s="98" t="str">
        <f t="shared" si="17"/>
        <v>Desarrollo del Sistema de Educación Superior</v>
      </c>
      <c r="K353" s="98" t="s">
        <v>411</v>
      </c>
    </row>
    <row r="354" spans="3:11">
      <c r="C354" s="143"/>
      <c r="D354" s="151"/>
      <c r="E354" s="118"/>
      <c r="F354" s="97">
        <f t="shared" si="16"/>
        <v>0</v>
      </c>
      <c r="G354" s="161"/>
      <c r="H354" s="144"/>
      <c r="I354" s="130" t="e">
        <f>VLOOKUP(H354,Presupuesto!$B$11:$C$565,2,0)</f>
        <v>#N/A</v>
      </c>
      <c r="J354" s="98" t="str">
        <f t="shared" si="17"/>
        <v>Desarrollo del Sistema de Educación Superior</v>
      </c>
      <c r="K354" s="98" t="s">
        <v>411</v>
      </c>
    </row>
    <row r="355" spans="3:11">
      <c r="C355" s="145"/>
      <c r="D355" s="151"/>
      <c r="E355" s="118"/>
      <c r="F355" s="97">
        <f t="shared" si="16"/>
        <v>0</v>
      </c>
      <c r="G355" s="161"/>
      <c r="H355" s="146"/>
      <c r="I355" s="130" t="e">
        <f>VLOOKUP(H355,Presupuesto!$B$11:$C$565,2,0)</f>
        <v>#N/A</v>
      </c>
      <c r="J355" s="98" t="str">
        <f t="shared" si="17"/>
        <v>Desarrollo del Sistema de Educación Superior</v>
      </c>
      <c r="K355" s="98" t="s">
        <v>402</v>
      </c>
    </row>
    <row r="356" spans="3:11">
      <c r="C356" s="145"/>
      <c r="D356" s="151"/>
      <c r="E356" s="118"/>
      <c r="F356" s="97">
        <f t="shared" si="16"/>
        <v>0</v>
      </c>
      <c r="G356" s="161"/>
      <c r="H356" s="146"/>
      <c r="I356" s="130" t="e">
        <f>VLOOKUP(H356,Presupuesto!$B$11:$C$565,2,0)</f>
        <v>#N/A</v>
      </c>
      <c r="J356" s="98" t="str">
        <f t="shared" si="17"/>
        <v>Desarrollo del Sistema de Educación Superior</v>
      </c>
      <c r="K356" s="98" t="s">
        <v>411</v>
      </c>
    </row>
    <row r="357" spans="3:11">
      <c r="C357" s="145"/>
      <c r="D357" s="151"/>
      <c r="E357" s="118"/>
      <c r="F357" s="97">
        <f t="shared" si="16"/>
        <v>0</v>
      </c>
      <c r="G357" s="161"/>
      <c r="H357" s="146"/>
      <c r="I357" s="130" t="e">
        <f>VLOOKUP(H357,Presupuesto!$B$11:$C$565,2,0)</f>
        <v>#N/A</v>
      </c>
      <c r="J357" s="98" t="str">
        <f t="shared" si="17"/>
        <v>Desarrollo del Sistema de Educación Superior</v>
      </c>
      <c r="K357" s="98" t="s">
        <v>411</v>
      </c>
    </row>
    <row r="358" spans="3:11">
      <c r="C358" s="145"/>
      <c r="D358" s="151"/>
      <c r="E358" s="118"/>
      <c r="F358" s="97">
        <f t="shared" si="16"/>
        <v>0</v>
      </c>
      <c r="G358" s="161"/>
      <c r="H358" s="146"/>
      <c r="I358" s="130" t="e">
        <f>VLOOKUP(H358,Presupuesto!$B$11:$C$565,2,0)</f>
        <v>#N/A</v>
      </c>
      <c r="J358" s="98" t="str">
        <f t="shared" si="17"/>
        <v>Desarrollo del Sistema de Educación Superior</v>
      </c>
      <c r="K358" s="98" t="s">
        <v>411</v>
      </c>
    </row>
    <row r="359" spans="3:11" ht="15.75" thickBot="1">
      <c r="C359" s="147"/>
      <c r="D359" s="159"/>
      <c r="E359" s="103"/>
      <c r="F359" s="105">
        <f t="shared" si="16"/>
        <v>0</v>
      </c>
      <c r="G359" s="162"/>
      <c r="H359" s="148"/>
      <c r="I359" s="132" t="e">
        <f>VLOOKUP(H359,Presupuesto!$B$11:$C$565,2,0)</f>
        <v>#N/A</v>
      </c>
      <c r="J359" s="106" t="str">
        <f t="shared" si="17"/>
        <v>Desarrollo del Sistema de Educación Superior</v>
      </c>
      <c r="K359" s="124" t="s">
        <v>393</v>
      </c>
    </row>
    <row r="362" spans="3:11" ht="15.75" thickBot="1"/>
    <row r="363" spans="3:11" ht="15.75" thickBot="1">
      <c r="C363" s="157" t="s">
        <v>53</v>
      </c>
      <c r="D363" s="373">
        <f>SUM(F370:F404)</f>
        <v>0</v>
      </c>
      <c r="F363" s="70"/>
      <c r="G363" s="79"/>
      <c r="H363" s="70"/>
      <c r="I363" s="70"/>
    </row>
    <row r="364" spans="3:11">
      <c r="C364" s="70"/>
      <c r="D364" s="31"/>
      <c r="E364" s="93"/>
      <c r="F364" s="93"/>
      <c r="G364" s="93"/>
      <c r="H364" s="76"/>
      <c r="I364" s="76"/>
      <c r="J364" s="76"/>
      <c r="K364" s="112"/>
    </row>
    <row r="365" spans="3:11">
      <c r="C365" s="70"/>
      <c r="D365" s="31"/>
      <c r="E365" s="93"/>
      <c r="F365" s="93"/>
      <c r="G365" s="93"/>
      <c r="H365" s="76"/>
      <c r="I365" s="76"/>
      <c r="J365" s="76"/>
      <c r="K365" s="112"/>
    </row>
    <row r="366" spans="3:11" ht="15.75">
      <c r="C366" s="202" t="s">
        <v>391</v>
      </c>
      <c r="D366" s="369"/>
      <c r="E366" s="93"/>
      <c r="F366" s="93"/>
      <c r="G366" s="93"/>
      <c r="H366" s="76"/>
      <c r="I366" s="76"/>
      <c r="J366" s="76"/>
      <c r="K366" s="112"/>
    </row>
    <row r="367" spans="3:11" ht="18.75">
      <c r="C367" s="210"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c r="F368" s="93"/>
      <c r="G368" s="76"/>
      <c r="H368" s="76"/>
      <c r="I368" s="76"/>
    </row>
    <row r="369" spans="3:11" ht="30.75" thickBot="1">
      <c r="C369" s="129" t="s">
        <v>44</v>
      </c>
      <c r="D369" s="129" t="s">
        <v>55</v>
      </c>
      <c r="E369" s="136" t="s">
        <v>57</v>
      </c>
      <c r="F369" s="135" t="s">
        <v>27</v>
      </c>
      <c r="G369" s="133" t="s">
        <v>130</v>
      </c>
      <c r="H369" s="136" t="s">
        <v>46</v>
      </c>
      <c r="I369" s="133" t="s">
        <v>131</v>
      </c>
      <c r="J369" s="133" t="s">
        <v>409</v>
      </c>
      <c r="K369" s="133" t="s">
        <v>410</v>
      </c>
    </row>
    <row r="370" spans="3:11">
      <c r="C370" s="220" t="s">
        <v>438</v>
      </c>
      <c r="D370" s="221"/>
      <c r="E370" s="219">
        <f>HLOOKUP(C370,$AH$2:$BU$3,2,0)</f>
        <v>620</v>
      </c>
      <c r="F370" s="97">
        <f t="shared" ref="F370:F404" si="18">D370*E370</f>
        <v>0</v>
      </c>
      <c r="G370" s="161"/>
      <c r="H370" s="142"/>
      <c r="I370" s="130" t="e">
        <f>VLOOKUP(H370,Presupuesto!$B$11:$C$565,2,0)</f>
        <v>#N/A</v>
      </c>
      <c r="J370" s="218" t="s">
        <v>1478</v>
      </c>
      <c r="K370" s="98" t="s">
        <v>393</v>
      </c>
    </row>
    <row r="371" spans="3:11">
      <c r="C371" s="141"/>
      <c r="D371" s="158"/>
      <c r="E371" s="123"/>
      <c r="F371" s="97">
        <f t="shared" si="18"/>
        <v>0</v>
      </c>
      <c r="G371" s="161"/>
      <c r="H371" s="142"/>
      <c r="I371" s="130" t="e">
        <f>VLOOKUP(H371,Presupuesto!$B$11:$C$565,2,0)</f>
        <v>#N/A</v>
      </c>
      <c r="J371" s="98" t="str">
        <f>$J$370</f>
        <v>Desarrollo del Sistema de Educación Superior</v>
      </c>
      <c r="K371" s="98" t="s">
        <v>411</v>
      </c>
    </row>
    <row r="372" spans="3:11">
      <c r="C372" s="141"/>
      <c r="D372" s="158"/>
      <c r="E372" s="123"/>
      <c r="F372" s="97">
        <f t="shared" si="18"/>
        <v>0</v>
      </c>
      <c r="G372" s="161"/>
      <c r="H372" s="142"/>
      <c r="I372" s="130" t="e">
        <f>VLOOKUP(H372,Presupuesto!$B$11:$C$565,2,0)</f>
        <v>#N/A</v>
      </c>
      <c r="J372" s="98" t="str">
        <f t="shared" ref="J372:J404" si="19">$J$370</f>
        <v>Desarrollo del Sistema de Educación Superior</v>
      </c>
      <c r="K372" s="98" t="s">
        <v>411</v>
      </c>
    </row>
    <row r="373" spans="3:11">
      <c r="C373" s="141"/>
      <c r="D373" s="158"/>
      <c r="E373" s="123"/>
      <c r="F373" s="97">
        <f t="shared" si="18"/>
        <v>0</v>
      </c>
      <c r="G373" s="161"/>
      <c r="H373" s="142"/>
      <c r="I373" s="130" t="e">
        <f>VLOOKUP(H373,Presupuesto!$B$11:$C$565,2,0)</f>
        <v>#N/A</v>
      </c>
      <c r="J373" s="98" t="str">
        <f t="shared" si="19"/>
        <v>Desarrollo del Sistema de Educación Superior</v>
      </c>
      <c r="K373" s="98" t="s">
        <v>411</v>
      </c>
    </row>
    <row r="374" spans="3:11">
      <c r="C374" s="141"/>
      <c r="D374" s="158"/>
      <c r="E374" s="123"/>
      <c r="F374" s="97">
        <f t="shared" si="18"/>
        <v>0</v>
      </c>
      <c r="G374" s="161"/>
      <c r="H374" s="142"/>
      <c r="I374" s="130" t="e">
        <f>VLOOKUP(H374,Presupuesto!$B$11:$C$565,2,0)</f>
        <v>#N/A</v>
      </c>
      <c r="J374" s="98" t="str">
        <f t="shared" si="19"/>
        <v>Desarrollo del Sistema de Educación Superior</v>
      </c>
      <c r="K374" s="98" t="s">
        <v>411</v>
      </c>
    </row>
    <row r="375" spans="3:11">
      <c r="C375" s="141"/>
      <c r="D375" s="158"/>
      <c r="E375" s="123"/>
      <c r="F375" s="97">
        <f t="shared" si="18"/>
        <v>0</v>
      </c>
      <c r="G375" s="161"/>
      <c r="H375" s="142"/>
      <c r="I375" s="130" t="e">
        <f>VLOOKUP(H375,Presupuesto!$B$11:$C$565,2,0)</f>
        <v>#N/A</v>
      </c>
      <c r="J375" s="98" t="str">
        <f t="shared" si="19"/>
        <v>Desarrollo del Sistema de Educación Superior</v>
      </c>
      <c r="K375" s="98" t="s">
        <v>400</v>
      </c>
    </row>
    <row r="376" spans="3:11">
      <c r="C376" s="141"/>
      <c r="D376" s="158"/>
      <c r="E376" s="123"/>
      <c r="F376" s="97">
        <f t="shared" si="18"/>
        <v>0</v>
      </c>
      <c r="G376" s="161"/>
      <c r="H376" s="142"/>
      <c r="I376" s="130" t="e">
        <f>VLOOKUP(H376,Presupuesto!$B$11:$C$565,2,0)</f>
        <v>#N/A</v>
      </c>
      <c r="J376" s="98" t="str">
        <f t="shared" si="19"/>
        <v>Desarrollo del Sistema de Educación Superior</v>
      </c>
      <c r="K376" s="98" t="s">
        <v>411</v>
      </c>
    </row>
    <row r="377" spans="3:11">
      <c r="C377" s="141"/>
      <c r="D377" s="158"/>
      <c r="E377" s="123"/>
      <c r="F377" s="97">
        <f t="shared" si="18"/>
        <v>0</v>
      </c>
      <c r="G377" s="161"/>
      <c r="H377" s="142"/>
      <c r="I377" s="130" t="e">
        <f>VLOOKUP(H377,Presupuesto!$B$11:$C$565,2,0)</f>
        <v>#N/A</v>
      </c>
      <c r="J377" s="98" t="str">
        <f t="shared" si="19"/>
        <v>Desarrollo del Sistema de Educación Superior</v>
      </c>
      <c r="K377" s="98" t="s">
        <v>411</v>
      </c>
    </row>
    <row r="378" spans="3:11">
      <c r="C378" s="141"/>
      <c r="D378" s="158"/>
      <c r="E378" s="123"/>
      <c r="F378" s="97">
        <f t="shared" si="18"/>
        <v>0</v>
      </c>
      <c r="G378" s="161"/>
      <c r="H378" s="142"/>
      <c r="I378" s="130" t="e">
        <f>VLOOKUP(H378,Presupuesto!$B$11:$C$565,2,0)</f>
        <v>#N/A</v>
      </c>
      <c r="J378" s="98" t="str">
        <f t="shared" si="19"/>
        <v>Desarrollo del Sistema de Educación Superior</v>
      </c>
      <c r="K378" s="98" t="s">
        <v>411</v>
      </c>
    </row>
    <row r="379" spans="3:11">
      <c r="C379" s="141"/>
      <c r="D379" s="158"/>
      <c r="E379" s="123"/>
      <c r="F379" s="97">
        <f t="shared" si="18"/>
        <v>0</v>
      </c>
      <c r="G379" s="161"/>
      <c r="H379" s="142"/>
      <c r="I379" s="130" t="e">
        <f>VLOOKUP(H379,Presupuesto!$B$11:$C$565,2,0)</f>
        <v>#N/A</v>
      </c>
      <c r="J379" s="98" t="str">
        <f t="shared" si="19"/>
        <v>Desarrollo del Sistema de Educación Superior</v>
      </c>
      <c r="K379" s="98" t="s">
        <v>411</v>
      </c>
    </row>
    <row r="380" spans="3:11">
      <c r="C380" s="141"/>
      <c r="D380" s="158"/>
      <c r="E380" s="123"/>
      <c r="F380" s="97">
        <f t="shared" si="18"/>
        <v>0</v>
      </c>
      <c r="G380" s="161"/>
      <c r="H380" s="142"/>
      <c r="I380" s="130" t="e">
        <f>VLOOKUP(H380,Presupuesto!$B$11:$C$565,2,0)</f>
        <v>#N/A</v>
      </c>
      <c r="J380" s="98" t="str">
        <f t="shared" si="19"/>
        <v>Desarrollo del Sistema de Educación Superior</v>
      </c>
      <c r="K380" s="98" t="s">
        <v>411</v>
      </c>
    </row>
    <row r="381" spans="3:11">
      <c r="C381" s="141"/>
      <c r="D381" s="158"/>
      <c r="E381" s="123"/>
      <c r="F381" s="97">
        <f t="shared" si="18"/>
        <v>0</v>
      </c>
      <c r="G381" s="161"/>
      <c r="H381" s="142"/>
      <c r="I381" s="130" t="e">
        <f>VLOOKUP(H381,Presupuesto!$B$11:$C$565,2,0)</f>
        <v>#N/A</v>
      </c>
      <c r="J381" s="98" t="str">
        <f t="shared" si="19"/>
        <v>Desarrollo del Sistema de Educación Superior</v>
      </c>
      <c r="K381" s="98" t="s">
        <v>411</v>
      </c>
    </row>
    <row r="382" spans="3:11">
      <c r="C382" s="141"/>
      <c r="D382" s="158"/>
      <c r="E382" s="123"/>
      <c r="F382" s="97">
        <f t="shared" si="18"/>
        <v>0</v>
      </c>
      <c r="G382" s="161"/>
      <c r="H382" s="142"/>
      <c r="I382" s="130" t="e">
        <f>VLOOKUP(H382,Presupuesto!$B$11:$C$565,2,0)</f>
        <v>#N/A</v>
      </c>
      <c r="J382" s="98" t="str">
        <f t="shared" si="19"/>
        <v>Desarrollo del Sistema de Educación Superior</v>
      </c>
      <c r="K382" s="98" t="s">
        <v>411</v>
      </c>
    </row>
    <row r="383" spans="3:11">
      <c r="C383" s="141"/>
      <c r="D383" s="158"/>
      <c r="E383" s="123"/>
      <c r="F383" s="97">
        <f t="shared" si="18"/>
        <v>0</v>
      </c>
      <c r="G383" s="161"/>
      <c r="H383" s="142"/>
      <c r="I383" s="130" t="e">
        <f>VLOOKUP(H383,Presupuesto!$B$11:$C$565,2,0)</f>
        <v>#N/A</v>
      </c>
      <c r="J383" s="98" t="str">
        <f t="shared" si="19"/>
        <v>Desarrollo del Sistema de Educación Superior</v>
      </c>
      <c r="K383" s="98" t="s">
        <v>411</v>
      </c>
    </row>
    <row r="384" spans="3:11">
      <c r="C384" s="141"/>
      <c r="D384" s="158"/>
      <c r="E384" s="123"/>
      <c r="F384" s="97">
        <f t="shared" si="18"/>
        <v>0</v>
      </c>
      <c r="G384" s="161"/>
      <c r="H384" s="142"/>
      <c r="I384" s="130" t="e">
        <f>VLOOKUP(H384,Presupuesto!$B$11:$C$565,2,0)</f>
        <v>#N/A</v>
      </c>
      <c r="J384" s="98" t="str">
        <f t="shared" si="19"/>
        <v>Desarrollo del Sistema de Educación Superior</v>
      </c>
      <c r="K384" s="98" t="s">
        <v>411</v>
      </c>
    </row>
    <row r="385" spans="3:11">
      <c r="C385" s="141"/>
      <c r="D385" s="158"/>
      <c r="E385" s="123"/>
      <c r="F385" s="97">
        <f t="shared" si="18"/>
        <v>0</v>
      </c>
      <c r="G385" s="161"/>
      <c r="H385" s="142"/>
      <c r="I385" s="130" t="e">
        <f>VLOOKUP(H385,Presupuesto!$B$11:$C$565,2,0)</f>
        <v>#N/A</v>
      </c>
      <c r="J385" s="98" t="str">
        <f t="shared" si="19"/>
        <v>Desarrollo del Sistema de Educación Superior</v>
      </c>
      <c r="K385" s="98" t="s">
        <v>411</v>
      </c>
    </row>
    <row r="386" spans="3:11">
      <c r="C386" s="141"/>
      <c r="D386" s="158"/>
      <c r="E386" s="123"/>
      <c r="F386" s="97">
        <f t="shared" si="18"/>
        <v>0</v>
      </c>
      <c r="G386" s="161"/>
      <c r="H386" s="142"/>
      <c r="I386" s="130" t="e">
        <f>VLOOKUP(H386,Presupuesto!$B$11:$C$565,2,0)</f>
        <v>#N/A</v>
      </c>
      <c r="J386" s="98" t="str">
        <f t="shared" si="19"/>
        <v>Desarrollo del Sistema de Educación Superior</v>
      </c>
      <c r="K386" s="98" t="s">
        <v>411</v>
      </c>
    </row>
    <row r="387" spans="3:11">
      <c r="C387" s="141"/>
      <c r="D387" s="158"/>
      <c r="E387" s="123"/>
      <c r="F387" s="97">
        <f t="shared" si="18"/>
        <v>0</v>
      </c>
      <c r="G387" s="161"/>
      <c r="H387" s="142"/>
      <c r="I387" s="130" t="e">
        <f>VLOOKUP(H387,Presupuesto!$B$11:$C$565,2,0)</f>
        <v>#N/A</v>
      </c>
      <c r="J387" s="98" t="str">
        <f t="shared" si="19"/>
        <v>Desarrollo del Sistema de Educación Superior</v>
      </c>
      <c r="K387" s="98" t="s">
        <v>411</v>
      </c>
    </row>
    <row r="388" spans="3:11">
      <c r="C388" s="141"/>
      <c r="D388" s="158"/>
      <c r="E388" s="123"/>
      <c r="F388" s="97">
        <f t="shared" si="18"/>
        <v>0</v>
      </c>
      <c r="G388" s="161"/>
      <c r="H388" s="142"/>
      <c r="I388" s="130" t="e">
        <f>VLOOKUP(H388,Presupuesto!$B$11:$C$565,2,0)</f>
        <v>#N/A</v>
      </c>
      <c r="J388" s="98" t="str">
        <f t="shared" si="19"/>
        <v>Desarrollo del Sistema de Educación Superior</v>
      </c>
      <c r="K388" s="98" t="s">
        <v>411</v>
      </c>
    </row>
    <row r="389" spans="3:11">
      <c r="C389" s="141"/>
      <c r="D389" s="158"/>
      <c r="E389" s="123"/>
      <c r="F389" s="97">
        <f t="shared" si="18"/>
        <v>0</v>
      </c>
      <c r="G389" s="161"/>
      <c r="H389" s="142"/>
      <c r="I389" s="130" t="e">
        <f>VLOOKUP(H389,Presupuesto!$B$11:$C$565,2,0)</f>
        <v>#N/A</v>
      </c>
      <c r="J389" s="98" t="str">
        <f t="shared" si="19"/>
        <v>Desarrollo del Sistema de Educación Superior</v>
      </c>
      <c r="K389" s="98" t="s">
        <v>411</v>
      </c>
    </row>
    <row r="390" spans="3:11">
      <c r="C390" s="141"/>
      <c r="D390" s="158"/>
      <c r="E390" s="123"/>
      <c r="F390" s="97">
        <f t="shared" si="18"/>
        <v>0</v>
      </c>
      <c r="G390" s="161"/>
      <c r="H390" s="142"/>
      <c r="I390" s="130" t="e">
        <f>VLOOKUP(H390,Presupuesto!$B$11:$C$565,2,0)</f>
        <v>#N/A</v>
      </c>
      <c r="J390" s="98" t="str">
        <f t="shared" si="19"/>
        <v>Desarrollo del Sistema de Educación Superior</v>
      </c>
      <c r="K390" s="98" t="s">
        <v>411</v>
      </c>
    </row>
    <row r="391" spans="3:11">
      <c r="C391" s="141"/>
      <c r="D391" s="158"/>
      <c r="E391" s="123"/>
      <c r="F391" s="97">
        <f t="shared" si="18"/>
        <v>0</v>
      </c>
      <c r="G391" s="161"/>
      <c r="H391" s="142"/>
      <c r="I391" s="130" t="e">
        <f>VLOOKUP(H391,Presupuesto!$B$11:$C$565,2,0)</f>
        <v>#N/A</v>
      </c>
      <c r="J391" s="98" t="str">
        <f t="shared" si="19"/>
        <v>Desarrollo del Sistema de Educación Superior</v>
      </c>
      <c r="K391" s="98" t="s">
        <v>411</v>
      </c>
    </row>
    <row r="392" spans="3:11">
      <c r="C392" s="143"/>
      <c r="D392" s="151"/>
      <c r="E392" s="118"/>
      <c r="F392" s="97">
        <f t="shared" si="18"/>
        <v>0</v>
      </c>
      <c r="G392" s="161"/>
      <c r="H392" s="144"/>
      <c r="I392" s="130" t="e">
        <f>VLOOKUP(H392,Presupuesto!$B$11:$C$565,2,0)</f>
        <v>#N/A</v>
      </c>
      <c r="J392" s="98" t="str">
        <f t="shared" si="19"/>
        <v>Desarrollo del Sistema de Educación Superior</v>
      </c>
      <c r="K392" s="98" t="s">
        <v>411</v>
      </c>
    </row>
    <row r="393" spans="3:11">
      <c r="C393" s="143"/>
      <c r="D393" s="151"/>
      <c r="E393" s="118"/>
      <c r="F393" s="97">
        <f t="shared" si="18"/>
        <v>0</v>
      </c>
      <c r="G393" s="161"/>
      <c r="H393" s="144"/>
      <c r="I393" s="130" t="e">
        <f>VLOOKUP(H393,Presupuesto!$B$11:$C$565,2,0)</f>
        <v>#N/A</v>
      </c>
      <c r="J393" s="98" t="str">
        <f t="shared" si="19"/>
        <v>Desarrollo del Sistema de Educación Superior</v>
      </c>
      <c r="K393" s="98" t="s">
        <v>411</v>
      </c>
    </row>
    <row r="394" spans="3:11">
      <c r="C394" s="143"/>
      <c r="D394" s="151"/>
      <c r="E394" s="118"/>
      <c r="F394" s="97">
        <f t="shared" si="18"/>
        <v>0</v>
      </c>
      <c r="G394" s="161"/>
      <c r="H394" s="144"/>
      <c r="I394" s="130" t="e">
        <f>VLOOKUP(H394,Presupuesto!$B$11:$C$565,2,0)</f>
        <v>#N/A</v>
      </c>
      <c r="J394" s="98" t="str">
        <f t="shared" si="19"/>
        <v>Desarrollo del Sistema de Educación Superior</v>
      </c>
      <c r="K394" s="98" t="s">
        <v>411</v>
      </c>
    </row>
    <row r="395" spans="3:11">
      <c r="C395" s="143"/>
      <c r="D395" s="151"/>
      <c r="E395" s="118"/>
      <c r="F395" s="97">
        <f t="shared" si="18"/>
        <v>0</v>
      </c>
      <c r="G395" s="161"/>
      <c r="H395" s="144"/>
      <c r="I395" s="130" t="e">
        <f>VLOOKUP(H395,Presupuesto!$B$11:$C$565,2,0)</f>
        <v>#N/A</v>
      </c>
      <c r="J395" s="98" t="str">
        <f t="shared" si="19"/>
        <v>Desarrollo del Sistema de Educación Superior</v>
      </c>
      <c r="K395" s="98" t="s">
        <v>411</v>
      </c>
    </row>
    <row r="396" spans="3:11">
      <c r="C396" s="143"/>
      <c r="D396" s="151"/>
      <c r="E396" s="118"/>
      <c r="F396" s="97">
        <f t="shared" si="18"/>
        <v>0</v>
      </c>
      <c r="G396" s="161"/>
      <c r="H396" s="144"/>
      <c r="I396" s="130" t="e">
        <f>VLOOKUP(H396,Presupuesto!$B$11:$C$565,2,0)</f>
        <v>#N/A</v>
      </c>
      <c r="J396" s="98" t="str">
        <f t="shared" si="19"/>
        <v>Desarrollo del Sistema de Educación Superior</v>
      </c>
      <c r="K396" s="98" t="s">
        <v>411</v>
      </c>
    </row>
    <row r="397" spans="3:11">
      <c r="C397" s="143"/>
      <c r="D397" s="151"/>
      <c r="E397" s="118"/>
      <c r="F397" s="97">
        <f t="shared" si="18"/>
        <v>0</v>
      </c>
      <c r="G397" s="161"/>
      <c r="H397" s="144"/>
      <c r="I397" s="130" t="e">
        <f>VLOOKUP(H397,Presupuesto!$B$11:$C$565,2,0)</f>
        <v>#N/A</v>
      </c>
      <c r="J397" s="98" t="str">
        <f t="shared" si="19"/>
        <v>Desarrollo del Sistema de Educación Superior</v>
      </c>
      <c r="K397" s="98" t="s">
        <v>411</v>
      </c>
    </row>
    <row r="398" spans="3:11">
      <c r="C398" s="143"/>
      <c r="D398" s="151"/>
      <c r="E398" s="118"/>
      <c r="F398" s="97">
        <f t="shared" si="18"/>
        <v>0</v>
      </c>
      <c r="G398" s="161"/>
      <c r="H398" s="144"/>
      <c r="I398" s="130" t="e">
        <f>VLOOKUP(H398,Presupuesto!$B$11:$C$565,2,0)</f>
        <v>#N/A</v>
      </c>
      <c r="J398" s="98" t="str">
        <f t="shared" si="19"/>
        <v>Desarrollo del Sistema de Educación Superior</v>
      </c>
      <c r="K398" s="98" t="s">
        <v>411</v>
      </c>
    </row>
    <row r="399" spans="3:11">
      <c r="C399" s="143"/>
      <c r="D399" s="151"/>
      <c r="E399" s="118"/>
      <c r="F399" s="97">
        <f t="shared" si="18"/>
        <v>0</v>
      </c>
      <c r="G399" s="161"/>
      <c r="H399" s="144"/>
      <c r="I399" s="130" t="e">
        <f>VLOOKUP(H399,Presupuesto!$B$11:$C$565,2,0)</f>
        <v>#N/A</v>
      </c>
      <c r="J399" s="98" t="str">
        <f t="shared" si="19"/>
        <v>Desarrollo del Sistema de Educación Superior</v>
      </c>
      <c r="K399" s="98" t="s">
        <v>411</v>
      </c>
    </row>
    <row r="400" spans="3:11">
      <c r="C400" s="145"/>
      <c r="D400" s="151"/>
      <c r="E400" s="118"/>
      <c r="F400" s="97">
        <f t="shared" si="18"/>
        <v>0</v>
      </c>
      <c r="G400" s="161"/>
      <c r="H400" s="146"/>
      <c r="I400" s="130" t="e">
        <f>VLOOKUP(H400,Presupuesto!$B$11:$C$565,2,0)</f>
        <v>#N/A</v>
      </c>
      <c r="J400" s="98" t="str">
        <f t="shared" si="19"/>
        <v>Desarrollo del Sistema de Educación Superior</v>
      </c>
      <c r="K400" s="98" t="s">
        <v>402</v>
      </c>
    </row>
    <row r="401" spans="3:11">
      <c r="C401" s="145"/>
      <c r="D401" s="151"/>
      <c r="E401" s="118"/>
      <c r="F401" s="97">
        <f t="shared" si="18"/>
        <v>0</v>
      </c>
      <c r="G401" s="161"/>
      <c r="H401" s="146"/>
      <c r="I401" s="130" t="e">
        <f>VLOOKUP(H401,Presupuesto!$B$11:$C$565,2,0)</f>
        <v>#N/A</v>
      </c>
      <c r="J401" s="98" t="str">
        <f t="shared" si="19"/>
        <v>Desarrollo del Sistema de Educación Superior</v>
      </c>
      <c r="K401" s="98" t="s">
        <v>411</v>
      </c>
    </row>
    <row r="402" spans="3:11">
      <c r="C402" s="145"/>
      <c r="D402" s="151"/>
      <c r="E402" s="118"/>
      <c r="F402" s="97">
        <f t="shared" si="18"/>
        <v>0</v>
      </c>
      <c r="G402" s="161"/>
      <c r="H402" s="146"/>
      <c r="I402" s="130" t="e">
        <f>VLOOKUP(H402,Presupuesto!$B$11:$C$565,2,0)</f>
        <v>#N/A</v>
      </c>
      <c r="J402" s="98" t="str">
        <f t="shared" si="19"/>
        <v>Desarrollo del Sistema de Educación Superior</v>
      </c>
      <c r="K402" s="98" t="s">
        <v>411</v>
      </c>
    </row>
    <row r="403" spans="3:11">
      <c r="C403" s="145"/>
      <c r="D403" s="151"/>
      <c r="E403" s="118"/>
      <c r="F403" s="97">
        <f t="shared" si="18"/>
        <v>0</v>
      </c>
      <c r="G403" s="161"/>
      <c r="H403" s="146"/>
      <c r="I403" s="130" t="e">
        <f>VLOOKUP(H403,Presupuesto!$B$11:$C$565,2,0)</f>
        <v>#N/A</v>
      </c>
      <c r="J403" s="98" t="str">
        <f t="shared" si="19"/>
        <v>Desarrollo del Sistema de Educación Superior</v>
      </c>
      <c r="K403" s="98" t="s">
        <v>411</v>
      </c>
    </row>
    <row r="404" spans="3:11" ht="15.75" thickBot="1">
      <c r="C404" s="147"/>
      <c r="D404" s="159"/>
      <c r="E404" s="103"/>
      <c r="F404" s="105">
        <f t="shared" si="18"/>
        <v>0</v>
      </c>
      <c r="G404" s="162"/>
      <c r="H404" s="148"/>
      <c r="I404" s="132" t="e">
        <f>VLOOKUP(H404,Presupuesto!$B$11:$C$565,2,0)</f>
        <v>#N/A</v>
      </c>
      <c r="J404" s="106" t="str">
        <f t="shared" si="19"/>
        <v>Desarrollo del Sistema de Educación Superior</v>
      </c>
      <c r="K404" s="124" t="s">
        <v>393</v>
      </c>
    </row>
    <row r="406" spans="3:11" ht="15.75" thickBot="1">
      <c r="F406" s="90"/>
      <c r="G406" s="89"/>
      <c r="H406" s="90"/>
      <c r="I406" s="90"/>
    </row>
    <row r="407" spans="3:11" ht="15.75" thickBot="1">
      <c r="C407" s="157" t="s">
        <v>53</v>
      </c>
      <c r="D407" s="373">
        <f>SUM(F414:F448)</f>
        <v>0</v>
      </c>
      <c r="F407" s="70"/>
      <c r="G407" s="79"/>
      <c r="H407" s="70"/>
      <c r="I407" s="70"/>
    </row>
    <row r="408" spans="3:11">
      <c r="C408" s="70"/>
      <c r="D408" s="31"/>
      <c r="E408" s="93"/>
      <c r="F408" s="93"/>
      <c r="G408" s="93"/>
      <c r="H408" s="76"/>
      <c r="I408" s="76"/>
      <c r="J408" s="76"/>
      <c r="K408" s="112"/>
    </row>
    <row r="409" spans="3:11">
      <c r="C409" s="70"/>
      <c r="D409" s="31"/>
      <c r="E409" s="93"/>
      <c r="F409" s="93"/>
      <c r="G409" s="93"/>
      <c r="H409" s="76"/>
      <c r="I409" s="76"/>
      <c r="J409" s="76"/>
      <c r="K409" s="112"/>
    </row>
    <row r="410" spans="3:11" ht="15.75">
      <c r="C410" s="202" t="s">
        <v>391</v>
      </c>
      <c r="D410" s="369"/>
      <c r="E410" s="93"/>
      <c r="F410" s="93"/>
      <c r="G410" s="93"/>
      <c r="H410" s="76"/>
      <c r="I410" s="76"/>
      <c r="J410" s="76"/>
      <c r="K410" s="112"/>
    </row>
    <row r="411" spans="3:11" ht="18.7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c r="F412" s="93"/>
      <c r="G412" s="76"/>
      <c r="H412" s="76"/>
      <c r="I412" s="76"/>
    </row>
    <row r="413" spans="3:11" ht="30.75" thickBot="1">
      <c r="C413" s="129" t="s">
        <v>44</v>
      </c>
      <c r="D413" s="129" t="s">
        <v>55</v>
      </c>
      <c r="E413" s="136" t="s">
        <v>57</v>
      </c>
      <c r="F413" s="135" t="s">
        <v>27</v>
      </c>
      <c r="G413" s="133" t="s">
        <v>130</v>
      </c>
      <c r="H413" s="136" t="s">
        <v>46</v>
      </c>
      <c r="I413" s="133" t="s">
        <v>131</v>
      </c>
      <c r="J413" s="133" t="s">
        <v>409</v>
      </c>
      <c r="K413" s="133" t="s">
        <v>410</v>
      </c>
    </row>
    <row r="414" spans="3:11">
      <c r="C414" s="220" t="s">
        <v>438</v>
      </c>
      <c r="D414" s="221"/>
      <c r="E414" s="219">
        <f>HLOOKUP(C414,$AH$2:$BU$3,2,0)</f>
        <v>620</v>
      </c>
      <c r="F414" s="97">
        <f t="shared" ref="F414:F448" si="20">D414*E414</f>
        <v>0</v>
      </c>
      <c r="G414" s="161"/>
      <c r="H414" s="142"/>
      <c r="I414" s="130" t="e">
        <f>VLOOKUP(H414,Presupuesto!$B$11:$C$565,2,0)</f>
        <v>#N/A</v>
      </c>
      <c r="J414" s="218" t="s">
        <v>1478</v>
      </c>
      <c r="K414" s="98" t="s">
        <v>393</v>
      </c>
    </row>
    <row r="415" spans="3:11">
      <c r="C415" s="141"/>
      <c r="D415" s="158"/>
      <c r="E415" s="123"/>
      <c r="F415" s="97">
        <f t="shared" si="20"/>
        <v>0</v>
      </c>
      <c r="G415" s="161"/>
      <c r="H415" s="142"/>
      <c r="I415" s="130" t="e">
        <f>VLOOKUP(H415,Presupuesto!$B$11:$C$565,2,0)</f>
        <v>#N/A</v>
      </c>
      <c r="J415" s="98" t="str">
        <f>$J$414</f>
        <v>Desarrollo del Sistema de Educación Superior</v>
      </c>
      <c r="K415" s="98" t="s">
        <v>411</v>
      </c>
    </row>
    <row r="416" spans="3:11">
      <c r="C416" s="141"/>
      <c r="D416" s="158"/>
      <c r="E416" s="123"/>
      <c r="F416" s="97">
        <f t="shared" si="20"/>
        <v>0</v>
      </c>
      <c r="G416" s="161"/>
      <c r="H416" s="142"/>
      <c r="I416" s="130" t="e">
        <f>VLOOKUP(H416,Presupuesto!$B$11:$C$565,2,0)</f>
        <v>#N/A</v>
      </c>
      <c r="J416" s="98" t="str">
        <f t="shared" ref="J416:J448" si="21">$J$414</f>
        <v>Desarrollo del Sistema de Educación Superior</v>
      </c>
      <c r="K416" s="98" t="s">
        <v>411</v>
      </c>
    </row>
    <row r="417" spans="3:11">
      <c r="C417" s="141"/>
      <c r="D417" s="158"/>
      <c r="E417" s="123"/>
      <c r="F417" s="97">
        <f t="shared" si="20"/>
        <v>0</v>
      </c>
      <c r="G417" s="161"/>
      <c r="H417" s="142"/>
      <c r="I417" s="130" t="e">
        <f>VLOOKUP(H417,Presupuesto!$B$11:$C$565,2,0)</f>
        <v>#N/A</v>
      </c>
      <c r="J417" s="98" t="str">
        <f t="shared" si="21"/>
        <v>Desarrollo del Sistema de Educación Superior</v>
      </c>
      <c r="K417" s="98" t="s">
        <v>411</v>
      </c>
    </row>
    <row r="418" spans="3:11">
      <c r="C418" s="141"/>
      <c r="D418" s="158"/>
      <c r="E418" s="123"/>
      <c r="F418" s="97">
        <f t="shared" si="20"/>
        <v>0</v>
      </c>
      <c r="G418" s="161"/>
      <c r="H418" s="142"/>
      <c r="I418" s="130" t="e">
        <f>VLOOKUP(H418,Presupuesto!$B$11:$C$565,2,0)</f>
        <v>#N/A</v>
      </c>
      <c r="J418" s="98" t="str">
        <f t="shared" si="21"/>
        <v>Desarrollo del Sistema de Educación Superior</v>
      </c>
      <c r="K418" s="98" t="s">
        <v>411</v>
      </c>
    </row>
    <row r="419" spans="3:11">
      <c r="C419" s="141"/>
      <c r="D419" s="158"/>
      <c r="E419" s="123"/>
      <c r="F419" s="97">
        <f t="shared" si="20"/>
        <v>0</v>
      </c>
      <c r="G419" s="161"/>
      <c r="H419" s="142"/>
      <c r="I419" s="130" t="e">
        <f>VLOOKUP(H419,Presupuesto!$B$11:$C$565,2,0)</f>
        <v>#N/A</v>
      </c>
      <c r="J419" s="98" t="str">
        <f t="shared" si="21"/>
        <v>Desarrollo del Sistema de Educación Superior</v>
      </c>
      <c r="K419" s="98" t="s">
        <v>400</v>
      </c>
    </row>
    <row r="420" spans="3:11">
      <c r="C420" s="141"/>
      <c r="D420" s="158"/>
      <c r="E420" s="123"/>
      <c r="F420" s="97">
        <f t="shared" si="20"/>
        <v>0</v>
      </c>
      <c r="G420" s="161"/>
      <c r="H420" s="142"/>
      <c r="I420" s="130" t="e">
        <f>VLOOKUP(H420,Presupuesto!$B$11:$C$565,2,0)</f>
        <v>#N/A</v>
      </c>
      <c r="J420" s="98" t="str">
        <f t="shared" si="21"/>
        <v>Desarrollo del Sistema de Educación Superior</v>
      </c>
      <c r="K420" s="98" t="s">
        <v>411</v>
      </c>
    </row>
    <row r="421" spans="3:11">
      <c r="C421" s="141"/>
      <c r="D421" s="158"/>
      <c r="E421" s="123"/>
      <c r="F421" s="97">
        <f t="shared" si="20"/>
        <v>0</v>
      </c>
      <c r="G421" s="161"/>
      <c r="H421" s="142"/>
      <c r="I421" s="130" t="e">
        <f>VLOOKUP(H421,Presupuesto!$B$11:$C$565,2,0)</f>
        <v>#N/A</v>
      </c>
      <c r="J421" s="98" t="str">
        <f t="shared" si="21"/>
        <v>Desarrollo del Sistema de Educación Superior</v>
      </c>
      <c r="K421" s="98" t="s">
        <v>411</v>
      </c>
    </row>
    <row r="422" spans="3:11">
      <c r="C422" s="141"/>
      <c r="D422" s="158"/>
      <c r="E422" s="123"/>
      <c r="F422" s="97">
        <f t="shared" si="20"/>
        <v>0</v>
      </c>
      <c r="G422" s="161"/>
      <c r="H422" s="142"/>
      <c r="I422" s="130" t="e">
        <f>VLOOKUP(H422,Presupuesto!$B$11:$C$565,2,0)</f>
        <v>#N/A</v>
      </c>
      <c r="J422" s="98" t="str">
        <f t="shared" si="21"/>
        <v>Desarrollo del Sistema de Educación Superior</v>
      </c>
      <c r="K422" s="98" t="s">
        <v>411</v>
      </c>
    </row>
    <row r="423" spans="3:11">
      <c r="C423" s="141"/>
      <c r="D423" s="158"/>
      <c r="E423" s="123"/>
      <c r="F423" s="97">
        <f t="shared" si="20"/>
        <v>0</v>
      </c>
      <c r="G423" s="161"/>
      <c r="H423" s="142"/>
      <c r="I423" s="130" t="e">
        <f>VLOOKUP(H423,Presupuesto!$B$11:$C$565,2,0)</f>
        <v>#N/A</v>
      </c>
      <c r="J423" s="98" t="str">
        <f t="shared" si="21"/>
        <v>Desarrollo del Sistema de Educación Superior</v>
      </c>
      <c r="K423" s="98" t="s">
        <v>411</v>
      </c>
    </row>
    <row r="424" spans="3:11">
      <c r="C424" s="141"/>
      <c r="D424" s="158"/>
      <c r="E424" s="123"/>
      <c r="F424" s="97">
        <f t="shared" si="20"/>
        <v>0</v>
      </c>
      <c r="G424" s="161"/>
      <c r="H424" s="142"/>
      <c r="I424" s="130" t="e">
        <f>VLOOKUP(H424,Presupuesto!$B$11:$C$565,2,0)</f>
        <v>#N/A</v>
      </c>
      <c r="J424" s="98" t="str">
        <f t="shared" si="21"/>
        <v>Desarrollo del Sistema de Educación Superior</v>
      </c>
      <c r="K424" s="98" t="s">
        <v>411</v>
      </c>
    </row>
    <row r="425" spans="3:11">
      <c r="C425" s="141"/>
      <c r="D425" s="158"/>
      <c r="E425" s="123"/>
      <c r="F425" s="97">
        <f t="shared" si="20"/>
        <v>0</v>
      </c>
      <c r="G425" s="161"/>
      <c r="H425" s="142"/>
      <c r="I425" s="130" t="e">
        <f>VLOOKUP(H425,Presupuesto!$B$11:$C$565,2,0)</f>
        <v>#N/A</v>
      </c>
      <c r="J425" s="98" t="str">
        <f t="shared" si="21"/>
        <v>Desarrollo del Sistema de Educación Superior</v>
      </c>
      <c r="K425" s="98" t="s">
        <v>411</v>
      </c>
    </row>
    <row r="426" spans="3:11">
      <c r="C426" s="141"/>
      <c r="D426" s="158"/>
      <c r="E426" s="123"/>
      <c r="F426" s="97">
        <f t="shared" si="20"/>
        <v>0</v>
      </c>
      <c r="G426" s="161"/>
      <c r="H426" s="142"/>
      <c r="I426" s="130" t="e">
        <f>VLOOKUP(H426,Presupuesto!$B$11:$C$565,2,0)</f>
        <v>#N/A</v>
      </c>
      <c r="J426" s="98" t="str">
        <f t="shared" si="21"/>
        <v>Desarrollo del Sistema de Educación Superior</v>
      </c>
      <c r="K426" s="98" t="s">
        <v>411</v>
      </c>
    </row>
    <row r="427" spans="3:11">
      <c r="C427" s="141"/>
      <c r="D427" s="158"/>
      <c r="E427" s="123"/>
      <c r="F427" s="97">
        <f t="shared" si="20"/>
        <v>0</v>
      </c>
      <c r="G427" s="161"/>
      <c r="H427" s="142"/>
      <c r="I427" s="130" t="e">
        <f>VLOOKUP(H427,Presupuesto!$B$11:$C$565,2,0)</f>
        <v>#N/A</v>
      </c>
      <c r="J427" s="98" t="str">
        <f t="shared" si="21"/>
        <v>Desarrollo del Sistema de Educación Superior</v>
      </c>
      <c r="K427" s="98" t="s">
        <v>411</v>
      </c>
    </row>
    <row r="428" spans="3:11">
      <c r="C428" s="141"/>
      <c r="D428" s="158"/>
      <c r="E428" s="123"/>
      <c r="F428" s="97">
        <f t="shared" si="20"/>
        <v>0</v>
      </c>
      <c r="G428" s="161"/>
      <c r="H428" s="142"/>
      <c r="I428" s="130" t="e">
        <f>VLOOKUP(H428,Presupuesto!$B$11:$C$565,2,0)</f>
        <v>#N/A</v>
      </c>
      <c r="J428" s="98" t="str">
        <f t="shared" si="21"/>
        <v>Desarrollo del Sistema de Educación Superior</v>
      </c>
      <c r="K428" s="98" t="s">
        <v>411</v>
      </c>
    </row>
    <row r="429" spans="3:11">
      <c r="C429" s="141"/>
      <c r="D429" s="158"/>
      <c r="E429" s="123"/>
      <c r="F429" s="97">
        <f t="shared" si="20"/>
        <v>0</v>
      </c>
      <c r="G429" s="161"/>
      <c r="H429" s="142"/>
      <c r="I429" s="130" t="e">
        <f>VLOOKUP(H429,Presupuesto!$B$11:$C$565,2,0)</f>
        <v>#N/A</v>
      </c>
      <c r="J429" s="98" t="str">
        <f t="shared" si="21"/>
        <v>Desarrollo del Sistema de Educación Superior</v>
      </c>
      <c r="K429" s="98" t="s">
        <v>411</v>
      </c>
    </row>
    <row r="430" spans="3:11">
      <c r="C430" s="141"/>
      <c r="D430" s="158"/>
      <c r="E430" s="123"/>
      <c r="F430" s="97">
        <f t="shared" si="20"/>
        <v>0</v>
      </c>
      <c r="G430" s="161"/>
      <c r="H430" s="142"/>
      <c r="I430" s="130" t="e">
        <f>VLOOKUP(H430,Presupuesto!$B$11:$C$565,2,0)</f>
        <v>#N/A</v>
      </c>
      <c r="J430" s="98" t="str">
        <f t="shared" si="21"/>
        <v>Desarrollo del Sistema de Educación Superior</v>
      </c>
      <c r="K430" s="98" t="s">
        <v>411</v>
      </c>
    </row>
    <row r="431" spans="3:11">
      <c r="C431" s="141"/>
      <c r="D431" s="158"/>
      <c r="E431" s="123"/>
      <c r="F431" s="97">
        <f t="shared" si="20"/>
        <v>0</v>
      </c>
      <c r="G431" s="161"/>
      <c r="H431" s="142"/>
      <c r="I431" s="130" t="e">
        <f>VLOOKUP(H431,Presupuesto!$B$11:$C$565,2,0)</f>
        <v>#N/A</v>
      </c>
      <c r="J431" s="98" t="str">
        <f t="shared" si="21"/>
        <v>Desarrollo del Sistema de Educación Superior</v>
      </c>
      <c r="K431" s="98" t="s">
        <v>411</v>
      </c>
    </row>
    <row r="432" spans="3:11">
      <c r="C432" s="141"/>
      <c r="D432" s="158"/>
      <c r="E432" s="123"/>
      <c r="F432" s="97">
        <f t="shared" si="20"/>
        <v>0</v>
      </c>
      <c r="G432" s="161"/>
      <c r="H432" s="142"/>
      <c r="I432" s="130" t="e">
        <f>VLOOKUP(H432,Presupuesto!$B$11:$C$565,2,0)</f>
        <v>#N/A</v>
      </c>
      <c r="J432" s="98" t="str">
        <f t="shared" si="21"/>
        <v>Desarrollo del Sistema de Educación Superior</v>
      </c>
      <c r="K432" s="98" t="s">
        <v>411</v>
      </c>
    </row>
    <row r="433" spans="3:11">
      <c r="C433" s="141"/>
      <c r="D433" s="158"/>
      <c r="E433" s="123"/>
      <c r="F433" s="97">
        <f t="shared" si="20"/>
        <v>0</v>
      </c>
      <c r="G433" s="161"/>
      <c r="H433" s="142"/>
      <c r="I433" s="130" t="e">
        <f>VLOOKUP(H433,Presupuesto!$B$11:$C$565,2,0)</f>
        <v>#N/A</v>
      </c>
      <c r="J433" s="98" t="str">
        <f t="shared" si="21"/>
        <v>Desarrollo del Sistema de Educación Superior</v>
      </c>
      <c r="K433" s="98" t="s">
        <v>411</v>
      </c>
    </row>
    <row r="434" spans="3:11">
      <c r="C434" s="141"/>
      <c r="D434" s="158"/>
      <c r="E434" s="123"/>
      <c r="F434" s="97">
        <f t="shared" si="20"/>
        <v>0</v>
      </c>
      <c r="G434" s="161"/>
      <c r="H434" s="142"/>
      <c r="I434" s="130" t="e">
        <f>VLOOKUP(H434,Presupuesto!$B$11:$C$565,2,0)</f>
        <v>#N/A</v>
      </c>
      <c r="J434" s="98" t="str">
        <f t="shared" si="21"/>
        <v>Desarrollo del Sistema de Educación Superior</v>
      </c>
      <c r="K434" s="98" t="s">
        <v>411</v>
      </c>
    </row>
    <row r="435" spans="3:11">
      <c r="C435" s="141"/>
      <c r="D435" s="158"/>
      <c r="E435" s="123"/>
      <c r="F435" s="97">
        <f t="shared" si="20"/>
        <v>0</v>
      </c>
      <c r="G435" s="161"/>
      <c r="H435" s="142"/>
      <c r="I435" s="130" t="e">
        <f>VLOOKUP(H435,Presupuesto!$B$11:$C$565,2,0)</f>
        <v>#N/A</v>
      </c>
      <c r="J435" s="98" t="str">
        <f t="shared" si="21"/>
        <v>Desarrollo del Sistema de Educación Superior</v>
      </c>
      <c r="K435" s="98" t="s">
        <v>411</v>
      </c>
    </row>
    <row r="436" spans="3:11">
      <c r="C436" s="143"/>
      <c r="D436" s="151"/>
      <c r="E436" s="118"/>
      <c r="F436" s="97">
        <f t="shared" si="20"/>
        <v>0</v>
      </c>
      <c r="G436" s="161"/>
      <c r="H436" s="144"/>
      <c r="I436" s="130" t="e">
        <f>VLOOKUP(H436,Presupuesto!$B$11:$C$565,2,0)</f>
        <v>#N/A</v>
      </c>
      <c r="J436" s="98" t="str">
        <f t="shared" si="21"/>
        <v>Desarrollo del Sistema de Educación Superior</v>
      </c>
      <c r="K436" s="98" t="s">
        <v>411</v>
      </c>
    </row>
    <row r="437" spans="3:11">
      <c r="C437" s="143"/>
      <c r="D437" s="151"/>
      <c r="E437" s="118"/>
      <c r="F437" s="97">
        <f t="shared" si="20"/>
        <v>0</v>
      </c>
      <c r="G437" s="161"/>
      <c r="H437" s="144"/>
      <c r="I437" s="130" t="e">
        <f>VLOOKUP(H437,Presupuesto!$B$11:$C$565,2,0)</f>
        <v>#N/A</v>
      </c>
      <c r="J437" s="98" t="str">
        <f t="shared" si="21"/>
        <v>Desarrollo del Sistema de Educación Superior</v>
      </c>
      <c r="K437" s="98" t="s">
        <v>411</v>
      </c>
    </row>
    <row r="438" spans="3:11">
      <c r="C438" s="143"/>
      <c r="D438" s="151"/>
      <c r="E438" s="118"/>
      <c r="F438" s="97">
        <f t="shared" si="20"/>
        <v>0</v>
      </c>
      <c r="G438" s="161"/>
      <c r="H438" s="144"/>
      <c r="I438" s="130" t="e">
        <f>VLOOKUP(H438,Presupuesto!$B$11:$C$565,2,0)</f>
        <v>#N/A</v>
      </c>
      <c r="J438" s="98" t="str">
        <f t="shared" si="21"/>
        <v>Desarrollo del Sistema de Educación Superior</v>
      </c>
      <c r="K438" s="98" t="s">
        <v>411</v>
      </c>
    </row>
    <row r="439" spans="3:11">
      <c r="C439" s="143"/>
      <c r="D439" s="151"/>
      <c r="E439" s="118"/>
      <c r="F439" s="97">
        <f t="shared" si="20"/>
        <v>0</v>
      </c>
      <c r="G439" s="161"/>
      <c r="H439" s="144"/>
      <c r="I439" s="130" t="e">
        <f>VLOOKUP(H439,Presupuesto!$B$11:$C$565,2,0)</f>
        <v>#N/A</v>
      </c>
      <c r="J439" s="98" t="str">
        <f t="shared" si="21"/>
        <v>Desarrollo del Sistema de Educación Superior</v>
      </c>
      <c r="K439" s="98" t="s">
        <v>411</v>
      </c>
    </row>
    <row r="440" spans="3:11">
      <c r="C440" s="143"/>
      <c r="D440" s="151"/>
      <c r="E440" s="118"/>
      <c r="F440" s="97">
        <f t="shared" si="20"/>
        <v>0</v>
      </c>
      <c r="G440" s="161"/>
      <c r="H440" s="144"/>
      <c r="I440" s="130" t="e">
        <f>VLOOKUP(H440,Presupuesto!$B$11:$C$565,2,0)</f>
        <v>#N/A</v>
      </c>
      <c r="J440" s="98" t="str">
        <f t="shared" si="21"/>
        <v>Desarrollo del Sistema de Educación Superior</v>
      </c>
      <c r="K440" s="98" t="s">
        <v>411</v>
      </c>
    </row>
    <row r="441" spans="3:11">
      <c r="C441" s="143"/>
      <c r="D441" s="151"/>
      <c r="E441" s="118"/>
      <c r="F441" s="97">
        <f t="shared" si="20"/>
        <v>0</v>
      </c>
      <c r="G441" s="161"/>
      <c r="H441" s="144"/>
      <c r="I441" s="130" t="e">
        <f>VLOOKUP(H441,Presupuesto!$B$11:$C$565,2,0)</f>
        <v>#N/A</v>
      </c>
      <c r="J441" s="98" t="str">
        <f t="shared" si="21"/>
        <v>Desarrollo del Sistema de Educación Superior</v>
      </c>
      <c r="K441" s="98" t="s">
        <v>411</v>
      </c>
    </row>
    <row r="442" spans="3:11">
      <c r="C442" s="143"/>
      <c r="D442" s="151"/>
      <c r="E442" s="118"/>
      <c r="F442" s="97">
        <f t="shared" si="20"/>
        <v>0</v>
      </c>
      <c r="G442" s="161"/>
      <c r="H442" s="144"/>
      <c r="I442" s="130" t="e">
        <f>VLOOKUP(H442,Presupuesto!$B$11:$C$565,2,0)</f>
        <v>#N/A</v>
      </c>
      <c r="J442" s="98" t="str">
        <f t="shared" si="21"/>
        <v>Desarrollo del Sistema de Educación Superior</v>
      </c>
      <c r="K442" s="98" t="s">
        <v>411</v>
      </c>
    </row>
    <row r="443" spans="3:11">
      <c r="C443" s="143"/>
      <c r="D443" s="151"/>
      <c r="E443" s="118"/>
      <c r="F443" s="97">
        <f t="shared" si="20"/>
        <v>0</v>
      </c>
      <c r="G443" s="161"/>
      <c r="H443" s="144"/>
      <c r="I443" s="130" t="e">
        <f>VLOOKUP(H443,Presupuesto!$B$11:$C$565,2,0)</f>
        <v>#N/A</v>
      </c>
      <c r="J443" s="98" t="str">
        <f t="shared" si="21"/>
        <v>Desarrollo del Sistema de Educación Superior</v>
      </c>
      <c r="K443" s="98" t="s">
        <v>411</v>
      </c>
    </row>
    <row r="444" spans="3:11">
      <c r="C444" s="145"/>
      <c r="D444" s="151"/>
      <c r="E444" s="118"/>
      <c r="F444" s="97">
        <f t="shared" si="20"/>
        <v>0</v>
      </c>
      <c r="G444" s="161"/>
      <c r="H444" s="146"/>
      <c r="I444" s="130" t="e">
        <f>VLOOKUP(H444,Presupuesto!$B$11:$C$565,2,0)</f>
        <v>#N/A</v>
      </c>
      <c r="J444" s="98" t="str">
        <f t="shared" si="21"/>
        <v>Desarrollo del Sistema de Educación Superior</v>
      </c>
      <c r="K444" s="98" t="s">
        <v>402</v>
      </c>
    </row>
    <row r="445" spans="3:11">
      <c r="C445" s="145"/>
      <c r="D445" s="151"/>
      <c r="E445" s="118"/>
      <c r="F445" s="97">
        <f t="shared" si="20"/>
        <v>0</v>
      </c>
      <c r="G445" s="161"/>
      <c r="H445" s="146"/>
      <c r="I445" s="130" t="e">
        <f>VLOOKUP(H445,Presupuesto!$B$11:$C$565,2,0)</f>
        <v>#N/A</v>
      </c>
      <c r="J445" s="98" t="str">
        <f t="shared" si="21"/>
        <v>Desarrollo del Sistema de Educación Superior</v>
      </c>
      <c r="K445" s="98" t="s">
        <v>411</v>
      </c>
    </row>
    <row r="446" spans="3:11">
      <c r="C446" s="145"/>
      <c r="D446" s="151"/>
      <c r="E446" s="118"/>
      <c r="F446" s="97">
        <f t="shared" si="20"/>
        <v>0</v>
      </c>
      <c r="G446" s="161"/>
      <c r="H446" s="146"/>
      <c r="I446" s="130" t="e">
        <f>VLOOKUP(H446,Presupuesto!$B$11:$C$565,2,0)</f>
        <v>#N/A</v>
      </c>
      <c r="J446" s="98" t="str">
        <f t="shared" si="21"/>
        <v>Desarrollo del Sistema de Educación Superior</v>
      </c>
      <c r="K446" s="98" t="s">
        <v>411</v>
      </c>
    </row>
    <row r="447" spans="3:11">
      <c r="C447" s="145"/>
      <c r="D447" s="151"/>
      <c r="E447" s="118"/>
      <c r="F447" s="97">
        <f t="shared" si="20"/>
        <v>0</v>
      </c>
      <c r="G447" s="161"/>
      <c r="H447" s="146"/>
      <c r="I447" s="130" t="e">
        <f>VLOOKUP(H447,Presupuesto!$B$11:$C$565,2,0)</f>
        <v>#N/A</v>
      </c>
      <c r="J447" s="98" t="str">
        <f t="shared" si="21"/>
        <v>Desarrollo del Sistema de Educación Superior</v>
      </c>
      <c r="K447" s="98" t="s">
        <v>411</v>
      </c>
    </row>
    <row r="448" spans="3:11" ht="15.75" thickBot="1">
      <c r="C448" s="147"/>
      <c r="D448" s="159"/>
      <c r="E448" s="103"/>
      <c r="F448" s="105">
        <f t="shared" si="20"/>
        <v>0</v>
      </c>
      <c r="G448" s="162"/>
      <c r="H448" s="148"/>
      <c r="I448" s="132" t="e">
        <f>VLOOKUP(H448,Presupuesto!$B$11:$C$565,2,0)</f>
        <v>#N/A</v>
      </c>
      <c r="J448" s="106" t="str">
        <f t="shared" si="21"/>
        <v>Desarrollo del Sistema de Educación Superior</v>
      </c>
      <c r="K448" s="124" t="s">
        <v>393</v>
      </c>
    </row>
    <row r="450" spans="3:11" ht="15.75" thickBot="1"/>
    <row r="451" spans="3:11" ht="15.75" thickBot="1">
      <c r="C451" s="157" t="s">
        <v>53</v>
      </c>
      <c r="D451" s="373">
        <f>SUM(F458:F492)</f>
        <v>0</v>
      </c>
      <c r="F451" s="70"/>
      <c r="G451" s="79"/>
      <c r="H451" s="70"/>
      <c r="I451" s="70"/>
    </row>
    <row r="452" spans="3:11">
      <c r="C452" s="70"/>
      <c r="D452" s="31"/>
      <c r="E452" s="93"/>
      <c r="F452" s="93"/>
      <c r="G452" s="93"/>
      <c r="H452" s="76"/>
      <c r="I452" s="76"/>
      <c r="J452" s="76"/>
      <c r="K452" s="112"/>
    </row>
    <row r="453" spans="3:11">
      <c r="C453" s="70"/>
      <c r="D453" s="31"/>
      <c r="E453" s="93"/>
      <c r="F453" s="93"/>
      <c r="G453" s="93"/>
      <c r="H453" s="76"/>
      <c r="I453" s="76"/>
      <c r="J453" s="76"/>
      <c r="K453" s="112"/>
    </row>
    <row r="454" spans="3:11" ht="15.75">
      <c r="C454" s="202" t="s">
        <v>391</v>
      </c>
      <c r="D454" s="369"/>
      <c r="E454" s="93"/>
      <c r="F454" s="93"/>
      <c r="G454" s="93"/>
      <c r="H454" s="76"/>
      <c r="I454" s="76"/>
      <c r="J454" s="76"/>
      <c r="K454" s="112"/>
    </row>
    <row r="455" spans="3:11" ht="18.7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c r="F456" s="93"/>
      <c r="G456" s="76"/>
      <c r="H456" s="76"/>
      <c r="I456" s="76"/>
    </row>
    <row r="457" spans="3:11" ht="30.75" thickBot="1">
      <c r="C457" s="129" t="s">
        <v>44</v>
      </c>
      <c r="D457" s="129" t="s">
        <v>55</v>
      </c>
      <c r="E457" s="136" t="s">
        <v>57</v>
      </c>
      <c r="F457" s="135" t="s">
        <v>27</v>
      </c>
      <c r="G457" s="133" t="s">
        <v>130</v>
      </c>
      <c r="H457" s="136" t="s">
        <v>46</v>
      </c>
      <c r="I457" s="133" t="s">
        <v>131</v>
      </c>
      <c r="J457" s="133" t="s">
        <v>409</v>
      </c>
      <c r="K457" s="133" t="s">
        <v>410</v>
      </c>
    </row>
    <row r="458" spans="3:11">
      <c r="C458" s="220" t="s">
        <v>438</v>
      </c>
      <c r="D458" s="221"/>
      <c r="E458" s="219">
        <f>HLOOKUP(C458,$AH$2:$BU$3,2,0)</f>
        <v>620</v>
      </c>
      <c r="F458" s="97">
        <f t="shared" ref="F458:F492" si="22">D458*E458</f>
        <v>0</v>
      </c>
      <c r="G458" s="161"/>
      <c r="H458" s="142"/>
      <c r="I458" s="130" t="e">
        <f>VLOOKUP(H458,Presupuesto!$B$11:$C$565,2,0)</f>
        <v>#N/A</v>
      </c>
      <c r="J458" s="218" t="s">
        <v>1478</v>
      </c>
      <c r="K458" s="98" t="s">
        <v>393</v>
      </c>
    </row>
    <row r="459" spans="3:11">
      <c r="C459" s="141"/>
      <c r="D459" s="158"/>
      <c r="E459" s="123"/>
      <c r="F459" s="97">
        <f t="shared" si="22"/>
        <v>0</v>
      </c>
      <c r="G459" s="161"/>
      <c r="H459" s="142"/>
      <c r="I459" s="130" t="e">
        <f>VLOOKUP(H459,Presupuesto!$B$11:$C$565,2,0)</f>
        <v>#N/A</v>
      </c>
      <c r="J459" s="98" t="str">
        <f>$J$458</f>
        <v>Desarrollo del Sistema de Educación Superior</v>
      </c>
      <c r="K459" s="98" t="s">
        <v>411</v>
      </c>
    </row>
    <row r="460" spans="3:11">
      <c r="C460" s="141"/>
      <c r="D460" s="158"/>
      <c r="E460" s="123"/>
      <c r="F460" s="97">
        <f t="shared" si="22"/>
        <v>0</v>
      </c>
      <c r="G460" s="161"/>
      <c r="H460" s="142"/>
      <c r="I460" s="130" t="e">
        <f>VLOOKUP(H460,Presupuesto!$B$11:$C$565,2,0)</f>
        <v>#N/A</v>
      </c>
      <c r="J460" s="98" t="str">
        <f t="shared" ref="J460:J492" si="23">$J$458</f>
        <v>Desarrollo del Sistema de Educación Superior</v>
      </c>
      <c r="K460" s="98" t="s">
        <v>411</v>
      </c>
    </row>
    <row r="461" spans="3:11">
      <c r="C461" s="141"/>
      <c r="D461" s="158"/>
      <c r="E461" s="123"/>
      <c r="F461" s="97">
        <f t="shared" si="22"/>
        <v>0</v>
      </c>
      <c r="G461" s="161"/>
      <c r="H461" s="142"/>
      <c r="I461" s="130" t="e">
        <f>VLOOKUP(H461,Presupuesto!$B$11:$C$565,2,0)</f>
        <v>#N/A</v>
      </c>
      <c r="J461" s="98" t="str">
        <f t="shared" si="23"/>
        <v>Desarrollo del Sistema de Educación Superior</v>
      </c>
      <c r="K461" s="98" t="s">
        <v>411</v>
      </c>
    </row>
    <row r="462" spans="3:11">
      <c r="C462" s="141"/>
      <c r="D462" s="158"/>
      <c r="E462" s="123"/>
      <c r="F462" s="97">
        <f t="shared" si="22"/>
        <v>0</v>
      </c>
      <c r="G462" s="161"/>
      <c r="H462" s="142"/>
      <c r="I462" s="130" t="e">
        <f>VLOOKUP(H462,Presupuesto!$B$11:$C$565,2,0)</f>
        <v>#N/A</v>
      </c>
      <c r="J462" s="98" t="str">
        <f t="shared" si="23"/>
        <v>Desarrollo del Sistema de Educación Superior</v>
      </c>
      <c r="K462" s="98" t="s">
        <v>411</v>
      </c>
    </row>
    <row r="463" spans="3:11">
      <c r="C463" s="141"/>
      <c r="D463" s="158"/>
      <c r="E463" s="123"/>
      <c r="F463" s="97">
        <f t="shared" si="22"/>
        <v>0</v>
      </c>
      <c r="G463" s="161"/>
      <c r="H463" s="142"/>
      <c r="I463" s="130" t="e">
        <f>VLOOKUP(H463,Presupuesto!$B$11:$C$565,2,0)</f>
        <v>#N/A</v>
      </c>
      <c r="J463" s="98" t="str">
        <f t="shared" si="23"/>
        <v>Desarrollo del Sistema de Educación Superior</v>
      </c>
      <c r="K463" s="98" t="s">
        <v>400</v>
      </c>
    </row>
    <row r="464" spans="3:11">
      <c r="C464" s="141"/>
      <c r="D464" s="158"/>
      <c r="E464" s="123"/>
      <c r="F464" s="97">
        <f t="shared" si="22"/>
        <v>0</v>
      </c>
      <c r="G464" s="161"/>
      <c r="H464" s="142"/>
      <c r="I464" s="130" t="e">
        <f>VLOOKUP(H464,Presupuesto!$B$11:$C$565,2,0)</f>
        <v>#N/A</v>
      </c>
      <c r="J464" s="98" t="str">
        <f t="shared" si="23"/>
        <v>Desarrollo del Sistema de Educación Superior</v>
      </c>
      <c r="K464" s="98" t="s">
        <v>411</v>
      </c>
    </row>
    <row r="465" spans="3:11">
      <c r="C465" s="141"/>
      <c r="D465" s="158"/>
      <c r="E465" s="123"/>
      <c r="F465" s="97">
        <f t="shared" si="22"/>
        <v>0</v>
      </c>
      <c r="G465" s="161"/>
      <c r="H465" s="142"/>
      <c r="I465" s="130" t="e">
        <f>VLOOKUP(H465,Presupuesto!$B$11:$C$565,2,0)</f>
        <v>#N/A</v>
      </c>
      <c r="J465" s="98" t="str">
        <f t="shared" si="23"/>
        <v>Desarrollo del Sistema de Educación Superior</v>
      </c>
      <c r="K465" s="98" t="s">
        <v>411</v>
      </c>
    </row>
    <row r="466" spans="3:11">
      <c r="C466" s="141"/>
      <c r="D466" s="158"/>
      <c r="E466" s="123"/>
      <c r="F466" s="97">
        <f t="shared" si="22"/>
        <v>0</v>
      </c>
      <c r="G466" s="161"/>
      <c r="H466" s="142"/>
      <c r="I466" s="130" t="e">
        <f>VLOOKUP(H466,Presupuesto!$B$11:$C$565,2,0)</f>
        <v>#N/A</v>
      </c>
      <c r="J466" s="98" t="str">
        <f t="shared" si="23"/>
        <v>Desarrollo del Sistema de Educación Superior</v>
      </c>
      <c r="K466" s="98" t="s">
        <v>411</v>
      </c>
    </row>
    <row r="467" spans="3:11">
      <c r="C467" s="141"/>
      <c r="D467" s="158"/>
      <c r="E467" s="123"/>
      <c r="F467" s="97">
        <f t="shared" si="22"/>
        <v>0</v>
      </c>
      <c r="G467" s="161"/>
      <c r="H467" s="142"/>
      <c r="I467" s="130" t="e">
        <f>VLOOKUP(H467,Presupuesto!$B$11:$C$565,2,0)</f>
        <v>#N/A</v>
      </c>
      <c r="J467" s="98" t="str">
        <f t="shared" si="23"/>
        <v>Desarrollo del Sistema de Educación Superior</v>
      </c>
      <c r="K467" s="98" t="s">
        <v>411</v>
      </c>
    </row>
    <row r="468" spans="3:11">
      <c r="C468" s="141"/>
      <c r="D468" s="158"/>
      <c r="E468" s="123"/>
      <c r="F468" s="97">
        <f t="shared" si="22"/>
        <v>0</v>
      </c>
      <c r="G468" s="161"/>
      <c r="H468" s="142"/>
      <c r="I468" s="130" t="e">
        <f>VLOOKUP(H468,Presupuesto!$B$11:$C$565,2,0)</f>
        <v>#N/A</v>
      </c>
      <c r="J468" s="98" t="str">
        <f t="shared" si="23"/>
        <v>Desarrollo del Sistema de Educación Superior</v>
      </c>
      <c r="K468" s="98" t="s">
        <v>411</v>
      </c>
    </row>
    <row r="469" spans="3:11">
      <c r="C469" s="141"/>
      <c r="D469" s="158"/>
      <c r="E469" s="123"/>
      <c r="F469" s="97">
        <f t="shared" si="22"/>
        <v>0</v>
      </c>
      <c r="G469" s="161"/>
      <c r="H469" s="142"/>
      <c r="I469" s="130" t="e">
        <f>VLOOKUP(H469,Presupuesto!$B$11:$C$565,2,0)</f>
        <v>#N/A</v>
      </c>
      <c r="J469" s="98" t="str">
        <f t="shared" si="23"/>
        <v>Desarrollo del Sistema de Educación Superior</v>
      </c>
      <c r="K469" s="98" t="s">
        <v>411</v>
      </c>
    </row>
    <row r="470" spans="3:11">
      <c r="C470" s="141"/>
      <c r="D470" s="158"/>
      <c r="E470" s="123"/>
      <c r="F470" s="97">
        <f t="shared" si="22"/>
        <v>0</v>
      </c>
      <c r="G470" s="161"/>
      <c r="H470" s="142"/>
      <c r="I470" s="130" t="e">
        <f>VLOOKUP(H470,Presupuesto!$B$11:$C$565,2,0)</f>
        <v>#N/A</v>
      </c>
      <c r="J470" s="98" t="str">
        <f t="shared" si="23"/>
        <v>Desarrollo del Sistema de Educación Superior</v>
      </c>
      <c r="K470" s="98" t="s">
        <v>411</v>
      </c>
    </row>
    <row r="471" spans="3:11">
      <c r="C471" s="141"/>
      <c r="D471" s="158"/>
      <c r="E471" s="123"/>
      <c r="F471" s="97">
        <f t="shared" si="22"/>
        <v>0</v>
      </c>
      <c r="G471" s="161"/>
      <c r="H471" s="142"/>
      <c r="I471" s="130" t="e">
        <f>VLOOKUP(H471,Presupuesto!$B$11:$C$565,2,0)</f>
        <v>#N/A</v>
      </c>
      <c r="J471" s="98" t="str">
        <f t="shared" si="23"/>
        <v>Desarrollo del Sistema de Educación Superior</v>
      </c>
      <c r="K471" s="98" t="s">
        <v>411</v>
      </c>
    </row>
    <row r="472" spans="3:11">
      <c r="C472" s="141"/>
      <c r="D472" s="158"/>
      <c r="E472" s="123"/>
      <c r="F472" s="97">
        <f t="shared" si="22"/>
        <v>0</v>
      </c>
      <c r="G472" s="161"/>
      <c r="H472" s="142"/>
      <c r="I472" s="130" t="e">
        <f>VLOOKUP(H472,Presupuesto!$B$11:$C$565,2,0)</f>
        <v>#N/A</v>
      </c>
      <c r="J472" s="98" t="str">
        <f t="shared" si="23"/>
        <v>Desarrollo del Sistema de Educación Superior</v>
      </c>
      <c r="K472" s="98" t="s">
        <v>411</v>
      </c>
    </row>
    <row r="473" spans="3:11">
      <c r="C473" s="141"/>
      <c r="D473" s="158"/>
      <c r="E473" s="123"/>
      <c r="F473" s="97">
        <f t="shared" si="22"/>
        <v>0</v>
      </c>
      <c r="G473" s="161"/>
      <c r="H473" s="142"/>
      <c r="I473" s="130" t="e">
        <f>VLOOKUP(H473,Presupuesto!$B$11:$C$565,2,0)</f>
        <v>#N/A</v>
      </c>
      <c r="J473" s="98" t="str">
        <f t="shared" si="23"/>
        <v>Desarrollo del Sistema de Educación Superior</v>
      </c>
      <c r="K473" s="98" t="s">
        <v>411</v>
      </c>
    </row>
    <row r="474" spans="3:11">
      <c r="C474" s="141"/>
      <c r="D474" s="158"/>
      <c r="E474" s="123"/>
      <c r="F474" s="97">
        <f t="shared" si="22"/>
        <v>0</v>
      </c>
      <c r="G474" s="161"/>
      <c r="H474" s="142"/>
      <c r="I474" s="130" t="e">
        <f>VLOOKUP(H474,Presupuesto!$B$11:$C$565,2,0)</f>
        <v>#N/A</v>
      </c>
      <c r="J474" s="98" t="str">
        <f t="shared" si="23"/>
        <v>Desarrollo del Sistema de Educación Superior</v>
      </c>
      <c r="K474" s="98" t="s">
        <v>411</v>
      </c>
    </row>
    <row r="475" spans="3:11">
      <c r="C475" s="141"/>
      <c r="D475" s="158"/>
      <c r="E475" s="123"/>
      <c r="F475" s="97">
        <f t="shared" si="22"/>
        <v>0</v>
      </c>
      <c r="G475" s="161"/>
      <c r="H475" s="142"/>
      <c r="I475" s="130" t="e">
        <f>VLOOKUP(H475,Presupuesto!$B$11:$C$565,2,0)</f>
        <v>#N/A</v>
      </c>
      <c r="J475" s="98" t="str">
        <f t="shared" si="23"/>
        <v>Desarrollo del Sistema de Educación Superior</v>
      </c>
      <c r="K475" s="98" t="s">
        <v>411</v>
      </c>
    </row>
    <row r="476" spans="3:11">
      <c r="C476" s="141"/>
      <c r="D476" s="158"/>
      <c r="E476" s="123"/>
      <c r="F476" s="97">
        <f t="shared" si="22"/>
        <v>0</v>
      </c>
      <c r="G476" s="161"/>
      <c r="H476" s="142"/>
      <c r="I476" s="130" t="e">
        <f>VLOOKUP(H476,Presupuesto!$B$11:$C$565,2,0)</f>
        <v>#N/A</v>
      </c>
      <c r="J476" s="98" t="str">
        <f t="shared" si="23"/>
        <v>Desarrollo del Sistema de Educación Superior</v>
      </c>
      <c r="K476" s="98" t="s">
        <v>411</v>
      </c>
    </row>
    <row r="477" spans="3:11">
      <c r="C477" s="141"/>
      <c r="D477" s="158"/>
      <c r="E477" s="123"/>
      <c r="F477" s="97">
        <f t="shared" si="22"/>
        <v>0</v>
      </c>
      <c r="G477" s="161"/>
      <c r="H477" s="142"/>
      <c r="I477" s="130" t="e">
        <f>VLOOKUP(H477,Presupuesto!$B$11:$C$565,2,0)</f>
        <v>#N/A</v>
      </c>
      <c r="J477" s="98" t="str">
        <f t="shared" si="23"/>
        <v>Desarrollo del Sistema de Educación Superior</v>
      </c>
      <c r="K477" s="98" t="s">
        <v>411</v>
      </c>
    </row>
    <row r="478" spans="3:11">
      <c r="C478" s="141"/>
      <c r="D478" s="158"/>
      <c r="E478" s="123"/>
      <c r="F478" s="97">
        <f t="shared" si="22"/>
        <v>0</v>
      </c>
      <c r="G478" s="161"/>
      <c r="H478" s="142"/>
      <c r="I478" s="130" t="e">
        <f>VLOOKUP(H478,Presupuesto!$B$11:$C$565,2,0)</f>
        <v>#N/A</v>
      </c>
      <c r="J478" s="98" t="str">
        <f t="shared" si="23"/>
        <v>Desarrollo del Sistema de Educación Superior</v>
      </c>
      <c r="K478" s="98" t="s">
        <v>411</v>
      </c>
    </row>
    <row r="479" spans="3:11">
      <c r="C479" s="141"/>
      <c r="D479" s="158"/>
      <c r="E479" s="123"/>
      <c r="F479" s="97">
        <f t="shared" si="22"/>
        <v>0</v>
      </c>
      <c r="G479" s="161"/>
      <c r="H479" s="142"/>
      <c r="I479" s="130" t="e">
        <f>VLOOKUP(H479,Presupuesto!$B$11:$C$565,2,0)</f>
        <v>#N/A</v>
      </c>
      <c r="J479" s="98" t="str">
        <f t="shared" si="23"/>
        <v>Desarrollo del Sistema de Educación Superior</v>
      </c>
      <c r="K479" s="98" t="s">
        <v>411</v>
      </c>
    </row>
    <row r="480" spans="3:11">
      <c r="C480" s="143"/>
      <c r="D480" s="151"/>
      <c r="E480" s="118"/>
      <c r="F480" s="97">
        <f t="shared" si="22"/>
        <v>0</v>
      </c>
      <c r="G480" s="161"/>
      <c r="H480" s="144"/>
      <c r="I480" s="130" t="e">
        <f>VLOOKUP(H480,Presupuesto!$B$11:$C$565,2,0)</f>
        <v>#N/A</v>
      </c>
      <c r="J480" s="98" t="str">
        <f t="shared" si="23"/>
        <v>Desarrollo del Sistema de Educación Superior</v>
      </c>
      <c r="K480" s="98" t="s">
        <v>411</v>
      </c>
    </row>
    <row r="481" spans="3:11">
      <c r="C481" s="143"/>
      <c r="D481" s="151"/>
      <c r="E481" s="118"/>
      <c r="F481" s="97">
        <f t="shared" si="22"/>
        <v>0</v>
      </c>
      <c r="G481" s="161"/>
      <c r="H481" s="144"/>
      <c r="I481" s="130" t="e">
        <f>VLOOKUP(H481,Presupuesto!$B$11:$C$565,2,0)</f>
        <v>#N/A</v>
      </c>
      <c r="J481" s="98" t="str">
        <f t="shared" si="23"/>
        <v>Desarrollo del Sistema de Educación Superior</v>
      </c>
      <c r="K481" s="98" t="s">
        <v>411</v>
      </c>
    </row>
    <row r="482" spans="3:11">
      <c r="C482" s="143"/>
      <c r="D482" s="151"/>
      <c r="E482" s="118"/>
      <c r="F482" s="97">
        <f t="shared" si="22"/>
        <v>0</v>
      </c>
      <c r="G482" s="161"/>
      <c r="H482" s="144"/>
      <c r="I482" s="130" t="e">
        <f>VLOOKUP(H482,Presupuesto!$B$11:$C$565,2,0)</f>
        <v>#N/A</v>
      </c>
      <c r="J482" s="98" t="str">
        <f t="shared" si="23"/>
        <v>Desarrollo del Sistema de Educación Superior</v>
      </c>
      <c r="K482" s="98" t="s">
        <v>411</v>
      </c>
    </row>
    <row r="483" spans="3:11">
      <c r="C483" s="143"/>
      <c r="D483" s="151"/>
      <c r="E483" s="118"/>
      <c r="F483" s="97">
        <f t="shared" si="22"/>
        <v>0</v>
      </c>
      <c r="G483" s="161"/>
      <c r="H483" s="144"/>
      <c r="I483" s="130" t="e">
        <f>VLOOKUP(H483,Presupuesto!$B$11:$C$565,2,0)</f>
        <v>#N/A</v>
      </c>
      <c r="J483" s="98" t="str">
        <f t="shared" si="23"/>
        <v>Desarrollo del Sistema de Educación Superior</v>
      </c>
      <c r="K483" s="98" t="s">
        <v>411</v>
      </c>
    </row>
    <row r="484" spans="3:11">
      <c r="C484" s="143"/>
      <c r="D484" s="151"/>
      <c r="E484" s="118"/>
      <c r="F484" s="97">
        <f t="shared" si="22"/>
        <v>0</v>
      </c>
      <c r="G484" s="161"/>
      <c r="H484" s="144"/>
      <c r="I484" s="130" t="e">
        <f>VLOOKUP(H484,Presupuesto!$B$11:$C$565,2,0)</f>
        <v>#N/A</v>
      </c>
      <c r="J484" s="98" t="str">
        <f t="shared" si="23"/>
        <v>Desarrollo del Sistema de Educación Superior</v>
      </c>
      <c r="K484" s="98" t="s">
        <v>411</v>
      </c>
    </row>
    <row r="485" spans="3:11">
      <c r="C485" s="143"/>
      <c r="D485" s="151"/>
      <c r="E485" s="118"/>
      <c r="F485" s="97">
        <f t="shared" si="22"/>
        <v>0</v>
      </c>
      <c r="G485" s="161"/>
      <c r="H485" s="144"/>
      <c r="I485" s="130" t="e">
        <f>VLOOKUP(H485,Presupuesto!$B$11:$C$565,2,0)</f>
        <v>#N/A</v>
      </c>
      <c r="J485" s="98" t="str">
        <f t="shared" si="23"/>
        <v>Desarrollo del Sistema de Educación Superior</v>
      </c>
      <c r="K485" s="98" t="s">
        <v>411</v>
      </c>
    </row>
    <row r="486" spans="3:11">
      <c r="C486" s="143"/>
      <c r="D486" s="151"/>
      <c r="E486" s="118"/>
      <c r="F486" s="97">
        <f t="shared" si="22"/>
        <v>0</v>
      </c>
      <c r="G486" s="161"/>
      <c r="H486" s="144"/>
      <c r="I486" s="130" t="e">
        <f>VLOOKUP(H486,Presupuesto!$B$11:$C$565,2,0)</f>
        <v>#N/A</v>
      </c>
      <c r="J486" s="98" t="str">
        <f t="shared" si="23"/>
        <v>Desarrollo del Sistema de Educación Superior</v>
      </c>
      <c r="K486" s="98" t="s">
        <v>411</v>
      </c>
    </row>
    <row r="487" spans="3:11">
      <c r="C487" s="143"/>
      <c r="D487" s="151"/>
      <c r="E487" s="118"/>
      <c r="F487" s="97">
        <f t="shared" si="22"/>
        <v>0</v>
      </c>
      <c r="G487" s="161"/>
      <c r="H487" s="144"/>
      <c r="I487" s="130" t="e">
        <f>VLOOKUP(H487,Presupuesto!$B$11:$C$565,2,0)</f>
        <v>#N/A</v>
      </c>
      <c r="J487" s="98" t="str">
        <f t="shared" si="23"/>
        <v>Desarrollo del Sistema de Educación Superior</v>
      </c>
      <c r="K487" s="98" t="s">
        <v>411</v>
      </c>
    </row>
    <row r="488" spans="3:11">
      <c r="C488" s="145"/>
      <c r="D488" s="151"/>
      <c r="E488" s="118"/>
      <c r="F488" s="97">
        <f t="shared" si="22"/>
        <v>0</v>
      </c>
      <c r="G488" s="161"/>
      <c r="H488" s="146"/>
      <c r="I488" s="130" t="e">
        <f>VLOOKUP(H488,Presupuesto!$B$11:$C$565,2,0)</f>
        <v>#N/A</v>
      </c>
      <c r="J488" s="98" t="str">
        <f t="shared" si="23"/>
        <v>Desarrollo del Sistema de Educación Superior</v>
      </c>
      <c r="K488" s="98" t="s">
        <v>402</v>
      </c>
    </row>
    <row r="489" spans="3:11">
      <c r="C489" s="145"/>
      <c r="D489" s="151"/>
      <c r="E489" s="118"/>
      <c r="F489" s="97">
        <f t="shared" si="22"/>
        <v>0</v>
      </c>
      <c r="G489" s="161"/>
      <c r="H489" s="146"/>
      <c r="I489" s="130" t="e">
        <f>VLOOKUP(H489,Presupuesto!$B$11:$C$565,2,0)</f>
        <v>#N/A</v>
      </c>
      <c r="J489" s="98" t="str">
        <f t="shared" si="23"/>
        <v>Desarrollo del Sistema de Educación Superior</v>
      </c>
      <c r="K489" s="98" t="s">
        <v>411</v>
      </c>
    </row>
    <row r="490" spans="3:11">
      <c r="C490" s="145"/>
      <c r="D490" s="151"/>
      <c r="E490" s="118"/>
      <c r="F490" s="97">
        <f t="shared" si="22"/>
        <v>0</v>
      </c>
      <c r="G490" s="161"/>
      <c r="H490" s="146"/>
      <c r="I490" s="130" t="e">
        <f>VLOOKUP(H490,Presupuesto!$B$11:$C$565,2,0)</f>
        <v>#N/A</v>
      </c>
      <c r="J490" s="98" t="str">
        <f t="shared" si="23"/>
        <v>Desarrollo del Sistema de Educación Superior</v>
      </c>
      <c r="K490" s="98" t="s">
        <v>411</v>
      </c>
    </row>
    <row r="491" spans="3:11">
      <c r="C491" s="145"/>
      <c r="D491" s="151"/>
      <c r="E491" s="118"/>
      <c r="F491" s="97">
        <f t="shared" si="22"/>
        <v>0</v>
      </c>
      <c r="G491" s="161"/>
      <c r="H491" s="146"/>
      <c r="I491" s="130" t="e">
        <f>VLOOKUP(H491,Presupuesto!$B$11:$C$565,2,0)</f>
        <v>#N/A</v>
      </c>
      <c r="J491" s="98" t="str">
        <f t="shared" si="23"/>
        <v>Desarrollo del Sistema de Educación Superior</v>
      </c>
      <c r="K491" s="98" t="s">
        <v>411</v>
      </c>
    </row>
    <row r="492" spans="3:11" ht="15.75" thickBot="1">
      <c r="C492" s="147"/>
      <c r="D492" s="159"/>
      <c r="E492" s="103"/>
      <c r="F492" s="105">
        <f t="shared" si="22"/>
        <v>0</v>
      </c>
      <c r="G492" s="162"/>
      <c r="H492" s="148"/>
      <c r="I492" s="132" t="e">
        <f>VLOOKUP(H492,Presupuesto!$B$11:$C$565,2,0)</f>
        <v>#N/A</v>
      </c>
      <c r="J492" s="106" t="str">
        <f t="shared" si="23"/>
        <v>Desarrollo del Sistema de Educación Superior</v>
      </c>
      <c r="K492" s="124" t="s">
        <v>393</v>
      </c>
    </row>
    <row r="494" spans="3:11" ht="15.75" thickBot="1">
      <c r="F494" s="90"/>
      <c r="G494" s="89"/>
      <c r="H494" s="90"/>
      <c r="I494" s="90"/>
    </row>
    <row r="495" spans="3:11" ht="15.75" thickBot="1">
      <c r="C495" s="157" t="s">
        <v>53</v>
      </c>
      <c r="D495" s="373">
        <f>SUM(F502:F536)</f>
        <v>0</v>
      </c>
      <c r="F495" s="70"/>
      <c r="G495" s="79"/>
      <c r="H495" s="70"/>
      <c r="I495" s="70"/>
    </row>
    <row r="496" spans="3:11">
      <c r="C496" s="70"/>
      <c r="D496" s="31"/>
      <c r="E496" s="93"/>
      <c r="F496" s="93"/>
      <c r="G496" s="93"/>
      <c r="H496" s="76"/>
      <c r="I496" s="76"/>
      <c r="J496" s="76"/>
      <c r="K496" s="112"/>
    </row>
    <row r="497" spans="3:11">
      <c r="C497" s="70"/>
      <c r="D497" s="31"/>
      <c r="E497" s="93"/>
      <c r="F497" s="93"/>
      <c r="G497" s="93"/>
      <c r="H497" s="76"/>
      <c r="I497" s="76"/>
      <c r="J497" s="76"/>
      <c r="K497" s="112"/>
    </row>
    <row r="498" spans="3:11" ht="15.75">
      <c r="C498" s="202" t="s">
        <v>391</v>
      </c>
      <c r="D498" s="369"/>
      <c r="E498" s="93"/>
      <c r="F498" s="93"/>
      <c r="G498" s="93"/>
      <c r="H498" s="76"/>
      <c r="I498" s="76"/>
      <c r="J498" s="76"/>
      <c r="K498" s="112"/>
    </row>
    <row r="499" spans="3:11" ht="18.7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c r="F500" s="93"/>
      <c r="G500" s="76"/>
      <c r="H500" s="76"/>
      <c r="I500" s="76"/>
    </row>
    <row r="501" spans="3:11" ht="30.75" thickBot="1">
      <c r="C501" s="129" t="s">
        <v>44</v>
      </c>
      <c r="D501" s="129" t="s">
        <v>55</v>
      </c>
      <c r="E501" s="136" t="s">
        <v>57</v>
      </c>
      <c r="F501" s="135" t="s">
        <v>27</v>
      </c>
      <c r="G501" s="133" t="s">
        <v>130</v>
      </c>
      <c r="H501" s="136" t="s">
        <v>46</v>
      </c>
      <c r="I501" s="133" t="s">
        <v>131</v>
      </c>
      <c r="J501" s="133" t="s">
        <v>409</v>
      </c>
      <c r="K501" s="133" t="s">
        <v>410</v>
      </c>
    </row>
    <row r="502" spans="3:11">
      <c r="C502" s="220" t="s">
        <v>438</v>
      </c>
      <c r="D502" s="221"/>
      <c r="E502" s="219">
        <f>HLOOKUP(C502,$AH$2:$BU$3,2,0)</f>
        <v>620</v>
      </c>
      <c r="F502" s="97">
        <f t="shared" ref="F502:F536" si="24">D502*E502</f>
        <v>0</v>
      </c>
      <c r="G502" s="161"/>
      <c r="H502" s="142"/>
      <c r="I502" s="130" t="e">
        <f>VLOOKUP(H502,Presupuesto!$B$11:$C$565,2,0)</f>
        <v>#N/A</v>
      </c>
      <c r="J502" s="218" t="s">
        <v>1478</v>
      </c>
      <c r="K502" s="98" t="s">
        <v>393</v>
      </c>
    </row>
    <row r="503" spans="3:11">
      <c r="C503" s="141"/>
      <c r="D503" s="158"/>
      <c r="E503" s="123"/>
      <c r="F503" s="97">
        <f t="shared" si="24"/>
        <v>0</v>
      </c>
      <c r="G503" s="161"/>
      <c r="H503" s="142"/>
      <c r="I503" s="130" t="e">
        <f>VLOOKUP(H503,Presupuesto!$B$11:$C$565,2,0)</f>
        <v>#N/A</v>
      </c>
      <c r="J503" s="98" t="str">
        <f>$J$502</f>
        <v>Desarrollo del Sistema de Educación Superior</v>
      </c>
      <c r="K503" s="98" t="s">
        <v>411</v>
      </c>
    </row>
    <row r="504" spans="3:11">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row r="539" spans="3:11" ht="15.75" thickBot="1">
      <c r="C539" s="157" t="s">
        <v>53</v>
      </c>
      <c r="D539" s="373">
        <f>SUM(F546:F580)</f>
        <v>0</v>
      </c>
      <c r="F539" s="70"/>
      <c r="G539" s="79"/>
      <c r="H539" s="70"/>
      <c r="I539" s="70"/>
    </row>
    <row r="540" spans="3:11">
      <c r="C540" s="70"/>
      <c r="D540" s="31"/>
      <c r="E540" s="93"/>
      <c r="F540" s="93"/>
      <c r="G540" s="93"/>
      <c r="H540" s="76"/>
      <c r="I540" s="76"/>
      <c r="J540" s="76"/>
      <c r="K540" s="112"/>
    </row>
    <row r="541" spans="3:11">
      <c r="C541" s="70"/>
      <c r="D541" s="31"/>
      <c r="E541" s="93"/>
      <c r="F541" s="93"/>
      <c r="G541" s="93"/>
      <c r="H541" s="76"/>
      <c r="I541" s="76"/>
      <c r="J541" s="76"/>
      <c r="K541" s="112"/>
    </row>
    <row r="542" spans="3:11" ht="15.75">
      <c r="C542" s="202" t="s">
        <v>391</v>
      </c>
      <c r="D542" s="369"/>
      <c r="E542" s="93"/>
      <c r="F542" s="93"/>
      <c r="G542" s="93"/>
      <c r="H542" s="76"/>
      <c r="I542" s="76"/>
      <c r="J542" s="76"/>
      <c r="K542" s="112"/>
    </row>
    <row r="543" spans="3:11" ht="18.7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c r="F544" s="93"/>
      <c r="G544" s="76"/>
      <c r="H544" s="76"/>
      <c r="I544" s="76"/>
    </row>
    <row r="545" spans="3:11" ht="30.75" thickBot="1">
      <c r="C545" s="129" t="s">
        <v>44</v>
      </c>
      <c r="D545" s="129" t="s">
        <v>55</v>
      </c>
      <c r="E545" s="136" t="s">
        <v>57</v>
      </c>
      <c r="F545" s="135" t="s">
        <v>27</v>
      </c>
      <c r="G545" s="133" t="s">
        <v>130</v>
      </c>
      <c r="H545" s="136" t="s">
        <v>46</v>
      </c>
      <c r="I545" s="133" t="s">
        <v>131</v>
      </c>
      <c r="J545" s="133" t="s">
        <v>409</v>
      </c>
      <c r="K545" s="133" t="s">
        <v>410</v>
      </c>
    </row>
    <row r="546" spans="3:11">
      <c r="C546" s="220" t="s">
        <v>438</v>
      </c>
      <c r="D546" s="221"/>
      <c r="E546" s="219">
        <f>HLOOKUP(C546,$AH$2:$BU$3,2,0)</f>
        <v>620</v>
      </c>
      <c r="F546" s="97">
        <f t="shared" ref="F546:F580" si="26">D546*E546</f>
        <v>0</v>
      </c>
      <c r="G546" s="161"/>
      <c r="H546" s="142"/>
      <c r="I546" s="130" t="e">
        <f>VLOOKUP(H546,Presupuesto!$B$11:$C$565,2,0)</f>
        <v>#N/A</v>
      </c>
      <c r="J546" s="218" t="s">
        <v>1478</v>
      </c>
      <c r="K546" s="98" t="s">
        <v>393</v>
      </c>
    </row>
    <row r="547" spans="3:11">
      <c r="C547" s="141"/>
      <c r="D547" s="158"/>
      <c r="E547" s="123"/>
      <c r="F547" s="97">
        <f t="shared" si="26"/>
        <v>0</v>
      </c>
      <c r="G547" s="161"/>
      <c r="H547" s="142"/>
      <c r="I547" s="130" t="e">
        <f>VLOOKUP(H547,Presupuesto!$B$11:$C$565,2,0)</f>
        <v>#N/A</v>
      </c>
      <c r="J547" s="98" t="str">
        <f>$J$546</f>
        <v>Desarrollo del Sistema de Educación Superior</v>
      </c>
      <c r="K547" s="98" t="s">
        <v>411</v>
      </c>
    </row>
    <row r="548" spans="3:11">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c r="F582" s="90"/>
      <c r="G582" s="89"/>
      <c r="H582" s="90"/>
      <c r="I582" s="90"/>
    </row>
    <row r="583" spans="3:11" ht="15.75" thickBot="1">
      <c r="C583" s="157" t="s">
        <v>53</v>
      </c>
      <c r="D583" s="373">
        <f>SUM(F590:F624)</f>
        <v>0</v>
      </c>
      <c r="F583" s="70"/>
      <c r="G583" s="79"/>
      <c r="H583" s="70"/>
      <c r="I583" s="70"/>
    </row>
    <row r="584" spans="3:11">
      <c r="C584" s="70"/>
      <c r="D584" s="31"/>
      <c r="E584" s="93"/>
      <c r="F584" s="93"/>
      <c r="G584" s="93"/>
      <c r="H584" s="76"/>
      <c r="I584" s="76"/>
      <c r="J584" s="76"/>
      <c r="K584" s="112"/>
    </row>
    <row r="585" spans="3:11">
      <c r="C585" s="70"/>
      <c r="D585" s="31"/>
      <c r="E585" s="93"/>
      <c r="F585" s="93"/>
      <c r="G585" s="93"/>
      <c r="H585" s="76"/>
      <c r="I585" s="76"/>
      <c r="J585" s="76"/>
      <c r="K585" s="112"/>
    </row>
    <row r="586" spans="3:11" ht="15.75">
      <c r="C586" s="202" t="s">
        <v>391</v>
      </c>
      <c r="D586" s="369"/>
      <c r="E586" s="93"/>
      <c r="F586" s="93"/>
      <c r="G586" s="93"/>
      <c r="H586" s="76"/>
      <c r="I586" s="76"/>
      <c r="J586" s="76"/>
      <c r="K586" s="112"/>
    </row>
    <row r="587" spans="3:11" ht="18.7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c r="F588" s="93"/>
      <c r="G588" s="76"/>
      <c r="H588" s="76"/>
      <c r="I588" s="76"/>
    </row>
    <row r="589" spans="3:11" ht="30.75" thickBot="1">
      <c r="C589" s="129" t="s">
        <v>44</v>
      </c>
      <c r="D589" s="129" t="s">
        <v>55</v>
      </c>
      <c r="E589" s="136" t="s">
        <v>57</v>
      </c>
      <c r="F589" s="135" t="s">
        <v>27</v>
      </c>
      <c r="G589" s="133" t="s">
        <v>130</v>
      </c>
      <c r="H589" s="136" t="s">
        <v>46</v>
      </c>
      <c r="I589" s="133" t="s">
        <v>131</v>
      </c>
      <c r="J589" s="133" t="s">
        <v>409</v>
      </c>
      <c r="K589" s="133" t="s">
        <v>410</v>
      </c>
    </row>
    <row r="590" spans="3:11">
      <c r="C590" s="220" t="s">
        <v>438</v>
      </c>
      <c r="D590" s="221"/>
      <c r="E590" s="219">
        <f>HLOOKUP(C590,$AH$2:$BU$3,2,0)</f>
        <v>620</v>
      </c>
      <c r="F590" s="97">
        <f t="shared" ref="F590:F624" si="28">D590*E590</f>
        <v>0</v>
      </c>
      <c r="G590" s="161"/>
      <c r="H590" s="142"/>
      <c r="I590" s="130" t="e">
        <f>VLOOKUP(H590,Presupuesto!$B$11:$C$565,2,0)</f>
        <v>#N/A</v>
      </c>
      <c r="J590" s="218" t="s">
        <v>1478</v>
      </c>
      <c r="K590" s="98" t="s">
        <v>393</v>
      </c>
    </row>
    <row r="591" spans="3:11">
      <c r="C591" s="141"/>
      <c r="D591" s="158"/>
      <c r="E591" s="123"/>
      <c r="F591" s="97">
        <f t="shared" si="28"/>
        <v>0</v>
      </c>
      <c r="G591" s="161"/>
      <c r="H591" s="142"/>
      <c r="I591" s="130" t="e">
        <f>VLOOKUP(H591,Presupuesto!$B$11:$C$565,2,0)</f>
        <v>#N/A</v>
      </c>
      <c r="J591" s="98" t="str">
        <f>$J$590</f>
        <v>Desarrollo del Sistema de Educación Superior</v>
      </c>
      <c r="K591" s="98" t="s">
        <v>411</v>
      </c>
    </row>
    <row r="592" spans="3:11">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row r="627" spans="3:11" ht="15.75" thickBot="1">
      <c r="C627" s="157" t="s">
        <v>53</v>
      </c>
      <c r="D627" s="373">
        <f>SUM(F634:F668)</f>
        <v>0</v>
      </c>
      <c r="F627" s="70"/>
      <c r="G627" s="79"/>
      <c r="H627" s="70"/>
      <c r="I627" s="70"/>
    </row>
    <row r="628" spans="3:11">
      <c r="C628" s="70"/>
      <c r="D628" s="31"/>
      <c r="E628" s="93"/>
      <c r="F628" s="93"/>
      <c r="G628" s="93"/>
      <c r="H628" s="76"/>
      <c r="I628" s="76"/>
      <c r="J628" s="76"/>
      <c r="K628" s="112"/>
    </row>
    <row r="629" spans="3:11">
      <c r="C629" s="70"/>
      <c r="D629" s="31"/>
      <c r="E629" s="93"/>
      <c r="F629" s="93"/>
      <c r="G629" s="93"/>
      <c r="H629" s="76"/>
      <c r="I629" s="76"/>
      <c r="J629" s="76"/>
      <c r="K629" s="112"/>
    </row>
    <row r="630" spans="3:11" ht="15.75">
      <c r="C630" s="202" t="s">
        <v>391</v>
      </c>
      <c r="D630" s="369"/>
      <c r="E630" s="93"/>
      <c r="F630" s="93"/>
      <c r="G630" s="93"/>
      <c r="H630" s="76"/>
      <c r="I630" s="76"/>
      <c r="J630" s="76"/>
      <c r="K630" s="112"/>
    </row>
    <row r="631" spans="3:11" ht="18.7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c r="F632" s="93"/>
      <c r="G632" s="76"/>
      <c r="H632" s="76"/>
      <c r="I632" s="76"/>
    </row>
    <row r="633" spans="3:11" ht="30.75" thickBot="1">
      <c r="C633" s="129" t="s">
        <v>44</v>
      </c>
      <c r="D633" s="129" t="s">
        <v>55</v>
      </c>
      <c r="E633" s="136" t="s">
        <v>57</v>
      </c>
      <c r="F633" s="135" t="s">
        <v>27</v>
      </c>
      <c r="G633" s="133" t="s">
        <v>130</v>
      </c>
      <c r="H633" s="136" t="s">
        <v>46</v>
      </c>
      <c r="I633" s="133" t="s">
        <v>131</v>
      </c>
      <c r="J633" s="133" t="s">
        <v>409</v>
      </c>
      <c r="K633" s="133" t="s">
        <v>410</v>
      </c>
    </row>
    <row r="634" spans="3:11">
      <c r="C634" s="220" t="s">
        <v>438</v>
      </c>
      <c r="D634" s="221"/>
      <c r="E634" s="219">
        <f>HLOOKUP(C634,$AH$2:$BU$3,2,0)</f>
        <v>620</v>
      </c>
      <c r="F634" s="97">
        <f t="shared" ref="F634:F668" si="30">D634*E634</f>
        <v>0</v>
      </c>
      <c r="G634" s="161"/>
      <c r="H634" s="142"/>
      <c r="I634" s="130" t="e">
        <f>VLOOKUP(H634,Presupuesto!$B$11:$C$565,2,0)</f>
        <v>#N/A</v>
      </c>
      <c r="J634" s="218" t="s">
        <v>1478</v>
      </c>
      <c r="K634" s="98" t="s">
        <v>393</v>
      </c>
    </row>
    <row r="635" spans="3:11">
      <c r="C635" s="141"/>
      <c r="D635" s="158"/>
      <c r="E635" s="123"/>
      <c r="F635" s="97">
        <f t="shared" si="30"/>
        <v>0</v>
      </c>
      <c r="G635" s="161"/>
      <c r="H635" s="142"/>
      <c r="I635" s="130" t="e">
        <f>VLOOKUP(H635,Presupuesto!$B$11:$C$565,2,0)</f>
        <v>#N/A</v>
      </c>
      <c r="J635" s="98" t="str">
        <f>$J$634</f>
        <v>Desarrollo del Sistema de Educación Superior</v>
      </c>
      <c r="K635" s="98" t="s">
        <v>411</v>
      </c>
    </row>
    <row r="636" spans="3:11">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c r="F670" s="90"/>
      <c r="G670" s="89"/>
      <c r="H670" s="90"/>
      <c r="I670" s="90"/>
    </row>
    <row r="671" spans="3:11" ht="15.75" thickBot="1">
      <c r="C671" s="157" t="s">
        <v>53</v>
      </c>
      <c r="D671" s="373">
        <f>SUM(F678:F712)</f>
        <v>0</v>
      </c>
      <c r="F671" s="70"/>
      <c r="G671" s="79"/>
      <c r="H671" s="70"/>
      <c r="I671" s="70"/>
    </row>
    <row r="672" spans="3:11">
      <c r="C672" s="70"/>
      <c r="D672" s="31"/>
      <c r="E672" s="93"/>
      <c r="F672" s="93"/>
      <c r="G672" s="93"/>
      <c r="H672" s="76"/>
      <c r="I672" s="76"/>
      <c r="J672" s="76"/>
      <c r="K672" s="112"/>
    </row>
    <row r="673" spans="3:11">
      <c r="C673" s="70"/>
      <c r="D673" s="31"/>
      <c r="E673" s="93"/>
      <c r="F673" s="93"/>
      <c r="G673" s="93"/>
      <c r="H673" s="76"/>
      <c r="I673" s="76"/>
      <c r="J673" s="76"/>
      <c r="K673" s="112"/>
    </row>
    <row r="674" spans="3:11" ht="15.75">
      <c r="C674" s="202" t="s">
        <v>391</v>
      </c>
      <c r="D674" s="369"/>
      <c r="E674" s="93"/>
      <c r="F674" s="93"/>
      <c r="G674" s="93"/>
      <c r="H674" s="76"/>
      <c r="I674" s="76"/>
      <c r="J674" s="76"/>
      <c r="K674" s="112"/>
    </row>
    <row r="675" spans="3:11" ht="18.7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c r="F676" s="93"/>
      <c r="G676" s="76"/>
      <c r="H676" s="76"/>
      <c r="I676" s="76"/>
    </row>
    <row r="677" spans="3:11" ht="30.75" thickBot="1">
      <c r="C677" s="129" t="s">
        <v>44</v>
      </c>
      <c r="D677" s="129" t="s">
        <v>55</v>
      </c>
      <c r="E677" s="136" t="s">
        <v>57</v>
      </c>
      <c r="F677" s="135" t="s">
        <v>27</v>
      </c>
      <c r="G677" s="133" t="s">
        <v>130</v>
      </c>
      <c r="H677" s="136" t="s">
        <v>46</v>
      </c>
      <c r="I677" s="133" t="s">
        <v>131</v>
      </c>
      <c r="J677" s="133" t="s">
        <v>409</v>
      </c>
      <c r="K677" s="133" t="s">
        <v>410</v>
      </c>
    </row>
    <row r="678" spans="3:11">
      <c r="C678" s="220" t="s">
        <v>438</v>
      </c>
      <c r="D678" s="221"/>
      <c r="E678" s="219">
        <f>HLOOKUP(C678,$AH$2:$BU$3,2,0)</f>
        <v>620</v>
      </c>
      <c r="F678" s="97">
        <f t="shared" ref="F678:F712" si="32">D678*E678</f>
        <v>0</v>
      </c>
      <c r="G678" s="161"/>
      <c r="H678" s="142"/>
      <c r="I678" s="130" t="e">
        <f>VLOOKUP(H678,Presupuesto!$B$11:$C$565,2,0)</f>
        <v>#N/A</v>
      </c>
      <c r="J678" s="218" t="s">
        <v>1478</v>
      </c>
      <c r="K678" s="98" t="s">
        <v>393</v>
      </c>
    </row>
    <row r="679" spans="3:11">
      <c r="C679" s="141"/>
      <c r="D679" s="158"/>
      <c r="E679" s="123"/>
      <c r="F679" s="97">
        <f t="shared" si="32"/>
        <v>0</v>
      </c>
      <c r="G679" s="161"/>
      <c r="H679" s="142"/>
      <c r="I679" s="130" t="e">
        <f>VLOOKUP(H679,Presupuesto!$B$11:$C$565,2,0)</f>
        <v>#N/A</v>
      </c>
      <c r="J679" s="98" t="str">
        <f>$J$678</f>
        <v>Desarrollo del Sistema de Educación Superior</v>
      </c>
      <c r="K679" s="98" t="s">
        <v>411</v>
      </c>
    </row>
    <row r="680" spans="3:11">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row r="715" spans="3:11" ht="15.75" thickBot="1">
      <c r="C715" s="157" t="s">
        <v>53</v>
      </c>
      <c r="D715" s="373">
        <f>SUM(F722:F756)</f>
        <v>0</v>
      </c>
      <c r="F715" s="70"/>
      <c r="G715" s="79"/>
      <c r="H715" s="70"/>
      <c r="I715" s="70"/>
    </row>
    <row r="716" spans="3:11">
      <c r="C716" s="70"/>
      <c r="D716" s="31"/>
      <c r="E716" s="93"/>
      <c r="F716" s="93"/>
      <c r="G716" s="93"/>
      <c r="H716" s="76"/>
      <c r="I716" s="76"/>
      <c r="J716" s="76"/>
      <c r="K716" s="112"/>
    </row>
    <row r="717" spans="3:11">
      <c r="C717" s="70"/>
      <c r="D717" s="31"/>
      <c r="E717" s="93"/>
      <c r="F717" s="93"/>
      <c r="G717" s="93"/>
      <c r="H717" s="76"/>
      <c r="I717" s="76"/>
      <c r="J717" s="76"/>
      <c r="K717" s="112"/>
    </row>
    <row r="718" spans="3:11" ht="15.75">
      <c r="C718" s="202" t="s">
        <v>391</v>
      </c>
      <c r="D718" s="369"/>
      <c r="E718" s="93"/>
      <c r="F718" s="93"/>
      <c r="G718" s="93"/>
      <c r="H718" s="76"/>
      <c r="I718" s="76"/>
      <c r="J718" s="76"/>
      <c r="K718" s="112"/>
    </row>
    <row r="719" spans="3:11" ht="18.7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c r="F720" s="93"/>
      <c r="G720" s="76"/>
      <c r="H720" s="76"/>
      <c r="I720" s="76"/>
    </row>
    <row r="721" spans="3:11" ht="30.75" thickBot="1">
      <c r="C721" s="129" t="s">
        <v>44</v>
      </c>
      <c r="D721" s="129" t="s">
        <v>55</v>
      </c>
      <c r="E721" s="136" t="s">
        <v>57</v>
      </c>
      <c r="F721" s="135" t="s">
        <v>27</v>
      </c>
      <c r="G721" s="133" t="s">
        <v>130</v>
      </c>
      <c r="H721" s="136" t="s">
        <v>46</v>
      </c>
      <c r="I721" s="133" t="s">
        <v>131</v>
      </c>
      <c r="J721" s="133" t="s">
        <v>409</v>
      </c>
      <c r="K721" s="133" t="s">
        <v>410</v>
      </c>
    </row>
    <row r="722" spans="3:11">
      <c r="C722" s="220" t="s">
        <v>438</v>
      </c>
      <c r="D722" s="221"/>
      <c r="E722" s="219">
        <f>HLOOKUP(C722,$AH$2:$BU$3,2,0)</f>
        <v>620</v>
      </c>
      <c r="F722" s="97">
        <f t="shared" ref="F722:F756" si="34">D722*E722</f>
        <v>0</v>
      </c>
      <c r="G722" s="161"/>
      <c r="H722" s="142"/>
      <c r="I722" s="130" t="e">
        <f>VLOOKUP(H722,Presupuesto!$B$11:$C$565,2,0)</f>
        <v>#N/A</v>
      </c>
      <c r="J722" s="218" t="s">
        <v>1478</v>
      </c>
      <c r="K722" s="98" t="s">
        <v>393</v>
      </c>
    </row>
    <row r="723" spans="3:11">
      <c r="C723" s="141"/>
      <c r="D723" s="158"/>
      <c r="E723" s="123"/>
      <c r="F723" s="97">
        <f t="shared" si="34"/>
        <v>0</v>
      </c>
      <c r="G723" s="161"/>
      <c r="H723" s="142"/>
      <c r="I723" s="130" t="e">
        <f>VLOOKUP(H723,Presupuesto!$B$11:$C$565,2,0)</f>
        <v>#N/A</v>
      </c>
      <c r="J723" s="98" t="str">
        <f>$J$722</f>
        <v>Desarrollo del Sistema de Educación Superior</v>
      </c>
      <c r="K723" s="98" t="s">
        <v>411</v>
      </c>
    </row>
    <row r="724" spans="3:11">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c r="F758" s="90"/>
      <c r="G758" s="89"/>
      <c r="H758" s="90"/>
      <c r="I758" s="90"/>
    </row>
    <row r="759" spans="3:11" ht="15.75" thickBot="1">
      <c r="C759" s="157" t="s">
        <v>53</v>
      </c>
      <c r="D759" s="373">
        <f>SUM(F766:F800)</f>
        <v>0</v>
      </c>
      <c r="F759" s="70"/>
      <c r="G759" s="79"/>
      <c r="H759" s="70"/>
      <c r="I759" s="70"/>
    </row>
    <row r="760" spans="3:11">
      <c r="C760" s="70"/>
      <c r="D760" s="31"/>
      <c r="E760" s="93"/>
      <c r="F760" s="93"/>
      <c r="G760" s="93"/>
      <c r="H760" s="76"/>
      <c r="I760" s="76"/>
      <c r="J760" s="76"/>
      <c r="K760" s="112"/>
    </row>
    <row r="761" spans="3:11">
      <c r="C761" s="70"/>
      <c r="D761" s="31"/>
      <c r="E761" s="93"/>
      <c r="F761" s="93"/>
      <c r="G761" s="93"/>
      <c r="H761" s="76"/>
      <c r="I761" s="76"/>
      <c r="J761" s="76"/>
      <c r="K761" s="112"/>
    </row>
    <row r="762" spans="3:11" ht="15.75">
      <c r="C762" s="202" t="s">
        <v>391</v>
      </c>
      <c r="D762" s="369"/>
      <c r="E762" s="93"/>
      <c r="F762" s="93"/>
      <c r="G762" s="93"/>
      <c r="H762" s="76"/>
      <c r="I762" s="76"/>
      <c r="J762" s="76"/>
      <c r="K762" s="112"/>
    </row>
    <row r="763" spans="3:11" ht="18.7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c r="F764" s="93"/>
      <c r="G764" s="76"/>
      <c r="H764" s="76"/>
      <c r="I764" s="76"/>
    </row>
    <row r="765" spans="3:11" ht="30.75" thickBot="1">
      <c r="C765" s="129" t="s">
        <v>44</v>
      </c>
      <c r="D765" s="129" t="s">
        <v>55</v>
      </c>
      <c r="E765" s="136" t="s">
        <v>57</v>
      </c>
      <c r="F765" s="135" t="s">
        <v>27</v>
      </c>
      <c r="G765" s="133" t="s">
        <v>130</v>
      </c>
      <c r="H765" s="136" t="s">
        <v>46</v>
      </c>
      <c r="I765" s="133" t="s">
        <v>131</v>
      </c>
      <c r="J765" s="133" t="s">
        <v>409</v>
      </c>
      <c r="K765" s="133" t="s">
        <v>410</v>
      </c>
    </row>
    <row r="766" spans="3:11">
      <c r="C766" s="220" t="s">
        <v>438</v>
      </c>
      <c r="D766" s="221"/>
      <c r="E766" s="219">
        <f>HLOOKUP(C766,$AH$2:$BU$3,2,0)</f>
        <v>620</v>
      </c>
      <c r="F766" s="97">
        <f t="shared" ref="F766:F800" si="36">D766*E766</f>
        <v>0</v>
      </c>
      <c r="G766" s="161"/>
      <c r="H766" s="142"/>
      <c r="I766" s="130" t="e">
        <f>VLOOKUP(H766,Presupuesto!$B$11:$C$565,2,0)</f>
        <v>#N/A</v>
      </c>
      <c r="J766" s="218" t="s">
        <v>1478</v>
      </c>
      <c r="K766" s="98" t="s">
        <v>393</v>
      </c>
    </row>
    <row r="767" spans="3:11">
      <c r="C767" s="141"/>
      <c r="D767" s="158"/>
      <c r="E767" s="123"/>
      <c r="F767" s="97">
        <f t="shared" si="36"/>
        <v>0</v>
      </c>
      <c r="G767" s="161"/>
      <c r="H767" s="142"/>
      <c r="I767" s="130" t="e">
        <f>VLOOKUP(H767,Presupuesto!$B$11:$C$565,2,0)</f>
        <v>#N/A</v>
      </c>
      <c r="J767" s="98" t="str">
        <f>$J$766</f>
        <v>Desarrollo del Sistema de Educación Superior</v>
      </c>
      <c r="K767" s="98" t="s">
        <v>411</v>
      </c>
    </row>
    <row r="768" spans="3:11">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row r="803" spans="3:11" ht="15.75" thickBot="1">
      <c r="C803" s="157" t="s">
        <v>53</v>
      </c>
      <c r="D803" s="373">
        <f>SUM(F810:F844)</f>
        <v>0</v>
      </c>
      <c r="F803" s="70"/>
      <c r="G803" s="79"/>
      <c r="H803" s="70"/>
      <c r="I803" s="70"/>
    </row>
    <row r="804" spans="3:11">
      <c r="C804" s="70"/>
      <c r="D804" s="31"/>
      <c r="E804" s="93"/>
      <c r="F804" s="93"/>
      <c r="G804" s="93"/>
      <c r="H804" s="76"/>
      <c r="I804" s="76"/>
      <c r="J804" s="76"/>
      <c r="K804" s="112"/>
    </row>
    <row r="805" spans="3:11">
      <c r="C805" s="70"/>
      <c r="D805" s="31"/>
      <c r="E805" s="93"/>
      <c r="F805" s="93"/>
      <c r="G805" s="93"/>
      <c r="H805" s="76"/>
      <c r="I805" s="76"/>
      <c r="J805" s="76"/>
      <c r="K805" s="112"/>
    </row>
    <row r="806" spans="3:11" ht="15.75">
      <c r="C806" s="202" t="s">
        <v>391</v>
      </c>
      <c r="D806" s="369"/>
      <c r="E806" s="93"/>
      <c r="F806" s="93"/>
      <c r="G806" s="93"/>
      <c r="H806" s="76"/>
      <c r="I806" s="76"/>
      <c r="J806" s="76"/>
      <c r="K806" s="112"/>
    </row>
    <row r="807" spans="3:11" ht="18.7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c r="F808" s="93"/>
      <c r="G808" s="76"/>
      <c r="H808" s="76"/>
      <c r="I808" s="76"/>
    </row>
    <row r="809" spans="3:11" ht="30.75" thickBot="1">
      <c r="C809" s="129" t="s">
        <v>44</v>
      </c>
      <c r="D809" s="129" t="s">
        <v>55</v>
      </c>
      <c r="E809" s="136" t="s">
        <v>57</v>
      </c>
      <c r="F809" s="135" t="s">
        <v>27</v>
      </c>
      <c r="G809" s="133" t="s">
        <v>130</v>
      </c>
      <c r="H809" s="136" t="s">
        <v>46</v>
      </c>
      <c r="I809" s="133" t="s">
        <v>131</v>
      </c>
      <c r="J809" s="133" t="s">
        <v>409</v>
      </c>
      <c r="K809" s="133" t="s">
        <v>410</v>
      </c>
    </row>
    <row r="810" spans="3:11">
      <c r="C810" s="220" t="s">
        <v>438</v>
      </c>
      <c r="D810" s="221"/>
      <c r="E810" s="219">
        <f>HLOOKUP(C810,$AH$2:$BU$3,2,0)</f>
        <v>620</v>
      </c>
      <c r="F810" s="97">
        <f t="shared" ref="F810:F844" si="38">D810*E810</f>
        <v>0</v>
      </c>
      <c r="G810" s="161"/>
      <c r="H810" s="142"/>
      <c r="I810" s="130" t="e">
        <f>VLOOKUP(H810,Presupuesto!$B$11:$C$565,2,0)</f>
        <v>#N/A</v>
      </c>
      <c r="J810" s="218" t="s">
        <v>1478</v>
      </c>
      <c r="K810" s="98" t="s">
        <v>393</v>
      </c>
    </row>
    <row r="811" spans="3:11">
      <c r="C811" s="141"/>
      <c r="D811" s="158"/>
      <c r="E811" s="123"/>
      <c r="F811" s="97">
        <f t="shared" si="38"/>
        <v>0</v>
      </c>
      <c r="G811" s="161"/>
      <c r="H811" s="142"/>
      <c r="I811" s="130" t="e">
        <f>VLOOKUP(H811,Presupuesto!$B$11:$C$565,2,0)</f>
        <v>#N/A</v>
      </c>
      <c r="J811" s="98" t="str">
        <f>$J$810</f>
        <v>Desarrollo del Sistema de Educación Superior</v>
      </c>
      <c r="K811" s="98" t="s">
        <v>411</v>
      </c>
    </row>
    <row r="812" spans="3:11">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c r="F846" s="90"/>
      <c r="G846" s="89"/>
      <c r="H846" s="90"/>
      <c r="I846" s="90"/>
    </row>
    <row r="847" spans="3:11" ht="15.75" thickBot="1">
      <c r="C847" s="157" t="s">
        <v>53</v>
      </c>
      <c r="D847" s="373">
        <f>SUM(F854:F888)</f>
        <v>0</v>
      </c>
      <c r="F847" s="70"/>
      <c r="G847" s="79"/>
      <c r="H847" s="70"/>
      <c r="I847" s="70"/>
    </row>
    <row r="848" spans="3:11">
      <c r="C848" s="70"/>
      <c r="D848" s="31"/>
      <c r="E848" s="93"/>
      <c r="F848" s="93"/>
      <c r="G848" s="93"/>
      <c r="H848" s="76"/>
      <c r="I848" s="76"/>
      <c r="J848" s="76"/>
      <c r="K848" s="112"/>
    </row>
    <row r="849" spans="3:11">
      <c r="C849" s="70"/>
      <c r="D849" s="31"/>
      <c r="E849" s="93"/>
      <c r="F849" s="93"/>
      <c r="G849" s="93"/>
      <c r="H849" s="76"/>
      <c r="I849" s="76"/>
      <c r="J849" s="76"/>
      <c r="K849" s="112"/>
    </row>
    <row r="850" spans="3:11" ht="15.75">
      <c r="C850" s="202" t="s">
        <v>391</v>
      </c>
      <c r="D850" s="369"/>
      <c r="E850" s="93"/>
      <c r="F850" s="93"/>
      <c r="G850" s="93"/>
      <c r="H850" s="76"/>
      <c r="I850" s="76"/>
      <c r="J850" s="76"/>
      <c r="K850" s="112"/>
    </row>
    <row r="851" spans="3:11" ht="18.7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c r="F852" s="93"/>
      <c r="G852" s="76"/>
      <c r="H852" s="76"/>
      <c r="I852" s="76"/>
    </row>
    <row r="853" spans="3:11" ht="30.75" thickBot="1">
      <c r="C853" s="129" t="s">
        <v>44</v>
      </c>
      <c r="D853" s="129" t="s">
        <v>55</v>
      </c>
      <c r="E853" s="136" t="s">
        <v>57</v>
      </c>
      <c r="F853" s="135" t="s">
        <v>27</v>
      </c>
      <c r="G853" s="133" t="s">
        <v>130</v>
      </c>
      <c r="H853" s="136" t="s">
        <v>46</v>
      </c>
      <c r="I853" s="133" t="s">
        <v>131</v>
      </c>
      <c r="J853" s="133" t="s">
        <v>409</v>
      </c>
      <c r="K853" s="133" t="s">
        <v>410</v>
      </c>
    </row>
    <row r="854" spans="3:11">
      <c r="C854" s="220" t="s">
        <v>438</v>
      </c>
      <c r="D854" s="221"/>
      <c r="E854" s="219">
        <f>HLOOKUP(C854,$AH$2:$BU$3,2,0)</f>
        <v>620</v>
      </c>
      <c r="F854" s="97">
        <f t="shared" ref="F854:F888" si="40">D854*E854</f>
        <v>0</v>
      </c>
      <c r="G854" s="161"/>
      <c r="H854" s="142"/>
      <c r="I854" s="130" t="e">
        <f>VLOOKUP(H854,Presupuesto!$B$11:$C$565,2,0)</f>
        <v>#N/A</v>
      </c>
      <c r="J854" s="218" t="s">
        <v>1478</v>
      </c>
      <c r="K854" s="98" t="s">
        <v>393</v>
      </c>
    </row>
    <row r="855" spans="3:11">
      <c r="C855" s="141"/>
      <c r="D855" s="158"/>
      <c r="E855" s="123"/>
      <c r="F855" s="97">
        <f t="shared" si="40"/>
        <v>0</v>
      </c>
      <c r="G855" s="161"/>
      <c r="H855" s="142"/>
      <c r="I855" s="130" t="e">
        <f>VLOOKUP(H855,Presupuesto!$B$11:$C$565,2,0)</f>
        <v>#N/A</v>
      </c>
      <c r="J855" s="98" t="str">
        <f>$J$854</f>
        <v>Desarrollo del Sistema de Educación Superior</v>
      </c>
      <c r="K855" s="98" t="s">
        <v>411</v>
      </c>
    </row>
    <row r="856" spans="3:11">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c r="C888" s="147"/>
      <c r="D888" s="159"/>
      <c r="E888" s="103"/>
      <c r="F888" s="105">
        <f t="shared" si="40"/>
        <v>0</v>
      </c>
      <c r="G888" s="162"/>
      <c r="H888" s="148"/>
      <c r="I888" s="132" t="e">
        <f>VLOOKUP(H888,Presupuesto!$B$11:$C$565,2,0)</f>
        <v>#N/A</v>
      </c>
      <c r="J888" s="106" t="str">
        <f t="shared" si="41"/>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row r="5" spans="1:555" ht="27" thickBot="1">
      <c r="C5" s="87" t="s">
        <v>387</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3">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69"/>
      <c r="E13" s="93"/>
      <c r="F13" s="93"/>
      <c r="G13" s="93"/>
      <c r="H13" s="76"/>
      <c r="I13" s="76"/>
      <c r="J13" s="76"/>
      <c r="K13" s="112"/>
    </row>
    <row r="14" spans="1:555" ht="18.7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464</v>
      </c>
    </row>
    <row r="17" spans="3:12">
      <c r="C17" s="141"/>
      <c r="D17" s="158"/>
      <c r="E17" s="115"/>
      <c r="F17" s="97">
        <f t="shared" ref="F17:F38" si="0">D17*E17</f>
        <v>0</v>
      </c>
      <c r="G17" s="161"/>
      <c r="H17" s="142" t="s">
        <v>1065</v>
      </c>
      <c r="I17" s="130" t="str">
        <f>VLOOKUP(H17,Presupuesto!$B$11:$C$565,2,0)</f>
        <v>BECAS</v>
      </c>
      <c r="J17" s="218" t="s">
        <v>1453</v>
      </c>
      <c r="K17" s="98" t="s">
        <v>393</v>
      </c>
      <c r="L17" s="98"/>
    </row>
    <row r="18" spans="3:12">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c r="C26" s="141"/>
      <c r="D26" s="158"/>
      <c r="E26" s="123"/>
      <c r="F26" s="97">
        <f t="shared" si="0"/>
        <v>0</v>
      </c>
      <c r="G26" s="161"/>
      <c r="H26" s="142" t="s">
        <v>1083</v>
      </c>
      <c r="I26" s="130" t="str">
        <f>VLOOKUP(H26,Presupuesto!$B$11:$C$565,2,0)</f>
        <v>PRESTAMOS A ESTUDIANTES</v>
      </c>
      <c r="J26" s="98" t="str">
        <f t="shared" si="1"/>
        <v>Posgrado</v>
      </c>
      <c r="K26" s="98" t="s">
        <v>411</v>
      </c>
      <c r="L26" s="98"/>
    </row>
    <row r="27" spans="3:12">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c r="C34" s="141"/>
      <c r="D34" s="158"/>
      <c r="E34" s="123"/>
      <c r="F34" s="97">
        <f t="shared" si="0"/>
        <v>0</v>
      </c>
      <c r="G34" s="161"/>
      <c r="H34" s="142" t="s">
        <v>1099</v>
      </c>
      <c r="I34" s="130" t="str">
        <f>VLOOKUP(H34,Presupuesto!$B$11:$C$565,2,0)</f>
        <v>BECAS DE EQUIDAD</v>
      </c>
      <c r="J34" s="98" t="str">
        <f t="shared" si="1"/>
        <v>Posgrado</v>
      </c>
      <c r="K34" s="98" t="s">
        <v>411</v>
      </c>
      <c r="L34" s="98"/>
    </row>
    <row r="35" spans="3:12">
      <c r="C35" s="141"/>
      <c r="D35" s="158"/>
      <c r="E35" s="123"/>
      <c r="F35" s="97">
        <f t="shared" si="0"/>
        <v>0</v>
      </c>
      <c r="G35" s="161"/>
      <c r="H35" s="142" t="s">
        <v>1101</v>
      </c>
      <c r="I35" s="130" t="str">
        <f>VLOOKUP(H35,Presupuesto!$B$11:$C$565,2,0)</f>
        <v>PREMIOS AL INVESTIGADOR</v>
      </c>
      <c r="J35" s="98" t="str">
        <f t="shared" si="1"/>
        <v>Posgrado</v>
      </c>
      <c r="K35" s="98" t="s">
        <v>411</v>
      </c>
      <c r="L35" s="98"/>
    </row>
    <row r="36" spans="3:12">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c r="C38" s="147"/>
      <c r="D38" s="222"/>
      <c r="E38" s="103"/>
      <c r="F38" s="105">
        <f t="shared" si="0"/>
        <v>0</v>
      </c>
      <c r="G38" s="162"/>
      <c r="H38" s="148"/>
      <c r="I38" s="132" t="e">
        <f>VLOOKUP(H38,Presupuesto!$B$11:$C$565,2,0)</f>
        <v>#N/A</v>
      </c>
      <c r="J38" s="106" t="str">
        <f t="shared" ref="J38" si="2">$J$17</f>
        <v>Posgrado</v>
      </c>
      <c r="K38" s="124" t="s">
        <v>393</v>
      </c>
      <c r="L38" s="124"/>
    </row>
    <row r="39" spans="3:12">
      <c r="F39" s="90"/>
      <c r="G39" s="89"/>
      <c r="H39" s="90"/>
      <c r="I39" s="90"/>
    </row>
    <row r="40" spans="3:12" ht="15.75" thickBot="1"/>
    <row r="41" spans="3:12" ht="15.75" thickBot="1">
      <c r="C41" s="157" t="s">
        <v>53</v>
      </c>
      <c r="D41" s="373">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391</v>
      </c>
      <c r="D44" s="369"/>
      <c r="E44" s="93"/>
      <c r="F44" s="93"/>
      <c r="G44" s="93"/>
      <c r="H44" s="76"/>
      <c r="I44" s="76"/>
      <c r="J44" s="76"/>
      <c r="K44" s="112"/>
    </row>
    <row r="45" spans="3:12" ht="18.7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130</v>
      </c>
      <c r="H47" s="136" t="s">
        <v>46</v>
      </c>
      <c r="I47" s="133" t="s">
        <v>131</v>
      </c>
      <c r="J47" s="133" t="s">
        <v>409</v>
      </c>
      <c r="K47" s="133" t="s">
        <v>410</v>
      </c>
      <c r="L47" s="133" t="s">
        <v>464</v>
      </c>
    </row>
    <row r="48" spans="3:12">
      <c r="C48" s="141"/>
      <c r="D48" s="158"/>
      <c r="E48" s="115"/>
      <c r="F48" s="97">
        <f t="shared" ref="F48:F69" si="3">D48*E48</f>
        <v>0</v>
      </c>
      <c r="G48" s="161"/>
      <c r="H48" s="142" t="s">
        <v>1065</v>
      </c>
      <c r="I48" s="130" t="str">
        <f>VLOOKUP(H48,Presupuesto!$B$11:$C$565,2,0)</f>
        <v>BECAS</v>
      </c>
      <c r="J48" s="218" t="s">
        <v>1453</v>
      </c>
      <c r="K48" s="98" t="s">
        <v>393</v>
      </c>
      <c r="L48" s="98"/>
    </row>
    <row r="49" spans="3:12">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c r="C57" s="141"/>
      <c r="D57" s="158"/>
      <c r="E57" s="123"/>
      <c r="F57" s="97">
        <f t="shared" si="3"/>
        <v>0</v>
      </c>
      <c r="G57" s="161"/>
      <c r="H57" s="142" t="s">
        <v>1083</v>
      </c>
      <c r="I57" s="130" t="str">
        <f>VLOOKUP(H57,Presupuesto!$B$11:$C$565,2,0)</f>
        <v>PRESTAMOS A ESTUDIANTES</v>
      </c>
      <c r="J57" s="98" t="str">
        <f t="shared" si="4"/>
        <v>Posgrado</v>
      </c>
      <c r="K57" s="98" t="s">
        <v>411</v>
      </c>
      <c r="L57" s="98"/>
    </row>
    <row r="58" spans="3:12">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c r="C65" s="141"/>
      <c r="D65" s="158"/>
      <c r="E65" s="123"/>
      <c r="F65" s="97">
        <f t="shared" si="3"/>
        <v>0</v>
      </c>
      <c r="G65" s="161"/>
      <c r="H65" s="142" t="s">
        <v>1099</v>
      </c>
      <c r="I65" s="130" t="str">
        <f>VLOOKUP(H65,Presupuesto!$B$11:$C$565,2,0)</f>
        <v>BECAS DE EQUIDAD</v>
      </c>
      <c r="J65" s="98" t="str">
        <f t="shared" si="4"/>
        <v>Posgrado</v>
      </c>
      <c r="K65" s="98" t="s">
        <v>411</v>
      </c>
      <c r="L65" s="98"/>
    </row>
    <row r="66" spans="3:12">
      <c r="C66" s="141"/>
      <c r="D66" s="158"/>
      <c r="E66" s="123"/>
      <c r="F66" s="97">
        <f t="shared" si="3"/>
        <v>0</v>
      </c>
      <c r="G66" s="161"/>
      <c r="H66" s="142" t="s">
        <v>1101</v>
      </c>
      <c r="I66" s="130" t="str">
        <f>VLOOKUP(H66,Presupuesto!$B$11:$C$565,2,0)</f>
        <v>PREMIOS AL INVESTIGADOR</v>
      </c>
      <c r="J66" s="98" t="str">
        <f t="shared" si="4"/>
        <v>Posgrado</v>
      </c>
      <c r="K66" s="98" t="s">
        <v>411</v>
      </c>
      <c r="L66" s="98"/>
    </row>
    <row r="67" spans="3:12">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c r="C69" s="147"/>
      <c r="D69" s="222"/>
      <c r="E69" s="103"/>
      <c r="F69" s="105">
        <f t="shared" si="3"/>
        <v>0</v>
      </c>
      <c r="G69" s="162"/>
      <c r="H69" s="148"/>
      <c r="I69" s="132" t="e">
        <f>VLOOKUP(H69,Presupuesto!$B$11:$C$565,2,0)</f>
        <v>#N/A</v>
      </c>
      <c r="J69" s="106" t="str">
        <f t="shared" si="4"/>
        <v>Posgrado</v>
      </c>
      <c r="K69" s="124" t="s">
        <v>393</v>
      </c>
      <c r="L69" s="124"/>
    </row>
    <row r="71" spans="3:12" ht="15.75" thickBot="1"/>
    <row r="72" spans="3:12" ht="15.75" thickBot="1">
      <c r="C72" s="157" t="s">
        <v>53</v>
      </c>
      <c r="D72" s="373">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391</v>
      </c>
      <c r="D75" s="369"/>
      <c r="E75" s="93"/>
      <c r="F75" s="93"/>
      <c r="G75" s="93"/>
      <c r="H75" s="76"/>
      <c r="I75" s="76"/>
      <c r="J75" s="76"/>
      <c r="K75" s="112"/>
    </row>
    <row r="76" spans="3:12" ht="18.7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130</v>
      </c>
      <c r="H78" s="136" t="s">
        <v>46</v>
      </c>
      <c r="I78" s="133" t="s">
        <v>131</v>
      </c>
      <c r="J78" s="133" t="s">
        <v>409</v>
      </c>
      <c r="K78" s="133" t="s">
        <v>410</v>
      </c>
      <c r="L78" s="133" t="s">
        <v>464</v>
      </c>
    </row>
    <row r="79" spans="3:12">
      <c r="C79" s="141"/>
      <c r="D79" s="158"/>
      <c r="E79" s="115"/>
      <c r="F79" s="97">
        <f t="shared" ref="F79:F100" si="5">D79*E79</f>
        <v>0</v>
      </c>
      <c r="G79" s="161"/>
      <c r="H79" s="142" t="s">
        <v>1065</v>
      </c>
      <c r="I79" s="130" t="str">
        <f>VLOOKUP(H79,Presupuesto!$B$11:$C$565,2,0)</f>
        <v>BECAS</v>
      </c>
      <c r="J79" s="218" t="s">
        <v>1453</v>
      </c>
      <c r="K79" s="98" t="s">
        <v>393</v>
      </c>
      <c r="L79" s="98"/>
    </row>
    <row r="80" spans="3:12">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c r="C88" s="141"/>
      <c r="D88" s="158"/>
      <c r="E88" s="123"/>
      <c r="F88" s="97">
        <f t="shared" si="5"/>
        <v>0</v>
      </c>
      <c r="G88" s="161"/>
      <c r="H88" s="142" t="s">
        <v>1083</v>
      </c>
      <c r="I88" s="130" t="str">
        <f>VLOOKUP(H88,Presupuesto!$B$11:$C$565,2,0)</f>
        <v>PRESTAMOS A ESTUDIANTES</v>
      </c>
      <c r="J88" s="98" t="str">
        <f t="shared" si="6"/>
        <v>Posgrado</v>
      </c>
      <c r="K88" s="98" t="s">
        <v>411</v>
      </c>
      <c r="L88" s="98"/>
    </row>
    <row r="89" spans="3:12">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c r="C96" s="141"/>
      <c r="D96" s="158"/>
      <c r="E96" s="123"/>
      <c r="F96" s="97">
        <f t="shared" si="5"/>
        <v>0</v>
      </c>
      <c r="G96" s="161"/>
      <c r="H96" s="142" t="s">
        <v>1099</v>
      </c>
      <c r="I96" s="130" t="str">
        <f>VLOOKUP(H96,Presupuesto!$B$11:$C$565,2,0)</f>
        <v>BECAS DE EQUIDAD</v>
      </c>
      <c r="J96" s="98" t="str">
        <f t="shared" si="6"/>
        <v>Posgrado</v>
      </c>
      <c r="K96" s="98" t="s">
        <v>411</v>
      </c>
      <c r="L96" s="98"/>
    </row>
    <row r="97" spans="3:12">
      <c r="C97" s="141"/>
      <c r="D97" s="158"/>
      <c r="E97" s="123"/>
      <c r="F97" s="97">
        <f t="shared" si="5"/>
        <v>0</v>
      </c>
      <c r="G97" s="161"/>
      <c r="H97" s="142" t="s">
        <v>1101</v>
      </c>
      <c r="I97" s="130" t="str">
        <f>VLOOKUP(H97,Presupuesto!$B$11:$C$565,2,0)</f>
        <v>PREMIOS AL INVESTIGADOR</v>
      </c>
      <c r="J97" s="98" t="str">
        <f t="shared" si="6"/>
        <v>Posgrado</v>
      </c>
      <c r="K97" s="98" t="s">
        <v>411</v>
      </c>
      <c r="L97" s="98"/>
    </row>
    <row r="98" spans="3:12">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c r="C100" s="147"/>
      <c r="D100" s="222"/>
      <c r="E100" s="103"/>
      <c r="F100" s="105">
        <f t="shared" si="5"/>
        <v>0</v>
      </c>
      <c r="G100" s="162"/>
      <c r="H100" s="148"/>
      <c r="I100" s="132" t="e">
        <f>VLOOKUP(H100,Presupuesto!$B$11:$C$565,2,0)</f>
        <v>#N/A</v>
      </c>
      <c r="J100" s="106" t="str">
        <f t="shared" si="6"/>
        <v>Posgrado</v>
      </c>
      <c r="K100" s="124" t="s">
        <v>393</v>
      </c>
      <c r="L100" s="124"/>
    </row>
    <row r="102" spans="3:12" ht="15.75" thickBot="1"/>
    <row r="103" spans="3:12" ht="15.75" thickBot="1">
      <c r="C103" s="157" t="s">
        <v>53</v>
      </c>
      <c r="D103" s="373">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391</v>
      </c>
      <c r="D106" s="369"/>
      <c r="E106" s="93"/>
      <c r="F106" s="93"/>
      <c r="G106" s="93"/>
      <c r="H106" s="76"/>
      <c r="I106" s="76"/>
      <c r="J106" s="76"/>
      <c r="K106" s="112"/>
    </row>
    <row r="107" spans="3:12" ht="18.7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130</v>
      </c>
      <c r="H109" s="136" t="s">
        <v>46</v>
      </c>
      <c r="I109" s="133" t="s">
        <v>131</v>
      </c>
      <c r="J109" s="133" t="s">
        <v>409</v>
      </c>
      <c r="K109" s="133" t="s">
        <v>410</v>
      </c>
      <c r="L109" s="133" t="s">
        <v>464</v>
      </c>
    </row>
    <row r="110" spans="3:12">
      <c r="C110" s="141"/>
      <c r="D110" s="158"/>
      <c r="E110" s="115"/>
      <c r="F110" s="97">
        <f t="shared" ref="F110:F131" si="7">D110*E110</f>
        <v>0</v>
      </c>
      <c r="G110" s="161"/>
      <c r="H110" s="142" t="s">
        <v>1065</v>
      </c>
      <c r="I110" s="130" t="str">
        <f>VLOOKUP(H110,Presupuesto!$B$11:$C$565,2,0)</f>
        <v>BECAS</v>
      </c>
      <c r="J110" s="218" t="s">
        <v>1453</v>
      </c>
      <c r="K110" s="98" t="s">
        <v>393</v>
      </c>
      <c r="L110" s="98"/>
    </row>
    <row r="111" spans="3:12">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2016-03-12T14:55:53Z</dcterms:modified>
</cp:coreProperties>
</file>