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420" windowWidth="11880" windowHeight="3555" tabRatio="816" firstSheet="1" activeTab="1"/>
  </bookViews>
  <sheets>
    <sheet name="CME VACIO" sheetId="4" state="hidden" r:id="rId1"/>
    <sheet name="Cuadro Resumen" sheetId="27" r:id="rId2"/>
    <sheet name="Presupuesto" sheetId="38" r:id="rId3"/>
    <sheet name="1. TALLERES SEMINARIOS" sheetId="7" r:id="rId4"/>
    <sheet name="2. CONTRATACION DE PERSONAL" sheetId="8" state="hidden" r:id="rId5"/>
    <sheet name="3. EQUIPO DE OFICINA" sheetId="9" r:id="rId6"/>
    <sheet name="4. EQUIPO TECNOLÓGICOS" sheetId="10" r:id="rId7"/>
    <sheet name="5. ACTIVIDADES ESPECIALES" sheetId="12" r:id="rId8"/>
    <sheet name="6. Becas" sheetId="40" state="hidden" r:id="rId9"/>
    <sheet name="7. Infraestructura" sheetId="42" state="hidden" r:id="rId10"/>
    <sheet name="8. Venta de Servicios" sheetId="43" state="hidden" r:id="rId11"/>
    <sheet name="1. Desarrollo e Innov. Curricu." sheetId="28" state="hidden" r:id="rId12"/>
    <sheet name="2. Investigación Científica" sheetId="21" state="hidden" r:id="rId13"/>
    <sheet name="3. Vinculación Univ. Sociedad" sheetId="22" state="hidden" r:id="rId14"/>
    <sheet name="4. Docencia y Profesorado Univ." sheetId="29" state="hidden" r:id="rId15"/>
    <sheet name="5. Estudiantes y Graduados" sheetId="30" state="hidden" r:id="rId16"/>
    <sheet name="6. Gestión del Conocimiento" sheetId="23" state="hidden" r:id="rId17"/>
    <sheet name="7. Lo Esencial de la Reforma U." sheetId="45" state="hidden" r:id="rId18"/>
    <sheet name="8. Cultura de Inno. Insti..." sheetId="47" state="hidden" r:id="rId19"/>
    <sheet name="9. Asegura. de la Calid. y M" sheetId="33" state="hidden" r:id="rId20"/>
    <sheet name="10. Posgrado" sheetId="48" state="hidden" r:id="rId21"/>
    <sheet name="11. Gestion Administrativa" sheetId="24" r:id="rId22"/>
    <sheet name="12. Gestión del Talento Humano" sheetId="44" state="hidden" r:id="rId23"/>
    <sheet name="13. Gestión Académica" sheetId="31" state="hidden" r:id="rId24"/>
    <sheet name="14. Internacional... de la E.S." sheetId="46" state="hidden" r:id="rId25"/>
    <sheet name="15. Gobernabilidad y Proceso..." sheetId="34" state="hidden" r:id="rId26"/>
    <sheet name="16. Desa. del Sistema Educ.Sup." sheetId="49" state="hidden" r:id="rId27"/>
    <sheet name="17. Gestión TIC" sheetId="50" state="hidden" r:id="rId28"/>
  </sheets>
  <externalReferences>
    <externalReference r:id="rId29"/>
  </externalReferences>
  <definedNames>
    <definedName name="_xlnm._FilterDatabase" localSheetId="3" hidden="1">'1. TALLERES SEMINARIOS'!$F$9:$H$206</definedName>
    <definedName name="_xlnm._FilterDatabase" localSheetId="4" hidden="1">'2. CONTRATACION DE PERSONAL'!$C$12:$C$967</definedName>
    <definedName name="_xlnm._FilterDatabase" localSheetId="5" hidden="1">'3. EQUIPO DE OFICINA'!$C$12:$C$220</definedName>
    <definedName name="_xlnm._FilterDatabase" localSheetId="6" hidden="1">'4. EQUIPO TECNOLÓGICOS'!$J$13:$J$269</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4525"/>
</workbook>
</file>

<file path=xl/calcChain.xml><?xml version="1.0" encoding="utf-8"?>
<calcChain xmlns="http://schemas.openxmlformats.org/spreadsheetml/2006/main">
  <c r="Q14" i="24" l="1"/>
  <c r="Q13" i="24"/>
  <c r="Q11" i="24"/>
  <c r="Q10" i="24"/>
  <c r="Q9" i="24"/>
  <c r="Q12" i="24"/>
  <c r="J60" i="7"/>
  <c r="J61" i="7"/>
  <c r="J62" i="7"/>
  <c r="F61" i="7"/>
  <c r="G61" i="7" s="1"/>
  <c r="K61" i="7"/>
  <c r="K42" i="7" l="1"/>
  <c r="K41" i="7"/>
  <c r="K40" i="7"/>
  <c r="J40" i="9" l="1"/>
  <c r="J41" i="9"/>
  <c r="J42" i="9"/>
  <c r="J43" i="9"/>
  <c r="J44" i="9"/>
  <c r="J45" i="9"/>
  <c r="J46" i="9"/>
  <c r="J47" i="9"/>
  <c r="J48" i="9"/>
  <c r="J49" i="9"/>
  <c r="J39" i="9"/>
  <c r="J21" i="9"/>
  <c r="J22" i="9"/>
  <c r="J23" i="9"/>
  <c r="J24" i="9"/>
  <c r="J25" i="9"/>
  <c r="J20" i="9"/>
  <c r="F195" i="7"/>
  <c r="G195" i="7" s="1"/>
  <c r="F176" i="7"/>
  <c r="F157" i="7"/>
  <c r="G157" i="7" s="1"/>
  <c r="F138" i="7"/>
  <c r="G138" i="7" s="1"/>
  <c r="F119" i="7"/>
  <c r="G119" i="7" s="1"/>
  <c r="F100" i="7"/>
  <c r="G100" i="7" s="1"/>
  <c r="F81" i="7"/>
  <c r="G81" i="7" s="1"/>
  <c r="F62" i="7"/>
  <c r="G62" i="7" s="1"/>
  <c r="S2" i="7"/>
  <c r="R2" i="7"/>
  <c r="I16" i="10"/>
  <c r="F16" i="10"/>
  <c r="D10" i="10" s="1"/>
  <c r="C13" i="10"/>
  <c r="I47" i="9"/>
  <c r="F47" i="9"/>
  <c r="I46" i="9"/>
  <c r="F46" i="9"/>
  <c r="I45" i="9"/>
  <c r="F45" i="9"/>
  <c r="I44" i="9"/>
  <c r="F44" i="9"/>
  <c r="I43" i="9"/>
  <c r="F43" i="9"/>
  <c r="I42" i="9"/>
  <c r="F42" i="9"/>
  <c r="I41" i="9"/>
  <c r="F41" i="9"/>
  <c r="I40" i="9"/>
  <c r="F40" i="9"/>
  <c r="I39" i="9"/>
  <c r="F39" i="9"/>
  <c r="I38" i="9"/>
  <c r="F38" i="9"/>
  <c r="C35" i="9"/>
  <c r="I25" i="9"/>
  <c r="F25" i="9"/>
  <c r="I24" i="9"/>
  <c r="F24" i="9"/>
  <c r="I23" i="9"/>
  <c r="F23" i="9"/>
  <c r="I22" i="9"/>
  <c r="F22" i="9"/>
  <c r="I21" i="9"/>
  <c r="F21" i="9"/>
  <c r="I20" i="9"/>
  <c r="F20" i="9"/>
  <c r="I19" i="9"/>
  <c r="F19" i="9"/>
  <c r="C16" i="9"/>
  <c r="K29" i="7"/>
  <c r="K28" i="7"/>
  <c r="K27" i="7"/>
  <c r="K18" i="7"/>
  <c r="K19" i="7"/>
  <c r="K20" i="7"/>
  <c r="K21" i="7"/>
  <c r="K22" i="7"/>
  <c r="K23" i="7"/>
  <c r="K24" i="7"/>
  <c r="K25" i="7"/>
  <c r="K26" i="7"/>
  <c r="J42" i="7"/>
  <c r="G42" i="7"/>
  <c r="J41" i="7"/>
  <c r="G41" i="7"/>
  <c r="J40" i="7"/>
  <c r="G40" i="7"/>
  <c r="J39" i="7"/>
  <c r="G39" i="7"/>
  <c r="D32" i="7" s="1"/>
  <c r="C36" i="7"/>
  <c r="J29" i="7"/>
  <c r="G29" i="7"/>
  <c r="J28" i="7"/>
  <c r="G28" i="7"/>
  <c r="J27" i="7"/>
  <c r="G27" i="7"/>
  <c r="J26" i="7"/>
  <c r="G26" i="7"/>
  <c r="J25" i="7"/>
  <c r="G25" i="7"/>
  <c r="J24" i="7"/>
  <c r="G24" i="7"/>
  <c r="J23" i="7"/>
  <c r="G23" i="7"/>
  <c r="J22" i="7"/>
  <c r="G22" i="7"/>
  <c r="J21" i="7"/>
  <c r="G21" i="7"/>
  <c r="J20" i="7"/>
  <c r="G20" i="7"/>
  <c r="J19" i="7"/>
  <c r="G19" i="7"/>
  <c r="J18" i="7"/>
  <c r="G18" i="7"/>
  <c r="J17" i="7"/>
  <c r="G17" i="7"/>
  <c r="C14" i="7"/>
  <c r="D10" i="7"/>
  <c r="C49" i="7"/>
  <c r="G52" i="7"/>
  <c r="G53" i="7"/>
  <c r="G54" i="7"/>
  <c r="G55" i="7"/>
  <c r="G56" i="7"/>
  <c r="G57" i="7"/>
  <c r="E58" i="7"/>
  <c r="G58" i="7" s="1"/>
  <c r="E59" i="7"/>
  <c r="G59" i="7" s="1"/>
  <c r="G60" i="7"/>
  <c r="C69" i="7"/>
  <c r="G72" i="7"/>
  <c r="E73" i="7"/>
  <c r="G73" i="7" s="1"/>
  <c r="E74" i="7"/>
  <c r="G74" i="7" s="1"/>
  <c r="G75" i="7"/>
  <c r="G76" i="7"/>
  <c r="E77" i="7"/>
  <c r="G77" i="7" s="1"/>
  <c r="E78" i="7"/>
  <c r="G78" i="7" s="1"/>
  <c r="E79" i="7"/>
  <c r="G79" i="7" s="1"/>
  <c r="G80" i="7"/>
  <c r="C88" i="7"/>
  <c r="G91" i="7"/>
  <c r="E92" i="7"/>
  <c r="G92" i="7" s="1"/>
  <c r="E93" i="7"/>
  <c r="G93" i="7" s="1"/>
  <c r="G94" i="7"/>
  <c r="G95" i="7"/>
  <c r="E96" i="7"/>
  <c r="G96" i="7" s="1"/>
  <c r="E97" i="7"/>
  <c r="G97" i="7" s="1"/>
  <c r="E98" i="7"/>
  <c r="G98" i="7" s="1"/>
  <c r="G99" i="7"/>
  <c r="C107" i="7"/>
  <c r="G110" i="7"/>
  <c r="E111" i="7"/>
  <c r="G111" i="7" s="1"/>
  <c r="E112" i="7"/>
  <c r="G112" i="7" s="1"/>
  <c r="G113" i="7"/>
  <c r="G114" i="7"/>
  <c r="E115" i="7"/>
  <c r="G115" i="7" s="1"/>
  <c r="E116" i="7"/>
  <c r="G116" i="7" s="1"/>
  <c r="E117" i="7"/>
  <c r="G117" i="7" s="1"/>
  <c r="G118" i="7"/>
  <c r="C126" i="7"/>
  <c r="G129" i="7"/>
  <c r="E130" i="7"/>
  <c r="G130" i="7" s="1"/>
  <c r="E131" i="7"/>
  <c r="G131" i="7" s="1"/>
  <c r="G132" i="7"/>
  <c r="G133" i="7"/>
  <c r="E134" i="7"/>
  <c r="G134" i="7" s="1"/>
  <c r="E135" i="7"/>
  <c r="G135" i="7" s="1"/>
  <c r="E136" i="7"/>
  <c r="G136" i="7" s="1"/>
  <c r="G137" i="7"/>
  <c r="C145" i="7"/>
  <c r="G148" i="7"/>
  <c r="E149" i="7"/>
  <c r="G149" i="7" s="1"/>
  <c r="E150" i="7"/>
  <c r="G150" i="7" s="1"/>
  <c r="G151" i="7"/>
  <c r="G152" i="7"/>
  <c r="E153" i="7"/>
  <c r="G153" i="7" s="1"/>
  <c r="E154" i="7"/>
  <c r="G154" i="7" s="1"/>
  <c r="E155" i="7"/>
  <c r="G155" i="7" s="1"/>
  <c r="G156" i="7"/>
  <c r="C164" i="7"/>
  <c r="G167" i="7"/>
  <c r="E168" i="7"/>
  <c r="G168" i="7" s="1"/>
  <c r="E169" i="7"/>
  <c r="G169" i="7" s="1"/>
  <c r="G170" i="7"/>
  <c r="G171" i="7"/>
  <c r="E172" i="7"/>
  <c r="G172" i="7" s="1"/>
  <c r="E173" i="7"/>
  <c r="G173" i="7" s="1"/>
  <c r="E174" i="7"/>
  <c r="G174" i="7" s="1"/>
  <c r="G175" i="7"/>
  <c r="G176" i="7"/>
  <c r="C183" i="7"/>
  <c r="G186" i="7"/>
  <c r="E187" i="7"/>
  <c r="G187" i="7" s="1"/>
  <c r="E188" i="7"/>
  <c r="G188" i="7" s="1"/>
  <c r="G189" i="7"/>
  <c r="G190" i="7"/>
  <c r="E191" i="7"/>
  <c r="G191" i="7" s="1"/>
  <c r="E192" i="7"/>
  <c r="G192" i="7" s="1"/>
  <c r="E193" i="7"/>
  <c r="G193" i="7" s="1"/>
  <c r="G194" i="7"/>
  <c r="P9" i="24"/>
  <c r="D12" i="9" l="1"/>
  <c r="D179" i="7"/>
  <c r="D160" i="7"/>
  <c r="D141" i="7"/>
  <c r="D122" i="7"/>
  <c r="D103" i="7"/>
  <c r="D84" i="7"/>
  <c r="D65" i="7"/>
  <c r="D45" i="7"/>
  <c r="D5" i="7" s="1"/>
  <c r="C4" i="27" s="1"/>
  <c r="D27" i="38" l="1"/>
  <c r="P11" i="46" l="1"/>
  <c r="Q11" i="46"/>
  <c r="P12" i="46"/>
  <c r="Q12" i="46"/>
  <c r="P13" i="46"/>
  <c r="Q13" i="46"/>
  <c r="P14" i="46"/>
  <c r="Q14" i="46"/>
  <c r="P15" i="46"/>
  <c r="Q15" i="46"/>
  <c r="P16" i="46"/>
  <c r="Q16" i="46"/>
  <c r="P17" i="46"/>
  <c r="Q17" i="46"/>
  <c r="P18" i="46"/>
  <c r="Q18" i="46"/>
  <c r="P19" i="46"/>
  <c r="Q19" i="46"/>
  <c r="P20" i="46"/>
  <c r="Q20" i="46"/>
  <c r="P21" i="46"/>
  <c r="Q21" i="46"/>
  <c r="P22" i="46"/>
  <c r="Q22" i="46"/>
  <c r="P23" i="46"/>
  <c r="Q23" i="46"/>
  <c r="P24" i="46"/>
  <c r="Q24" i="46"/>
  <c r="P25" i="46"/>
  <c r="Q25" i="46"/>
  <c r="P26" i="46"/>
  <c r="Q26" i="46"/>
  <c r="P27" i="46"/>
  <c r="Q27" i="46"/>
  <c r="P28" i="46"/>
  <c r="Q28" i="46"/>
  <c r="P29" i="46"/>
  <c r="Q29" i="46"/>
  <c r="P30" i="46"/>
  <c r="Q30" i="46"/>
  <c r="P31" i="46"/>
  <c r="Q31" i="46"/>
  <c r="P32" i="46"/>
  <c r="Q32" i="46"/>
  <c r="P9" i="46"/>
  <c r="Q9" i="46"/>
  <c r="P10" i="46"/>
  <c r="Q10" i="46"/>
  <c r="C143" i="43" l="1"/>
  <c r="C100" i="43"/>
  <c r="C57" i="43"/>
  <c r="C14" i="43"/>
  <c r="C163" i="42"/>
  <c r="C133" i="42"/>
  <c r="C103" i="42"/>
  <c r="C73" i="42"/>
  <c r="C43" i="42"/>
  <c r="C107" i="40"/>
  <c r="C76" i="40"/>
  <c r="C45" i="40"/>
  <c r="C13" i="42"/>
  <c r="C14" i="40"/>
  <c r="C851" i="12"/>
  <c r="C807" i="12"/>
  <c r="C763" i="12"/>
  <c r="C719" i="12"/>
  <c r="C675" i="12"/>
  <c r="C631" i="12"/>
  <c r="C587" i="12"/>
  <c r="C543" i="12"/>
  <c r="C499" i="12"/>
  <c r="C455" i="12"/>
  <c r="C411" i="12"/>
  <c r="C367" i="12"/>
  <c r="C322" i="12"/>
  <c r="C278" i="12"/>
  <c r="C234" i="12"/>
  <c r="C190" i="12"/>
  <c r="C146" i="12"/>
  <c r="C102" i="12"/>
  <c r="C58" i="12"/>
  <c r="C14" i="12"/>
  <c r="C253" i="10"/>
  <c r="C230" i="10"/>
  <c r="C207" i="10"/>
  <c r="C184" i="10"/>
  <c r="C161" i="10"/>
  <c r="C138" i="10"/>
  <c r="C115" i="10"/>
  <c r="C92" i="10"/>
  <c r="C69" i="10"/>
  <c r="C46" i="10"/>
  <c r="C208" i="9"/>
  <c r="C189" i="9"/>
  <c r="C170" i="9"/>
  <c r="C151" i="9"/>
  <c r="C132" i="9"/>
  <c r="C113" i="9"/>
  <c r="C94" i="9"/>
  <c r="C75" i="9"/>
  <c r="C56" i="9"/>
  <c r="C914" i="8"/>
  <c r="C854" i="8"/>
  <c r="C794" i="8"/>
  <c r="C734" i="8"/>
  <c r="C674" i="8"/>
  <c r="C614" i="8"/>
  <c r="C554" i="8"/>
  <c r="C494" i="8"/>
  <c r="C434" i="8"/>
  <c r="C374" i="8"/>
  <c r="C314" i="8"/>
  <c r="C254" i="8"/>
  <c r="C194" i="8"/>
  <c r="C134" i="8"/>
  <c r="C74" i="8"/>
  <c r="C14" i="8"/>
  <c r="P23" i="50"/>
  <c r="Q23" i="50"/>
  <c r="P24" i="50"/>
  <c r="Q24" i="50"/>
  <c r="P25" i="50"/>
  <c r="Q25" i="50"/>
  <c r="P26" i="50"/>
  <c r="Q26" i="50"/>
  <c r="P27" i="50"/>
  <c r="Q27" i="50"/>
  <c r="P28" i="50"/>
  <c r="Q28" i="50"/>
  <c r="P29" i="50"/>
  <c r="Q29" i="50"/>
  <c r="P30" i="50"/>
  <c r="Q30" i="50"/>
  <c r="P31" i="50"/>
  <c r="Q31" i="50"/>
  <c r="P32" i="50"/>
  <c r="Q32" i="50"/>
  <c r="P33" i="50"/>
  <c r="Q33" i="50"/>
  <c r="P34" i="50"/>
  <c r="Q34" i="50"/>
  <c r="P35" i="50"/>
  <c r="Q35" i="50"/>
  <c r="P36" i="50"/>
  <c r="Q36" i="50"/>
  <c r="P37" i="50"/>
  <c r="Q37" i="50"/>
  <c r="P38" i="50"/>
  <c r="Q38" i="50"/>
  <c r="P39" i="50"/>
  <c r="Q39" i="50"/>
  <c r="P40" i="50"/>
  <c r="Q40" i="50"/>
  <c r="P41" i="50"/>
  <c r="Q41" i="50"/>
  <c r="P42" i="50"/>
  <c r="Q42" i="50"/>
  <c r="P43" i="50"/>
  <c r="Q43" i="50"/>
  <c r="P44" i="50"/>
  <c r="Q44" i="50"/>
  <c r="P45" i="50"/>
  <c r="Q45" i="50"/>
  <c r="P46" i="50"/>
  <c r="Q46" i="50"/>
  <c r="P47" i="50"/>
  <c r="Q47" i="50"/>
  <c r="P48" i="50"/>
  <c r="Q48" i="50"/>
  <c r="P49" i="50"/>
  <c r="Q49" i="50"/>
  <c r="P50" i="50"/>
  <c r="Q50" i="50"/>
  <c r="P51" i="50"/>
  <c r="Q51" i="50"/>
  <c r="P52" i="50"/>
  <c r="Q52" i="50"/>
  <c r="P53" i="50"/>
  <c r="Q53" i="50"/>
  <c r="P54" i="50"/>
  <c r="Q54" i="50"/>
  <c r="P55" i="50"/>
  <c r="Q55" i="50"/>
  <c r="P56" i="50"/>
  <c r="Q56" i="50"/>
  <c r="P57" i="50"/>
  <c r="Q57" i="50"/>
  <c r="P58" i="50"/>
  <c r="Q58" i="50"/>
  <c r="P59" i="50"/>
  <c r="Q59" i="50"/>
  <c r="P60" i="50"/>
  <c r="Q60" i="50"/>
  <c r="P61" i="50"/>
  <c r="Q61" i="50"/>
  <c r="P62" i="50"/>
  <c r="Q62" i="50"/>
  <c r="P63" i="50"/>
  <c r="Q63" i="50"/>
  <c r="P64" i="50"/>
  <c r="Q64" i="50"/>
  <c r="P65" i="50"/>
  <c r="Q65" i="50"/>
  <c r="P66" i="50"/>
  <c r="Q66" i="50"/>
  <c r="P67" i="50"/>
  <c r="Q67" i="50"/>
  <c r="P68" i="50"/>
  <c r="Q68" i="50"/>
  <c r="P69" i="50"/>
  <c r="Q69" i="50"/>
  <c r="P70" i="50"/>
  <c r="Q70" i="50"/>
  <c r="P71" i="50"/>
  <c r="Q71" i="50"/>
  <c r="P72" i="50"/>
  <c r="Q72" i="50"/>
  <c r="O74" i="50"/>
  <c r="N74" i="50"/>
  <c r="M74" i="50"/>
  <c r="L74" i="50"/>
  <c r="K74" i="50"/>
  <c r="J74" i="50"/>
  <c r="I74" i="50"/>
  <c r="H74" i="50"/>
  <c r="Q73" i="50"/>
  <c r="P73" i="50"/>
  <c r="Q22" i="50"/>
  <c r="P22" i="50"/>
  <c r="Q21" i="50"/>
  <c r="P21" i="50"/>
  <c r="Q20" i="50"/>
  <c r="P20" i="50"/>
  <c r="Q19" i="50"/>
  <c r="P19" i="50"/>
  <c r="Q18" i="50"/>
  <c r="P18" i="50"/>
  <c r="P74" i="50" l="1"/>
  <c r="Q74" i="50"/>
  <c r="I24" i="27" s="1"/>
  <c r="F207" i="27"/>
  <c r="E207" i="27"/>
  <c r="I541" i="38" l="1"/>
  <c r="G541" i="38"/>
  <c r="R2" i="43"/>
  <c r="R2" i="42"/>
  <c r="R2" i="40"/>
  <c r="R2" i="12"/>
  <c r="R2" i="10"/>
  <c r="R2" i="9"/>
  <c r="R2" i="8"/>
  <c r="S2" i="8" l="1"/>
  <c r="S2" i="9"/>
  <c r="S2" i="10"/>
  <c r="S2" i="12"/>
  <c r="S2" i="40"/>
  <c r="S2" i="42"/>
  <c r="S2" i="43"/>
  <c r="F217" i="27" l="1"/>
  <c r="BU3" i="7" s="1"/>
  <c r="F216" i="27"/>
  <c r="BQ3" i="7" s="1"/>
  <c r="F215" i="27"/>
  <c r="BM3" i="7" s="1"/>
  <c r="F214" i="27"/>
  <c r="BI3" i="7" s="1"/>
  <c r="F213" i="27"/>
  <c r="BE3" i="7" s="1"/>
  <c r="E217" i="27"/>
  <c r="BT3" i="7" s="1"/>
  <c r="E216" i="27"/>
  <c r="BP3" i="7" s="1"/>
  <c r="E215" i="27"/>
  <c r="BL3" i="7" s="1"/>
  <c r="E214" i="27"/>
  <c r="BH3" i="7" s="1"/>
  <c r="E213" i="27"/>
  <c r="BD3" i="7" s="1"/>
  <c r="D217" i="27"/>
  <c r="BS3" i="7" s="1"/>
  <c r="D216" i="27"/>
  <c r="BO3" i="7" s="1"/>
  <c r="D215" i="27"/>
  <c r="BK3" i="7" s="1"/>
  <c r="D214" i="27"/>
  <c r="BG3" i="7" s="1"/>
  <c r="D213" i="27"/>
  <c r="BC3" i="7" s="1"/>
  <c r="C217" i="27"/>
  <c r="BR3" i="7" s="1"/>
  <c r="C216" i="27"/>
  <c r="BN3" i="7" s="1"/>
  <c r="C215" i="27"/>
  <c r="BJ3" i="7" s="1"/>
  <c r="C214" i="27"/>
  <c r="BF3" i="7" s="1"/>
  <c r="C213" i="27"/>
  <c r="BB3" i="7" s="1"/>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Q13" i="47"/>
  <c r="P13" i="47"/>
  <c r="Q14" i="44"/>
  <c r="P14" i="44"/>
  <c r="Q13" i="44"/>
  <c r="P13" i="44"/>
  <c r="P10" i="44"/>
  <c r="Q10" i="44"/>
  <c r="P11" i="44"/>
  <c r="Q11" i="44"/>
  <c r="P12" i="44"/>
  <c r="Q12" i="44"/>
  <c r="P15" i="44"/>
  <c r="Q15" i="44"/>
  <c r="P13" i="49"/>
  <c r="Q13" i="49"/>
  <c r="P14" i="49"/>
  <c r="Q14" i="49"/>
  <c r="P15" i="49"/>
  <c r="Q15" i="49"/>
  <c r="P16" i="49"/>
  <c r="Q16" i="49"/>
  <c r="P17" i="49"/>
  <c r="Q17" i="49"/>
  <c r="P18" i="49"/>
  <c r="Q18" i="49"/>
  <c r="P23" i="49"/>
  <c r="Q23" i="49"/>
  <c r="P24" i="49"/>
  <c r="Q24" i="49"/>
  <c r="P25" i="49"/>
  <c r="Q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23" i="10"/>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12" i="49"/>
  <c r="P12" i="49"/>
  <c r="Q11" i="49"/>
  <c r="P11" i="49"/>
  <c r="Q10" i="49"/>
  <c r="P10" i="49"/>
  <c r="P70" i="49" l="1"/>
  <c r="Q70" i="49"/>
  <c r="I23" i="27" s="1"/>
  <c r="P11" i="34"/>
  <c r="Q11" i="34"/>
  <c r="P12" i="34"/>
  <c r="Q12" i="34"/>
  <c r="P13" i="34"/>
  <c r="Q13" i="34"/>
  <c r="P14" i="34"/>
  <c r="Q14" i="34"/>
  <c r="P15" i="34"/>
  <c r="Q15" i="34"/>
  <c r="P16" i="34"/>
  <c r="Q16" i="34"/>
  <c r="P17" i="34"/>
  <c r="Q17" i="34"/>
  <c r="P18" i="34"/>
  <c r="Q18" i="34"/>
  <c r="P19" i="34"/>
  <c r="Q19" i="34"/>
  <c r="P20" i="34"/>
  <c r="Q20" i="34"/>
  <c r="P21" i="34"/>
  <c r="Q21" i="34"/>
  <c r="P22" i="34"/>
  <c r="Q22" i="34"/>
  <c r="P23" i="34"/>
  <c r="Q23" i="34"/>
  <c r="P24" i="34"/>
  <c r="Q24" i="34"/>
  <c r="P25" i="34"/>
  <c r="Q25" i="34"/>
  <c r="P26" i="34"/>
  <c r="Q26" i="34"/>
  <c r="P27" i="34"/>
  <c r="Q27" i="34"/>
  <c r="P28" i="34"/>
  <c r="Q28" i="34"/>
  <c r="Q10" i="34"/>
  <c r="P10" i="34"/>
  <c r="P33" i="46"/>
  <c r="Q33" i="46"/>
  <c r="P34" i="46"/>
  <c r="Q34" i="46"/>
  <c r="P35" i="46"/>
  <c r="Q35" i="46"/>
  <c r="Q8" i="46"/>
  <c r="P8" i="46"/>
  <c r="Q20" i="31"/>
  <c r="P20" i="31"/>
  <c r="Q19" i="31"/>
  <c r="P19" i="31"/>
  <c r="Q18" i="31"/>
  <c r="P18" i="31"/>
  <c r="Q17" i="31"/>
  <c r="P17" i="31"/>
  <c r="Q16" i="31"/>
  <c r="P16" i="31"/>
  <c r="Q15" i="31"/>
  <c r="P15" i="31"/>
  <c r="Q14" i="31"/>
  <c r="P14" i="31"/>
  <c r="Q13" i="31"/>
  <c r="P13" i="31"/>
  <c r="Q12" i="31"/>
  <c r="P12" i="31"/>
  <c r="Q11" i="31"/>
  <c r="P11" i="31"/>
  <c r="Q10" i="31"/>
  <c r="P10" i="31"/>
  <c r="Q9" i="31"/>
  <c r="P9" i="31"/>
  <c r="P9" i="44"/>
  <c r="Q9" i="44"/>
  <c r="P16" i="44"/>
  <c r="Q16" i="44"/>
  <c r="P17" i="44"/>
  <c r="Q17" i="44"/>
  <c r="P18" i="44"/>
  <c r="Q18" i="44"/>
  <c r="P19" i="44"/>
  <c r="Q19" i="44"/>
  <c r="P20" i="44"/>
  <c r="Q20" i="44"/>
  <c r="Q8" i="44"/>
  <c r="P8" i="44"/>
  <c r="P10" i="24"/>
  <c r="P11" i="24"/>
  <c r="P12" i="24"/>
  <c r="P13" i="24"/>
  <c r="P14" i="24"/>
  <c r="P15" i="24"/>
  <c r="Q15" i="24"/>
  <c r="P16" i="24"/>
  <c r="Q16" i="24"/>
  <c r="P17" i="24"/>
  <c r="Q17" i="24"/>
  <c r="P18" i="24"/>
  <c r="Q18" i="24"/>
  <c r="P19" i="24"/>
  <c r="Q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P8" i="48"/>
  <c r="Q8" i="48"/>
  <c r="P9" i="48"/>
  <c r="Q9" i="48"/>
  <c r="P10" i="48"/>
  <c r="Q10" i="48"/>
  <c r="P11" i="48"/>
  <c r="Q11" i="48"/>
  <c r="P12" i="48"/>
  <c r="Q12" i="48"/>
  <c r="P13" i="48"/>
  <c r="Q13" i="48"/>
  <c r="P14" i="48"/>
  <c r="Q14" i="48"/>
  <c r="P15" i="48"/>
  <c r="Q15" i="48"/>
  <c r="P16" i="48"/>
  <c r="Q16" i="48"/>
  <c r="P17" i="48"/>
  <c r="Q17" i="48"/>
  <c r="P18" i="48"/>
  <c r="Q18" i="48"/>
  <c r="P19" i="48"/>
  <c r="Q19" i="48"/>
  <c r="P20" i="48"/>
  <c r="Q20" i="48"/>
  <c r="P21" i="48"/>
  <c r="Q21" i="48"/>
  <c r="P22" i="48"/>
  <c r="Q22" i="48"/>
  <c r="P24" i="48"/>
  <c r="Q24" i="48"/>
  <c r="P25" i="48"/>
  <c r="Q25" i="48"/>
  <c r="P26" i="48"/>
  <c r="Q26" i="48"/>
  <c r="P27" i="48"/>
  <c r="Q27" i="48"/>
  <c r="P28" i="48"/>
  <c r="Q28" i="48"/>
  <c r="P29" i="48"/>
  <c r="Q29" i="48"/>
  <c r="P30" i="48"/>
  <c r="Q30" i="48"/>
  <c r="P31" i="48"/>
  <c r="Q31" i="48"/>
  <c r="P32" i="48"/>
  <c r="Q32" i="48"/>
  <c r="P33" i="48"/>
  <c r="Q33" i="48"/>
  <c r="P34" i="48"/>
  <c r="Q34" i="48"/>
  <c r="P35" i="48"/>
  <c r="Q35" i="48"/>
  <c r="P36" i="48"/>
  <c r="Q36" i="48"/>
  <c r="P37" i="48"/>
  <c r="Q37" i="48"/>
  <c r="P38" i="48"/>
  <c r="Q38" i="48"/>
  <c r="P39" i="48"/>
  <c r="Q39" i="48"/>
  <c r="P40" i="48"/>
  <c r="Q40" i="48"/>
  <c r="P41" i="48"/>
  <c r="Q41" i="48"/>
  <c r="P42" i="48"/>
  <c r="Q42" i="48"/>
  <c r="Q23" i="48"/>
  <c r="P23" i="48"/>
  <c r="P9" i="47"/>
  <c r="Q9" i="47"/>
  <c r="P10" i="47"/>
  <c r="Q10" i="47"/>
  <c r="P11" i="47"/>
  <c r="Q11" i="47"/>
  <c r="P12" i="47"/>
  <c r="Q12" i="47"/>
  <c r="P14" i="47"/>
  <c r="Q14" i="47"/>
  <c r="P15" i="47"/>
  <c r="Q15" i="47"/>
  <c r="P16" i="47"/>
  <c r="Q16" i="47"/>
  <c r="P17" i="47"/>
  <c r="Q17" i="47"/>
  <c r="P18" i="47"/>
  <c r="Q18" i="47"/>
  <c r="P19" i="47"/>
  <c r="Q19" i="47"/>
  <c r="P20" i="47"/>
  <c r="Q20" i="47"/>
  <c r="Q8" i="47"/>
  <c r="P8" i="47"/>
  <c r="P11" i="33"/>
  <c r="Q11" i="33"/>
  <c r="P12" i="33"/>
  <c r="Q12" i="33"/>
  <c r="P13" i="33"/>
  <c r="Q13" i="33"/>
  <c r="P14" i="33"/>
  <c r="Q14" i="33"/>
  <c r="P15" i="33"/>
  <c r="Q15" i="33"/>
  <c r="P16" i="33"/>
  <c r="Q16" i="33"/>
  <c r="P17" i="33"/>
  <c r="Q17" i="33"/>
  <c r="P18" i="33"/>
  <c r="Q18" i="33"/>
  <c r="P19" i="33"/>
  <c r="Q19" i="33"/>
  <c r="P20" i="33"/>
  <c r="Q20" i="33"/>
  <c r="P21" i="33"/>
  <c r="Q21" i="33"/>
  <c r="P22" i="33"/>
  <c r="Q22" i="33"/>
  <c r="P23" i="33"/>
  <c r="Q23" i="33"/>
  <c r="P24" i="33"/>
  <c r="Q24" i="33"/>
  <c r="P25" i="33"/>
  <c r="Q25" i="33"/>
  <c r="P26" i="33"/>
  <c r="Q26" i="33"/>
  <c r="P27" i="33"/>
  <c r="Q27" i="33"/>
  <c r="P28" i="33"/>
  <c r="Q28" i="33"/>
  <c r="P29" i="33"/>
  <c r="Q29" i="33"/>
  <c r="P30" i="33"/>
  <c r="Q30" i="33"/>
  <c r="P31" i="33"/>
  <c r="Q31" i="33"/>
  <c r="P32" i="33"/>
  <c r="Q32" i="33"/>
  <c r="P33" i="33"/>
  <c r="Q33" i="33"/>
  <c r="P34" i="33"/>
  <c r="Q34" i="33"/>
  <c r="P35" i="33"/>
  <c r="Q35" i="33"/>
  <c r="Q10" i="33"/>
  <c r="P10" i="33"/>
  <c r="P8" i="45"/>
  <c r="Q8" i="45"/>
  <c r="P9" i="45"/>
  <c r="Q9" i="45"/>
  <c r="P10" i="45"/>
  <c r="Q10" i="45"/>
  <c r="P11" i="45"/>
  <c r="Q11" i="45"/>
  <c r="P12" i="45"/>
  <c r="Q12" i="45"/>
  <c r="P13" i="45"/>
  <c r="Q13" i="45"/>
  <c r="P14" i="45"/>
  <c r="Q14" i="45"/>
  <c r="P15" i="45"/>
  <c r="Q15" i="45"/>
  <c r="P16" i="45"/>
  <c r="Q16" i="45"/>
  <c r="P17" i="45"/>
  <c r="Q17" i="45"/>
  <c r="P18" i="45"/>
  <c r="Q18" i="45"/>
  <c r="P19" i="45"/>
  <c r="Q19" i="45"/>
  <c r="P20" i="45"/>
  <c r="Q20" i="45"/>
  <c r="P21" i="45"/>
  <c r="Q21" i="45"/>
  <c r="P22" i="45"/>
  <c r="Q22" i="45"/>
  <c r="P23" i="45"/>
  <c r="Q23" i="45"/>
  <c r="P24" i="45"/>
  <c r="Q24" i="45"/>
  <c r="P25" i="45"/>
  <c r="Q25" i="45"/>
  <c r="P26" i="45"/>
  <c r="Q26" i="45"/>
  <c r="P27" i="45"/>
  <c r="Q27" i="45"/>
  <c r="P28" i="45"/>
  <c r="Q28" i="45"/>
  <c r="P29" i="45"/>
  <c r="Q29" i="45"/>
  <c r="P30" i="45"/>
  <c r="Q30" i="45"/>
  <c r="P31" i="45"/>
  <c r="Q31" i="45"/>
  <c r="P32" i="45"/>
  <c r="Q32" i="45"/>
  <c r="P33" i="45"/>
  <c r="Q33" i="45"/>
  <c r="Q7" i="45"/>
  <c r="P7" i="45"/>
  <c r="P9" i="23"/>
  <c r="Q9" i="23"/>
  <c r="P10" i="23"/>
  <c r="Q10" i="23"/>
  <c r="P11" i="23"/>
  <c r="Q11" i="23"/>
  <c r="P12" i="23"/>
  <c r="Q12" i="23"/>
  <c r="P13" i="23"/>
  <c r="Q13" i="23"/>
  <c r="P14" i="23"/>
  <c r="Q14" i="23"/>
  <c r="P15" i="23"/>
  <c r="Q15" i="23"/>
  <c r="P16" i="23"/>
  <c r="Q16" i="23"/>
  <c r="P17" i="23"/>
  <c r="Q17" i="23"/>
  <c r="P18" i="23"/>
  <c r="Q18" i="23"/>
  <c r="P19" i="23"/>
  <c r="Q19" i="23"/>
  <c r="P20" i="23"/>
  <c r="Q20" i="23"/>
  <c r="P21" i="23"/>
  <c r="Q21" i="23"/>
  <c r="P22" i="23"/>
  <c r="Q22" i="23"/>
  <c r="P23" i="23"/>
  <c r="Q23" i="23"/>
  <c r="P24" i="23"/>
  <c r="Q24" i="23"/>
  <c r="P25" i="23"/>
  <c r="Q25" i="23"/>
  <c r="P26" i="23"/>
  <c r="Q26" i="23"/>
  <c r="Q8" i="23"/>
  <c r="P8" i="23"/>
  <c r="Q42" i="30"/>
  <c r="P42" i="30"/>
  <c r="Q41" i="30"/>
  <c r="P41" i="30"/>
  <c r="Q40" i="30"/>
  <c r="P40" i="30"/>
  <c r="Q39" i="30"/>
  <c r="P39" i="30"/>
  <c r="Q38" i="30"/>
  <c r="P38" i="30"/>
  <c r="Q37" i="30"/>
  <c r="P37" i="30"/>
  <c r="Q36" i="30"/>
  <c r="P36" i="30"/>
  <c r="Q35" i="30"/>
  <c r="P35" i="30"/>
  <c r="Q34" i="30"/>
  <c r="P34" i="30"/>
  <c r="Q33" i="30"/>
  <c r="P33" i="30"/>
  <c r="Q32" i="30"/>
  <c r="P32" i="30"/>
  <c r="Q31" i="30"/>
  <c r="P31" i="30"/>
  <c r="Q29" i="30"/>
  <c r="P29" i="30"/>
  <c r="Q28" i="30"/>
  <c r="P28" i="30"/>
  <c r="Q27" i="30"/>
  <c r="P27" i="30"/>
  <c r="Q26" i="30"/>
  <c r="P26" i="30"/>
  <c r="Q25" i="30"/>
  <c r="P25" i="30"/>
  <c r="Q24" i="30"/>
  <c r="P24" i="30"/>
  <c r="Q23" i="30"/>
  <c r="P23" i="30"/>
  <c r="Q22" i="30"/>
  <c r="P22" i="30"/>
  <c r="Q21" i="30"/>
  <c r="P21" i="30"/>
  <c r="Q20" i="30"/>
  <c r="P20" i="30"/>
  <c r="Q19" i="30"/>
  <c r="P19" i="30"/>
  <c r="Q18" i="30"/>
  <c r="P18" i="30"/>
  <c r="Q17" i="30"/>
  <c r="P17" i="30"/>
  <c r="Q16" i="30"/>
  <c r="P16" i="30"/>
  <c r="Q15" i="30"/>
  <c r="P15" i="30"/>
  <c r="Q14" i="30"/>
  <c r="P14" i="30"/>
  <c r="Q13" i="30"/>
  <c r="P13" i="30"/>
  <c r="Q12" i="30"/>
  <c r="P12" i="30"/>
  <c r="Q11" i="30"/>
  <c r="P11" i="30"/>
  <c r="Q10" i="30"/>
  <c r="P10" i="30"/>
  <c r="Q20" i="29"/>
  <c r="P20" i="29"/>
  <c r="Q19" i="29"/>
  <c r="P19" i="29"/>
  <c r="Q18" i="29"/>
  <c r="P18" i="29"/>
  <c r="Q17" i="29"/>
  <c r="P17" i="29"/>
  <c r="Q16" i="29"/>
  <c r="P16" i="29"/>
  <c r="Q15" i="29"/>
  <c r="P15" i="29"/>
  <c r="Q14" i="29"/>
  <c r="P14" i="29"/>
  <c r="Q13" i="29"/>
  <c r="P13" i="29"/>
  <c r="Q12" i="29"/>
  <c r="P12" i="29"/>
  <c r="Q11" i="29"/>
  <c r="P11" i="29"/>
  <c r="Q10" i="29"/>
  <c r="P10" i="29"/>
  <c r="Q9" i="29"/>
  <c r="P9" i="29"/>
  <c r="Q8" i="29"/>
  <c r="P8" i="29"/>
  <c r="Q72" i="22"/>
  <c r="P72" i="22"/>
  <c r="Q71" i="22"/>
  <c r="P71" i="22"/>
  <c r="Q70" i="22"/>
  <c r="P70" i="22"/>
  <c r="Q69" i="22"/>
  <c r="P69" i="22"/>
  <c r="Q68" i="22"/>
  <c r="P68" i="22"/>
  <c r="Q67" i="22"/>
  <c r="P67" i="22"/>
  <c r="Q66" i="22"/>
  <c r="P66" i="22"/>
  <c r="Q65" i="22"/>
  <c r="P65" i="22"/>
  <c r="Q64" i="22"/>
  <c r="P64" i="22"/>
  <c r="Q63" i="22"/>
  <c r="P63" i="22"/>
  <c r="Q62" i="22"/>
  <c r="P62" i="22"/>
  <c r="Q61" i="22"/>
  <c r="P61" i="22"/>
  <c r="Q60" i="22"/>
  <c r="P60" i="22"/>
  <c r="Q59" i="22"/>
  <c r="P59" i="22"/>
  <c r="Q58" i="22"/>
  <c r="P58" i="22"/>
  <c r="Q57" i="22"/>
  <c r="P57" i="22"/>
  <c r="Q56" i="22"/>
  <c r="P56" i="22"/>
  <c r="Q55" i="22"/>
  <c r="P55" i="22"/>
  <c r="Q54" i="22"/>
  <c r="P54" i="22"/>
  <c r="Q53" i="22"/>
  <c r="P53" i="22"/>
  <c r="Q52" i="22"/>
  <c r="P52" i="22"/>
  <c r="Q51" i="22"/>
  <c r="P51" i="22"/>
  <c r="Q50" i="22"/>
  <c r="P50" i="22"/>
  <c r="Q49" i="22"/>
  <c r="P49" i="22"/>
  <c r="Q48" i="22"/>
  <c r="P48" i="22"/>
  <c r="Q47" i="22"/>
  <c r="P47" i="22"/>
  <c r="Q46" i="22"/>
  <c r="P46" i="22"/>
  <c r="Q45" i="22"/>
  <c r="P45" i="22"/>
  <c r="Q44" i="22"/>
  <c r="P44" i="22"/>
  <c r="Q43" i="22"/>
  <c r="P43" i="22"/>
  <c r="Q42" i="22"/>
  <c r="P42" i="22"/>
  <c r="Q41" i="22"/>
  <c r="P41" i="22"/>
  <c r="Q40" i="22"/>
  <c r="P40" i="22"/>
  <c r="Q39" i="22"/>
  <c r="P39" i="22"/>
  <c r="Q38" i="22"/>
  <c r="P38" i="22"/>
  <c r="Q37" i="22"/>
  <c r="P37" i="22"/>
  <c r="Q36" i="22"/>
  <c r="P36" i="22"/>
  <c r="Q35" i="22"/>
  <c r="P35" i="22"/>
  <c r="Q34" i="22"/>
  <c r="P34" i="22"/>
  <c r="Q33" i="22"/>
  <c r="P33" i="22"/>
  <c r="Q32" i="22"/>
  <c r="P32" i="22"/>
  <c r="Q31" i="22"/>
  <c r="P31" i="22"/>
  <c r="Q30" i="22"/>
  <c r="P30" i="22"/>
  <c r="Q29" i="22"/>
  <c r="P29" i="22"/>
  <c r="Q28" i="22"/>
  <c r="P28" i="22"/>
  <c r="Q27" i="22"/>
  <c r="P27" i="22"/>
  <c r="Q26" i="22"/>
  <c r="P26" i="22"/>
  <c r="Q25" i="22"/>
  <c r="P25" i="22"/>
  <c r="Q24" i="22"/>
  <c r="P24" i="22"/>
  <c r="Q23" i="22"/>
  <c r="P23" i="22"/>
  <c r="Q22" i="22"/>
  <c r="P22" i="22"/>
  <c r="Q21" i="22"/>
  <c r="P21" i="22"/>
  <c r="Q20" i="22"/>
  <c r="P20" i="22"/>
  <c r="Q19" i="22"/>
  <c r="P19" i="22"/>
  <c r="Q18" i="22"/>
  <c r="P18" i="22"/>
  <c r="Q17" i="22"/>
  <c r="P17" i="22"/>
  <c r="Q16" i="22"/>
  <c r="P16" i="22"/>
  <c r="Q15" i="22"/>
  <c r="P15" i="22"/>
  <c r="Q14" i="22"/>
  <c r="P14" i="22"/>
  <c r="Q13" i="22"/>
  <c r="P13" i="22"/>
  <c r="Q12" i="22"/>
  <c r="P12" i="22"/>
  <c r="Q11" i="22"/>
  <c r="P11" i="22"/>
  <c r="Q10" i="22"/>
  <c r="P10" i="22"/>
  <c r="Q9" i="22"/>
  <c r="P9" i="22"/>
  <c r="Q73" i="22"/>
  <c r="P73" i="22"/>
  <c r="P9" i="21"/>
  <c r="Q9" i="21"/>
  <c r="P10" i="21"/>
  <c r="Q10" i="21"/>
  <c r="P11" i="21"/>
  <c r="Q11" i="21"/>
  <c r="P12" i="21"/>
  <c r="Q12" i="21"/>
  <c r="P13" i="21"/>
  <c r="Q13" i="21"/>
  <c r="P14" i="21"/>
  <c r="Q14" i="21"/>
  <c r="P15" i="21"/>
  <c r="Q15" i="21"/>
  <c r="P16" i="21"/>
  <c r="Q16" i="21"/>
  <c r="P17" i="21"/>
  <c r="Q17" i="21"/>
  <c r="P18" i="21"/>
  <c r="Q18" i="21"/>
  <c r="P19" i="21"/>
  <c r="Q19" i="21"/>
  <c r="P20" i="21"/>
  <c r="Q20" i="21"/>
  <c r="P21" i="21"/>
  <c r="Q21" i="21"/>
  <c r="P22" i="21"/>
  <c r="Q22" i="21"/>
  <c r="P23" i="21"/>
  <c r="Q23" i="21"/>
  <c r="P24" i="21"/>
  <c r="Q24" i="21"/>
  <c r="P25" i="21"/>
  <c r="Q25" i="21"/>
  <c r="P26" i="21"/>
  <c r="Q26" i="21"/>
  <c r="P27" i="21"/>
  <c r="Q27" i="21"/>
  <c r="P28" i="21"/>
  <c r="Q28" i="21"/>
  <c r="P29" i="21"/>
  <c r="Q29" i="21"/>
  <c r="P30" i="21"/>
  <c r="Q30" i="21"/>
  <c r="P33" i="21"/>
  <c r="Q33" i="21"/>
  <c r="P34" i="21"/>
  <c r="Q34" i="21"/>
  <c r="P35" i="21"/>
  <c r="Q35" i="21"/>
  <c r="P36" i="21"/>
  <c r="Q36" i="21"/>
  <c r="P37" i="21"/>
  <c r="Q37" i="21"/>
  <c r="P38" i="21"/>
  <c r="Q38" i="21"/>
  <c r="P39" i="21"/>
  <c r="Q39" i="21"/>
  <c r="P40" i="21"/>
  <c r="Q40" i="21"/>
  <c r="P41" i="21"/>
  <c r="Q41" i="21"/>
  <c r="P42" i="21"/>
  <c r="Q42" i="21"/>
  <c r="P43" i="21"/>
  <c r="Q43" i="21"/>
  <c r="P44" i="21"/>
  <c r="Q44" i="21"/>
  <c r="P45" i="21"/>
  <c r="Q45" i="21"/>
  <c r="P46" i="21"/>
  <c r="Q46" i="21"/>
  <c r="Q8" i="21"/>
  <c r="P8" i="21"/>
  <c r="P10" i="28"/>
  <c r="P11" i="28"/>
  <c r="P12" i="28"/>
  <c r="P13" i="28"/>
  <c r="P14" i="28"/>
  <c r="P15" i="28"/>
  <c r="P16" i="28"/>
  <c r="P17" i="28"/>
  <c r="P18" i="28"/>
  <c r="P19" i="28"/>
  <c r="P20" i="28"/>
  <c r="P21" i="28"/>
  <c r="P22" i="28"/>
  <c r="P23" i="28"/>
  <c r="P24" i="28"/>
  <c r="P25" i="28"/>
  <c r="P26" i="28"/>
  <c r="P27" i="28"/>
  <c r="P9" i="28"/>
  <c r="Q9" i="28"/>
  <c r="Q10" i="28"/>
  <c r="Q11" i="28"/>
  <c r="Q12" i="28"/>
  <c r="Q13" i="28"/>
  <c r="Q14" i="28"/>
  <c r="Q15" i="28"/>
  <c r="Q16" i="28"/>
  <c r="Q17" i="28"/>
  <c r="Q18" i="28"/>
  <c r="Q19" i="28"/>
  <c r="Q20" i="28"/>
  <c r="Q21" i="28"/>
  <c r="Q22" i="28"/>
  <c r="Q23" i="28"/>
  <c r="Q24" i="28"/>
  <c r="Q25" i="28"/>
  <c r="Q26" i="28"/>
  <c r="Q27"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P92" i="43"/>
  <c r="O92" i="43"/>
  <c r="Q92" i="43" s="1"/>
  <c r="I92" i="43"/>
  <c r="F92" i="43"/>
  <c r="Q91" i="43"/>
  <c r="O91" i="43"/>
  <c r="P91" i="43" s="1"/>
  <c r="I91" i="43"/>
  <c r="F91" i="43"/>
  <c r="P90" i="43"/>
  <c r="O90" i="43"/>
  <c r="Q90" i="43" s="1"/>
  <c r="I90" i="43"/>
  <c r="F90" i="43"/>
  <c r="Q89" i="43"/>
  <c r="O89" i="43"/>
  <c r="P89" i="43" s="1"/>
  <c r="I89" i="43"/>
  <c r="F89" i="43"/>
  <c r="P88" i="43"/>
  <c r="O88" i="43"/>
  <c r="Q88" i="43" s="1"/>
  <c r="I88" i="43"/>
  <c r="F88" i="43"/>
  <c r="Q87" i="43"/>
  <c r="O87" i="43"/>
  <c r="P87" i="43" s="1"/>
  <c r="I87" i="43"/>
  <c r="F87" i="43"/>
  <c r="P86" i="43"/>
  <c r="O86" i="43"/>
  <c r="Q86" i="43" s="1"/>
  <c r="I86" i="43"/>
  <c r="F86" i="43"/>
  <c r="Q85" i="43"/>
  <c r="O85" i="43"/>
  <c r="P85" i="43" s="1"/>
  <c r="I85" i="43"/>
  <c r="F85" i="43"/>
  <c r="P84" i="43"/>
  <c r="O84" i="43"/>
  <c r="Q84" i="43" s="1"/>
  <c r="I84" i="43"/>
  <c r="F84" i="43"/>
  <c r="Q83" i="43"/>
  <c r="O83" i="43"/>
  <c r="P83" i="43" s="1"/>
  <c r="I83" i="43"/>
  <c r="F83" i="43"/>
  <c r="P82" i="43"/>
  <c r="O82" i="43"/>
  <c r="Q82" i="43" s="1"/>
  <c r="I82" i="43"/>
  <c r="F82" i="43"/>
  <c r="Q81" i="43"/>
  <c r="O81" i="43"/>
  <c r="P81" i="43" s="1"/>
  <c r="I81" i="43"/>
  <c r="F81" i="43"/>
  <c r="P80" i="43"/>
  <c r="O80" i="43"/>
  <c r="Q80" i="43" s="1"/>
  <c r="I80" i="43"/>
  <c r="F80" i="43"/>
  <c r="Q79" i="43"/>
  <c r="O79" i="43"/>
  <c r="P79" i="43" s="1"/>
  <c r="I79" i="43"/>
  <c r="F79" i="43"/>
  <c r="P78" i="43"/>
  <c r="O78" i="43"/>
  <c r="Q78" i="43" s="1"/>
  <c r="I78" i="43"/>
  <c r="F78" i="43"/>
  <c r="Q77" i="43"/>
  <c r="O77" i="43"/>
  <c r="P77" i="43" s="1"/>
  <c r="I77" i="43"/>
  <c r="F77" i="43"/>
  <c r="P76" i="43"/>
  <c r="O76" i="43"/>
  <c r="Q76" i="43" s="1"/>
  <c r="I76" i="43"/>
  <c r="F76" i="43"/>
  <c r="Q75" i="43"/>
  <c r="O75" i="43"/>
  <c r="P75" i="43" s="1"/>
  <c r="I75" i="43"/>
  <c r="F75" i="43"/>
  <c r="P74" i="43"/>
  <c r="O74" i="43"/>
  <c r="Q74" i="43" s="1"/>
  <c r="I74" i="43"/>
  <c r="F74" i="43"/>
  <c r="Q73" i="43"/>
  <c r="O73" i="43"/>
  <c r="P73" i="43" s="1"/>
  <c r="I73" i="43"/>
  <c r="F73" i="43"/>
  <c r="P72" i="43"/>
  <c r="O72" i="43"/>
  <c r="Q72" i="43" s="1"/>
  <c r="I72" i="43"/>
  <c r="F72" i="43"/>
  <c r="Q71" i="43"/>
  <c r="O71" i="43"/>
  <c r="P71" i="43" s="1"/>
  <c r="I71" i="43"/>
  <c r="F71" i="43"/>
  <c r="P70" i="43"/>
  <c r="O70" i="43"/>
  <c r="Q70" i="43" s="1"/>
  <c r="I70" i="43"/>
  <c r="F70" i="43"/>
  <c r="Q69" i="43"/>
  <c r="O69" i="43"/>
  <c r="P69" i="43" s="1"/>
  <c r="I69" i="43"/>
  <c r="F69" i="43"/>
  <c r="P68" i="43"/>
  <c r="O68" i="43"/>
  <c r="Q68" i="43" s="1"/>
  <c r="I68" i="43"/>
  <c r="F68" i="43"/>
  <c r="Q67" i="43"/>
  <c r="O67" i="43"/>
  <c r="P67" i="43" s="1"/>
  <c r="I67" i="43"/>
  <c r="F67" i="43"/>
  <c r="P66" i="43"/>
  <c r="O66" i="43"/>
  <c r="Q66" i="43" s="1"/>
  <c r="I66" i="43"/>
  <c r="F66" i="43"/>
  <c r="Q65" i="43"/>
  <c r="O65" i="43"/>
  <c r="P65" i="43" s="1"/>
  <c r="I65" i="43"/>
  <c r="F65" i="43"/>
  <c r="P64" i="43"/>
  <c r="O64" i="43"/>
  <c r="Q64" i="43" s="1"/>
  <c r="I64" i="43"/>
  <c r="F64" i="43"/>
  <c r="Q63" i="43"/>
  <c r="O63" i="43"/>
  <c r="P63" i="43" s="1"/>
  <c r="I63" i="43"/>
  <c r="F63" i="43"/>
  <c r="P62" i="43"/>
  <c r="O62" i="43"/>
  <c r="Q62" i="43" s="1"/>
  <c r="I62" i="43"/>
  <c r="F62" i="43"/>
  <c r="Q61" i="43"/>
  <c r="O61" i="43"/>
  <c r="P61" i="43" s="1"/>
  <c r="I61" i="43"/>
  <c r="F61" i="43"/>
  <c r="P60"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7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E854" i="12"/>
  <c r="F854" i="12" s="1"/>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E810" i="12"/>
  <c r="F810" i="12" s="1"/>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E766" i="12"/>
  <c r="F766" i="12" s="1"/>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E722" i="12"/>
  <c r="F722" i="12" s="1"/>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E678" i="12"/>
  <c r="F678" i="12" s="1"/>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E634" i="12"/>
  <c r="F634" i="12" s="1"/>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E590" i="12"/>
  <c r="F590" i="12" s="1"/>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E546" i="12"/>
  <c r="F546" i="12" s="1"/>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E502" i="12"/>
  <c r="F502" i="12" s="1"/>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E458" i="12"/>
  <c r="F458" i="12" s="1"/>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E414" i="12"/>
  <c r="F414" i="12" s="1"/>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E370" i="12"/>
  <c r="F370" i="12" s="1"/>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E237" i="12"/>
  <c r="F237" i="12" s="1"/>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E61" i="12"/>
  <c r="F61" i="12" s="1"/>
  <c r="J39" i="10"/>
  <c r="J38" i="10"/>
  <c r="J37" i="10"/>
  <c r="J36" i="10"/>
  <c r="J35" i="10"/>
  <c r="J34" i="10"/>
  <c r="J33" i="10"/>
  <c r="J32" i="10"/>
  <c r="J31" i="10"/>
  <c r="J30" i="10"/>
  <c r="J29" i="10"/>
  <c r="J28" i="10"/>
  <c r="J27" i="10"/>
  <c r="J62" i="10"/>
  <c r="J61" i="10"/>
  <c r="J60" i="10"/>
  <c r="J59" i="10"/>
  <c r="J58" i="10"/>
  <c r="J57" i="10"/>
  <c r="J56" i="10"/>
  <c r="J55" i="10"/>
  <c r="J54" i="10"/>
  <c r="J53" i="10"/>
  <c r="J52" i="10"/>
  <c r="J51" i="10"/>
  <c r="J50" i="10"/>
  <c r="J85" i="10"/>
  <c r="J84" i="10"/>
  <c r="J83" i="10"/>
  <c r="J82" i="10"/>
  <c r="J81" i="10"/>
  <c r="J80" i="10"/>
  <c r="J79" i="10"/>
  <c r="J78" i="10"/>
  <c r="J77" i="10"/>
  <c r="J76" i="10"/>
  <c r="J75" i="10"/>
  <c r="J74" i="10"/>
  <c r="J73" i="10"/>
  <c r="J108" i="10"/>
  <c r="J107" i="10"/>
  <c r="J106" i="10"/>
  <c r="J105" i="10"/>
  <c r="J104" i="10"/>
  <c r="J103" i="10"/>
  <c r="J102" i="10"/>
  <c r="J101" i="10"/>
  <c r="J100" i="10"/>
  <c r="J99" i="10"/>
  <c r="J98" i="10"/>
  <c r="J97" i="10"/>
  <c r="J96" i="10"/>
  <c r="J131" i="10"/>
  <c r="J130" i="10"/>
  <c r="J129" i="10"/>
  <c r="J128" i="10"/>
  <c r="J127" i="10"/>
  <c r="J126" i="10"/>
  <c r="J125" i="10"/>
  <c r="J124" i="10"/>
  <c r="J123" i="10"/>
  <c r="J122" i="10"/>
  <c r="J121" i="10"/>
  <c r="J120" i="10"/>
  <c r="J119" i="10"/>
  <c r="J154" i="10"/>
  <c r="J153" i="10"/>
  <c r="J152" i="10"/>
  <c r="J151" i="10"/>
  <c r="J150" i="10"/>
  <c r="J149" i="10"/>
  <c r="J148" i="10"/>
  <c r="J147" i="10"/>
  <c r="J146" i="10"/>
  <c r="J145" i="10"/>
  <c r="J144" i="10"/>
  <c r="J143" i="10"/>
  <c r="J142" i="10"/>
  <c r="J177" i="10"/>
  <c r="J176" i="10"/>
  <c r="J175" i="10"/>
  <c r="J174" i="10"/>
  <c r="J173" i="10"/>
  <c r="J172" i="10"/>
  <c r="J171" i="10"/>
  <c r="J170" i="10"/>
  <c r="J169" i="10"/>
  <c r="J168" i="10"/>
  <c r="J167" i="10"/>
  <c r="J166" i="10"/>
  <c r="J165" i="10"/>
  <c r="J200" i="10"/>
  <c r="J199" i="10"/>
  <c r="J198" i="10"/>
  <c r="J197" i="10"/>
  <c r="J196" i="10"/>
  <c r="J195" i="10"/>
  <c r="J194" i="10"/>
  <c r="J193" i="10"/>
  <c r="J192" i="10"/>
  <c r="J191" i="10"/>
  <c r="J190" i="10"/>
  <c r="J189" i="10"/>
  <c r="J188" i="10"/>
  <c r="J223" i="10"/>
  <c r="J222" i="10"/>
  <c r="J221" i="10"/>
  <c r="J220" i="10"/>
  <c r="J219" i="10"/>
  <c r="J218" i="10"/>
  <c r="J217" i="10"/>
  <c r="J216" i="10"/>
  <c r="J215" i="10"/>
  <c r="J214" i="10"/>
  <c r="J213" i="10"/>
  <c r="J212" i="10"/>
  <c r="J211" i="10"/>
  <c r="J246" i="10"/>
  <c r="J245" i="10"/>
  <c r="J244" i="10"/>
  <c r="J243" i="10"/>
  <c r="J242" i="10"/>
  <c r="J241" i="10"/>
  <c r="J240" i="10"/>
  <c r="J239" i="10"/>
  <c r="J238" i="10"/>
  <c r="J237" i="10"/>
  <c r="J236" i="10"/>
  <c r="J235" i="10"/>
  <c r="J234" i="10"/>
  <c r="J269" i="10"/>
  <c r="J268" i="10"/>
  <c r="J267" i="10"/>
  <c r="J266" i="10"/>
  <c r="J265" i="10"/>
  <c r="J264" i="10"/>
  <c r="J263" i="10"/>
  <c r="J262" i="10"/>
  <c r="J261" i="10"/>
  <c r="J260" i="10"/>
  <c r="J259" i="10"/>
  <c r="J258" i="10"/>
  <c r="J257" i="10"/>
  <c r="I269" i="10"/>
  <c r="F269" i="10"/>
  <c r="I268" i="10"/>
  <c r="F268" i="10"/>
  <c r="I267" i="10"/>
  <c r="F267" i="10"/>
  <c r="I266" i="10"/>
  <c r="F266" i="10"/>
  <c r="I265" i="10"/>
  <c r="F265" i="10"/>
  <c r="I264" i="10"/>
  <c r="F264" i="10"/>
  <c r="I263" i="10"/>
  <c r="F263" i="10"/>
  <c r="I262" i="10"/>
  <c r="F262" i="10"/>
  <c r="I261" i="10"/>
  <c r="F261" i="10"/>
  <c r="I260" i="10"/>
  <c r="F260" i="10"/>
  <c r="I259" i="10"/>
  <c r="F259" i="10"/>
  <c r="I258" i="10"/>
  <c r="F258" i="10"/>
  <c r="I257" i="10"/>
  <c r="E257" i="10"/>
  <c r="F257" i="10" s="1"/>
  <c r="I256" i="10"/>
  <c r="E256" i="10"/>
  <c r="F256" i="10" s="1"/>
  <c r="I246" i="10"/>
  <c r="F246" i="10"/>
  <c r="I245" i="10"/>
  <c r="F245" i="10"/>
  <c r="I244" i="10"/>
  <c r="F244" i="10"/>
  <c r="I243" i="10"/>
  <c r="F243" i="10"/>
  <c r="I242" i="10"/>
  <c r="F242" i="10"/>
  <c r="I241" i="10"/>
  <c r="F241" i="10"/>
  <c r="I240" i="10"/>
  <c r="F240" i="10"/>
  <c r="I239" i="10"/>
  <c r="F239" i="10"/>
  <c r="I238" i="10"/>
  <c r="F238" i="10"/>
  <c r="I237" i="10"/>
  <c r="F237" i="10"/>
  <c r="I236" i="10"/>
  <c r="F236" i="10"/>
  <c r="I235" i="10"/>
  <c r="F235" i="10"/>
  <c r="I234" i="10"/>
  <c r="E234" i="10"/>
  <c r="F234" i="10" s="1"/>
  <c r="I233" i="10"/>
  <c r="E233" i="10"/>
  <c r="F233" i="10" s="1"/>
  <c r="I223" i="10"/>
  <c r="F223" i="10"/>
  <c r="I222" i="10"/>
  <c r="F222" i="10"/>
  <c r="I221" i="10"/>
  <c r="F221" i="10"/>
  <c r="I220" i="10"/>
  <c r="F220" i="10"/>
  <c r="I219" i="10"/>
  <c r="F219" i="10"/>
  <c r="I218" i="10"/>
  <c r="F218" i="10"/>
  <c r="I217" i="10"/>
  <c r="F217" i="10"/>
  <c r="I216" i="10"/>
  <c r="F216" i="10"/>
  <c r="I215" i="10"/>
  <c r="F215" i="10"/>
  <c r="I214" i="10"/>
  <c r="F214" i="10"/>
  <c r="I213" i="10"/>
  <c r="F213" i="10"/>
  <c r="I212" i="10"/>
  <c r="F212" i="10"/>
  <c r="I211" i="10"/>
  <c r="E211" i="10"/>
  <c r="F211" i="10" s="1"/>
  <c r="I210" i="10"/>
  <c r="E210" i="10"/>
  <c r="F210" i="10" s="1"/>
  <c r="I200" i="10"/>
  <c r="F200" i="10"/>
  <c r="I199" i="10"/>
  <c r="F199" i="10"/>
  <c r="I198" i="10"/>
  <c r="F198" i="10"/>
  <c r="I197" i="10"/>
  <c r="F197" i="10"/>
  <c r="I196" i="10"/>
  <c r="F196" i="10"/>
  <c r="I195" i="10"/>
  <c r="F195" i="10"/>
  <c r="I194" i="10"/>
  <c r="F194" i="10"/>
  <c r="I193" i="10"/>
  <c r="F193" i="10"/>
  <c r="I192" i="10"/>
  <c r="F192" i="10"/>
  <c r="I191" i="10"/>
  <c r="F191" i="10"/>
  <c r="I190" i="10"/>
  <c r="F190" i="10"/>
  <c r="I189" i="10"/>
  <c r="F189" i="10"/>
  <c r="I188" i="10"/>
  <c r="E188" i="10"/>
  <c r="F188" i="10" s="1"/>
  <c r="I187" i="10"/>
  <c r="E187" i="10"/>
  <c r="F187" i="10" s="1"/>
  <c r="I177" i="10"/>
  <c r="F177" i="10"/>
  <c r="I176" i="10"/>
  <c r="F176" i="10"/>
  <c r="I175" i="10"/>
  <c r="F175" i="10"/>
  <c r="I174" i="10"/>
  <c r="F174" i="10"/>
  <c r="I173" i="10"/>
  <c r="F173" i="10"/>
  <c r="I172" i="10"/>
  <c r="F172" i="10"/>
  <c r="I171" i="10"/>
  <c r="F171" i="10"/>
  <c r="I170" i="10"/>
  <c r="F170" i="10"/>
  <c r="I169" i="10"/>
  <c r="F169" i="10"/>
  <c r="I168" i="10"/>
  <c r="F168" i="10"/>
  <c r="I167" i="10"/>
  <c r="F167" i="10"/>
  <c r="I166" i="10"/>
  <c r="F166" i="10"/>
  <c r="I165" i="10"/>
  <c r="E165" i="10"/>
  <c r="F165" i="10" s="1"/>
  <c r="I164" i="10"/>
  <c r="E164" i="10"/>
  <c r="F164" i="10" s="1"/>
  <c r="I154" i="10"/>
  <c r="F154" i="10"/>
  <c r="I153" i="10"/>
  <c r="F153" i="10"/>
  <c r="I152" i="10"/>
  <c r="F152" i="10"/>
  <c r="I151" i="10"/>
  <c r="F151" i="10"/>
  <c r="I150" i="10"/>
  <c r="F150" i="10"/>
  <c r="I149" i="10"/>
  <c r="F149" i="10"/>
  <c r="I148" i="10"/>
  <c r="F148" i="10"/>
  <c r="I147" i="10"/>
  <c r="F147" i="10"/>
  <c r="I146" i="10"/>
  <c r="F146" i="10"/>
  <c r="I145" i="10"/>
  <c r="F145" i="10"/>
  <c r="I144" i="10"/>
  <c r="F144" i="10"/>
  <c r="I143" i="10"/>
  <c r="F143" i="10"/>
  <c r="I142" i="10"/>
  <c r="E142" i="10"/>
  <c r="F142" i="10" s="1"/>
  <c r="I141" i="10"/>
  <c r="E141" i="10"/>
  <c r="F141" i="10" s="1"/>
  <c r="I131" i="10"/>
  <c r="F131" i="10"/>
  <c r="I130" i="10"/>
  <c r="F130" i="10"/>
  <c r="I129" i="10"/>
  <c r="F129" i="10"/>
  <c r="I128" i="10"/>
  <c r="F128" i="10"/>
  <c r="I127" i="10"/>
  <c r="F127" i="10"/>
  <c r="I126" i="10"/>
  <c r="F126" i="10"/>
  <c r="I125" i="10"/>
  <c r="F125" i="10"/>
  <c r="I124" i="10"/>
  <c r="F124" i="10"/>
  <c r="I123" i="10"/>
  <c r="F123" i="10"/>
  <c r="I122" i="10"/>
  <c r="F122" i="10"/>
  <c r="I121" i="10"/>
  <c r="F121" i="10"/>
  <c r="I120" i="10"/>
  <c r="F120" i="10"/>
  <c r="I119" i="10"/>
  <c r="E119" i="10"/>
  <c r="F119" i="10" s="1"/>
  <c r="I118" i="10"/>
  <c r="E118" i="10"/>
  <c r="F118" i="10" s="1"/>
  <c r="I108" i="10"/>
  <c r="F108" i="10"/>
  <c r="I107" i="10"/>
  <c r="F107" i="10"/>
  <c r="I106" i="10"/>
  <c r="F106" i="10"/>
  <c r="I105" i="10"/>
  <c r="F105" i="10"/>
  <c r="I104" i="10"/>
  <c r="F104" i="10"/>
  <c r="I103" i="10"/>
  <c r="F103" i="10"/>
  <c r="I102" i="10"/>
  <c r="F102" i="10"/>
  <c r="I101" i="10"/>
  <c r="F101" i="10"/>
  <c r="I100" i="10"/>
  <c r="F100" i="10"/>
  <c r="I99" i="10"/>
  <c r="F99" i="10"/>
  <c r="I98" i="10"/>
  <c r="F98" i="10"/>
  <c r="I97" i="10"/>
  <c r="F97" i="10"/>
  <c r="I96" i="10"/>
  <c r="E96" i="10"/>
  <c r="F96" i="10" s="1"/>
  <c r="I95" i="10"/>
  <c r="E95" i="10"/>
  <c r="F95" i="10" s="1"/>
  <c r="I85" i="10"/>
  <c r="F85" i="10"/>
  <c r="I84" i="10"/>
  <c r="F84" i="10"/>
  <c r="I83" i="10"/>
  <c r="F83" i="10"/>
  <c r="I82" i="10"/>
  <c r="F82" i="10"/>
  <c r="I81" i="10"/>
  <c r="F81" i="10"/>
  <c r="I80" i="10"/>
  <c r="F80" i="10"/>
  <c r="I79" i="10"/>
  <c r="F79" i="10"/>
  <c r="I78" i="10"/>
  <c r="F78" i="10"/>
  <c r="I77" i="10"/>
  <c r="F77" i="10"/>
  <c r="I76" i="10"/>
  <c r="F76" i="10"/>
  <c r="I75" i="10"/>
  <c r="F75" i="10"/>
  <c r="I74" i="10"/>
  <c r="F74" i="10"/>
  <c r="I73" i="10"/>
  <c r="E73" i="10"/>
  <c r="F73" i="10" s="1"/>
  <c r="I72" i="10"/>
  <c r="E72" i="10"/>
  <c r="F72" i="10" s="1"/>
  <c r="I62" i="10"/>
  <c r="F62" i="10"/>
  <c r="I61" i="10"/>
  <c r="F61" i="10"/>
  <c r="I60" i="10"/>
  <c r="F60" i="10"/>
  <c r="I59" i="10"/>
  <c r="F59" i="10"/>
  <c r="I58" i="10"/>
  <c r="F58" i="10"/>
  <c r="I57" i="10"/>
  <c r="F57" i="10"/>
  <c r="I56" i="10"/>
  <c r="F56" i="10"/>
  <c r="I55" i="10"/>
  <c r="F55" i="10"/>
  <c r="I54" i="10"/>
  <c r="F54" i="10"/>
  <c r="I53" i="10"/>
  <c r="F53" i="10"/>
  <c r="I52" i="10"/>
  <c r="F52" i="10"/>
  <c r="I51" i="10"/>
  <c r="F51" i="10"/>
  <c r="I50" i="10"/>
  <c r="E50" i="10"/>
  <c r="F50" i="10" s="1"/>
  <c r="I49" i="10"/>
  <c r="E49" i="10"/>
  <c r="F49" i="10" s="1"/>
  <c r="I39" i="10"/>
  <c r="F39" i="10"/>
  <c r="I38" i="10"/>
  <c r="F38" i="10"/>
  <c r="I37" i="10"/>
  <c r="F37" i="10"/>
  <c r="I36" i="10"/>
  <c r="F36" i="10"/>
  <c r="I35" i="10"/>
  <c r="F35" i="10"/>
  <c r="I34" i="10"/>
  <c r="F34" i="10"/>
  <c r="I33" i="10"/>
  <c r="F33" i="10"/>
  <c r="I32" i="10"/>
  <c r="F32" i="10"/>
  <c r="I31" i="10"/>
  <c r="F31" i="10"/>
  <c r="I30" i="10"/>
  <c r="F30" i="10"/>
  <c r="I29" i="10"/>
  <c r="F29" i="10"/>
  <c r="I28" i="10"/>
  <c r="F28" i="10"/>
  <c r="I27" i="10"/>
  <c r="E27" i="10"/>
  <c r="F27" i="10" s="1"/>
  <c r="I26" i="10"/>
  <c r="E26" i="10"/>
  <c r="F26" i="10" s="1"/>
  <c r="J220" i="9"/>
  <c r="J219" i="9"/>
  <c r="J218" i="9"/>
  <c r="J217" i="9"/>
  <c r="J216" i="9"/>
  <c r="J215" i="9"/>
  <c r="J214" i="9"/>
  <c r="J213" i="9"/>
  <c r="J212" i="9"/>
  <c r="J201" i="9"/>
  <c r="J200" i="9"/>
  <c r="J199" i="9"/>
  <c r="J198" i="9"/>
  <c r="J197" i="9"/>
  <c r="J196" i="9"/>
  <c r="J195" i="9"/>
  <c r="J194" i="9"/>
  <c r="J193" i="9"/>
  <c r="J182" i="9"/>
  <c r="J181" i="9"/>
  <c r="J180" i="9"/>
  <c r="J179" i="9"/>
  <c r="J178" i="9"/>
  <c r="J177" i="9"/>
  <c r="J176" i="9"/>
  <c r="J175" i="9"/>
  <c r="J174" i="9"/>
  <c r="J163" i="9"/>
  <c r="J162" i="9"/>
  <c r="J161" i="9"/>
  <c r="J160" i="9"/>
  <c r="J159" i="9"/>
  <c r="J158" i="9"/>
  <c r="J157" i="9"/>
  <c r="J156" i="9"/>
  <c r="J155" i="9"/>
  <c r="J144" i="9"/>
  <c r="J143" i="9"/>
  <c r="J142" i="9"/>
  <c r="J141" i="9"/>
  <c r="J140" i="9"/>
  <c r="J139" i="9"/>
  <c r="J138" i="9"/>
  <c r="J137" i="9"/>
  <c r="J136" i="9"/>
  <c r="J125" i="9"/>
  <c r="J124" i="9"/>
  <c r="J123" i="9"/>
  <c r="J122" i="9"/>
  <c r="J121" i="9"/>
  <c r="J120" i="9"/>
  <c r="J119" i="9"/>
  <c r="J118" i="9"/>
  <c r="J117" i="9"/>
  <c r="J106" i="9"/>
  <c r="J105" i="9"/>
  <c r="J104" i="9"/>
  <c r="J103" i="9"/>
  <c r="J102" i="9"/>
  <c r="J101" i="9"/>
  <c r="J100" i="9"/>
  <c r="J99" i="9"/>
  <c r="J98" i="9"/>
  <c r="J87" i="9"/>
  <c r="J86" i="9"/>
  <c r="J85" i="9"/>
  <c r="J84" i="9"/>
  <c r="J83" i="9"/>
  <c r="J82" i="9"/>
  <c r="J81" i="9"/>
  <c r="J80" i="9"/>
  <c r="J79" i="9"/>
  <c r="J68" i="9"/>
  <c r="J67" i="9"/>
  <c r="J66" i="9"/>
  <c r="J65" i="9"/>
  <c r="J64" i="9"/>
  <c r="J63" i="9"/>
  <c r="J62" i="9"/>
  <c r="J61" i="9"/>
  <c r="J60" i="9"/>
  <c r="I220" i="9"/>
  <c r="F220" i="9"/>
  <c r="I219" i="9"/>
  <c r="F219" i="9"/>
  <c r="I218" i="9"/>
  <c r="F218" i="9"/>
  <c r="I217" i="9"/>
  <c r="F217" i="9"/>
  <c r="I216" i="9"/>
  <c r="F216" i="9"/>
  <c r="I215" i="9"/>
  <c r="F215" i="9"/>
  <c r="I214" i="9"/>
  <c r="F214" i="9"/>
  <c r="I213" i="9"/>
  <c r="F213" i="9"/>
  <c r="I212" i="9"/>
  <c r="F212" i="9"/>
  <c r="I211" i="9"/>
  <c r="F211" i="9"/>
  <c r="I201" i="9"/>
  <c r="F201" i="9"/>
  <c r="I200" i="9"/>
  <c r="F200" i="9"/>
  <c r="I199" i="9"/>
  <c r="F199" i="9"/>
  <c r="I198" i="9"/>
  <c r="F198" i="9"/>
  <c r="I197" i="9"/>
  <c r="F197" i="9"/>
  <c r="I196" i="9"/>
  <c r="F196" i="9"/>
  <c r="I195" i="9"/>
  <c r="F195" i="9"/>
  <c r="I194" i="9"/>
  <c r="F194" i="9"/>
  <c r="I193" i="9"/>
  <c r="F193" i="9"/>
  <c r="I192" i="9"/>
  <c r="F192" i="9"/>
  <c r="I182" i="9"/>
  <c r="F182" i="9"/>
  <c r="I181" i="9"/>
  <c r="F181" i="9"/>
  <c r="I180" i="9"/>
  <c r="F180" i="9"/>
  <c r="I179" i="9"/>
  <c r="F179" i="9"/>
  <c r="I178" i="9"/>
  <c r="F178" i="9"/>
  <c r="I177" i="9"/>
  <c r="F177" i="9"/>
  <c r="I176" i="9"/>
  <c r="F176" i="9"/>
  <c r="I175" i="9"/>
  <c r="F175" i="9"/>
  <c r="I174" i="9"/>
  <c r="F174" i="9"/>
  <c r="I173" i="9"/>
  <c r="F173" i="9"/>
  <c r="I163" i="9"/>
  <c r="F163" i="9"/>
  <c r="I162" i="9"/>
  <c r="F162" i="9"/>
  <c r="I161" i="9"/>
  <c r="F161" i="9"/>
  <c r="I160" i="9"/>
  <c r="F160" i="9"/>
  <c r="I159" i="9"/>
  <c r="F159" i="9"/>
  <c r="I158" i="9"/>
  <c r="F158" i="9"/>
  <c r="I157" i="9"/>
  <c r="F157" i="9"/>
  <c r="I156" i="9"/>
  <c r="F156" i="9"/>
  <c r="I155" i="9"/>
  <c r="F155" i="9"/>
  <c r="I154" i="9"/>
  <c r="F154" i="9"/>
  <c r="I144" i="9"/>
  <c r="F144" i="9"/>
  <c r="I143" i="9"/>
  <c r="F143" i="9"/>
  <c r="I142" i="9"/>
  <c r="F142" i="9"/>
  <c r="I141" i="9"/>
  <c r="F141" i="9"/>
  <c r="I140" i="9"/>
  <c r="F140" i="9"/>
  <c r="I139" i="9"/>
  <c r="F139" i="9"/>
  <c r="I138" i="9"/>
  <c r="F138" i="9"/>
  <c r="I137" i="9"/>
  <c r="F137" i="9"/>
  <c r="I136" i="9"/>
  <c r="F136" i="9"/>
  <c r="I135" i="9"/>
  <c r="F135" i="9"/>
  <c r="I125" i="9"/>
  <c r="F125" i="9"/>
  <c r="I124" i="9"/>
  <c r="F124" i="9"/>
  <c r="I123" i="9"/>
  <c r="F123" i="9"/>
  <c r="I122" i="9"/>
  <c r="F122" i="9"/>
  <c r="I121" i="9"/>
  <c r="F121" i="9"/>
  <c r="I120" i="9"/>
  <c r="F120" i="9"/>
  <c r="I119" i="9"/>
  <c r="F119" i="9"/>
  <c r="I118" i="9"/>
  <c r="F118" i="9"/>
  <c r="I117" i="9"/>
  <c r="F117" i="9"/>
  <c r="I116" i="9"/>
  <c r="F116" i="9"/>
  <c r="I106" i="9"/>
  <c r="F106" i="9"/>
  <c r="I105" i="9"/>
  <c r="F105" i="9"/>
  <c r="I104" i="9"/>
  <c r="F104" i="9"/>
  <c r="I103" i="9"/>
  <c r="F103" i="9"/>
  <c r="I102" i="9"/>
  <c r="F102" i="9"/>
  <c r="I101" i="9"/>
  <c r="F101" i="9"/>
  <c r="I100" i="9"/>
  <c r="F100" i="9"/>
  <c r="I99" i="9"/>
  <c r="F99" i="9"/>
  <c r="I98" i="9"/>
  <c r="F98" i="9"/>
  <c r="I97" i="9"/>
  <c r="F97" i="9"/>
  <c r="I87" i="9"/>
  <c r="F87" i="9"/>
  <c r="I86" i="9"/>
  <c r="F86" i="9"/>
  <c r="I85" i="9"/>
  <c r="F85" i="9"/>
  <c r="I84" i="9"/>
  <c r="F84" i="9"/>
  <c r="I83" i="9"/>
  <c r="F83" i="9"/>
  <c r="I82" i="9"/>
  <c r="F82" i="9"/>
  <c r="I81" i="9"/>
  <c r="F81" i="9"/>
  <c r="I80" i="9"/>
  <c r="F80" i="9"/>
  <c r="I79" i="9"/>
  <c r="F79" i="9"/>
  <c r="I78" i="9"/>
  <c r="F78" i="9"/>
  <c r="I68" i="9"/>
  <c r="F68" i="9"/>
  <c r="I67" i="9"/>
  <c r="F67" i="9"/>
  <c r="I66" i="9"/>
  <c r="F66" i="9"/>
  <c r="I65" i="9"/>
  <c r="F65" i="9"/>
  <c r="I64" i="9"/>
  <c r="F64" i="9"/>
  <c r="I63" i="9"/>
  <c r="F63" i="9"/>
  <c r="I62" i="9"/>
  <c r="F62" i="9"/>
  <c r="I61" i="9"/>
  <c r="F61" i="9"/>
  <c r="I60" i="9"/>
  <c r="F60" i="9"/>
  <c r="I59" i="9"/>
  <c r="F59" i="9"/>
  <c r="I49" i="9"/>
  <c r="F49" i="9"/>
  <c r="I48" i="9"/>
  <c r="F48" i="9"/>
  <c r="D31" i="9" s="1"/>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195" i="7"/>
  <c r="K194" i="7"/>
  <c r="K193" i="7"/>
  <c r="K192" i="7"/>
  <c r="K191" i="7"/>
  <c r="K190" i="7"/>
  <c r="K189" i="7"/>
  <c r="K188" i="7"/>
  <c r="K187" i="7"/>
  <c r="K176" i="7"/>
  <c r="K175" i="7"/>
  <c r="K174" i="7"/>
  <c r="K173" i="7"/>
  <c r="K172" i="7"/>
  <c r="K171" i="7"/>
  <c r="K170" i="7"/>
  <c r="K169" i="7"/>
  <c r="K168" i="7"/>
  <c r="K157" i="7"/>
  <c r="K156" i="7"/>
  <c r="K155" i="7"/>
  <c r="K154" i="7"/>
  <c r="K153" i="7"/>
  <c r="K152" i="7"/>
  <c r="K151" i="7"/>
  <c r="K150" i="7"/>
  <c r="K149" i="7"/>
  <c r="K138" i="7"/>
  <c r="K137" i="7"/>
  <c r="K136" i="7"/>
  <c r="K135" i="7"/>
  <c r="K134" i="7"/>
  <c r="K133" i="7"/>
  <c r="K132" i="7"/>
  <c r="K131" i="7"/>
  <c r="K130" i="7"/>
  <c r="K119" i="7"/>
  <c r="K118" i="7"/>
  <c r="K117" i="7"/>
  <c r="K116" i="7"/>
  <c r="K115" i="7"/>
  <c r="K114" i="7"/>
  <c r="K113" i="7"/>
  <c r="K112" i="7"/>
  <c r="K111" i="7"/>
  <c r="K100" i="7"/>
  <c r="K99" i="7"/>
  <c r="K98" i="7"/>
  <c r="K97" i="7"/>
  <c r="K96" i="7"/>
  <c r="K95" i="7"/>
  <c r="K94" i="7"/>
  <c r="K93" i="7"/>
  <c r="K92" i="7"/>
  <c r="K81" i="7"/>
  <c r="K80" i="7"/>
  <c r="K79" i="7"/>
  <c r="K78" i="7"/>
  <c r="K77" i="7"/>
  <c r="K76" i="7"/>
  <c r="K75" i="7"/>
  <c r="K74" i="7"/>
  <c r="K73" i="7"/>
  <c r="K62" i="7"/>
  <c r="K60" i="7"/>
  <c r="K59" i="7"/>
  <c r="K58" i="7"/>
  <c r="K57" i="7"/>
  <c r="K56" i="7"/>
  <c r="K55" i="7"/>
  <c r="K54" i="7"/>
  <c r="K53" i="7"/>
  <c r="J195" i="7"/>
  <c r="J194" i="7"/>
  <c r="J193" i="7"/>
  <c r="J192" i="7"/>
  <c r="J191" i="7"/>
  <c r="J190" i="7"/>
  <c r="J189" i="7"/>
  <c r="J188" i="7"/>
  <c r="J187" i="7"/>
  <c r="J186" i="7"/>
  <c r="J176" i="7"/>
  <c r="J175" i="7"/>
  <c r="J174" i="7"/>
  <c r="J173" i="7"/>
  <c r="J172" i="7"/>
  <c r="J171" i="7"/>
  <c r="J170" i="7"/>
  <c r="J169" i="7"/>
  <c r="J168" i="7"/>
  <c r="J167" i="7"/>
  <c r="J157" i="7"/>
  <c r="J156" i="7"/>
  <c r="J155" i="7"/>
  <c r="J154" i="7"/>
  <c r="J153" i="7"/>
  <c r="J152" i="7"/>
  <c r="J151" i="7"/>
  <c r="J150" i="7"/>
  <c r="J149" i="7"/>
  <c r="J148" i="7"/>
  <c r="J138" i="7"/>
  <c r="J137" i="7"/>
  <c r="J136" i="7"/>
  <c r="J135" i="7"/>
  <c r="J134" i="7"/>
  <c r="J133" i="7"/>
  <c r="J132" i="7"/>
  <c r="J131" i="7"/>
  <c r="J130" i="7"/>
  <c r="J129" i="7"/>
  <c r="J119" i="7"/>
  <c r="J118" i="7"/>
  <c r="J117" i="7"/>
  <c r="J116" i="7"/>
  <c r="J115" i="7"/>
  <c r="J114" i="7"/>
  <c r="J113" i="7"/>
  <c r="J112" i="7"/>
  <c r="J111" i="7"/>
  <c r="J110" i="7"/>
  <c r="J100" i="7"/>
  <c r="J99" i="7"/>
  <c r="J98" i="7"/>
  <c r="J97" i="7"/>
  <c r="J96" i="7"/>
  <c r="J95" i="7"/>
  <c r="J94" i="7"/>
  <c r="J93" i="7"/>
  <c r="J92" i="7"/>
  <c r="J91" i="7"/>
  <c r="J81" i="7"/>
  <c r="J80" i="7"/>
  <c r="J79" i="7"/>
  <c r="J78" i="7"/>
  <c r="J77" i="7"/>
  <c r="J76" i="7"/>
  <c r="J75" i="7"/>
  <c r="J74" i="7"/>
  <c r="J73" i="7"/>
  <c r="J72" i="7"/>
  <c r="J59" i="7"/>
  <c r="J58" i="7"/>
  <c r="J57" i="7"/>
  <c r="J56" i="7"/>
  <c r="J55" i="7"/>
  <c r="J54" i="7"/>
  <c r="J53" i="7"/>
  <c r="J52" i="7"/>
  <c r="F420" i="8" l="1"/>
  <c r="G420" i="8" s="1"/>
  <c r="D72" i="40"/>
  <c r="D103" i="40"/>
  <c r="D109" i="9"/>
  <c r="D52" i="9"/>
  <c r="D71" i="9"/>
  <c r="D128" i="9"/>
  <c r="D185" i="9"/>
  <c r="D204" i="9"/>
  <c r="F180" i="8"/>
  <c r="G180" i="8" s="1"/>
  <c r="D96" i="43"/>
  <c r="D40" i="42"/>
  <c r="D160" i="42"/>
  <c r="D70" i="42"/>
  <c r="D41" i="40"/>
  <c r="D54" i="12"/>
  <c r="D142" i="12"/>
  <c r="D230" i="12"/>
  <c r="D495" i="12"/>
  <c r="D583" i="12"/>
  <c r="D671" i="12"/>
  <c r="D847" i="12"/>
  <c r="D363" i="12"/>
  <c r="D715" i="12"/>
  <c r="D803" i="12"/>
  <c r="D166" i="9"/>
  <c r="D90" i="9"/>
  <c r="D147"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9" i="10"/>
  <c r="D42" i="10"/>
  <c r="D134" i="10"/>
  <c r="D226" i="10"/>
  <c r="D249" i="10"/>
  <c r="D88" i="10"/>
  <c r="D180" i="10"/>
  <c r="F768" i="8"/>
  <c r="G768" i="8" s="1"/>
  <c r="F804" i="8"/>
  <c r="G804" i="8" s="1"/>
  <c r="F756" i="8"/>
  <c r="G756" i="8" s="1"/>
  <c r="F753" i="8"/>
  <c r="G753" i="8" s="1"/>
  <c r="F762" i="8"/>
  <c r="G762" i="8" s="1"/>
  <c r="F745" i="8"/>
  <c r="G745" i="8" s="1"/>
  <c r="F766" i="8"/>
  <c r="G766" i="8" s="1"/>
  <c r="F774" i="8"/>
  <c r="G774" i="8" s="1"/>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7" i="12"/>
  <c r="D539" i="12"/>
  <c r="D98" i="12"/>
  <c r="D186" i="12"/>
  <c r="D274" i="12"/>
  <c r="D407" i="12"/>
  <c r="D318" i="12"/>
  <c r="D451" i="12"/>
  <c r="D759" i="12"/>
  <c r="D203" i="10"/>
  <c r="D157" i="10"/>
  <c r="D111" i="10"/>
  <c r="D65"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H36" i="46"/>
  <c r="I36" i="46"/>
  <c r="J36" i="46"/>
  <c r="K36" i="46"/>
  <c r="L36" i="46"/>
  <c r="M36" i="46"/>
  <c r="N36" i="46"/>
  <c r="O36" i="46"/>
  <c r="P36" i="46"/>
  <c r="Q36" i="46"/>
  <c r="I21" i="27" s="1"/>
  <c r="H34" i="45"/>
  <c r="I34" i="45"/>
  <c r="J34" i="45"/>
  <c r="K34" i="45"/>
  <c r="L34" i="45"/>
  <c r="M34" i="45"/>
  <c r="N34" i="45"/>
  <c r="O34" i="45"/>
  <c r="P34" i="45"/>
  <c r="Q34" i="45"/>
  <c r="I10" i="27" s="1"/>
  <c r="H47" i="21"/>
  <c r="I47" i="21"/>
  <c r="J47" i="21"/>
  <c r="K47" i="21"/>
  <c r="L47" i="21"/>
  <c r="M47" i="21"/>
  <c r="N47" i="21"/>
  <c r="O47" i="21"/>
  <c r="Q47" i="21"/>
  <c r="I5" i="27" s="1"/>
  <c r="P47" i="21"/>
  <c r="I74" i="22"/>
  <c r="J74" i="22"/>
  <c r="K74" i="22"/>
  <c r="L74" i="22"/>
  <c r="M74" i="22"/>
  <c r="N74" i="22"/>
  <c r="O74" i="22"/>
  <c r="P74" i="22"/>
  <c r="Q74" i="22"/>
  <c r="I6" i="27" s="1"/>
  <c r="H74" i="22"/>
  <c r="D5" i="10" l="1"/>
  <c r="D5" i="9"/>
  <c r="D70" i="8"/>
  <c r="D490" i="8"/>
  <c r="D250" i="8"/>
  <c r="D730" i="8"/>
  <c r="D130" i="8"/>
  <c r="D550" i="8"/>
  <c r="D910" i="8"/>
  <c r="D850" i="8"/>
  <c r="D790" i="8"/>
  <c r="D190" i="8"/>
  <c r="D430" i="8"/>
  <c r="D370" i="8"/>
  <c r="D670" i="8"/>
  <c r="D610" i="8"/>
  <c r="D310"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Q43" i="48"/>
  <c r="I13" i="27" s="1"/>
  <c r="P43" i="48"/>
  <c r="O43" i="48"/>
  <c r="N43" i="48"/>
  <c r="M43" i="48"/>
  <c r="L43" i="48"/>
  <c r="K43" i="48"/>
  <c r="J43" i="48"/>
  <c r="I43" i="48"/>
  <c r="H43" i="48"/>
  <c r="K126" i="8" l="1"/>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Q21" i="47"/>
  <c r="I11" i="27" s="1"/>
  <c r="P21" i="47"/>
  <c r="O21" i="47"/>
  <c r="N21" i="47"/>
  <c r="M21" i="47"/>
  <c r="L21" i="47"/>
  <c r="K21" i="47"/>
  <c r="J21" i="47"/>
  <c r="I21" i="47"/>
  <c r="H21" i="47"/>
  <c r="D341" i="38"/>
  <c r="E341" i="38"/>
  <c r="AB341" i="38"/>
  <c r="AC341" i="38"/>
  <c r="AD341" i="38"/>
  <c r="AF341" i="38"/>
  <c r="AG341" i="38"/>
  <c r="AH341" i="38"/>
  <c r="AJ341" i="38"/>
  <c r="AK341" i="38"/>
  <c r="AL341" i="38"/>
  <c r="AN341" i="38"/>
  <c r="AO341" i="38"/>
  <c r="AP341" i="38"/>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P21" i="44"/>
  <c r="Q21" i="44"/>
  <c r="I19" i="27" s="1"/>
  <c r="P27" i="23"/>
  <c r="Q27" i="23"/>
  <c r="I9" i="27" s="1"/>
  <c r="P36" i="33"/>
  <c r="Q36" i="33"/>
  <c r="I12" i="27" s="1"/>
  <c r="P21" i="31"/>
  <c r="Q21" i="31"/>
  <c r="I20" i="27" s="1"/>
  <c r="P39" i="24"/>
  <c r="Q39" i="24"/>
  <c r="I18" i="27" s="1"/>
  <c r="P43" i="30"/>
  <c r="Q43" i="30"/>
  <c r="I8" i="27" s="1"/>
  <c r="P21" i="29"/>
  <c r="Q21" i="29"/>
  <c r="I7" i="27" s="1"/>
  <c r="P28"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O39" i="24"/>
  <c r="N39" i="24"/>
  <c r="M39" i="24"/>
  <c r="L39" i="24"/>
  <c r="K39" i="24"/>
  <c r="J39" i="24"/>
  <c r="I39" i="24"/>
  <c r="H39"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F225" i="38"/>
  <c r="J225" i="38" s="1"/>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F171" i="38"/>
  <c r="J171" i="38" s="1"/>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F383"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H171"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D312"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D223" i="38"/>
  <c r="D164"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D345" i="38"/>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R191"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H191" i="38"/>
  <c r="F389" i="38"/>
  <c r="J389" i="38" s="1"/>
  <c r="AQ243" i="38"/>
  <c r="AK222" i="38"/>
  <c r="AQ190" i="38"/>
  <c r="AI389" i="38"/>
  <c r="AI398" i="38"/>
  <c r="AG499" i="38"/>
  <c r="AI499" i="38" s="1"/>
  <c r="AM243" i="38"/>
  <c r="AM199" i="38"/>
  <c r="F190" i="38"/>
  <c r="J190" i="38" s="1"/>
  <c r="H44" i="38"/>
  <c r="AH106" i="38"/>
  <c r="AR488" i="38"/>
  <c r="F312" i="38"/>
  <c r="H312" i="38" s="1"/>
  <c r="AQ267" i="38"/>
  <c r="AG222" i="38"/>
  <c r="AR467" i="38"/>
  <c r="AE389" i="38"/>
  <c r="AR132" i="38"/>
  <c r="AE89" i="38"/>
  <c r="AQ527" i="38"/>
  <c r="AR346" i="38"/>
  <c r="AI83" i="38"/>
  <c r="AR390" i="38"/>
  <c r="AK106" i="38"/>
  <c r="AR150" i="38"/>
  <c r="AE83" i="38"/>
  <c r="AI133" i="38"/>
  <c r="AJ222"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J383" i="38"/>
  <c r="F164" i="38"/>
  <c r="J164" i="38" s="1"/>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223" i="38"/>
  <c r="F107" i="38"/>
  <c r="F199"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H566" i="38"/>
  <c r="AN566" i="38"/>
  <c r="D327" i="38"/>
  <c r="AJ106" i="38"/>
  <c r="AM106" i="38" s="1"/>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164" i="38"/>
  <c r="AQ222" i="38"/>
  <c r="H383" i="38"/>
  <c r="AR118" i="38"/>
  <c r="AI327" i="38"/>
  <c r="AR267" i="38"/>
  <c r="AR527" i="38"/>
  <c r="AR500" i="38"/>
  <c r="J133" i="38"/>
  <c r="AM222" i="38"/>
  <c r="AR89" i="38"/>
  <c r="AQ106" i="38"/>
  <c r="AR133" i="38"/>
  <c r="AR83" i="38"/>
  <c r="H389" i="38"/>
  <c r="H190" i="38"/>
  <c r="AR389" i="38"/>
  <c r="J312" i="38"/>
  <c r="AQ397" i="38"/>
  <c r="H118" i="38"/>
  <c r="AR96" i="38"/>
  <c r="AR526" i="38"/>
  <c r="AR499" i="38"/>
  <c r="AI12" i="38"/>
  <c r="J328" i="38"/>
  <c r="H328" i="38"/>
  <c r="H223" i="38"/>
  <c r="J223" i="38"/>
  <c r="H499" i="38"/>
  <c r="J499" i="38"/>
  <c r="H527" i="38"/>
  <c r="J527" i="38"/>
  <c r="J267" i="38"/>
  <c r="H267" i="38"/>
  <c r="J199" i="38"/>
  <c r="H199"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O21" i="44"/>
  <c r="N21" i="44"/>
  <c r="M21" i="44"/>
  <c r="L21" i="44"/>
  <c r="K21" i="44"/>
  <c r="J21" i="44"/>
  <c r="I21" i="44"/>
  <c r="H21" i="44"/>
  <c r="H27" i="23"/>
  <c r="I27" i="23"/>
  <c r="J27" i="23"/>
  <c r="K27" i="23"/>
  <c r="L27" i="23"/>
  <c r="M27" i="23"/>
  <c r="N27" i="23"/>
  <c r="O27" i="23"/>
  <c r="O36" i="33"/>
  <c r="N36" i="33"/>
  <c r="M36" i="33"/>
  <c r="L36" i="33"/>
  <c r="K36" i="33"/>
  <c r="J36" i="33"/>
  <c r="I36" i="33"/>
  <c r="H36" i="33"/>
  <c r="O43" i="30"/>
  <c r="N43" i="30"/>
  <c r="M43" i="30"/>
  <c r="L43" i="30"/>
  <c r="K43" i="30"/>
  <c r="J43" i="30"/>
  <c r="I43" i="30"/>
  <c r="H43" i="30"/>
  <c r="O21" i="29"/>
  <c r="N21" i="29"/>
  <c r="M21" i="29"/>
  <c r="L21" i="29"/>
  <c r="K21" i="29"/>
  <c r="J21" i="29"/>
  <c r="I21" i="29"/>
  <c r="H21" i="29"/>
  <c r="O28" i="28"/>
  <c r="N28" i="28"/>
  <c r="M28" i="28"/>
  <c r="L28" i="28"/>
  <c r="K28" i="28"/>
  <c r="J28" i="28"/>
  <c r="I28" i="28"/>
  <c r="H28" i="28"/>
  <c r="D79" i="27" l="1"/>
  <c r="G17" i="8"/>
  <c r="E15" i="38" s="1"/>
  <c r="F15" i="38" s="1"/>
  <c r="G59" i="8"/>
  <c r="G56" i="8"/>
  <c r="G65" i="8"/>
  <c r="D56" i="27" s="1"/>
  <c r="G62" i="8"/>
  <c r="J15" i="38" l="1"/>
  <c r="H15" i="38"/>
  <c r="AB15" i="38"/>
  <c r="D55" i="27"/>
  <c r="D54" i="27"/>
  <c r="AD64" i="38"/>
  <c r="AD47" i="38" s="1"/>
  <c r="D53" i="27"/>
  <c r="AD15" i="38"/>
  <c r="F60" i="8"/>
  <c r="F61" i="8"/>
  <c r="D14" i="38"/>
  <c r="AB14" i="38"/>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E17" i="1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J18" i="12"/>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Y322" i="38"/>
  <c r="Y201" i="38"/>
  <c r="Y248" i="38" l="1"/>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Z485" i="38" l="1"/>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s="1"/>
  <c r="Z398" i="38"/>
  <c r="Z560" i="38"/>
  <c r="Z489" i="38"/>
  <c r="Z89" i="38"/>
  <c r="Z235" i="38"/>
  <c r="Z107" i="38"/>
  <c r="AB397" i="38"/>
  <c r="AE397" i="38" s="1"/>
  <c r="AE398" i="38"/>
  <c r="AR398" i="38" s="1"/>
  <c r="F398" i="38"/>
  <c r="D397" i="38"/>
  <c r="F397" i="38" s="1"/>
  <c r="H404" i="38"/>
  <c r="J404" i="38"/>
  <c r="AM397" i="38"/>
  <c r="Q28" i="28"/>
  <c r="I4" i="27" s="1"/>
  <c r="I14" i="27" s="1"/>
  <c r="AC201" i="38"/>
  <c r="Y526" i="38" l="1"/>
  <c r="Y327" i="38"/>
  <c r="Y397" i="38"/>
  <c r="Y222" i="38"/>
  <c r="Y499" i="38"/>
  <c r="Z12" i="38"/>
  <c r="Z526" i="38"/>
  <c r="Z327" i="38"/>
  <c r="Z397" i="38"/>
  <c r="Z222" i="38"/>
  <c r="Z190" i="38"/>
  <c r="Z106" i="38" s="1"/>
  <c r="AE201" i="38"/>
  <c r="AR201" i="38" s="1"/>
  <c r="AC199" i="38"/>
  <c r="H397" i="38"/>
  <c r="J397" i="38"/>
  <c r="H398" i="38"/>
  <c r="J398" i="38"/>
  <c r="AR397" i="38"/>
  <c r="Z566" i="38" l="1"/>
  <c r="AC190" i="38"/>
  <c r="AE190" i="38" s="1"/>
  <c r="AR190" i="38" s="1"/>
  <c r="AE199" i="38"/>
  <c r="AR199" i="38" s="1"/>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D248" i="38"/>
  <c r="F248" i="38" l="1"/>
  <c r="D243"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222" i="38" l="1"/>
  <c r="F222" i="38" s="1"/>
  <c r="F243" i="38"/>
  <c r="J248" i="38"/>
  <c r="H248" i="38"/>
  <c r="AF560" i="38"/>
  <c r="AC164" i="38"/>
  <c r="AE164" i="38" s="1"/>
  <c r="AR164" i="38" s="1"/>
  <c r="AC243" i="38"/>
  <c r="AE243" i="38" s="1"/>
  <c r="AR243" i="38" s="1"/>
  <c r="F158" i="38"/>
  <c r="D149" i="38"/>
  <c r="D106" i="38" s="1"/>
  <c r="AI225" i="38"/>
  <c r="AR225" i="38" s="1"/>
  <c r="AF223" i="38"/>
  <c r="AE315" i="38"/>
  <c r="AR315" i="38" s="1"/>
  <c r="AC312" i="38"/>
  <c r="F69" i="38"/>
  <c r="E47" i="38"/>
  <c r="F47" i="38" s="1"/>
  <c r="H47" i="38" s="1"/>
  <c r="AE69" i="38"/>
  <c r="AR69" i="38" s="1"/>
  <c r="F561" i="38"/>
  <c r="AE561" i="38"/>
  <c r="AR561" i="38" s="1"/>
  <c r="AB560" i="38"/>
  <c r="AC560" i="38"/>
  <c r="AE565" i="38"/>
  <c r="AR565" i="38" s="1"/>
  <c r="O29" i="34"/>
  <c r="N29" i="34"/>
  <c r="M29" i="34"/>
  <c r="L29" i="34"/>
  <c r="K29" i="34"/>
  <c r="J29" i="34"/>
  <c r="I29" i="34"/>
  <c r="H29" i="34"/>
  <c r="Q29" i="34"/>
  <c r="O21" i="31"/>
  <c r="N21" i="31"/>
  <c r="M21" i="31"/>
  <c r="L21" i="31"/>
  <c r="K21" i="31"/>
  <c r="J21" i="31"/>
  <c r="I21" i="31"/>
  <c r="H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D100" i="27"/>
  <c r="D98" i="27"/>
  <c r="D95" i="27"/>
  <c r="D94" i="27"/>
  <c r="D93" i="27"/>
  <c r="E366" i="38"/>
  <c r="D74" i="27"/>
  <c r="D73" i="27"/>
  <c r="F66" i="8"/>
  <c r="G66" i="8" s="1"/>
  <c r="AB28" i="38" s="1"/>
  <c r="G64" i="8"/>
  <c r="G63" i="8"/>
  <c r="G61" i="8"/>
  <c r="AJ64" i="38" s="1"/>
  <c r="T10" i="4"/>
  <c r="T31" i="4" s="1"/>
  <c r="I22" i="27" l="1"/>
  <c r="I25" i="27" s="1"/>
  <c r="I27" i="27" s="1"/>
  <c r="Y162" i="38"/>
  <c r="Y149" i="38" s="1"/>
  <c r="Y106" i="38" s="1"/>
  <c r="J243" i="38"/>
  <c r="H243" i="38"/>
  <c r="J222" i="38"/>
  <c r="H222" i="38"/>
  <c r="AD317" i="38"/>
  <c r="AE317" i="38" s="1"/>
  <c r="AR317" i="38" s="1"/>
  <c r="D99" i="27"/>
  <c r="AP348" i="38"/>
  <c r="AQ348" i="38" s="1"/>
  <c r="E348" i="38"/>
  <c r="F348" i="38" s="1"/>
  <c r="F366" i="38"/>
  <c r="AB366" i="38"/>
  <c r="AC106" i="38"/>
  <c r="P29" i="34"/>
  <c r="F106" i="38"/>
  <c r="F149" i="38"/>
  <c r="H158" i="38"/>
  <c r="J158" i="38"/>
  <c r="AD357" i="38"/>
  <c r="AE357" i="38" s="1"/>
  <c r="D102" i="27"/>
  <c r="AB322" i="38"/>
  <c r="D91" i="27"/>
  <c r="AD349" i="38"/>
  <c r="AE349" i="38" s="1"/>
  <c r="AR349" i="38" s="1"/>
  <c r="D92" i="27"/>
  <c r="AD366" i="38"/>
  <c r="D96" i="27"/>
  <c r="AO357" i="38"/>
  <c r="AQ357" i="38" s="1"/>
  <c r="D97" i="27"/>
  <c r="AJ385" i="38"/>
  <c r="D101" i="27"/>
  <c r="AD322" i="38"/>
  <c r="AD312" i="38" s="1"/>
  <c r="AD222" i="38" s="1"/>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13" i="38"/>
  <c r="D10" i="12"/>
  <c r="D5" i="12" s="1"/>
  <c r="C8" i="27" s="1"/>
  <c r="G60" i="8"/>
  <c r="F67" i="8"/>
  <c r="G67" i="8" s="1"/>
  <c r="AB29" i="38" s="1"/>
  <c r="C7" i="27"/>
  <c r="AB64" i="38" l="1"/>
  <c r="AE64" i="38" s="1"/>
  <c r="AR64" i="38" s="1"/>
  <c r="Y64" i="38"/>
  <c r="Y47" i="38" s="1"/>
  <c r="AP345" i="38"/>
  <c r="AP327" i="38" s="1"/>
  <c r="E345" i="38"/>
  <c r="E327" i="38" s="1"/>
  <c r="F327" i="38" s="1"/>
  <c r="J348" i="38"/>
  <c r="H348" i="38"/>
  <c r="J366" i="38"/>
  <c r="H366" i="38"/>
  <c r="D12" i="38"/>
  <c r="D566" i="38" s="1"/>
  <c r="F8" i="27" s="1"/>
  <c r="H149" i="38"/>
  <c r="J149" i="38"/>
  <c r="H106" i="38"/>
  <c r="J106"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AB47" i="38" l="1"/>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B106" i="38"/>
  <c r="AE106" i="38" s="1"/>
  <c r="AR106" i="38" s="1"/>
  <c r="AM12" i="38"/>
  <c r="AP12" i="38"/>
  <c r="AP566" i="38" s="1"/>
  <c r="AQ13" i="38"/>
  <c r="AB12" i="38" l="1"/>
  <c r="AB566" i="38" s="1"/>
  <c r="H345" i="38"/>
  <c r="AJ566" i="38"/>
  <c r="AR345" i="38"/>
  <c r="AQ327" i="38"/>
  <c r="AR327" i="38" s="1"/>
  <c r="AQ12" i="38"/>
  <c r="C6" i="27"/>
  <c r="C80" i="27"/>
  <c r="D40" i="27" l="1"/>
  <c r="D57" i="27" s="1"/>
  <c r="F19" i="8"/>
  <c r="G19" i="8" s="1"/>
  <c r="F18" i="8"/>
  <c r="G18" i="8" s="1"/>
  <c r="Y28" i="38" s="1"/>
  <c r="AD29" i="38" l="1"/>
  <c r="AE29" i="38" s="1"/>
  <c r="AR29" i="38" s="1"/>
  <c r="Y29" i="38"/>
  <c r="Y13" i="38" s="1"/>
  <c r="Y12" i="38" s="1"/>
  <c r="Y566" i="38" s="1"/>
  <c r="AC28" i="38"/>
  <c r="AE28" i="38" s="1"/>
  <c r="AR28" i="38" s="1"/>
  <c r="E28" i="38"/>
  <c r="F28" i="38" s="1"/>
  <c r="AC21" i="38"/>
  <c r="D10" i="8"/>
  <c r="D5" i="8" s="1"/>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R541" i="38" l="1"/>
  <c r="AA541" i="38"/>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SEDI</author>
  </authors>
  <commentList>
    <comment ref="C28" authorId="0">
      <text>
        <r>
          <rPr>
            <b/>
            <sz val="9"/>
            <color indexed="81"/>
            <rFont val="Tahoma"/>
            <family val="2"/>
          </rPr>
          <t>SEDI:</t>
        </r>
        <r>
          <rPr>
            <sz val="9"/>
            <color indexed="81"/>
            <rFont val="Tahoma"/>
            <family val="2"/>
          </rPr>
          <t xml:space="preserve">
Estas estaban registradas en equipo de oficina.</t>
        </r>
      </text>
    </comment>
  </commentList>
</comments>
</file>

<file path=xl/sharedStrings.xml><?xml version="1.0" encoding="utf-8"?>
<sst xmlns="http://schemas.openxmlformats.org/spreadsheetml/2006/main" count="13660" uniqueCount="1778">
  <si>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</si>
  <si>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</si>
  <si>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</si>
  <si>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</si>
  <si>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</si>
  <si>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</si>
  <si>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</si>
  <si>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</si>
  <si>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</si>
  <si>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</si>
  <si>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</si>
  <si>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</si>
  <si>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</si>
  <si>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</si>
  <si>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</si>
  <si>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</si>
  <si>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</si>
  <si>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</si>
  <si>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</si>
  <si>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</si>
  <si>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</si>
  <si>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</si>
  <si>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</si>
  <si>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</si>
  <si>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</si>
  <si>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</si>
  <si>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</si>
  <si>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</si>
  <si>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</si>
  <si>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</si>
  <si>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</si>
  <si>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</si>
  <si>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</si>
  <si>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</si>
  <si>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</si>
  <si>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</si>
  <si>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</si>
  <si>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</si>
  <si>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</si>
  <si>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</si>
  <si>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</si>
  <si>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</si>
  <si>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</si>
  <si>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</si>
  <si>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</si>
  <si>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</si>
  <si>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</si>
  <si>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</si>
  <si>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</si>
  <si>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</si>
  <si>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</si>
  <si>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</si>
  <si>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</si>
  <si>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</si>
  <si>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</si>
  <si>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</si>
  <si>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</si>
  <si>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</si>
  <si>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</si>
  <si>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</si>
  <si>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</si>
  <si>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</si>
  <si>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</si>
  <si>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</si>
  <si>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</si>
  <si>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</si>
  <si>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</si>
  <si>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</si>
  <si>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</si>
  <si>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</si>
  <si>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</si>
  <si>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</si>
  <si>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</si>
  <si>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</si>
  <si>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</si>
  <si>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</si>
  <si>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</si>
  <si>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</si>
  <si>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</si>
  <si>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</si>
  <si>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</si>
  <si>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</si>
  <si>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</si>
  <si>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</si>
  <si>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</si>
  <si>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</si>
  <si>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</si>
  <si>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</si>
  <si>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</si>
  <si>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</si>
  <si>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</si>
  <si>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</si>
  <si>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</si>
  <si>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</si>
  <si>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</si>
  <si>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</si>
  <si>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</si>
  <si>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</si>
  <si>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</si>
  <si>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</si>
  <si>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</si>
  <si>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</si>
  <si>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</si>
  <si>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</si>
  <si>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</si>
  <si>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</si>
  <si>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</si>
  <si>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</si>
  <si>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</si>
  <si>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</si>
  <si>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</si>
  <si>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</si>
  <si>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</si>
  <si>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</si>
  <si>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</si>
  <si>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</si>
  <si>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</si>
  <si>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</si>
  <si>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</si>
  <si>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</si>
  <si>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</si>
  <si>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</si>
  <si>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</si>
  <si>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</si>
  <si>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</si>
  <si>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</si>
  <si>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</si>
  <si>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</si>
  <si>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</si>
  <si>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</si>
  <si>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</si>
  <si>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</si>
  <si>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</si>
  <si>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</si>
  <si>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</si>
  <si>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</si>
  <si>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</si>
  <si>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</si>
  <si>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</si>
  <si>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</si>
  <si>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</si>
  <si>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</si>
  <si>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</si>
  <si>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</si>
  <si>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</si>
  <si>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</si>
  <si>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</si>
  <si>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</si>
  <si>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</si>
  <si>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</si>
  <si>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</si>
  <si>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</si>
  <si>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</si>
  <si>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</si>
  <si>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</si>
  <si>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</si>
  <si>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</si>
  <si>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</si>
  <si>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</si>
  <si>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</si>
  <si>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</si>
  <si>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</si>
  <si>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</si>
  <si>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</si>
  <si>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</si>
  <si>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</si>
  <si>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</si>
  <si>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</si>
  <si>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</si>
  <si>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</si>
  <si>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</si>
  <si>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</si>
  <si>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</si>
  <si>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</si>
  <si>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</si>
  <si>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</si>
  <si>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</si>
  <si>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</si>
  <si>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</si>
  <si>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</si>
  <si>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</si>
  <si>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</si>
  <si>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</si>
  <si>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</si>
  <si>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</si>
  <si>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</si>
  <si>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</si>
  <si>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</si>
  <si>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</si>
  <si>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</si>
  <si>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</si>
  <si>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</si>
  <si>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</si>
  <si>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</si>
  <si>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</si>
  <si>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</si>
  <si>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</si>
  <si>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</si>
  <si>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</si>
  <si>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</si>
  <si>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</si>
  <si>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</si>
  <si>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</si>
  <si>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</si>
  <si>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</si>
  <si>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</si>
  <si>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</si>
  <si>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</si>
  <si>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</si>
  <si>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</si>
  <si>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</si>
  <si>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</si>
  <si>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</si>
  <si>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</si>
  <si>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</si>
  <si>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</si>
  <si>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</si>
  <si>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</si>
  <si>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</si>
  <si>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</si>
  <si>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</si>
  <si>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</si>
  <si>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</si>
  <si>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</si>
  <si>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</si>
  <si>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</si>
  <si>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</si>
  <si>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</si>
  <si>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</si>
  <si>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</si>
  <si>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</si>
  <si>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</si>
  <si>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</si>
  <si>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</si>
  <si>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</si>
  <si>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</si>
  <si>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</si>
  <si>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</si>
  <si>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</si>
  <si>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</si>
  <si>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</si>
  <si>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</si>
  <si>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</si>
  <si>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</si>
  <si>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</si>
  <si>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</si>
  <si>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</si>
  <si>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</si>
  <si>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</si>
  <si>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</si>
  <si>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</si>
  <si>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</si>
  <si>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</si>
  <si>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</si>
  <si>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</si>
  <si>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</si>
  <si>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</si>
  <si>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</si>
  <si>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</si>
  <si>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</si>
  <si>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</si>
  <si>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</si>
  <si>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</si>
  <si>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</si>
  <si>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</si>
  <si>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</si>
  <si>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</si>
  <si>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</si>
  <si>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</si>
  <si>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</si>
  <si>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</si>
  <si>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</si>
  <si>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</si>
  <si>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</si>
  <si>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</si>
  <si>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</si>
  <si>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</si>
  <si>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</si>
  <si>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</si>
  <si>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</si>
  <si>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</si>
  <si>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</si>
  <si>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</si>
  <si>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</si>
  <si>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</si>
  <si>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</si>
  <si>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</si>
  <si>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</si>
  <si>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</si>
  <si>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</si>
  <si>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</si>
  <si>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</si>
  <si>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</si>
  <si>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</si>
  <si>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</si>
  <si>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</si>
  <si>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</si>
  <si>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</si>
  <si>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</si>
  <si>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</si>
  <si>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</si>
  <si>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</si>
  <si>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</si>
  <si>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</si>
  <si>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</si>
  <si>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</si>
  <si>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</si>
  <si>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</si>
  <si>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</si>
  <si>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</si>
  <si>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</si>
  <si>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</si>
  <si>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</si>
  <si>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</si>
  <si>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</si>
  <si>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</si>
  <si>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</si>
  <si>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</si>
  <si>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</si>
  <si>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</si>
  <si>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</si>
  <si>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</si>
  <si>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</si>
  <si>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</si>
  <si>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</si>
  <si>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</si>
  <si>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</si>
  <si>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</si>
  <si>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</si>
  <si>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</si>
  <si>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</si>
  <si>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</si>
  <si>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</si>
  <si>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</si>
  <si>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</si>
  <si>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</si>
  <si>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</si>
  <si>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</si>
  <si>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</si>
  <si>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</si>
  <si>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</si>
  <si>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</si>
  <si>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</si>
  <si>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</si>
  <si>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</si>
  <si>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</si>
  <si>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</si>
  <si>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</si>
  <si>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</si>
  <si>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</si>
  <si>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</si>
  <si>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</si>
  <si>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</si>
  <si>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</si>
  <si>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</si>
  <si>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</si>
  <si>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</si>
  <si>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</si>
  <si>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</si>
  <si>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</si>
  <si>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</si>
  <si>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</si>
  <si>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</si>
  <si>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</si>
  <si>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</si>
  <si>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</si>
  <si>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</si>
  <si>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</si>
  <si>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</si>
  <si>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</si>
  <si>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</si>
  <si>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</si>
  <si>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</si>
  <si>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</si>
  <si>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</si>
  <si>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</si>
  <si>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</si>
  <si>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</si>
  <si>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</si>
  <si>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</si>
  <si>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</si>
  <si>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</si>
  <si>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</si>
  <si>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</si>
  <si>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</si>
  <si>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</si>
  <si>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</si>
  <si>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</si>
  <si>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</si>
  <si>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</si>
  <si>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</si>
  <si>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</si>
  <si>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</si>
  <si>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</si>
  <si>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</si>
  <si>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</si>
  <si>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</si>
  <si>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</si>
  <si>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</si>
  <si>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</si>
  <si>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</si>
  <si>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</si>
  <si>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</si>
  <si>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</si>
  <si>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</si>
  <si>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</si>
  <si>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</si>
  <si>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</si>
  <si>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</si>
  <si>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</si>
  <si>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</si>
  <si>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</si>
  <si>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</si>
  <si>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</si>
  <si>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</si>
  <si>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</si>
  <si>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</si>
  <si>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</si>
  <si>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</si>
  <si>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</si>
  <si>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</si>
  <si>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</si>
  <si>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</si>
  <si>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</si>
  <si>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</si>
  <si>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</si>
  <si>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</si>
  <si>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</si>
  <si>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</si>
  <si>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</si>
  <si>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</si>
  <si>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</si>
  <si>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</si>
  <si>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</si>
  <si>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</si>
  <si>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</si>
  <si>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</si>
  <si>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</si>
  <si>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</si>
  <si>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</si>
  <si>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</si>
  <si>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</si>
  <si>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</si>
  <si>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</si>
  <si>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</si>
  <si>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</si>
  <si>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</si>
  <si>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</si>
  <si>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</si>
  <si>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</si>
  <si>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</si>
  <si>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</si>
  <si>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</si>
  <si>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</si>
  <si>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</si>
  <si>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</si>
  <si>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</si>
  <si>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</si>
  <si>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</si>
  <si>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</si>
  <si>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</si>
  <si>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</si>
  <si>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</si>
  <si>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</si>
  <si>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</si>
  <si>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</si>
  <si>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</si>
  <si>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</si>
  <si>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</si>
  <si>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</si>
  <si>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</si>
  <si>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</si>
  <si>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</si>
  <si>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</si>
  <si>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</si>
  <si>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</si>
  <si>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</si>
  <si>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</si>
  <si>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</si>
  <si>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</si>
  <si>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</si>
  <si>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</si>
  <si>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</si>
  <si>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</si>
  <si>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</si>
  <si>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</si>
  <si>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</si>
  <si>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</si>
  <si>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</si>
  <si>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</si>
  <si>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</si>
  <si>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</si>
  <si>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</si>
  <si>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</si>
  <si>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</si>
  <si>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</si>
  <si>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</si>
  <si>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</si>
  <si>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</si>
  <si>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</si>
  <si>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</si>
  <si>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</si>
  <si>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</si>
  <si>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</si>
  <si>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</si>
  <si>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</si>
  <si>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</si>
  <si>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</si>
  <si>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</si>
  <si>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</si>
  <si>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</si>
  <si>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</si>
  <si>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</si>
  <si>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</si>
  <si>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</si>
  <si>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</si>
  <si>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</si>
  <si>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</si>
  <si>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</si>
  <si>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</si>
  <si>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</si>
  <si>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</si>
  <si>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</si>
  <si>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</si>
  <si>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</si>
  <si>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</si>
  <si>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</si>
  <si>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</si>
  <si>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</si>
  <si>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</si>
  <si>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</si>
  <si>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</si>
  <si>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</si>
  <si>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</si>
  <si>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</si>
  <si>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</si>
  <si>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</si>
  <si>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</si>
  <si>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</si>
  <si>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</si>
  <si>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</si>
  <si>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</si>
  <si>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</si>
  <si>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</si>
  <si>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</si>
  <si>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</si>
  <si>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</si>
  <si>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</si>
  <si>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</si>
  <si>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</si>
  <si>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</si>
  <si>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</si>
  <si>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</si>
  <si>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</si>
  <si>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</si>
  <si>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</si>
  <si>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</si>
  <si>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</si>
  <si>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</si>
  <si>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</si>
  <si>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</si>
  <si>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</si>
  <si>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</si>
  <si>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</si>
  <si>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</si>
  <si>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</si>
  <si>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</si>
  <si>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</si>
  <si>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</si>
  <si>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</si>
  <si>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</si>
  <si>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</si>
  <si>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</si>
  <si>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</si>
  <si>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</si>
  <si>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</si>
  <si>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</si>
  <si>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</si>
  <si>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</si>
  <si>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</si>
  <si>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</si>
  <si>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</si>
  <si>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</si>
  <si>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</si>
  <si>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</si>
  <si>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</si>
  <si>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</si>
  <si>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</si>
  <si>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</si>
  <si>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</si>
  <si>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</si>
  <si>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</si>
  <si>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</si>
  <si>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</si>
  <si>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</si>
  <si>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</si>
  <si>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</si>
  <si>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</si>
  <si>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</si>
  <si>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</si>
  <si>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</si>
  <si>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</si>
  <si>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</si>
  <si>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</si>
  <si>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</si>
  <si>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</si>
  <si>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</si>
  <si>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</si>
  <si>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</si>
  <si>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</si>
  <si>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</si>
  <si>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</si>
  <si>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</si>
  <si>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</si>
  <si>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</si>
  <si>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</si>
  <si>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</si>
  <si>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</si>
  <si>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</si>
  <si>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</si>
  <si>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</si>
  <si>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</si>
  <si>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</si>
  <si>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</si>
  <si>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</si>
  <si>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</si>
  <si>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</si>
  <si>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</si>
  <si>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</si>
  <si>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</si>
  <si>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</si>
  <si>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</si>
  <si>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</si>
  <si>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</si>
  <si>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</si>
  <si>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</si>
  <si>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</si>
  <si>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</si>
  <si>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</si>
  <si>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</si>
  <si>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</si>
  <si>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</si>
  <si>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</si>
  <si>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</si>
  <si>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</si>
  <si>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</si>
  <si>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</si>
  <si>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</si>
  <si>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</si>
  <si>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</si>
  <si>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</si>
  <si>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</si>
  <si>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</si>
  <si>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</si>
  <si>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</si>
  <si>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</si>
  <si>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</si>
  <si>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</si>
  <si>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</si>
  <si>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</si>
  <si>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</si>
  <si>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</si>
  <si>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</si>
  <si>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</si>
  <si>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</si>
  <si>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</si>
  <si>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</si>
  <si>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</si>
  <si>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</si>
  <si>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</si>
  <si>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</si>
  <si>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</si>
  <si>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</si>
  <si>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</si>
  <si>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</si>
  <si>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</si>
  <si>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</si>
  <si>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</si>
  <si>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</si>
  <si>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</si>
  <si>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</si>
  <si>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</si>
  <si>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</si>
  <si>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</si>
  <si>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</si>
  <si>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</si>
  <si>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</si>
  <si>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</si>
  <si>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</si>
  <si>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</si>
  <si>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</si>
  <si>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</si>
  <si>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</si>
  <si>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</si>
  <si>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</si>
  <si>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</si>
  <si>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</si>
  <si>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</si>
  <si>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</si>
  <si>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</si>
  <si>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</si>
  <si>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</si>
  <si>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</si>
  <si>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</si>
  <si>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</si>
  <si>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</si>
  <si>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</si>
  <si>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</si>
  <si>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</si>
  <si>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</si>
  <si>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</si>
  <si>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</si>
  <si>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</si>
  <si>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</si>
  <si>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</si>
  <si>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</si>
  <si>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</si>
  <si>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</si>
  <si>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</si>
  <si>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</si>
  <si>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</si>
  <si>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</si>
  <si>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</si>
  <si>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</si>
  <si>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</si>
  <si>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</si>
  <si>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</si>
  <si>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</si>
  <si>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</si>
  <si>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</si>
  <si>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</si>
  <si>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</si>
  <si>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</si>
  <si>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</si>
  <si>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</si>
  <si>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</si>
  <si>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</si>
  <si>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</si>
  <si>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</si>
  <si>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</si>
  <si>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</si>
  <si>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</si>
  <si>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</si>
  <si>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</si>
  <si>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</si>
  <si>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</si>
  <si>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</si>
  <si>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</si>
  <si>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</si>
  <si>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</si>
  <si>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</si>
  <si>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</si>
  <si>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</si>
  <si>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</si>
  <si>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</si>
  <si>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</si>
  <si>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</si>
  <si>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</si>
  <si>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</si>
  <si>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</si>
  <si>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</si>
  <si>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</si>
  <si>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</si>
  <si>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</si>
  <si>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</si>
  <si>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</si>
  <si>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</si>
  <si>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</si>
  <si>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</si>
  <si>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</si>
  <si>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</si>
  <si>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</si>
  <si>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</si>
  <si>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</si>
  <si>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</si>
  <si>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</si>
  <si>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</si>
  <si>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</si>
  <si>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</si>
  <si>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</si>
  <si>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</si>
  <si>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</si>
  <si>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</si>
  <si>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</si>
  <si>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</si>
  <si>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</si>
  <si>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</si>
  <si>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</si>
  <si>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</si>
  <si>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</si>
  <si>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</si>
  <si>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</si>
  <si>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</si>
  <si>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</si>
  <si>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</si>
  <si>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</si>
  <si>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</si>
  <si>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</si>
  <si>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</si>
  <si>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</si>
  <si>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</si>
  <si>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</si>
  <si>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</si>
  <si>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</si>
  <si>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</si>
  <si>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</si>
  <si>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</si>
  <si>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</si>
  <si>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</si>
  <si>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</si>
  <si>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</si>
  <si>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</si>
  <si>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</si>
  <si>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</si>
  <si>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</si>
  <si>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</si>
  <si>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</si>
  <si>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</si>
  <si>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</si>
  <si>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</si>
  <si>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</si>
  <si>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</si>
  <si>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</si>
  <si>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</si>
  <si>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</si>
  <si>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</si>
  <si>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</si>
  <si>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</si>
  <si>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</si>
  <si>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</si>
  <si>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</si>
  <si>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</si>
  <si>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</si>
  <si>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</si>
  <si>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</si>
  <si>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</si>
  <si>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</si>
  <si>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</si>
  <si>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</si>
  <si>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</si>
  <si>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</si>
  <si>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</si>
  <si>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</si>
  <si>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</si>
  <si>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</si>
  <si>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</si>
  <si>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</si>
  <si>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</si>
  <si>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</si>
  <si>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</si>
  <si>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</si>
  <si>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</si>
  <si>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</si>
  <si>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</si>
  <si>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</si>
  <si>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</si>
  <si>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</si>
  <si>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</si>
  <si>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</si>
  <si>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</si>
  <si>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</si>
  <si>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</si>
  <si>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</si>
  <si>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</si>
  <si>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</si>
  <si>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</si>
  <si>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</si>
  <si>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</si>
  <si>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</si>
  <si>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</si>
  <si>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</si>
  <si>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</si>
  <si>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</si>
  <si>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</si>
  <si>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</si>
  <si>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</si>
  <si>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</si>
  <si>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</si>
  <si>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</si>
  <si>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</si>
  <si>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</si>
  <si>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</si>
  <si>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</si>
  <si>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</si>
  <si>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</si>
  <si>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</si>
  <si>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</si>
  <si>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</si>
  <si>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</si>
  <si>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</si>
  <si>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</si>
  <si>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</si>
  <si>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</si>
  <si>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</si>
  <si>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</si>
  <si>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</si>
  <si>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</si>
  <si>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</si>
  <si>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</si>
  <si>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</si>
  <si>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</si>
  <si>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</si>
  <si>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</si>
  <si>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</si>
  <si>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</si>
  <si>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</si>
  <si>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</si>
  <si>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</si>
  <si>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</si>
  <si>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</si>
  <si>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</si>
  <si>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</si>
  <si>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</si>
  <si>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</si>
  <si>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</si>
  <si>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</si>
  <si>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</si>
  <si>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</si>
  <si>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</si>
  <si>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</si>
  <si>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</si>
  <si>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</si>
  <si>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</si>
  <si>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</si>
  <si>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</si>
  <si>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</si>
  <si>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</si>
  <si>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</si>
  <si>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</si>
  <si>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</si>
  <si>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</si>
  <si>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</si>
  <si>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</si>
  <si>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</si>
  <si>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</si>
  <si>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</si>
  <si>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</si>
  <si>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</si>
  <si>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</si>
  <si>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</si>
  <si>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</si>
  <si>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</si>
  <si>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</si>
  <si>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</si>
  <si>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</si>
  <si>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</si>
  <si>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</si>
  <si>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</si>
  <si>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</si>
  <si>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</si>
  <si>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</si>
  <si>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</si>
  <si>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</si>
  <si>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</si>
  <si>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</si>
  <si>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</si>
  <si>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</si>
  <si>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</si>
  <si>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</si>
  <si>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</si>
  <si>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</si>
  <si>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</si>
  <si>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</si>
  <si>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</si>
  <si>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</si>
  <si>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</si>
  <si>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</si>
  <si>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</si>
  <si>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</si>
  <si>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</si>
  <si>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</si>
  <si>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</si>
  <si>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</si>
  <si>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</si>
  <si>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</si>
  <si>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</si>
  <si>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</si>
  <si>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</si>
  <si>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</si>
  <si>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</si>
  <si>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</si>
  <si>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</si>
  <si>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</si>
  <si>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</si>
  <si>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</si>
  <si>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</si>
  <si>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</si>
  <si>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</si>
  <si>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</si>
  <si>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</si>
  <si>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</si>
  <si>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</si>
  <si>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</si>
  <si>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</si>
  <si>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</si>
  <si>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</si>
  <si>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</si>
  <si>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</si>
  <si>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</si>
  <si>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</si>
  <si>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</si>
  <si>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</si>
  <si>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</si>
  <si>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</si>
  <si>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</si>
  <si>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</si>
  <si>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</si>
  <si>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</si>
  <si>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</si>
  <si>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</si>
  <si>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</si>
  <si>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</si>
  <si>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</si>
  <si>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</si>
  <si>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</si>
  <si>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</si>
  <si>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</si>
  <si>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</si>
  <si>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</si>
  <si>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</si>
  <si>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</si>
  <si>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</si>
  <si>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</si>
  <si>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</si>
  <si>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</si>
  <si>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</si>
  <si>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</si>
  <si>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</si>
  <si>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</si>
  <si>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</si>
  <si>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</si>
  <si>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</si>
  <si>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</si>
  <si>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</si>
  <si>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</si>
  <si>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</si>
  <si>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</si>
  <si>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</si>
  <si>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</si>
  <si>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</si>
  <si>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</si>
  <si>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</si>
  <si>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</si>
  <si>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</si>
  <si>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</si>
  <si>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</si>
  <si>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</si>
  <si>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</si>
  <si>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</si>
  <si>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</si>
  <si>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</si>
  <si>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</si>
  <si>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</si>
  <si>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</si>
  <si>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</si>
  <si>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</si>
  <si>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</si>
  <si>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</si>
  <si>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</si>
  <si>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</si>
  <si>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</si>
  <si>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</si>
  <si>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</si>
  <si>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</si>
  <si>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</si>
  <si>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</si>
  <si>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</si>
  <si>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</si>
  <si>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</si>
  <si>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</si>
  <si>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</si>
  <si>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</si>
  <si>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</si>
  <si>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</si>
  <si>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</si>
  <si>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</si>
  <si>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</si>
  <si>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</si>
  <si>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</si>
  <si>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</si>
  <si>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</si>
  <si>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</si>
  <si>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</si>
  <si>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</si>
  <si>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</si>
  <si>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</si>
  <si>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</si>
  <si>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</si>
  <si>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</si>
  <si>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</si>
  <si>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</si>
  <si>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</si>
  <si>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</si>
  <si>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</si>
  <si>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</si>
  <si>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</si>
  <si>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</si>
  <si>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</si>
  <si>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</si>
  <si>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</si>
  <si>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</si>
  <si>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</si>
  <si>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</si>
  <si>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</si>
  <si>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</si>
  <si>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</si>
  <si>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</si>
  <si>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</si>
  <si>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</si>
  <si>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</si>
  <si>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</si>
  <si>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</si>
  <si>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</si>
  <si>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</si>
  <si>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</si>
  <si>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</si>
  <si>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</si>
  <si>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</si>
  <si>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</si>
  <si>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</si>
  <si>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</si>
  <si>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</si>
  <si>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</si>
  <si>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</si>
  <si>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</si>
  <si>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</si>
  <si>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</si>
  <si>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</si>
  <si>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</si>
  <si>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</si>
  <si>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</si>
  <si>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</si>
  <si>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</si>
  <si>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</si>
  <si>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</si>
  <si>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</si>
  <si>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</si>
  <si>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</si>
  <si>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</si>
  <si>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</si>
  <si>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</si>
  <si>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</si>
  <si>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</si>
  <si>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</si>
  <si>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</si>
  <si>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</si>
  <si>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</si>
  <si>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</si>
  <si>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</si>
  <si>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</si>
  <si>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</si>
  <si>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</si>
  <si>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</si>
  <si>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</si>
  <si>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</si>
  <si>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</si>
  <si>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</si>
  <si>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</si>
  <si>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</si>
  <si>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</si>
  <si>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</si>
  <si>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</si>
  <si>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</si>
  <si>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</si>
  <si>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</si>
  <si>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</si>
  <si>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</si>
  <si>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</si>
  <si>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</si>
  <si>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</si>
  <si>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</si>
  <si>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</si>
  <si>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</si>
  <si>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</si>
  <si>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</si>
  <si>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</si>
  <si>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</si>
  <si>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</si>
  <si>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</si>
  <si>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</si>
  <si>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</si>
  <si>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</si>
  <si>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</si>
  <si>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</si>
  <si>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</si>
  <si>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</si>
  <si>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</si>
  <si>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</si>
  <si>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</si>
  <si>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</si>
  <si>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</si>
  <si>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</si>
  <si>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</si>
  <si>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</si>
  <si>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</si>
  <si>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</si>
  <si>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</si>
  <si>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</si>
  <si>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</si>
  <si>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</si>
  <si>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</si>
  <si>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</si>
  <si>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</si>
  <si>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</si>
  <si>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</si>
  <si>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</si>
  <si>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</si>
  <si>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</si>
  <si>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</si>
  <si>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</si>
  <si>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</si>
  <si>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</si>
  <si>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</si>
  <si>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</si>
  <si>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</si>
  <si>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</si>
  <si>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</si>
  <si>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</si>
  <si>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</si>
  <si>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</si>
  <si>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</si>
  <si>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</si>
  <si>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</si>
  <si>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</si>
  <si>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</si>
  <si>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</si>
  <si>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</si>
  <si>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</si>
  <si>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</si>
  <si>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</si>
  <si>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</si>
  <si>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</si>
  <si>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</si>
  <si>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</si>
  <si>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</si>
  <si>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</si>
  <si>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</si>
  <si>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</si>
  <si>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</si>
  <si>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</si>
  <si>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</si>
  <si>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</si>
  <si>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</si>
  <si>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</si>
  <si>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</si>
  <si>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</si>
  <si>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</si>
  <si>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</si>
  <si>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</si>
  <si>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</si>
  <si>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</si>
  <si>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</si>
  <si>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</si>
  <si>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</si>
  <si>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</si>
  <si>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</si>
  <si>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</si>
  <si>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</si>
  <si>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</si>
  <si>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</si>
  <si>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</si>
  <si>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</si>
  <si>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</si>
  <si>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</si>
  <si>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</si>
  <si>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</si>
  <si>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</si>
  <si>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</si>
  <si>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</si>
  <si>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</si>
  <si>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</si>
  <si>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</si>
  <si>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</si>
  <si>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</si>
  <si>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</si>
  <si>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</si>
  <si>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</si>
  <si>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</si>
  <si>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</si>
  <si>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</si>
  <si>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</si>
  <si>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</si>
  <si>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</si>
  <si>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</si>
  <si>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</si>
  <si>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</si>
  <si>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</si>
  <si>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</si>
  <si>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</si>
  <si>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</si>
  <si>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</si>
  <si>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</si>
  <si>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</si>
  <si>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</si>
  <si>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</si>
  <si>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</si>
  <si>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</si>
  <si>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</si>
  <si>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</si>
  <si>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</si>
  <si>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</si>
  <si>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</si>
  <si>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</si>
  <si>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</si>
  <si>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</si>
  <si>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</si>
  <si>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</si>
  <si>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</si>
  <si>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</si>
  <si>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</si>
  <si>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</si>
  <si>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</si>
  <si>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</si>
  <si>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</si>
  <si>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</si>
  <si>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</si>
  <si>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</si>
  <si>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</si>
  <si>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</si>
  <si>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</si>
  <si>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</si>
  <si>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</si>
  <si>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</si>
  <si>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</si>
  <si>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</si>
  <si>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</si>
  <si>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</si>
  <si>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</si>
  <si>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</si>
  <si>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</si>
  <si>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</si>
  <si>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</si>
  <si>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</si>
  <si>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</si>
  <si>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</si>
  <si>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</si>
  <si>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</si>
  <si>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</si>
  <si>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</si>
  <si>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</si>
  <si>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</si>
  <si>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</si>
  <si>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</si>
  <si>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</si>
  <si>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</si>
  <si>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</si>
  <si>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</si>
  <si>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</si>
  <si>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</si>
  <si>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</si>
  <si>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</si>
  <si>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</si>
  <si>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</si>
  <si>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</si>
  <si>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</si>
  <si>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</si>
  <si>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</si>
  <si>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</si>
  <si>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</si>
  <si>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</si>
  <si>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</si>
  <si>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</si>
  <si>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</si>
  <si>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</si>
  <si>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</si>
  <si>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</si>
  <si>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</si>
  <si>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</si>
  <si>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</si>
  <si>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</si>
  <si>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</si>
  <si>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</si>
  <si>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</si>
  <si>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</si>
  <si>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</si>
  <si>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</si>
  <si>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</si>
  <si>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</si>
  <si>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</si>
  <si>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</si>
  <si>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</si>
  <si>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</si>
  <si>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</si>
  <si>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</si>
  <si>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</si>
  <si>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</si>
  <si>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</si>
  <si>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</si>
  <si>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</si>
  <si>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</si>
  <si>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</si>
  <si>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</si>
  <si>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</si>
  <si>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</si>
  <si>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</si>
  <si>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</si>
  <si>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</si>
  <si>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</si>
  <si>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</si>
  <si>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</si>
  <si>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</si>
  <si>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</si>
  <si>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</si>
  <si>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</si>
  <si>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</si>
  <si>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</si>
  <si>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</si>
  <si>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</si>
  <si>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</si>
  <si>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</si>
  <si>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</si>
  <si>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</si>
  <si>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</si>
  <si>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</si>
  <si>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</si>
  <si>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</si>
  <si>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</si>
  <si>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</si>
  <si>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</si>
  <si>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</si>
  <si>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</si>
  <si>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</si>
  <si>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</si>
  <si>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</si>
  <si>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</si>
  <si>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</si>
  <si>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</si>
  <si>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</si>
  <si>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</si>
  <si>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</si>
  <si>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</si>
  <si>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</si>
  <si>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</si>
  <si>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</si>
  <si>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</si>
  <si>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</si>
  <si>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</si>
  <si>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</si>
  <si>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</si>
  <si>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</si>
  <si>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</si>
  <si>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</si>
  <si>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</si>
  <si>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</si>
  <si>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</si>
  <si>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</si>
  <si>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</si>
  <si>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</si>
  <si>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</si>
  <si>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</si>
  <si>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</si>
  <si>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</si>
  <si>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</si>
  <si>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</si>
  <si>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</si>
  <si>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</si>
  <si>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</si>
  <si>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</si>
  <si>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</si>
  <si>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</si>
  <si>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</si>
  <si>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</si>
  <si>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</si>
  <si>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</si>
  <si>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</si>
  <si>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</si>
  <si>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</si>
  <si>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</si>
  <si>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</si>
  <si>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</si>
  <si>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</si>
  <si>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</si>
  <si>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</si>
  <si>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</si>
  <si>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</si>
  <si>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</si>
  <si>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</si>
  <si>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</si>
  <si>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</si>
  <si>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</si>
  <si>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</si>
  <si>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</si>
  <si>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</si>
  <si>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</si>
  <si>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</si>
  <si>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</si>
  <si>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</si>
  <si>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</si>
  <si>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</si>
  <si>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</si>
  <si>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</si>
  <si>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</si>
  <si>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</si>
  <si>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</si>
  <si>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</si>
  <si>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</si>
  <si>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</si>
  <si>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</si>
  <si>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</si>
  <si>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</si>
  <si>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</si>
  <si>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</si>
  <si>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</si>
  <si>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</si>
  <si>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</si>
  <si>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</si>
  <si>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</si>
  <si>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</si>
  <si>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</si>
  <si>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</si>
  <si>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</si>
  <si>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</si>
  <si>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</si>
  <si>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</si>
  <si>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</si>
  <si>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</si>
  <si>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</si>
  <si>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</si>
  <si>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</si>
  <si>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</si>
  <si>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</si>
  <si>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</si>
  <si>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</si>
  <si>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</si>
  <si>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</si>
  <si>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</si>
  <si>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</si>
  <si>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</si>
  <si>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</si>
  <si>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</si>
  <si>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</si>
  <si>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</si>
  <si>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</si>
  <si>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</si>
  <si>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</si>
  <si>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</si>
  <si>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</si>
  <si>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</si>
  <si>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</si>
  <si>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</si>
  <si>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</si>
  <si>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</si>
  <si>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</si>
  <si>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</si>
  <si>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</si>
  <si>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</si>
  <si>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</si>
  <si>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</si>
  <si>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</si>
  <si>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</si>
  <si>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</si>
  <si>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</si>
  <si>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</si>
  <si>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</si>
  <si>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</si>
  <si>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</si>
  <si>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</si>
  <si>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</si>
  <si>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</si>
  <si>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</si>
  <si>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</si>
  <si>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</si>
  <si>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</si>
  <si>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</si>
  <si>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</si>
  <si>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</si>
  <si>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</si>
  <si>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</si>
  <si>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</si>
  <si>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</si>
  <si>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</si>
  <si>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</si>
  <si>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</si>
  <si>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</si>
  <si>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</si>
  <si>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</si>
  <si>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</si>
  <si>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</si>
  <si>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</si>
  <si>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</si>
  <si>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</si>
  <si>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</si>
  <si>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</si>
  <si>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</si>
  <si>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</si>
  <si>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</si>
  <si>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</si>
  <si>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</si>
  <si>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</si>
  <si>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</si>
  <si>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</si>
  <si>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</si>
  <si>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</si>
  <si>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</si>
  <si>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</si>
  <si>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</si>
  <si>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</si>
  <si>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</si>
  <si>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</si>
  <si>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</si>
  <si>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</si>
  <si>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</si>
  <si>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</si>
  <si>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</si>
  <si>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</si>
  <si>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</si>
  <si>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</si>
  <si>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</si>
  <si>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</si>
  <si>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</si>
  <si>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</si>
  <si>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</si>
  <si>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</si>
  <si>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</si>
  <si>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</si>
  <si>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</si>
  <si>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</si>
  <si>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</si>
  <si>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</si>
  <si>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</si>
  <si>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</si>
  <si>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</si>
  <si>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</si>
  <si>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</si>
  <si>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</si>
  <si>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</si>
  <si>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</si>
  <si>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</si>
  <si>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</si>
  <si>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</si>
  <si>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</si>
  <si>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</si>
  <si>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</si>
  <si>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</si>
  <si>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</si>
  <si>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</si>
  <si>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</si>
  <si>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</si>
  <si>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</si>
  <si>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</si>
  <si>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</si>
  <si>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</si>
  <si>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</si>
  <si>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</si>
  <si>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</si>
  <si>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</si>
  <si>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</si>
  <si>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</si>
  <si>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</si>
  <si>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</si>
  <si>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</si>
  <si>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</si>
  <si>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</si>
  <si>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</si>
  <si>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</si>
  <si>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</si>
  <si>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</si>
  <si>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</si>
  <si>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</si>
  <si>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</si>
  <si>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</si>
  <si>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</si>
  <si>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</si>
  <si>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</si>
  <si>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</si>
  <si>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</si>
  <si>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</si>
  <si>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</si>
  <si>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</si>
  <si>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</si>
  <si>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</si>
  <si>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</si>
  <si>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</si>
  <si>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</si>
  <si>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</si>
  <si>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</si>
  <si>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</si>
  <si>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</si>
  <si>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</si>
  <si>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</si>
  <si>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</si>
  <si>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</si>
  <si>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</si>
  <si>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</si>
  <si>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</si>
  <si>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</si>
  <si>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</si>
  <si>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</si>
  <si>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</si>
  <si>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</si>
  <si>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</si>
  <si>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</si>
  <si>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</si>
  <si>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</si>
  <si>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</si>
  <si>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</si>
  <si>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</si>
  <si>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</si>
  <si>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</si>
  <si>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Aplicación del manual de procesos</t>
  </si>
  <si>
    <t xml:space="preserve">ejecucion del manual </t>
  </si>
  <si>
    <t>6.e.1</t>
  </si>
  <si>
    <t xml:space="preserve"> La necesidad de eficientar nuestros servicios.</t>
  </si>
  <si>
    <t>Que las autoridades y empleados esten capacitados para la aplicación de este manual.</t>
  </si>
  <si>
    <r>
      <t xml:space="preserve">Autoridades, empleados universitarios  y </t>
    </r>
    <r>
      <rPr>
        <sz val="11"/>
        <rFont val="Calibri"/>
        <family val="2"/>
        <scheme val="minor"/>
      </rPr>
      <t>usuarios</t>
    </r>
    <r>
      <rPr>
        <sz val="11"/>
        <color theme="1"/>
        <rFont val="Calibri"/>
        <family val="2"/>
        <scheme val="minor"/>
      </rPr>
      <t>.</t>
    </r>
  </si>
  <si>
    <t>Secretaria Ejecutiva de Administracion y Finanzas, Tesoreria, Facultades y Centros Regionales.</t>
  </si>
  <si>
    <t xml:space="preserve">-Programar reuniones de socializacion y validación por departamento     2- Revisión permanente de los procesos.                   </t>
  </si>
  <si>
    <t>Sistema de digitalización en funcionamiento.</t>
  </si>
  <si>
    <t>6.a.3</t>
  </si>
  <si>
    <t>La necesidad de contar con archivos digitalizados, que garantice la seguridad y conservacion de la informacion, asi como brindar una adecuada atencion de la misma</t>
  </si>
  <si>
    <t>Que todos los empleados de la SG participen en el proceso de capacitacion</t>
  </si>
  <si>
    <t>Empleados de la SG y comunidad Universitaria</t>
  </si>
  <si>
    <t xml:space="preserve">Empleados de la SG, SEAF </t>
  </si>
  <si>
    <t xml:space="preserve">Personal eficiente </t>
  </si>
  <si>
    <t>6.e.5</t>
  </si>
  <si>
    <t>necesidad de contar con personal capacitado</t>
  </si>
  <si>
    <t>Personal capacitado</t>
  </si>
  <si>
    <t>Empleados de la SG</t>
  </si>
  <si>
    <t xml:space="preserve"> Secretaría General y SEAF.</t>
  </si>
  <si>
    <t>Entrega de los títulos a los Graduandos.</t>
  </si>
  <si>
    <t>6.e.6</t>
  </si>
  <si>
    <t>Elaborar calendario de graduaciones, tener elaborado el total de Títulos a entregar, organizar los actos de graduación, Entrega de medallas a los Graduados con honores Academicos,  viajar a los centros regionales, adquisicion de togas, virretes, mucetas y traje talar para Graduandos y Autoridades, Ciudad Universitaria y Centros Regionales.</t>
  </si>
  <si>
    <t xml:space="preserve">realizacion de los actos de graduacion que reuna la formalidad que la reglamentacion establece </t>
  </si>
  <si>
    <t xml:space="preserve">Graduados                                                                                                                                </t>
  </si>
  <si>
    <t>egresados UNAH</t>
  </si>
  <si>
    <t>Secretaría General, Rectoría, Decanos y Directores, SEAF, Relaciones publicas, Tesorería , Departamento de Arte, coro universitario, conjunto de cuerdas y Transporte</t>
  </si>
  <si>
    <t>Materiales y equipo entregados.</t>
  </si>
  <si>
    <t>6.e.7</t>
  </si>
  <si>
    <t>eficiencia en el desarrollo de las actividades</t>
  </si>
  <si>
    <t>Equipo instalados con su numero de inventario</t>
  </si>
  <si>
    <t>empeados SG</t>
  </si>
  <si>
    <t>Secretaría General, SEAF, DEGT, Ingeniería, Tesorería</t>
  </si>
  <si>
    <t>Disponer de un archivo con condiciones que permitan una atención adecuadas a los usuarios, reduciendo y eficientando tiempo, calidad y servicios.                                                              2- Cumplir lo establecido en la Ley Orgánica de la UNAH y su Reglamento, Ley de Acceso  a la Información Pública y Ley para la Protección del Patrimonio Cultural de la Nación.</t>
  </si>
  <si>
    <t>6.e.10</t>
  </si>
  <si>
    <t>1-Establecimientos de los criterios de organización y clasificación generando un sistema único para el manejo de  la documentación.                     2- Organizar, Clasificar y Catalogar  la documentación.  3- Normalizar el Sistema de Almacenamiento y Conservación de la Documentación.                         4-Iniciar el proceso de Digitalización y automatización de la información.                      5-Generar la Plataforma de Acceso a los usuario de la documentación del archivo física y virtual.                             6-Establecer las alianzas estratégicas al interno y con otras Instituciones Nacionales e Internacionales para el adecuado desarrollo y obtención de resultado del proyecto.</t>
  </si>
  <si>
    <t>Contar con un archivo que recoja la memoria historica y documental de la institucion y que sea capaz al servicio de los usuarios</t>
  </si>
  <si>
    <t>Un archivo organizado y funcionando conforme a los objetivos establecidos.</t>
  </si>
  <si>
    <t>Comunidad Universitaria y nacional</t>
  </si>
  <si>
    <t>S.G., Unidad de Archivo General, SEAPI, Facultad de Ciencias Sociales, Escuela de Historia, SEAF, Rectoría, SEDP y Consultores.</t>
  </si>
  <si>
    <t xml:space="preserve">Implementación de un sistema de digitalización de todos los procesos de la SG y la puesta en funcionamiento de archivos digitales interactuando con las Secretarías Academicas de las facultades y Centros Universitarios Regionale, Egreso en linea en funcionamiento en todos los centros Regionales </t>
  </si>
  <si>
    <t xml:space="preserve">Archivo General Organizado, Clasificado y Conservado , dotado de talento humano, recursos materiales y tecnológicas necesario para su funcionamiento. </t>
  </si>
  <si>
    <t xml:space="preserve"> tener capacidad de proveer los materiales y equipos de oficinas y tecnologico a las secciones en el interior de la SG </t>
  </si>
  <si>
    <t>Lograr el 100% de las Graduaciones programadas con eficiencia y calidad, y tener en abastecimiento togas Rectorales como estudiantiles en Centros Regionales u C.U.</t>
  </si>
  <si>
    <t>Personal calificado para mejora continua  ejercicio de sus funciones</t>
  </si>
  <si>
    <t>Cd´s</t>
  </si>
  <si>
    <t>lapiz tinta</t>
  </si>
  <si>
    <t>lapiz grafito(8doc)</t>
  </si>
  <si>
    <t>Papel bond(3 resmas)(tamaño carta)</t>
  </si>
  <si>
    <t>Folder</t>
  </si>
  <si>
    <t>USB</t>
  </si>
  <si>
    <t>Cartucho de tinta color</t>
  </si>
  <si>
    <t>Toner para Impresora Multifuncinal</t>
  </si>
  <si>
    <t>Cartucho de tinta negro</t>
  </si>
  <si>
    <t>Comida</t>
  </si>
  <si>
    <t>Agua</t>
  </si>
  <si>
    <t>Refresco</t>
  </si>
  <si>
    <t>Café</t>
  </si>
  <si>
    <t>impresora</t>
  </si>
  <si>
    <t>scaner</t>
  </si>
  <si>
    <t>Planta Electrica</t>
  </si>
  <si>
    <t xml:space="preserve">Producto de papel y carton </t>
  </si>
  <si>
    <t>toner y cartuchos de tinta</t>
  </si>
  <si>
    <t xml:space="preserve">togas rectorales </t>
  </si>
  <si>
    <t xml:space="preserve"> Personal calificado, Tecnologia  y sistema digital avanzada. </t>
  </si>
  <si>
    <t>Vehiculo terrestre</t>
  </si>
  <si>
    <t>Monto Total en Talleres y Seminarios</t>
  </si>
  <si>
    <t xml:space="preserve">Medallas de graduación </t>
  </si>
  <si>
    <t>Enero</t>
  </si>
  <si>
    <t>4-02-01-01-04</t>
  </si>
  <si>
    <t>4-02-01-01-05</t>
  </si>
  <si>
    <t>4-02-01-01-07</t>
  </si>
  <si>
    <t>4-02-01-01-08</t>
  </si>
  <si>
    <t>4-02-01-01-09</t>
  </si>
  <si>
    <t>togas</t>
  </si>
  <si>
    <t>Cartones de titulo y portatitulo</t>
  </si>
  <si>
    <t>Gestionar la Actualización permanentemente  de las licencias Docuware Professional, Cliente usuario ilimitado y Smart Connect que garanticen la sistematización de los procesos. 2- Adquisicion de   cinco licencia Adobe Acrobat XI Pro-(V.11) license 1 used-EDU. en español, una  Licencia Devexpress 2012, cinco licencias IBM SPSS Statistics BASE RED # 20( precios academicos) para 10 usuarios y 20 licencias de produccion Docuware para utilizarla con las Secretarías Academicas de las Facultades y Centros Universitarios Regionales                                 3-Digitalizar  la documentación de las Unidades de la S.G. (Planes de Estudios, Equivalencias, Convenios, Reclamos Administrativos, Títulos, Administración.), Sistema Egreso en Linea con los Centros Regionales.</t>
  </si>
  <si>
    <t>Realizar capacitación al personal de la Secretaría General( Talleres, cursos y charlas )</t>
  </si>
  <si>
    <t xml:space="preserve">Gestionar la Solicitud de Compra de materiales y equipo actualizados como tecnologico (computadoras, scaner, fotocopiadora, planta electrica, cartuchos de tintas, sillas, mesas, un vehiculo, etc.)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</si>
</sst>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quot;L.&quot;\ #,##0.00"/>
  </numFmts>
  <fonts count="83"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sz val="13"/>
      <color theme="1"/>
      <name val="Calibri"/>
      <family val="2"/>
      <scheme val="minor"/>
    </font>
    <font>
      <sz val="13"/>
      <name val="Calibri"/>
      <family val="2"/>
      <scheme val="minor"/>
    </font>
    <font>
      <sz val="13"/>
      <color theme="3" tint="-0.499984740745262"/>
      <name val="Calibri"/>
      <family val="2"/>
      <scheme val="minor"/>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rgb="FFFF0000"/>
        <bgColor indexed="64"/>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50">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9"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1" fillId="0" borderId="53" xfId="0" applyFont="1" applyBorder="1" applyAlignment="1">
      <alignment horizontal="left" vertical="center"/>
    </xf>
    <xf numFmtId="44" fontId="0" fillId="0" borderId="54" xfId="0" applyNumberFormat="1" applyFill="1" applyBorder="1" applyAlignment="1">
      <alignment vertical="center"/>
    </xf>
    <xf numFmtId="0" fontId="73"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0" borderId="26" xfId="19"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57" fillId="0" borderId="0" xfId="19" applyFont="1" applyBorder="1" applyAlignment="1">
      <alignment horizontal="left" vertical="center"/>
    </xf>
    <xf numFmtId="0" fontId="49" fillId="2" borderId="0" xfId="0" applyFont="1" applyFill="1" applyBorder="1" applyAlignment="1">
      <alignment vertical="center"/>
    </xf>
    <xf numFmtId="0" fontId="75" fillId="2" borderId="0" xfId="19" applyFont="1" applyFill="1" applyBorder="1" applyAlignment="1">
      <alignment horizontal="left" vertical="center"/>
    </xf>
    <xf numFmtId="0" fontId="39" fillId="0" borderId="0" xfId="19" applyFont="1" applyBorder="1" applyAlignment="1">
      <alignment vertical="center" wrapText="1"/>
    </xf>
    <xf numFmtId="0" fontId="76" fillId="2" borderId="0" xfId="19" applyFont="1" applyFill="1" applyBorder="1" applyAlignment="1">
      <alignment vertical="center"/>
    </xf>
    <xf numFmtId="0" fontId="77" fillId="0" borderId="0" xfId="19" applyFont="1" applyAlignment="1">
      <alignment vertical="top"/>
    </xf>
    <xf numFmtId="0" fontId="78" fillId="8" borderId="0" xfId="19" applyFont="1" applyFill="1" applyBorder="1" applyAlignment="1">
      <alignment vertical="top"/>
    </xf>
    <xf numFmtId="0" fontId="79" fillId="8" borderId="0" xfId="19" applyFont="1" applyFill="1" applyBorder="1" applyAlignment="1">
      <alignment vertical="top"/>
    </xf>
    <xf numFmtId="0" fontId="49" fillId="0" borderId="0" xfId="0" applyFont="1"/>
    <xf numFmtId="0" fontId="0" fillId="0" borderId="0" xfId="0" applyAlignment="1"/>
    <xf numFmtId="0" fontId="49" fillId="0" borderId="0" xfId="0" applyFont="1" applyAlignment="1"/>
    <xf numFmtId="0" fontId="49" fillId="2" borderId="0" xfId="0" applyFont="1" applyFill="1"/>
    <xf numFmtId="0" fontId="49" fillId="0" borderId="0" xfId="0" applyFont="1" applyFill="1"/>
    <xf numFmtId="0" fontId="0" fillId="0" borderId="26" xfId="0" applyBorder="1" applyAlignment="1">
      <alignment wrapText="1"/>
    </xf>
    <xf numFmtId="0" fontId="0" fillId="0" borderId="36" xfId="0" applyBorder="1" applyAlignment="1">
      <alignment wrapText="1"/>
    </xf>
    <xf numFmtId="0" fontId="0" fillId="0" borderId="26" xfId="0" applyFont="1" applyBorder="1" applyAlignment="1">
      <alignment horizontal="center" vertical="center" wrapText="1"/>
    </xf>
    <xf numFmtId="0" fontId="0" fillId="0" borderId="26" xfId="0" applyBorder="1"/>
    <xf numFmtId="0" fontId="0" fillId="0" borderId="36" xfId="0" applyBorder="1"/>
    <xf numFmtId="0" fontId="80" fillId="0" borderId="12" xfId="0" applyFont="1" applyBorder="1"/>
    <xf numFmtId="41" fontId="80" fillId="0" borderId="13" xfId="0" applyNumberFormat="1" applyFont="1" applyBorder="1"/>
    <xf numFmtId="174" fontId="80" fillId="0" borderId="33" xfId="0" applyNumberFormat="1" applyFont="1" applyBorder="1"/>
    <xf numFmtId="0" fontId="81" fillId="0" borderId="15" xfId="0" applyFont="1" applyBorder="1"/>
    <xf numFmtId="0" fontId="80" fillId="0" borderId="10" xfId="0" applyFont="1" applyBorder="1"/>
    <xf numFmtId="41" fontId="80" fillId="0" borderId="16" xfId="0" applyNumberFormat="1" applyFont="1" applyBorder="1"/>
    <xf numFmtId="174" fontId="80" fillId="0" borderId="17" xfId="0" applyNumberFormat="1" applyFont="1" applyBorder="1"/>
    <xf numFmtId="0" fontId="81" fillId="0" borderId="18" xfId="0" applyFont="1" applyBorder="1"/>
    <xf numFmtId="0" fontId="80" fillId="0" borderId="11" xfId="0" applyFont="1" applyBorder="1"/>
    <xf numFmtId="41" fontId="80" fillId="0" borderId="46" xfId="0" applyNumberFormat="1" applyFont="1" applyBorder="1"/>
    <xf numFmtId="174" fontId="80" fillId="0" borderId="10" xfId="0" applyNumberFormat="1" applyFont="1" applyBorder="1"/>
    <xf numFmtId="44" fontId="53" fillId="11" borderId="0" xfId="10" applyFont="1" applyFill="1" applyAlignment="1">
      <alignment horizontal="center" vertical="center"/>
    </xf>
    <xf numFmtId="41" fontId="22" fillId="24" borderId="15" xfId="0" applyNumberFormat="1" applyFont="1" applyFill="1" applyBorder="1" applyAlignment="1">
      <alignment horizontal="center" vertical="center"/>
    </xf>
    <xf numFmtId="0" fontId="23" fillId="11" borderId="37" xfId="0" applyFont="1" applyFill="1" applyBorder="1" applyAlignment="1">
      <alignment horizontal="center" vertical="center" wrapText="1"/>
    </xf>
    <xf numFmtId="0" fontId="22" fillId="2" borderId="13" xfId="0" applyFont="1" applyFill="1" applyBorder="1" applyAlignment="1">
      <alignment horizontal="center" vertical="center"/>
    </xf>
    <xf numFmtId="0" fontId="23" fillId="0" borderId="0" xfId="0" applyFont="1" applyFill="1" applyBorder="1" applyAlignment="1">
      <alignment horizontal="center" vertical="center" wrapText="1"/>
    </xf>
    <xf numFmtId="0" fontId="22" fillId="0" borderId="0" xfId="0" applyFont="1" applyFill="1" applyBorder="1" applyAlignment="1">
      <alignment horizontal="center" vertical="center"/>
    </xf>
    <xf numFmtId="0" fontId="23" fillId="11" borderId="9" xfId="0" applyFont="1" applyFill="1" applyBorder="1" applyAlignment="1">
      <alignment horizontal="center" vertical="center" wrapText="1"/>
    </xf>
    <xf numFmtId="0" fontId="22" fillId="2" borderId="2" xfId="0" applyFont="1" applyFill="1" applyBorder="1" applyAlignment="1">
      <alignment horizontal="center" vertical="center"/>
    </xf>
    <xf numFmtId="41" fontId="22" fillId="0" borderId="15" xfId="0" applyNumberFormat="1" applyFont="1" applyFill="1" applyBorder="1" applyAlignment="1">
      <alignment horizontal="center" vertical="center"/>
    </xf>
    <xf numFmtId="0" fontId="82" fillId="2" borderId="18" xfId="0" applyFont="1" applyFill="1" applyBorder="1" applyAlignment="1">
      <alignment horizontal="center" vertical="center"/>
    </xf>
    <xf numFmtId="44" fontId="0" fillId="0" borderId="0" xfId="0" applyNumberFormat="1" applyFill="1" applyAlignment="1">
      <alignment vertical="center"/>
    </xf>
    <xf numFmtId="41" fontId="22" fillId="24" borderId="26" xfId="0" applyNumberFormat="1" applyFont="1" applyFill="1" applyBorder="1" applyAlignment="1">
      <alignment horizontal="center" vertical="center"/>
    </xf>
    <xf numFmtId="0" fontId="22" fillId="24" borderId="16" xfId="0" applyNumberFormat="1" applyFont="1" applyFill="1" applyBorder="1" applyAlignment="1">
      <alignment horizontal="center" vertical="center"/>
    </xf>
    <xf numFmtId="41" fontId="22" fillId="24" borderId="17" xfId="0" applyNumberFormat="1" applyFont="1" applyFill="1" applyBorder="1" applyAlignment="1">
      <alignment vertical="center"/>
    </xf>
    <xf numFmtId="41" fontId="22" fillId="24" borderId="11" xfId="0" applyNumberFormat="1" applyFont="1" applyFill="1" applyBorder="1" applyAlignment="1">
      <alignment vertical="center"/>
    </xf>
    <xf numFmtId="41" fontId="22" fillId="24" borderId="12" xfId="0" applyNumberFormat="1" applyFont="1" applyFill="1" applyBorder="1" applyAlignment="1">
      <alignment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70"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3" fillId="19" borderId="30" xfId="0" applyFont="1" applyFill="1" applyBorder="1" applyAlignment="1" applyProtection="1">
      <alignment horizontal="center" vertical="center" wrapText="1"/>
      <protection locked="0"/>
    </xf>
    <xf numFmtId="0" fontId="73" fillId="19" borderId="28" xfId="0" applyFont="1" applyFill="1" applyBorder="1" applyAlignment="1" applyProtection="1">
      <alignment horizontal="center" vertical="center" wrapText="1"/>
      <protection locked="0"/>
    </xf>
    <xf numFmtId="0" fontId="73" fillId="19" borderId="27" xfId="0" applyFont="1" applyFill="1" applyBorder="1" applyAlignment="1" applyProtection="1">
      <alignment horizontal="center" vertical="center" wrapText="1"/>
      <protection locked="0"/>
    </xf>
    <xf numFmtId="0" fontId="72" fillId="18" borderId="30" xfId="0" applyFont="1" applyFill="1" applyBorder="1" applyAlignment="1">
      <alignment horizontal="center" vertical="center" wrapText="1"/>
    </xf>
    <xf numFmtId="0" fontId="72" fillId="18" borderId="28" xfId="0" applyFont="1" applyFill="1" applyBorder="1" applyAlignment="1">
      <alignment horizontal="center" vertical="center" wrapText="1"/>
    </xf>
    <xf numFmtId="0" fontId="72" fillId="18" borderId="27" xfId="0" applyFont="1" applyFill="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2" fillId="18" borderId="37" xfId="0" applyFont="1" applyFill="1" applyBorder="1" applyAlignment="1">
      <alignment horizontal="center" vertical="center" wrapText="1"/>
    </xf>
    <xf numFmtId="0" fontId="72" fillId="18" borderId="36" xfId="0" applyFont="1" applyFill="1" applyBorder="1" applyAlignment="1">
      <alignment horizontal="center" vertical="center" wrapText="1"/>
    </xf>
    <xf numFmtId="0" fontId="72" fillId="19" borderId="29" xfId="0" applyFont="1" applyFill="1" applyBorder="1" applyAlignment="1" applyProtection="1">
      <alignment horizontal="center" vertical="center" wrapText="1"/>
      <protection locked="0"/>
    </xf>
    <xf numFmtId="0" fontId="72" fillId="19" borderId="31" xfId="0" applyFont="1" applyFill="1" applyBorder="1" applyAlignment="1" applyProtection="1">
      <alignment horizontal="center" vertical="center" wrapText="1"/>
      <protection locked="0"/>
    </xf>
    <xf numFmtId="0" fontId="72" fillId="19" borderId="42" xfId="0" applyFont="1" applyFill="1" applyBorder="1" applyAlignment="1" applyProtection="1">
      <alignment horizontal="center" vertical="center" wrapText="1"/>
      <protection locked="0"/>
    </xf>
    <xf numFmtId="0" fontId="72" fillId="19" borderId="43" xfId="0" applyFont="1" applyFill="1" applyBorder="1" applyAlignment="1" applyProtection="1">
      <alignment horizontal="center" vertical="center" wrapText="1"/>
      <protection locked="0"/>
    </xf>
    <xf numFmtId="0" fontId="72" fillId="18"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7" fillId="0" borderId="30" xfId="19" applyFont="1" applyFill="1" applyBorder="1" applyAlignment="1">
      <alignment horizontal="center" vertical="center" wrapText="1"/>
    </xf>
    <xf numFmtId="0" fontId="67" fillId="0" borderId="28" xfId="19" applyFont="1" applyFill="1" applyBorder="1" applyAlignment="1">
      <alignment horizontal="center" vertical="center" wrapText="1"/>
    </xf>
    <xf numFmtId="0" fontId="67" fillId="0" borderId="27" xfId="19" applyFont="1" applyFill="1" applyBorder="1" applyAlignment="1">
      <alignment horizontal="center" vertical="center"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6"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4" fillId="0" borderId="26" xfId="19"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61" fillId="0" borderId="0" xfId="16" applyFont="1" applyFill="1" applyBorder="1" applyAlignment="1">
      <alignment horizontal="center" vertical="top" wrapText="1"/>
    </xf>
    <xf numFmtId="0" fontId="74" fillId="0" borderId="30"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27" xfId="0" applyFont="1" applyBorder="1" applyAlignment="1">
      <alignment horizontal="center" vertical="center" wrapText="1"/>
    </xf>
    <xf numFmtId="9" fontId="0" fillId="0" borderId="26" xfId="17" applyFont="1" applyBorder="1"/>
    <xf numFmtId="0" fontId="22" fillId="5" borderId="8" xfId="0" applyFont="1" applyFill="1" applyBorder="1" applyAlignment="1">
      <alignment vertical="center"/>
    </xf>
    <xf numFmtId="0" fontId="22" fillId="5" borderId="1" xfId="0" applyFont="1" applyFill="1" applyBorder="1" applyAlignment="1">
      <alignment vertical="center"/>
    </xf>
    <xf numFmtId="3" fontId="22" fillId="2" borderId="16" xfId="0" applyNumberFormat="1" applyFont="1" applyFill="1" applyBorder="1" applyAlignment="1">
      <alignment horizontal="center" vertical="center"/>
    </xf>
    <xf numFmtId="174" fontId="49" fillId="0" borderId="0" xfId="0" applyNumberFormat="1" applyFont="1"/>
    <xf numFmtId="174" fontId="25" fillId="8" borderId="0" xfId="19" applyNumberFormat="1" applyFont="1" applyFill="1" applyBorder="1" applyAlignment="1"/>
    <xf numFmtId="174" fontId="73" fillId="19" borderId="26" xfId="0" applyNumberFormat="1" applyFont="1" applyFill="1" applyBorder="1" applyAlignment="1" applyProtection="1">
      <alignment horizontal="center" vertical="center" wrapText="1"/>
      <protection locked="0"/>
    </xf>
    <xf numFmtId="174" fontId="28" fillId="21" borderId="26" xfId="0" applyNumberFormat="1" applyFont="1" applyFill="1" applyBorder="1" applyAlignment="1" applyProtection="1">
      <alignment horizontal="center" vertical="center" wrapText="1"/>
      <protection locked="0"/>
    </xf>
    <xf numFmtId="174" fontId="33" fillId="0" borderId="26" xfId="18" applyNumberFormat="1" applyFont="1" applyFill="1" applyBorder="1" applyAlignment="1">
      <alignment horizontal="center" vertical="center" wrapText="1"/>
    </xf>
    <xf numFmtId="174" fontId="33" fillId="10" borderId="26" xfId="18" applyNumberFormat="1" applyFont="1" applyFill="1" applyBorder="1" applyAlignment="1">
      <alignment vertical="top" wrapText="1"/>
    </xf>
    <xf numFmtId="174" fontId="0" fillId="0" borderId="0" xfId="0" applyNumberFormat="1"/>
    <xf numFmtId="174" fontId="26" fillId="0" borderId="0" xfId="19" applyNumberFormat="1" applyFont="1" applyBorder="1" applyAlignment="1">
      <alignment vertical="top" wrapText="1"/>
    </xf>
    <xf numFmtId="0" fontId="0" fillId="0" borderId="26" xfId="0" applyFill="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425111552"/>
        <c:axId val="428311296"/>
        <c:axId val="0"/>
      </c:bar3DChart>
      <c:catAx>
        <c:axId val="425111552"/>
        <c:scaling>
          <c:orientation val="minMax"/>
        </c:scaling>
        <c:delete val="0"/>
        <c:axPos val="b"/>
        <c:numFmt formatCode="General" sourceLinked="0"/>
        <c:majorTickMark val="none"/>
        <c:minorTickMark val="none"/>
        <c:tickLblPos val="nextTo"/>
        <c:txPr>
          <a:bodyPr/>
          <a:lstStyle/>
          <a:p>
            <a:pPr>
              <a:defRPr lang="es-HN"/>
            </a:pPr>
            <a:endParaRPr lang="es-HN"/>
          </a:p>
        </c:txPr>
        <c:crossAx val="428311296"/>
        <c:crosses val="autoZero"/>
        <c:auto val="1"/>
        <c:lblAlgn val="ctr"/>
        <c:lblOffset val="100"/>
        <c:noMultiLvlLbl val="0"/>
      </c:catAx>
      <c:valAx>
        <c:axId val="42831129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2511155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10</c:v>
                </c:pt>
                <c:pt idx="1">
                  <c:v>33</c:v>
                </c:pt>
                <c:pt idx="2">
                  <c:v>8</c:v>
                </c:pt>
                <c:pt idx="3">
                  <c:v>10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455236224"/>
        <c:axId val="475465600"/>
        <c:axId val="0"/>
      </c:bar3DChart>
      <c:catAx>
        <c:axId val="455236224"/>
        <c:scaling>
          <c:orientation val="minMax"/>
        </c:scaling>
        <c:delete val="0"/>
        <c:axPos val="b"/>
        <c:numFmt formatCode="General" sourceLinked="0"/>
        <c:majorTickMark val="none"/>
        <c:minorTickMark val="none"/>
        <c:tickLblPos val="nextTo"/>
        <c:txPr>
          <a:bodyPr/>
          <a:lstStyle/>
          <a:p>
            <a:pPr>
              <a:defRPr lang="es-HN"/>
            </a:pPr>
            <a:endParaRPr lang="es-HN"/>
          </a:p>
        </c:txPr>
        <c:crossAx val="475465600"/>
        <c:crosses val="autoZero"/>
        <c:auto val="1"/>
        <c:lblAlgn val="ctr"/>
        <c:lblOffset val="100"/>
        <c:noMultiLvlLbl val="0"/>
      </c:catAx>
      <c:valAx>
        <c:axId val="47546560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55236224"/>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64"/>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0</c:v>
                </c:pt>
                <c:pt idx="4">
                  <c:v>0</c:v>
                </c:pt>
                <c:pt idx="5">
                  <c:v>22</c:v>
                </c:pt>
                <c:pt idx="6">
                  <c:v>0</c:v>
                </c:pt>
                <c:pt idx="7">
                  <c:v>11</c:v>
                </c:pt>
                <c:pt idx="8">
                  <c:v>0</c:v>
                </c:pt>
                <c:pt idx="9">
                  <c:v>0</c:v>
                </c:pt>
                <c:pt idx="10">
                  <c:v>0</c:v>
                </c:pt>
                <c:pt idx="11">
                  <c:v>3</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1004920832"/>
        <c:axId val="1004922752"/>
        <c:axId val="0"/>
      </c:bar3DChart>
      <c:catAx>
        <c:axId val="1004920832"/>
        <c:scaling>
          <c:orientation val="minMax"/>
        </c:scaling>
        <c:delete val="0"/>
        <c:axPos val="b"/>
        <c:numFmt formatCode="General" sourceLinked="0"/>
        <c:majorTickMark val="none"/>
        <c:minorTickMark val="none"/>
        <c:tickLblPos val="nextTo"/>
        <c:txPr>
          <a:bodyPr/>
          <a:lstStyle/>
          <a:p>
            <a:pPr>
              <a:defRPr lang="es-HN"/>
            </a:pPr>
            <a:endParaRPr lang="es-HN"/>
          </a:p>
        </c:txPr>
        <c:crossAx val="1004922752"/>
        <c:crosses val="autoZero"/>
        <c:auto val="1"/>
        <c:lblAlgn val="ctr"/>
        <c:lblOffset val="100"/>
        <c:noMultiLvlLbl val="0"/>
      </c:catAx>
      <c:valAx>
        <c:axId val="100492275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00492083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5</xdr:row>
      <xdr:rowOff>0</xdr:rowOff>
    </xdr:from>
    <xdr:to>
      <xdr:col>11</xdr:col>
      <xdr:colOff>665274</xdr:colOff>
      <xdr:row>12</xdr:row>
      <xdr:rowOff>154789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87550" y="0"/>
          <a:ext cx="2339557" cy="15094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841101</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twoCellAnchor editAs="oneCell">
    <xdr:from>
      <xdr:col>9</xdr:col>
      <xdr:colOff>18137</xdr:colOff>
      <xdr:row>27</xdr:row>
      <xdr:rowOff>0</xdr:rowOff>
    </xdr:from>
    <xdr:to>
      <xdr:col>10</xdr:col>
      <xdr:colOff>841101</xdr:colOff>
      <xdr:row>34</xdr:row>
      <xdr:rowOff>119078</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33562" y="8073572"/>
          <a:ext cx="3185165" cy="12584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ESAR%202016/CESAR%202015/2015/REQUISICIONES%202015/CESAR%202015/2015/20014/REQUISICIONES%202014/POA%20SG%202015%20TODOS/POA%20SG%202015%20MATRIZ%20TERMIN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Docencia y Profesorado Universi"/>
      <sheetName val="Estudiantes y Graduados"/>
      <sheetName val="Gestión del Conocimiento"/>
      <sheetName val="Lo Esencial de la Reforma Univ."/>
      <sheetName val="Aseguramiento de la Calidad"/>
      <sheetName val="Cultura de Innovación Insti..."/>
      <sheetName val="Posgrado"/>
      <sheetName val="Gestion Administrativa"/>
      <sheetName val="Gestión del Talento Humano"/>
      <sheetName val="Gestión Académica"/>
      <sheetName val="Internacionalización de la E.S."/>
      <sheetName val="Gobernabilidad y Procesos..."/>
    </sheetNames>
    <sheetDataSet>
      <sheetData sheetId="0" refreshError="1"/>
      <sheetData sheetId="1" refreshError="1"/>
      <sheetData sheetId="2" refreshError="1">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C566" t="str">
            <v>Total Plan Operativo</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5">
          <cell r="E5" t="str">
            <v>Correlativo de la Actividad</v>
          </cell>
          <cell r="F5" t="str">
            <v>ACTIVIDADES</v>
          </cell>
        </row>
      </sheetData>
      <sheetData sheetId="12" refreshError="1">
        <row r="4">
          <cell r="E4" t="str">
            <v>Correlativo de la Actividad</v>
          </cell>
          <cell r="F4" t="str">
            <v>ACTIVIDADES</v>
          </cell>
        </row>
      </sheetData>
      <sheetData sheetId="13" refreshError="1">
        <row r="6">
          <cell r="E6" t="str">
            <v>Correlativo de la Actividad</v>
          </cell>
          <cell r="F6" t="str">
            <v>ACTIVIDADES</v>
          </cell>
        </row>
      </sheetData>
      <sheetData sheetId="14" refreshError="1">
        <row r="4">
          <cell r="E4" t="str">
            <v>Correlativo de la Actividad</v>
          </cell>
          <cell r="F4" t="str">
            <v>ACTIVIDADES</v>
          </cell>
        </row>
      </sheetData>
      <sheetData sheetId="15" refreshError="1">
        <row r="3">
          <cell r="E3" t="str">
            <v>Correlativo de la Actividad</v>
          </cell>
          <cell r="F3" t="str">
            <v>ACTIVIDADES</v>
          </cell>
        </row>
      </sheetData>
      <sheetData sheetId="16" refreshError="1">
        <row r="5">
          <cell r="E5" t="str">
            <v>Correlativo de la Actividad</v>
          </cell>
          <cell r="F5" t="str">
            <v>ACTIVIDADES</v>
          </cell>
        </row>
      </sheetData>
      <sheetData sheetId="17" refreshError="1">
        <row r="4">
          <cell r="E4" t="str">
            <v>Correlativo de la Actividad</v>
          </cell>
          <cell r="F4" t="str">
            <v>ACTIVIDADES</v>
          </cell>
        </row>
      </sheetData>
      <sheetData sheetId="18" refreshError="1">
        <row r="4">
          <cell r="E4" t="str">
            <v>Correlativo de la Actividad</v>
          </cell>
          <cell r="F4" t="str">
            <v>ACTIVIDADES</v>
          </cell>
        </row>
      </sheetData>
      <sheetData sheetId="19" refreshError="1">
        <row r="5">
          <cell r="E5" t="str">
            <v>Correlativo de la Actividad</v>
          </cell>
          <cell r="F5" t="str">
            <v>ACTIVIDADES</v>
          </cell>
        </row>
        <row r="9">
          <cell r="E9" t="str">
            <v>6.e.1</v>
          </cell>
          <cell r="F9" t="str">
            <v xml:space="preserve">1-Programar reuniones de socializacion y validación por departamento     2- Revisión permanente de los procesos.                   </v>
          </cell>
        </row>
        <row r="10">
          <cell r="E10" t="str">
            <v>6.e.2</v>
          </cell>
          <cell r="F10" t="str">
            <v>Revisar la propuesta del reglamento.                              la realización de talleres para la discusión de la propuesta de reglamento y presentación ante el Consejo Universitario de la propuesta final de reglamento.</v>
          </cell>
        </row>
        <row r="11">
          <cell r="E11" t="str">
            <v>6.a.3</v>
          </cell>
          <cell r="F11" t="str">
            <v>1 Actualización permanentemente  de las licencias Docuware Professional, Cliente usuario ilimitado y Smart Connect que garanticen la sistematización de los procesos. 2- Adquisicion de   cinco licencia Adobe Acrobat XI Pro-(V.11) license 1 used-EDU. en español, una  Licencia Devexpress 2012, cinco licencias IBM SPSS Statistics BASE RED # 20( precios academicos) para 10 usuarios y 20 licencias de produccion Docuware para utilizarla con las Secretarías Academicas de las Facultades y Centros Universitarios Regionales                                 3-Digitalizar  la documentación de las Unidades de la S.G. (Planes de Estudios, Equivalencias, Convenios, Reclamos Administrativos, Títulos, Administración.)</v>
          </cell>
        </row>
        <row r="12">
          <cell r="E12" t="str">
            <v>6.e.4</v>
          </cell>
          <cell r="F12" t="str">
            <v xml:space="preserve">A) Elaboración del manual de funciones.                               B) Realizar las acciones pertinentes para la movilidad del personal como consecuencia de la puesta de vigencia del manual de puestos y salarios.             </v>
          </cell>
        </row>
        <row r="13">
          <cell r="E13" t="str">
            <v>6.e.5</v>
          </cell>
          <cell r="F13" t="str">
            <v xml:space="preserve">Talleres, cursos y charlas </v>
          </cell>
        </row>
        <row r="14">
          <cell r="E14" t="str">
            <v>6.e.6</v>
          </cell>
          <cell r="F14" t="str">
            <v>Elaborar calendario de graduaciones, tener elaborado el total de Títulos a entregar, organizar los actos de graduación, Entrega de medallas a los Graduados con honores Academicos,  viajar a los centros regionales, adquisicion de togas, virretes, mucetas y traje talar para Graduandos y Autoridades, Ciudad Universitaria y Centros Regionales.</v>
          </cell>
        </row>
        <row r="15">
          <cell r="E15" t="str">
            <v>6.e.7</v>
          </cell>
          <cell r="F15" t="str">
            <v xml:space="preserve">Solicitud de Compra de materiales y equipo actualizados como tecnologico (computadoras, scaner, fotocopiadora, planta electrica, cartuchos de tintas, sillas, mesas, etc.) </v>
          </cell>
        </row>
        <row r="16">
          <cell r="E16" t="str">
            <v>6.e.8</v>
          </cell>
          <cell r="F16" t="str">
            <v>Publicación de la memoria anual de manera digital o impresa</v>
          </cell>
        </row>
        <row r="17">
          <cell r="E17" t="str">
            <v>6.e.9</v>
          </cell>
          <cell r="F17" t="str">
            <v>Que la  Unidad de Mercadeo de Servicios y de Manejo de Recursos Tecnologico, y su responsable con su respectivo asistente. Maneje  la Red y otros recursos de información. Tener Actualizado a los jefes de cada Unidad sobre las consulta de los usuarios que realizan a travez de las redes sociales. obtener la informacion diaria de las diferentes Secciones de la SG, sobre los tramites en curso, solicitudes, requisitos; listados y calendarios de Graduacion, con el proposito de mantener informados a los usuarios sobre asuntos de su interes. Realizacion de boletines informativos y estadisticos. visitas y charlas a las Unidades Academicas y Centros Regionales para conocer sus necesidades y estar en concordancia.</v>
          </cell>
        </row>
        <row r="18">
          <cell r="E18" t="str">
            <v>6.e.10</v>
          </cell>
          <cell r="F18" t="str">
            <v>1-Establecimientos de los criterios de organización y clasificación generando un sistema único para el manejo de  la documentación.                     2- Organizar, Clasificar y Catalogar  la documentación.  3- Normalizar el Sistema de Almacenamiento y Conservación de la Documentación.                         4-Iniciar el proceso de Digitalización y automatización de la información.                      5-Generar la Plataforma de Acceso a los usuario de la documentación del archivo física y virtual.                             6-Establecer las alianzas estratégicas al interno y con otras Instituciones Nacionales e Internacionales para el adecuado desarrollo y obtención de resultado del proyecto.</v>
          </cell>
        </row>
        <row r="19">
          <cell r="E19" t="str">
            <v>6.e.11</v>
          </cell>
          <cell r="F19" t="str">
            <v>investigacion para identificar las imagenes, inventario, criterios de clasificacion y proceso de resguardo.     Limpieza, analisis, clasificacion, invetario y expurgo de los fondos documentales por medio de los criterios establecidos en los procesos tecnico. inventario y digitalizacion de las actas de consejo universitario y claustro pleno ademas del fondo historico.   visita a archivos nacionales para organizar actividades archivisticas, gestionar entrevista con Rectoria y Junta de Direccion para gestionar apoyo directo de las autoridades.</v>
          </cell>
        </row>
        <row r="20">
          <cell r="E20" t="str">
            <v>6.e.12</v>
          </cell>
          <cell r="F20" t="str">
            <v>Intalacion de 4 aires acondicionados de la mayor capacidad de "btu", contar con su equipo completo  de audio, aplicación de tecnologia tics y la confeccion de una sala de star con su respectivo mesanine, conforme al diseño existente.</v>
          </cell>
        </row>
      </sheetData>
      <sheetData sheetId="20" refreshError="1">
        <row r="4">
          <cell r="E4" t="str">
            <v>Correlativo de la Actividad</v>
          </cell>
          <cell r="F4" t="str">
            <v>ACTIVIDADES</v>
          </cell>
        </row>
      </sheetData>
      <sheetData sheetId="21" refreshError="1">
        <row r="5">
          <cell r="E5" t="str">
            <v>Correlativo de la Actividad</v>
          </cell>
          <cell r="F5" t="str">
            <v>ACTIVIDADES</v>
          </cell>
        </row>
      </sheetData>
      <sheetData sheetId="22" refreshError="1">
        <row r="4">
          <cell r="E4" t="str">
            <v>Correlativo de la Actividad</v>
          </cell>
          <cell r="F4" t="str">
            <v>ACTIVIDADES</v>
          </cell>
        </row>
      </sheetData>
      <sheetData sheetId="23" refreshError="1">
        <row r="1">
          <cell r="E1" t="str">
            <v>GOBERNABILIDAD Y PROCESO DE GESTIÓN DESCENTRALIZADAS EN REDES</v>
          </cell>
        </row>
        <row r="6">
          <cell r="E6" t="str">
            <v>Correlativo de la Actividad</v>
          </cell>
          <cell r="F6" t="str">
            <v>ACTIVIDADES</v>
          </cell>
        </row>
      </sheetData>
    </sheetDataSet>
  </externalBook>
</externalLink>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55"/>
      <c r="U2" s="555"/>
      <c r="V2" s="555"/>
      <c r="W2" s="555"/>
      <c r="X2" s="555"/>
      <c r="Y2" s="555"/>
      <c r="Z2" s="555"/>
      <c r="AA2" s="555"/>
      <c r="AB2" s="555"/>
      <c r="AC2" s="555" t="s">
        <v>25</v>
      </c>
      <c r="AD2" s="555"/>
      <c r="AE2" s="555"/>
      <c r="AF2" s="555"/>
      <c r="AG2" s="555"/>
      <c r="AH2" s="555"/>
      <c r="AI2" s="555"/>
      <c r="AJ2" s="555"/>
    </row>
    <row r="3" spans="2:36" ht="16.5" customHeight="1" x14ac:dyDescent="0.25">
      <c r="B3" s="33" t="s">
        <v>7</v>
      </c>
      <c r="C3" s="33"/>
      <c r="D3" s="33"/>
      <c r="E3" s="33"/>
      <c r="F3" s="33"/>
      <c r="G3" s="33"/>
      <c r="H3" s="33"/>
      <c r="I3" s="33"/>
      <c r="J3" s="33"/>
      <c r="K3" s="33"/>
      <c r="L3" s="33"/>
      <c r="M3" s="33"/>
      <c r="N3" s="33"/>
      <c r="O3" s="33"/>
      <c r="P3" s="33"/>
      <c r="Q3" s="33"/>
      <c r="R3" s="33"/>
      <c r="S3" s="33"/>
      <c r="T3" s="555"/>
      <c r="U3" s="555"/>
      <c r="V3" s="555"/>
      <c r="W3" s="555"/>
      <c r="X3" s="555"/>
      <c r="Y3" s="555"/>
      <c r="Z3" s="555"/>
      <c r="AA3" s="555"/>
      <c r="AB3" s="555"/>
      <c r="AC3" s="555" t="s">
        <v>7</v>
      </c>
      <c r="AD3" s="555"/>
      <c r="AE3" s="555"/>
      <c r="AF3" s="555"/>
      <c r="AG3" s="555"/>
      <c r="AH3" s="555"/>
      <c r="AI3" s="555"/>
      <c r="AJ3" s="555"/>
    </row>
    <row r="4" spans="2:36" ht="12.75" customHeight="1" x14ac:dyDescent="0.25">
      <c r="B4" s="33" t="s">
        <v>36</v>
      </c>
      <c r="C4" s="33"/>
      <c r="D4" s="33"/>
      <c r="E4" s="33"/>
      <c r="F4" s="33"/>
      <c r="G4" s="33"/>
      <c r="H4" s="33"/>
      <c r="I4" s="33"/>
      <c r="J4" s="33"/>
      <c r="K4" s="33"/>
      <c r="L4" s="33"/>
      <c r="M4" s="33"/>
      <c r="N4" s="33"/>
      <c r="O4" s="33"/>
      <c r="P4" s="33"/>
      <c r="Q4" s="33"/>
      <c r="R4" s="33"/>
      <c r="S4" s="33"/>
      <c r="T4" s="555"/>
      <c r="U4" s="555"/>
      <c r="V4" s="555"/>
      <c r="W4" s="555"/>
      <c r="X4" s="555"/>
      <c r="Y4" s="555"/>
      <c r="Z4" s="555"/>
      <c r="AA4" s="555"/>
      <c r="AB4" s="555"/>
      <c r="AC4" s="555" t="s">
        <v>36</v>
      </c>
      <c r="AD4" s="555"/>
      <c r="AE4" s="555"/>
      <c r="AF4" s="555"/>
      <c r="AG4" s="555"/>
      <c r="AH4" s="555"/>
      <c r="AI4" s="555"/>
      <c r="AJ4" s="555"/>
    </row>
    <row r="5" spans="2:36" ht="15.75" x14ac:dyDescent="0.25">
      <c r="B5" s="2"/>
      <c r="C5" s="2"/>
      <c r="D5" s="2"/>
    </row>
    <row r="6" spans="2:36" ht="16.5" thickBot="1" x14ac:dyDescent="0.3">
      <c r="B6" s="2"/>
      <c r="C6" s="2"/>
      <c r="D6" s="2"/>
    </row>
    <row r="7" spans="2:36" ht="75.75" customHeight="1" x14ac:dyDescent="0.25">
      <c r="B7" s="552" t="s">
        <v>20</v>
      </c>
      <c r="C7" s="552" t="s">
        <v>38</v>
      </c>
      <c r="D7" s="552" t="s">
        <v>39</v>
      </c>
      <c r="E7" s="561" t="s">
        <v>40</v>
      </c>
      <c r="F7" s="552" t="s">
        <v>37</v>
      </c>
      <c r="G7" s="561" t="s">
        <v>9</v>
      </c>
      <c r="H7" s="550" t="s">
        <v>0</v>
      </c>
      <c r="I7" s="550" t="s">
        <v>8</v>
      </c>
      <c r="J7" s="550" t="s">
        <v>16</v>
      </c>
      <c r="K7" s="550"/>
      <c r="L7" s="550" t="s">
        <v>13</v>
      </c>
      <c r="M7" s="550"/>
      <c r="N7" s="550"/>
      <c r="O7" s="550"/>
      <c r="P7" s="550"/>
      <c r="Q7" s="550"/>
      <c r="R7" s="550"/>
      <c r="S7" s="550"/>
      <c r="T7" s="552" t="s">
        <v>14</v>
      </c>
      <c r="U7" s="550" t="s">
        <v>18</v>
      </c>
      <c r="V7" s="550" t="s">
        <v>26</v>
      </c>
      <c r="W7" s="550"/>
      <c r="X7" s="550" t="s">
        <v>15</v>
      </c>
      <c r="Y7" s="550" t="s">
        <v>17</v>
      </c>
      <c r="Z7" s="550"/>
      <c r="AA7" s="550" t="s">
        <v>22</v>
      </c>
      <c r="AB7" s="550" t="s">
        <v>32</v>
      </c>
      <c r="AC7" s="556" t="s">
        <v>31</v>
      </c>
      <c r="AD7" s="556"/>
      <c r="AE7" s="556"/>
      <c r="AF7" s="556"/>
      <c r="AG7" s="550" t="s">
        <v>28</v>
      </c>
      <c r="AH7" s="550" t="s">
        <v>29</v>
      </c>
      <c r="AI7" s="550" t="s">
        <v>1</v>
      </c>
      <c r="AJ7" s="550" t="s">
        <v>2</v>
      </c>
    </row>
    <row r="8" spans="2:36" ht="15.75" customHeight="1" x14ac:dyDescent="0.25">
      <c r="B8" s="553"/>
      <c r="C8" s="553"/>
      <c r="D8" s="553"/>
      <c r="E8" s="562"/>
      <c r="F8" s="553"/>
      <c r="G8" s="562"/>
      <c r="H8" s="551"/>
      <c r="I8" s="551"/>
      <c r="J8" s="551" t="s">
        <v>33</v>
      </c>
      <c r="K8" s="551" t="s">
        <v>19</v>
      </c>
      <c r="L8" s="554" t="s">
        <v>3</v>
      </c>
      <c r="M8" s="554"/>
      <c r="N8" s="554" t="s">
        <v>4</v>
      </c>
      <c r="O8" s="554"/>
      <c r="P8" s="554" t="s">
        <v>5</v>
      </c>
      <c r="Q8" s="554"/>
      <c r="R8" s="554" t="s">
        <v>6</v>
      </c>
      <c r="S8" s="554"/>
      <c r="T8" s="553"/>
      <c r="U8" s="551"/>
      <c r="V8" s="551" t="s">
        <v>23</v>
      </c>
      <c r="W8" s="551" t="s">
        <v>21</v>
      </c>
      <c r="X8" s="551"/>
      <c r="Y8" s="551" t="s">
        <v>23</v>
      </c>
      <c r="Z8" s="551" t="s">
        <v>21</v>
      </c>
      <c r="AA8" s="551"/>
      <c r="AB8" s="551"/>
      <c r="AC8" s="14" t="s">
        <v>3</v>
      </c>
      <c r="AD8" s="14" t="s">
        <v>4</v>
      </c>
      <c r="AE8" s="14" t="s">
        <v>5</v>
      </c>
      <c r="AF8" s="14" t="s">
        <v>6</v>
      </c>
      <c r="AG8" s="551"/>
      <c r="AH8" s="551"/>
      <c r="AI8" s="551"/>
      <c r="AJ8" s="551"/>
    </row>
    <row r="9" spans="2:36" ht="78.75" x14ac:dyDescent="0.25">
      <c r="B9" s="553"/>
      <c r="C9" s="553"/>
      <c r="D9" s="553"/>
      <c r="E9" s="562"/>
      <c r="F9" s="553"/>
      <c r="G9" s="562"/>
      <c r="H9" s="551"/>
      <c r="I9" s="551"/>
      <c r="J9" s="551"/>
      <c r="K9" s="551"/>
      <c r="L9" s="32" t="s">
        <v>11</v>
      </c>
      <c r="M9" s="32" t="s">
        <v>12</v>
      </c>
      <c r="N9" s="32" t="s">
        <v>11</v>
      </c>
      <c r="O9" s="32" t="s">
        <v>12</v>
      </c>
      <c r="P9" s="32" t="s">
        <v>11</v>
      </c>
      <c r="Q9" s="32" t="s">
        <v>12</v>
      </c>
      <c r="R9" s="32" t="s">
        <v>11</v>
      </c>
      <c r="S9" s="32" t="s">
        <v>12</v>
      </c>
      <c r="T9" s="553"/>
      <c r="U9" s="551"/>
      <c r="V9" s="551"/>
      <c r="W9" s="551"/>
      <c r="X9" s="551"/>
      <c r="Y9" s="551"/>
      <c r="Z9" s="551"/>
      <c r="AA9" s="551"/>
      <c r="AB9" s="551"/>
      <c r="AC9" s="14" t="s">
        <v>24</v>
      </c>
      <c r="AD9" s="14" t="s">
        <v>24</v>
      </c>
      <c r="AE9" s="14" t="s">
        <v>24</v>
      </c>
      <c r="AF9" s="14" t="s">
        <v>24</v>
      </c>
      <c r="AG9" s="551"/>
      <c r="AH9" s="551"/>
      <c r="AI9" s="551"/>
      <c r="AJ9" s="551"/>
    </row>
    <row r="10" spans="2:36" ht="136.5" customHeight="1" x14ac:dyDescent="0.25">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59" t="s">
        <v>10</v>
      </c>
      <c r="K31" s="560"/>
      <c r="L31" s="557"/>
      <c r="M31" s="558"/>
      <c r="N31" s="557"/>
      <c r="O31" s="558"/>
      <c r="P31" s="557"/>
      <c r="Q31" s="558"/>
      <c r="R31" s="557"/>
      <c r="S31" s="558"/>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6" t="s">
        <v>249</v>
      </c>
      <c r="B1" s="189" t="s">
        <v>250</v>
      </c>
      <c r="C1" s="180" t="s">
        <v>251</v>
      </c>
      <c r="D1" s="180" t="s">
        <v>494</v>
      </c>
      <c r="E1" s="180" t="s">
        <v>496</v>
      </c>
      <c r="F1" s="180" t="s">
        <v>498</v>
      </c>
      <c r="G1" s="180" t="s">
        <v>500</v>
      </c>
      <c r="H1" s="180" t="s">
        <v>502</v>
      </c>
      <c r="I1" s="180" t="s">
        <v>504</v>
      </c>
      <c r="J1" s="180" t="s">
        <v>252</v>
      </c>
      <c r="K1" s="180" t="s">
        <v>507</v>
      </c>
      <c r="L1" s="180" t="s">
        <v>253</v>
      </c>
      <c r="M1" s="180" t="s">
        <v>509</v>
      </c>
      <c r="N1" s="180" t="s">
        <v>511</v>
      </c>
      <c r="O1" s="180" t="s">
        <v>513</v>
      </c>
      <c r="P1" s="180" t="s">
        <v>254</v>
      </c>
      <c r="Q1" s="180" t="s">
        <v>514</v>
      </c>
      <c r="R1" s="180" t="s">
        <v>517</v>
      </c>
      <c r="S1" s="180" t="s">
        <v>255</v>
      </c>
      <c r="T1" s="180" t="s">
        <v>519</v>
      </c>
      <c r="U1" s="180" t="s">
        <v>256</v>
      </c>
      <c r="V1" s="180" t="s">
        <v>520</v>
      </c>
      <c r="W1" s="180" t="s">
        <v>521</v>
      </c>
      <c r="X1" s="180" t="s">
        <v>525</v>
      </c>
      <c r="Y1" s="180" t="s">
        <v>272</v>
      </c>
      <c r="Z1" s="180" t="s">
        <v>526</v>
      </c>
      <c r="AA1" s="180" t="s">
        <v>528</v>
      </c>
      <c r="AB1" s="180" t="s">
        <v>530</v>
      </c>
      <c r="AC1" s="180" t="s">
        <v>273</v>
      </c>
      <c r="AD1" s="180" t="s">
        <v>532</v>
      </c>
      <c r="AE1" s="180" t="s">
        <v>534</v>
      </c>
      <c r="AF1" s="180" t="s">
        <v>536</v>
      </c>
      <c r="AG1" s="180" t="s">
        <v>538</v>
      </c>
      <c r="AH1" s="180" t="s">
        <v>248</v>
      </c>
      <c r="AI1" s="180" t="s">
        <v>540</v>
      </c>
      <c r="AJ1" s="189" t="s">
        <v>257</v>
      </c>
      <c r="AK1" s="180" t="s">
        <v>542</v>
      </c>
      <c r="AL1" s="180" t="s">
        <v>258</v>
      </c>
      <c r="AM1" s="180" t="s">
        <v>544</v>
      </c>
      <c r="AN1" s="180" t="s">
        <v>546</v>
      </c>
      <c r="AO1" s="180" t="s">
        <v>259</v>
      </c>
      <c r="AP1" s="180" t="s">
        <v>548</v>
      </c>
      <c r="AQ1" s="180" t="s">
        <v>550</v>
      </c>
      <c r="AR1" s="180" t="s">
        <v>260</v>
      </c>
      <c r="AS1" s="180" t="s">
        <v>551</v>
      </c>
      <c r="AT1" s="180" t="s">
        <v>553</v>
      </c>
      <c r="AU1" s="180" t="s">
        <v>554</v>
      </c>
      <c r="AV1" s="180" t="s">
        <v>555</v>
      </c>
      <c r="AW1" s="180" t="s">
        <v>557</v>
      </c>
      <c r="AX1" s="180" t="s">
        <v>559</v>
      </c>
      <c r="AY1" s="180" t="s">
        <v>560</v>
      </c>
      <c r="AZ1" s="180" t="s">
        <v>261</v>
      </c>
      <c r="BA1" s="180" t="s">
        <v>562</v>
      </c>
      <c r="BB1" s="180" t="s">
        <v>564</v>
      </c>
      <c r="BC1" s="180" t="s">
        <v>566</v>
      </c>
      <c r="BD1" s="180" t="s">
        <v>568</v>
      </c>
      <c r="BE1" s="180" t="s">
        <v>570</v>
      </c>
      <c r="BF1" s="180" t="s">
        <v>572</v>
      </c>
      <c r="BG1" s="180" t="s">
        <v>574</v>
      </c>
      <c r="BH1" s="180" t="s">
        <v>576</v>
      </c>
      <c r="BI1" s="180" t="s">
        <v>274</v>
      </c>
      <c r="BJ1" s="180" t="s">
        <v>578</v>
      </c>
      <c r="BK1" s="180" t="s">
        <v>580</v>
      </c>
      <c r="BL1" s="180" t="s">
        <v>582</v>
      </c>
      <c r="BM1" s="180" t="s">
        <v>584</v>
      </c>
      <c r="BN1" s="180" t="s">
        <v>586</v>
      </c>
      <c r="BO1" s="180" t="s">
        <v>588</v>
      </c>
      <c r="BP1" s="180" t="s">
        <v>590</v>
      </c>
      <c r="BQ1" s="180" t="s">
        <v>592</v>
      </c>
      <c r="BR1" s="180" t="s">
        <v>594</v>
      </c>
      <c r="BS1" s="180" t="s">
        <v>596</v>
      </c>
      <c r="BT1" s="189" t="s">
        <v>262</v>
      </c>
      <c r="BU1" s="180" t="s">
        <v>263</v>
      </c>
      <c r="BV1" s="180" t="s">
        <v>598</v>
      </c>
      <c r="BW1" s="180" t="s">
        <v>264</v>
      </c>
      <c r="BX1" s="180" t="s">
        <v>600</v>
      </c>
      <c r="BY1" s="180" t="s">
        <v>602</v>
      </c>
      <c r="BZ1" s="189" t="s">
        <v>265</v>
      </c>
      <c r="CA1" s="180" t="s">
        <v>266</v>
      </c>
      <c r="CB1" s="180" t="s">
        <v>604</v>
      </c>
      <c r="CC1" s="180" t="s">
        <v>267</v>
      </c>
      <c r="CD1" s="180" t="s">
        <v>606</v>
      </c>
      <c r="CE1" s="180" t="s">
        <v>608</v>
      </c>
      <c r="CF1" s="180" t="s">
        <v>610</v>
      </c>
      <c r="CG1" s="189" t="s">
        <v>268</v>
      </c>
      <c r="CH1" s="180" t="s">
        <v>616</v>
      </c>
      <c r="CI1" s="180" t="s">
        <v>618</v>
      </c>
      <c r="CJ1" s="180" t="s">
        <v>269</v>
      </c>
      <c r="CK1" s="180" t="s">
        <v>612</v>
      </c>
      <c r="CL1" s="180" t="s">
        <v>614</v>
      </c>
      <c r="CM1" s="180" t="s">
        <v>270</v>
      </c>
      <c r="CN1" s="180" t="s">
        <v>620</v>
      </c>
      <c r="CO1" s="180" t="s">
        <v>271</v>
      </c>
      <c r="CP1" s="180" t="s">
        <v>621</v>
      </c>
      <c r="CQ1" s="177" t="s">
        <v>275</v>
      </c>
      <c r="CR1" s="189" t="s">
        <v>276</v>
      </c>
      <c r="CS1" s="180" t="s">
        <v>622</v>
      </c>
      <c r="CT1" s="180" t="s">
        <v>623</v>
      </c>
      <c r="CU1" s="180" t="s">
        <v>625</v>
      </c>
      <c r="CV1" s="180" t="s">
        <v>277</v>
      </c>
      <c r="CW1" s="180" t="s">
        <v>627</v>
      </c>
      <c r="CX1" s="180" t="s">
        <v>629</v>
      </c>
      <c r="CY1" s="180" t="s">
        <v>631</v>
      </c>
      <c r="CZ1" s="180" t="s">
        <v>633</v>
      </c>
      <c r="DA1" s="180" t="s">
        <v>635</v>
      </c>
      <c r="DB1" s="180" t="s">
        <v>637</v>
      </c>
      <c r="DC1" s="189" t="s">
        <v>278</v>
      </c>
      <c r="DD1" s="180" t="s">
        <v>279</v>
      </c>
      <c r="DE1" s="180" t="s">
        <v>639</v>
      </c>
      <c r="DF1" s="180" t="s">
        <v>280</v>
      </c>
      <c r="DG1" s="180" t="s">
        <v>641</v>
      </c>
      <c r="DH1" s="180" t="s">
        <v>643</v>
      </c>
      <c r="DI1" s="180" t="s">
        <v>645</v>
      </c>
      <c r="DJ1" s="180" t="s">
        <v>647</v>
      </c>
      <c r="DK1" s="180" t="s">
        <v>649</v>
      </c>
      <c r="DL1" s="180" t="s">
        <v>651</v>
      </c>
      <c r="DM1" s="180" t="s">
        <v>653</v>
      </c>
      <c r="DN1" s="180" t="s">
        <v>281</v>
      </c>
      <c r="DO1" s="180" t="s">
        <v>655</v>
      </c>
      <c r="DP1" s="180" t="s">
        <v>657</v>
      </c>
      <c r="DQ1" s="180" t="s">
        <v>659</v>
      </c>
      <c r="DR1" s="189" t="s">
        <v>282</v>
      </c>
      <c r="DS1" s="180" t="s">
        <v>661</v>
      </c>
      <c r="DT1" s="180" t="s">
        <v>283</v>
      </c>
      <c r="DU1" s="180" t="s">
        <v>663</v>
      </c>
      <c r="DV1" s="180" t="s">
        <v>284</v>
      </c>
      <c r="DW1" s="180" t="s">
        <v>665</v>
      </c>
      <c r="DX1" s="180" t="s">
        <v>667</v>
      </c>
      <c r="DY1" s="180" t="s">
        <v>669</v>
      </c>
      <c r="DZ1" s="180" t="s">
        <v>671</v>
      </c>
      <c r="EA1" s="180" t="s">
        <v>673</v>
      </c>
      <c r="EB1" s="180" t="s">
        <v>675</v>
      </c>
      <c r="EC1" s="180" t="s">
        <v>677</v>
      </c>
      <c r="ED1" s="180" t="s">
        <v>679</v>
      </c>
      <c r="EE1" s="180" t="s">
        <v>681</v>
      </c>
      <c r="EF1" s="180" t="s">
        <v>683</v>
      </c>
      <c r="EG1" s="180" t="s">
        <v>685</v>
      </c>
      <c r="EH1" s="189" t="s">
        <v>285</v>
      </c>
      <c r="EI1" s="180" t="s">
        <v>687</v>
      </c>
      <c r="EJ1" s="180" t="s">
        <v>286</v>
      </c>
      <c r="EK1" s="180" t="s">
        <v>689</v>
      </c>
      <c r="EL1" s="180" t="s">
        <v>691</v>
      </c>
      <c r="EM1" s="180" t="s">
        <v>287</v>
      </c>
      <c r="EN1" s="180" t="s">
        <v>693</v>
      </c>
      <c r="EO1" s="180" t="s">
        <v>695</v>
      </c>
      <c r="EP1" s="180" t="s">
        <v>288</v>
      </c>
      <c r="EQ1" s="180" t="s">
        <v>697</v>
      </c>
      <c r="ER1" s="180" t="s">
        <v>699</v>
      </c>
      <c r="ES1" s="180" t="s">
        <v>701</v>
      </c>
      <c r="ET1" s="180" t="s">
        <v>289</v>
      </c>
      <c r="EU1" s="180" t="s">
        <v>703</v>
      </c>
      <c r="EV1" s="180" t="s">
        <v>705</v>
      </c>
      <c r="EW1" s="189" t="s">
        <v>290</v>
      </c>
      <c r="EX1" s="180" t="s">
        <v>291</v>
      </c>
      <c r="EY1" s="180" t="s">
        <v>707</v>
      </c>
      <c r="EZ1" s="180" t="s">
        <v>709</v>
      </c>
      <c r="FA1" s="180" t="s">
        <v>711</v>
      </c>
      <c r="FB1" s="180" t="s">
        <v>713</v>
      </c>
      <c r="FC1" s="180" t="s">
        <v>292</v>
      </c>
      <c r="FD1" s="180" t="s">
        <v>715</v>
      </c>
      <c r="FE1" s="180" t="s">
        <v>717</v>
      </c>
      <c r="FF1" s="180" t="s">
        <v>719</v>
      </c>
      <c r="FG1" s="180" t="s">
        <v>721</v>
      </c>
      <c r="FH1" s="180" t="s">
        <v>723</v>
      </c>
      <c r="FI1" s="180" t="s">
        <v>293</v>
      </c>
      <c r="FJ1" s="180" t="s">
        <v>726</v>
      </c>
      <c r="FK1" s="180" t="s">
        <v>294</v>
      </c>
      <c r="FL1" s="180" t="s">
        <v>729</v>
      </c>
      <c r="FM1" s="180" t="s">
        <v>730</v>
      </c>
      <c r="FN1" s="180" t="s">
        <v>732</v>
      </c>
      <c r="FO1" s="180" t="s">
        <v>295</v>
      </c>
      <c r="FP1" s="180" t="s">
        <v>735</v>
      </c>
      <c r="FQ1" s="180" t="s">
        <v>736</v>
      </c>
      <c r="FR1" s="180" t="s">
        <v>738</v>
      </c>
      <c r="FS1" s="180" t="s">
        <v>296</v>
      </c>
      <c r="FT1" s="180" t="s">
        <v>741</v>
      </c>
      <c r="FU1" s="180" t="s">
        <v>743</v>
      </c>
      <c r="FV1" s="180" t="s">
        <v>745</v>
      </c>
      <c r="FW1" s="189" t="s">
        <v>297</v>
      </c>
      <c r="FX1" s="189" t="s">
        <v>298</v>
      </c>
      <c r="FY1" s="180" t="s">
        <v>304</v>
      </c>
      <c r="FZ1" s="180" t="s">
        <v>747</v>
      </c>
      <c r="GA1" s="180" t="s">
        <v>749</v>
      </c>
      <c r="GB1" s="180" t="s">
        <v>751</v>
      </c>
      <c r="GC1" s="180" t="s">
        <v>753</v>
      </c>
      <c r="GD1" s="180" t="s">
        <v>755</v>
      </c>
      <c r="GE1" s="180" t="s">
        <v>757</v>
      </c>
      <c r="GF1" s="189" t="s">
        <v>299</v>
      </c>
      <c r="GG1" s="180" t="s">
        <v>305</v>
      </c>
      <c r="GH1" s="180" t="s">
        <v>759</v>
      </c>
      <c r="GI1" s="180" t="s">
        <v>761</v>
      </c>
      <c r="GJ1" s="180" t="s">
        <v>762</v>
      </c>
      <c r="GK1" s="180" t="s">
        <v>306</v>
      </c>
      <c r="GL1" s="180" t="s">
        <v>765</v>
      </c>
      <c r="GM1" s="180" t="s">
        <v>766</v>
      </c>
      <c r="GN1" s="189" t="s">
        <v>300</v>
      </c>
      <c r="GO1" s="180" t="s">
        <v>301</v>
      </c>
      <c r="GP1" s="180" t="s">
        <v>768</v>
      </c>
      <c r="GQ1" s="180" t="s">
        <v>770</v>
      </c>
      <c r="GR1" s="180" t="s">
        <v>772</v>
      </c>
      <c r="GS1" s="180" t="s">
        <v>774</v>
      </c>
      <c r="GT1" s="180" t="s">
        <v>776</v>
      </c>
      <c r="GU1" s="189" t="s">
        <v>302</v>
      </c>
      <c r="GV1" s="180" t="s">
        <v>303</v>
      </c>
      <c r="GW1" s="180" t="s">
        <v>778</v>
      </c>
      <c r="GX1" s="180" t="s">
        <v>780</v>
      </c>
      <c r="GY1" s="180" t="s">
        <v>782</v>
      </c>
      <c r="GZ1" s="180" t="s">
        <v>784</v>
      </c>
      <c r="HA1" s="180" t="s">
        <v>786</v>
      </c>
      <c r="HB1" s="180" t="s">
        <v>788</v>
      </c>
      <c r="HC1" s="177" t="s">
        <v>307</v>
      </c>
      <c r="HD1" s="189" t="s">
        <v>308</v>
      </c>
      <c r="HE1" s="180" t="s">
        <v>309</v>
      </c>
      <c r="HF1" s="180" t="s">
        <v>790</v>
      </c>
      <c r="HG1" s="180" t="s">
        <v>792</v>
      </c>
      <c r="HH1" s="180" t="s">
        <v>794</v>
      </c>
      <c r="HI1" s="180" t="s">
        <v>796</v>
      </c>
      <c r="HJ1" s="180" t="s">
        <v>310</v>
      </c>
      <c r="HK1" s="180" t="s">
        <v>799</v>
      </c>
      <c r="HL1" s="180" t="s">
        <v>327</v>
      </c>
      <c r="HM1" s="180" t="s">
        <v>837</v>
      </c>
      <c r="HN1" s="180" t="s">
        <v>839</v>
      </c>
      <c r="HO1" s="180" t="s">
        <v>841</v>
      </c>
      <c r="HP1" s="189" t="s">
        <v>311</v>
      </c>
      <c r="HQ1" s="180" t="s">
        <v>801</v>
      </c>
      <c r="HR1" s="180" t="s">
        <v>803</v>
      </c>
      <c r="HS1" s="180" t="s">
        <v>312</v>
      </c>
      <c r="HT1" s="180" t="s">
        <v>806</v>
      </c>
      <c r="HU1" s="180" t="s">
        <v>808</v>
      </c>
      <c r="HV1" s="180" t="s">
        <v>809</v>
      </c>
      <c r="HW1" s="180" t="s">
        <v>811</v>
      </c>
      <c r="HX1" s="189" t="s">
        <v>313</v>
      </c>
      <c r="HY1" s="180" t="s">
        <v>813</v>
      </c>
      <c r="HZ1" s="180" t="s">
        <v>815</v>
      </c>
      <c r="IA1" s="180" t="s">
        <v>817</v>
      </c>
      <c r="IB1" s="180" t="s">
        <v>314</v>
      </c>
      <c r="IC1" s="180" t="s">
        <v>819</v>
      </c>
      <c r="ID1" s="180" t="s">
        <v>821</v>
      </c>
      <c r="IE1" s="180" t="s">
        <v>315</v>
      </c>
      <c r="IF1" s="180" t="s">
        <v>823</v>
      </c>
      <c r="IG1" s="180" t="s">
        <v>825</v>
      </c>
      <c r="IH1" s="180" t="s">
        <v>316</v>
      </c>
      <c r="II1" s="180" t="s">
        <v>827</v>
      </c>
      <c r="IJ1" s="180" t="s">
        <v>829</v>
      </c>
      <c r="IK1" s="180" t="s">
        <v>831</v>
      </c>
      <c r="IL1" s="180" t="s">
        <v>833</v>
      </c>
      <c r="IM1" s="180" t="s">
        <v>317</v>
      </c>
      <c r="IN1" s="180" t="s">
        <v>835</v>
      </c>
      <c r="IO1" s="189" t="s">
        <v>318</v>
      </c>
      <c r="IP1" s="180" t="s">
        <v>843</v>
      </c>
      <c r="IQ1" s="180" t="s">
        <v>845</v>
      </c>
      <c r="IR1" s="180" t="s">
        <v>319</v>
      </c>
      <c r="IS1" s="180" t="s">
        <v>847</v>
      </c>
      <c r="IT1" s="180" t="s">
        <v>849</v>
      </c>
      <c r="IU1" s="180" t="s">
        <v>851</v>
      </c>
      <c r="IV1" s="189" t="s">
        <v>320</v>
      </c>
      <c r="IW1" s="180" t="s">
        <v>853</v>
      </c>
      <c r="IX1" s="180" t="s">
        <v>321</v>
      </c>
      <c r="IY1" s="180" t="s">
        <v>856</v>
      </c>
      <c r="IZ1" s="180" t="s">
        <v>858</v>
      </c>
      <c r="JA1" s="180" t="s">
        <v>860</v>
      </c>
      <c r="JB1" s="180" t="s">
        <v>862</v>
      </c>
      <c r="JC1" s="180" t="s">
        <v>864</v>
      </c>
      <c r="JD1" s="180" t="s">
        <v>866</v>
      </c>
      <c r="JE1" s="180" t="s">
        <v>322</v>
      </c>
      <c r="JF1" s="180" t="s">
        <v>869</v>
      </c>
      <c r="JG1" s="180" t="s">
        <v>871</v>
      </c>
      <c r="JH1" s="180" t="s">
        <v>873</v>
      </c>
      <c r="JI1" s="180" t="s">
        <v>875</v>
      </c>
      <c r="JJ1" s="180" t="s">
        <v>877</v>
      </c>
      <c r="JK1" s="180" t="s">
        <v>879</v>
      </c>
      <c r="JL1" s="180" t="s">
        <v>881</v>
      </c>
      <c r="JM1" s="180" t="s">
        <v>883</v>
      </c>
      <c r="JN1" s="180" t="s">
        <v>323</v>
      </c>
      <c r="JO1" s="180" t="s">
        <v>886</v>
      </c>
      <c r="JP1" s="180" t="s">
        <v>888</v>
      </c>
      <c r="JQ1" s="180" t="s">
        <v>890</v>
      </c>
      <c r="JR1" s="180" t="s">
        <v>892</v>
      </c>
      <c r="JS1" s="180" t="s">
        <v>893</v>
      </c>
      <c r="JT1" s="180" t="s">
        <v>895</v>
      </c>
      <c r="JU1" s="180" t="s">
        <v>897</v>
      </c>
      <c r="JV1" s="180" t="s">
        <v>899</v>
      </c>
      <c r="JW1" s="180" t="s">
        <v>901</v>
      </c>
      <c r="JX1" s="180" t="s">
        <v>903</v>
      </c>
      <c r="JY1" s="180" t="s">
        <v>905</v>
      </c>
      <c r="JZ1" s="180" t="s">
        <v>907</v>
      </c>
      <c r="KA1" s="180" t="s">
        <v>909</v>
      </c>
      <c r="KB1" s="180" t="s">
        <v>911</v>
      </c>
      <c r="KC1" s="180" t="s">
        <v>913</v>
      </c>
      <c r="KD1" s="180" t="s">
        <v>915</v>
      </c>
      <c r="KE1" s="180" t="s">
        <v>917</v>
      </c>
      <c r="KF1" s="180" t="s">
        <v>919</v>
      </c>
      <c r="KG1" s="180" t="s">
        <v>921</v>
      </c>
      <c r="KH1" s="180" t="s">
        <v>923</v>
      </c>
      <c r="KI1" s="180" t="s">
        <v>925</v>
      </c>
      <c r="KJ1" s="180" t="s">
        <v>927</v>
      </c>
      <c r="KK1" s="180" t="s">
        <v>929</v>
      </c>
      <c r="KL1" s="180" t="s">
        <v>931</v>
      </c>
      <c r="KM1" s="180" t="s">
        <v>933</v>
      </c>
      <c r="KN1" s="180" t="s">
        <v>935</v>
      </c>
      <c r="KO1" s="189" t="s">
        <v>324</v>
      </c>
      <c r="KP1" s="180" t="s">
        <v>937</v>
      </c>
      <c r="KQ1" s="180" t="s">
        <v>325</v>
      </c>
      <c r="KR1" s="180" t="s">
        <v>940</v>
      </c>
      <c r="KS1" s="180" t="s">
        <v>942</v>
      </c>
      <c r="KT1" s="180" t="s">
        <v>944</v>
      </c>
      <c r="KU1" s="180" t="s">
        <v>946</v>
      </c>
      <c r="KV1" s="180" t="s">
        <v>326</v>
      </c>
      <c r="KW1" s="180" t="s">
        <v>949</v>
      </c>
      <c r="KX1" s="180" t="s">
        <v>951</v>
      </c>
      <c r="KY1" s="180" t="s">
        <v>953</v>
      </c>
      <c r="KZ1" s="180" t="s">
        <v>955</v>
      </c>
      <c r="LA1" s="180" t="s">
        <v>957</v>
      </c>
      <c r="LB1" s="180" t="s">
        <v>959</v>
      </c>
      <c r="LC1" s="180" t="s">
        <v>961</v>
      </c>
      <c r="LD1" s="177" t="s">
        <v>328</v>
      </c>
      <c r="LE1" s="189" t="s">
        <v>329</v>
      </c>
      <c r="LF1" s="180" t="s">
        <v>330</v>
      </c>
      <c r="LG1" s="180" t="s">
        <v>344</v>
      </c>
      <c r="LH1" s="180" t="s">
        <v>963</v>
      </c>
      <c r="LI1" s="180" t="s">
        <v>965</v>
      </c>
      <c r="LJ1" s="180" t="s">
        <v>967</v>
      </c>
      <c r="LK1" s="180" t="s">
        <v>969</v>
      </c>
      <c r="LL1" s="180" t="s">
        <v>345</v>
      </c>
      <c r="LM1" s="180" t="s">
        <v>971</v>
      </c>
      <c r="LN1" s="180" t="s">
        <v>346</v>
      </c>
      <c r="LO1" s="180" t="s">
        <v>973</v>
      </c>
      <c r="LP1" s="180" t="s">
        <v>331</v>
      </c>
      <c r="LQ1" s="180" t="s">
        <v>975</v>
      </c>
      <c r="LR1" s="180" t="s">
        <v>347</v>
      </c>
      <c r="LS1" s="180" t="s">
        <v>977</v>
      </c>
      <c r="LT1" s="180" t="s">
        <v>979</v>
      </c>
      <c r="LU1" s="180" t="s">
        <v>348</v>
      </c>
      <c r="LV1" s="189" t="s">
        <v>332</v>
      </c>
      <c r="LW1" s="180" t="s">
        <v>333</v>
      </c>
      <c r="LX1" s="180" t="s">
        <v>981</v>
      </c>
      <c r="LY1" s="180" t="s">
        <v>983</v>
      </c>
      <c r="LZ1" s="180" t="s">
        <v>984</v>
      </c>
      <c r="MA1" s="180" t="s">
        <v>986</v>
      </c>
      <c r="MB1" s="180" t="s">
        <v>987</v>
      </c>
      <c r="MC1" s="180" t="s">
        <v>989</v>
      </c>
      <c r="MD1" s="180" t="s">
        <v>991</v>
      </c>
      <c r="ME1" s="180" t="s">
        <v>993</v>
      </c>
      <c r="MF1" s="180" t="s">
        <v>995</v>
      </c>
      <c r="MG1" s="180" t="s">
        <v>334</v>
      </c>
      <c r="MH1" s="180" t="s">
        <v>998</v>
      </c>
      <c r="MI1" s="180" t="s">
        <v>999</v>
      </c>
      <c r="MJ1" s="180" t="s">
        <v>1001</v>
      </c>
      <c r="MK1" s="180" t="s">
        <v>335</v>
      </c>
      <c r="ML1" s="180" t="s">
        <v>1004</v>
      </c>
      <c r="MM1" s="180" t="s">
        <v>1005</v>
      </c>
      <c r="MN1" s="180" t="s">
        <v>1007</v>
      </c>
      <c r="MO1" s="180" t="s">
        <v>1009</v>
      </c>
      <c r="MP1" s="180" t="s">
        <v>336</v>
      </c>
      <c r="MQ1" s="180" t="s">
        <v>1012</v>
      </c>
      <c r="MR1" s="180" t="s">
        <v>1014</v>
      </c>
      <c r="MS1" s="180" t="s">
        <v>1016</v>
      </c>
      <c r="MT1" s="180" t="s">
        <v>1018</v>
      </c>
      <c r="MU1" s="180" t="s">
        <v>337</v>
      </c>
      <c r="MV1" s="180" t="s">
        <v>1021</v>
      </c>
      <c r="MW1" s="180" t="s">
        <v>1023</v>
      </c>
      <c r="MX1" s="180" t="s">
        <v>1025</v>
      </c>
      <c r="MY1" s="180" t="s">
        <v>1027</v>
      </c>
      <c r="MZ1" s="180" t="s">
        <v>1029</v>
      </c>
      <c r="NA1" s="180" t="s">
        <v>1031</v>
      </c>
      <c r="NB1" s="180" t="s">
        <v>1033</v>
      </c>
      <c r="NC1" s="180" t="s">
        <v>1035</v>
      </c>
      <c r="ND1" s="180" t="s">
        <v>1037</v>
      </c>
      <c r="NE1" s="180" t="s">
        <v>1039</v>
      </c>
      <c r="NF1" s="180" t="s">
        <v>1041</v>
      </c>
      <c r="NG1" s="180" t="s">
        <v>1042</v>
      </c>
      <c r="NH1" s="189" t="s">
        <v>338</v>
      </c>
      <c r="NI1" s="180" t="s">
        <v>339</v>
      </c>
      <c r="NJ1" s="180" t="s">
        <v>1044</v>
      </c>
      <c r="NK1" s="180" t="s">
        <v>1046</v>
      </c>
      <c r="NL1" s="180" t="s">
        <v>1048</v>
      </c>
      <c r="NM1" s="180" t="s">
        <v>1050</v>
      </c>
      <c r="NN1" s="189" t="s">
        <v>340</v>
      </c>
      <c r="NO1" s="180" t="s">
        <v>341</v>
      </c>
      <c r="NP1" s="180" t="s">
        <v>1051</v>
      </c>
      <c r="NQ1" s="180" t="s">
        <v>342</v>
      </c>
      <c r="NR1" s="180" t="s">
        <v>1053</v>
      </c>
      <c r="NS1" s="180" t="s">
        <v>1055</v>
      </c>
      <c r="NT1" s="180" t="s">
        <v>343</v>
      </c>
      <c r="NU1" s="180" t="s">
        <v>1057</v>
      </c>
      <c r="NV1" s="177" t="s">
        <v>349</v>
      </c>
      <c r="NW1" s="189" t="s">
        <v>350</v>
      </c>
      <c r="NX1" s="180" t="s">
        <v>351</v>
      </c>
      <c r="NY1" s="180" t="s">
        <v>1060</v>
      </c>
      <c r="NZ1" s="180" t="s">
        <v>1062</v>
      </c>
      <c r="OA1" s="180" t="s">
        <v>352</v>
      </c>
      <c r="OB1" s="180" t="s">
        <v>362</v>
      </c>
      <c r="OC1" s="180" t="s">
        <v>1064</v>
      </c>
      <c r="OD1" s="180" t="s">
        <v>1066</v>
      </c>
      <c r="OE1" s="180" t="s">
        <v>1068</v>
      </c>
      <c r="OF1" s="180" t="s">
        <v>1070</v>
      </c>
      <c r="OG1" s="180" t="s">
        <v>1072</v>
      </c>
      <c r="OH1" s="180" t="s">
        <v>1074</v>
      </c>
      <c r="OI1" s="180" t="s">
        <v>1076</v>
      </c>
      <c r="OJ1" s="180" t="s">
        <v>1078</v>
      </c>
      <c r="OK1" s="180" t="s">
        <v>1080</v>
      </c>
      <c r="OL1" s="180" t="s">
        <v>1082</v>
      </c>
      <c r="OM1" s="180" t="s">
        <v>1084</v>
      </c>
      <c r="ON1" s="180" t="s">
        <v>1086</v>
      </c>
      <c r="OO1" s="180" t="s">
        <v>1088</v>
      </c>
      <c r="OP1" s="180" t="s">
        <v>1090</v>
      </c>
      <c r="OQ1" s="180" t="s">
        <v>1092</v>
      </c>
      <c r="OR1" s="180" t="s">
        <v>1094</v>
      </c>
      <c r="OS1" s="180" t="s">
        <v>1096</v>
      </c>
      <c r="OT1" s="180" t="s">
        <v>1098</v>
      </c>
      <c r="OU1" s="180" t="s">
        <v>1100</v>
      </c>
      <c r="OV1" s="180" t="s">
        <v>1102</v>
      </c>
      <c r="OW1" s="180" t="s">
        <v>1104</v>
      </c>
      <c r="OX1" s="180" t="s">
        <v>1106</v>
      </c>
      <c r="OY1" s="180" t="s">
        <v>363</v>
      </c>
      <c r="OZ1" s="180" t="s">
        <v>1109</v>
      </c>
      <c r="PA1" s="180" t="s">
        <v>1111</v>
      </c>
      <c r="PB1" s="180" t="s">
        <v>1112</v>
      </c>
      <c r="PC1" s="180" t="s">
        <v>1114</v>
      </c>
      <c r="PD1" s="180" t="s">
        <v>1116</v>
      </c>
      <c r="PE1" s="180" t="s">
        <v>1118</v>
      </c>
      <c r="PF1" s="180" t="s">
        <v>1120</v>
      </c>
      <c r="PG1" s="180" t="s">
        <v>1122</v>
      </c>
      <c r="PH1" s="180" t="s">
        <v>1124</v>
      </c>
      <c r="PI1" s="180" t="s">
        <v>1126</v>
      </c>
      <c r="PJ1" s="180" t="s">
        <v>1128</v>
      </c>
      <c r="PK1" s="180" t="s">
        <v>1130</v>
      </c>
      <c r="PL1" s="180" t="s">
        <v>1132</v>
      </c>
      <c r="PM1" s="180" t="s">
        <v>1134</v>
      </c>
      <c r="PN1" s="180" t="s">
        <v>1136</v>
      </c>
      <c r="PO1" s="180" t="s">
        <v>1138</v>
      </c>
      <c r="PP1" s="180" t="s">
        <v>1140</v>
      </c>
      <c r="PQ1" s="180" t="s">
        <v>1142</v>
      </c>
      <c r="PR1" s="180" t="s">
        <v>1144</v>
      </c>
      <c r="PS1" s="180" t="s">
        <v>1146</v>
      </c>
      <c r="PT1" s="180" t="s">
        <v>1148</v>
      </c>
      <c r="PU1" s="180" t="s">
        <v>1150</v>
      </c>
      <c r="PV1" s="180" t="s">
        <v>1152</v>
      </c>
      <c r="PW1" s="180" t="s">
        <v>1154</v>
      </c>
      <c r="PX1" s="180" t="s">
        <v>1156</v>
      </c>
      <c r="PY1" s="180" t="s">
        <v>1158</v>
      </c>
      <c r="PZ1" s="180" t="s">
        <v>353</v>
      </c>
      <c r="QA1" s="180" t="s">
        <v>1160</v>
      </c>
      <c r="QB1" s="180" t="s">
        <v>1162</v>
      </c>
      <c r="QC1" s="180" t="s">
        <v>1164</v>
      </c>
      <c r="QD1" s="180" t="s">
        <v>1166</v>
      </c>
      <c r="QE1" s="180" t="s">
        <v>1168</v>
      </c>
      <c r="QF1" s="189" t="s">
        <v>354</v>
      </c>
      <c r="QG1" s="180" t="s">
        <v>355</v>
      </c>
      <c r="QH1" s="180" t="s">
        <v>1170</v>
      </c>
      <c r="QI1" s="180" t="s">
        <v>1172</v>
      </c>
      <c r="QJ1" s="180" t="s">
        <v>1174</v>
      </c>
      <c r="QK1" s="180" t="s">
        <v>1176</v>
      </c>
      <c r="QL1" s="180" t="s">
        <v>1178</v>
      </c>
      <c r="QM1" s="180" t="s">
        <v>1180</v>
      </c>
      <c r="QN1" s="189" t="s">
        <v>356</v>
      </c>
      <c r="QO1" s="180" t="s">
        <v>1182</v>
      </c>
      <c r="QP1" s="180" t="s">
        <v>357</v>
      </c>
      <c r="QQ1" s="180" t="s">
        <v>364</v>
      </c>
      <c r="QR1" s="180" t="s">
        <v>1184</v>
      </c>
      <c r="QS1" s="180" t="s">
        <v>1186</v>
      </c>
      <c r="QT1" s="180" t="s">
        <v>1188</v>
      </c>
      <c r="QU1" s="180" t="s">
        <v>1190</v>
      </c>
      <c r="QV1" s="180" t="s">
        <v>1192</v>
      </c>
      <c r="QW1" s="180" t="s">
        <v>1194</v>
      </c>
      <c r="QX1" s="180" t="s">
        <v>1196</v>
      </c>
      <c r="QY1" s="180" t="s">
        <v>1198</v>
      </c>
      <c r="QZ1" s="180" t="s">
        <v>1200</v>
      </c>
      <c r="RA1" s="180" t="s">
        <v>1202</v>
      </c>
      <c r="RB1" s="180" t="s">
        <v>1204</v>
      </c>
      <c r="RC1" s="180" t="s">
        <v>1206</v>
      </c>
      <c r="RD1" s="180" t="s">
        <v>1208</v>
      </c>
      <c r="RE1" s="180" t="s">
        <v>1210</v>
      </c>
      <c r="RF1" s="189" t="s">
        <v>358</v>
      </c>
      <c r="RG1" s="180" t="s">
        <v>359</v>
      </c>
      <c r="RH1" s="180" t="s">
        <v>1212</v>
      </c>
      <c r="RI1" s="180" t="s">
        <v>1214</v>
      </c>
      <c r="RJ1" s="189" t="s">
        <v>360</v>
      </c>
      <c r="RK1" s="180" t="s">
        <v>361</v>
      </c>
      <c r="RL1" s="180" t="s">
        <v>1216</v>
      </c>
      <c r="RM1" s="180" t="s">
        <v>1217</v>
      </c>
      <c r="RN1" s="180" t="s">
        <v>1218</v>
      </c>
      <c r="RO1" s="180" t="s">
        <v>1219</v>
      </c>
      <c r="RP1" s="180" t="s">
        <v>1221</v>
      </c>
      <c r="RQ1" s="180" t="s">
        <v>1222</v>
      </c>
      <c r="RR1" s="180" t="s">
        <v>1224</v>
      </c>
      <c r="RS1" s="180" t="s">
        <v>1225</v>
      </c>
      <c r="RT1" s="177" t="s">
        <v>365</v>
      </c>
      <c r="RU1" s="189" t="s">
        <v>366</v>
      </c>
      <c r="RV1" s="180" t="s">
        <v>367</v>
      </c>
      <c r="RW1" s="180" t="s">
        <v>1227</v>
      </c>
      <c r="RX1" s="180" t="s">
        <v>1229</v>
      </c>
      <c r="RY1" s="180" t="s">
        <v>368</v>
      </c>
      <c r="RZ1" s="180" t="s">
        <v>1231</v>
      </c>
      <c r="SA1" s="180" t="s">
        <v>1233</v>
      </c>
      <c r="SB1" s="180" t="s">
        <v>1235</v>
      </c>
      <c r="SC1" s="180" t="s">
        <v>1237</v>
      </c>
      <c r="SD1" s="189" t="s">
        <v>369</v>
      </c>
      <c r="SE1" s="180" t="s">
        <v>370</v>
      </c>
      <c r="SF1" s="180" t="s">
        <v>1239</v>
      </c>
      <c r="SG1" s="180" t="s">
        <v>1241</v>
      </c>
      <c r="SH1" s="180" t="s">
        <v>1243</v>
      </c>
      <c r="SI1" s="180" t="s">
        <v>1245</v>
      </c>
      <c r="SJ1" s="180" t="s">
        <v>1247</v>
      </c>
      <c r="SK1" s="180" t="s">
        <v>1249</v>
      </c>
      <c r="SL1" s="180" t="s">
        <v>1251</v>
      </c>
      <c r="SM1" s="180" t="s">
        <v>1253</v>
      </c>
      <c r="SN1" s="180" t="s">
        <v>1255</v>
      </c>
      <c r="SO1" s="180" t="s">
        <v>1257</v>
      </c>
      <c r="SP1" s="180" t="s">
        <v>1259</v>
      </c>
      <c r="SQ1" s="180" t="s">
        <v>1261</v>
      </c>
      <c r="SR1" s="180" t="s">
        <v>1263</v>
      </c>
      <c r="SS1" s="180" t="s">
        <v>1265</v>
      </c>
      <c r="ST1" s="180" t="s">
        <v>1267</v>
      </c>
      <c r="SU1" s="177" t="s">
        <v>371</v>
      </c>
      <c r="SV1" s="189" t="s">
        <v>372</v>
      </c>
      <c r="SW1" s="180" t="s">
        <v>373</v>
      </c>
      <c r="SX1" s="180" t="s">
        <v>1269</v>
      </c>
      <c r="SY1" s="180" t="s">
        <v>1271</v>
      </c>
      <c r="SZ1" s="180" t="s">
        <v>1273</v>
      </c>
      <c r="TA1" s="180" t="s">
        <v>1275</v>
      </c>
      <c r="TB1" s="180" t="s">
        <v>1277</v>
      </c>
      <c r="TC1" s="180" t="s">
        <v>374</v>
      </c>
      <c r="TD1" s="180" t="s">
        <v>1279</v>
      </c>
      <c r="TE1" s="180" t="s">
        <v>1281</v>
      </c>
      <c r="TF1" s="180" t="s">
        <v>1283</v>
      </c>
      <c r="TG1" s="180" t="s">
        <v>1285</v>
      </c>
      <c r="TH1" s="180" t="s">
        <v>1287</v>
      </c>
      <c r="TI1" s="180" t="s">
        <v>1289</v>
      </c>
      <c r="TJ1" s="189" t="s">
        <v>375</v>
      </c>
      <c r="TK1" s="180" t="s">
        <v>376</v>
      </c>
      <c r="TL1" s="180" t="s">
        <v>377</v>
      </c>
      <c r="TM1" s="180" t="s">
        <v>1291</v>
      </c>
      <c r="TN1" s="180" t="s">
        <v>1293</v>
      </c>
      <c r="TO1" s="180" t="s">
        <v>1294</v>
      </c>
      <c r="TP1" s="180" t="s">
        <v>1296</v>
      </c>
      <c r="TQ1" s="180" t="s">
        <v>1298</v>
      </c>
      <c r="TR1" s="180" t="s">
        <v>1300</v>
      </c>
      <c r="TS1" s="180" t="s">
        <v>1302</v>
      </c>
      <c r="TT1" s="180" t="s">
        <v>1304</v>
      </c>
      <c r="TU1" s="180" t="s">
        <v>1306</v>
      </c>
      <c r="TV1" s="180" t="s">
        <v>1308</v>
      </c>
      <c r="TW1" s="180" t="s">
        <v>1310</v>
      </c>
      <c r="TX1" s="180" t="s">
        <v>1312</v>
      </c>
      <c r="TY1" s="180" t="s">
        <v>1314</v>
      </c>
      <c r="TZ1" s="180" t="s">
        <v>1316</v>
      </c>
      <c r="UA1" s="180" t="s">
        <v>1318</v>
      </c>
      <c r="UB1" s="180" t="s">
        <v>1320</v>
      </c>
      <c r="UC1" s="177" t="s">
        <v>1322</v>
      </c>
      <c r="UD1" s="180" t="s">
        <v>1324</v>
      </c>
      <c r="UE1" s="180" t="s">
        <v>1326</v>
      </c>
      <c r="UF1" s="180" t="s">
        <v>1328</v>
      </c>
      <c r="UG1" s="180" t="s">
        <v>1330</v>
      </c>
      <c r="UH1" s="180" t="s">
        <v>1332</v>
      </c>
      <c r="UI1" s="183"/>
    </row>
    <row r="2" spans="1:555" s="122" customFormat="1" hidden="1" x14ac:dyDescent="0.25">
      <c r="A2" s="122" t="s">
        <v>1355</v>
      </c>
      <c r="B2" s="122" t="s">
        <v>1357</v>
      </c>
      <c r="C2" s="122" t="s">
        <v>469</v>
      </c>
      <c r="D2" s="122" t="s">
        <v>1356</v>
      </c>
      <c r="E2" s="122" t="s">
        <v>1358</v>
      </c>
      <c r="F2" s="122" t="s">
        <v>470</v>
      </c>
      <c r="G2" s="159" t="s">
        <v>1359</v>
      </c>
      <c r="H2" s="122" t="s">
        <v>1360</v>
      </c>
      <c r="I2" s="122" t="s">
        <v>1361</v>
      </c>
      <c r="J2" s="122" t="s">
        <v>1452</v>
      </c>
      <c r="K2" s="122" t="s">
        <v>1362</v>
      </c>
      <c r="L2" s="122" t="s">
        <v>1363</v>
      </c>
      <c r="M2" s="122" t="s">
        <v>1364</v>
      </c>
      <c r="N2" s="122" t="s">
        <v>1365</v>
      </c>
      <c r="O2" s="122" t="s">
        <v>1366</v>
      </c>
      <c r="P2" s="122" t="s">
        <v>1477</v>
      </c>
      <c r="Q2" s="122" t="s">
        <v>1512</v>
      </c>
      <c r="R2" s="461" t="str">
        <f>+Presupuesto!D11</f>
        <v>Recurrente</v>
      </c>
      <c r="S2" s="461" t="str">
        <f>+Presupuesto!E11</f>
        <v>Programa / Proyecto 2017</v>
      </c>
      <c r="U2" s="122" t="s">
        <v>392</v>
      </c>
      <c r="V2" s="122" t="s">
        <v>410</v>
      </c>
      <c r="W2" s="122" t="s">
        <v>393</v>
      </c>
      <c r="X2" s="122" t="s">
        <v>394</v>
      </c>
      <c r="Y2" s="122" t="s">
        <v>395</v>
      </c>
      <c r="Z2" s="122" t="s">
        <v>396</v>
      </c>
      <c r="AA2" s="122" t="s">
        <v>397</v>
      </c>
      <c r="AB2" s="122" t="s">
        <v>398</v>
      </c>
      <c r="AC2" s="122" t="s">
        <v>399</v>
      </c>
      <c r="AD2" s="122" t="s">
        <v>400</v>
      </c>
      <c r="AE2" s="122" t="s">
        <v>401</v>
      </c>
      <c r="AF2" s="122" t="s">
        <v>402</v>
      </c>
      <c r="AH2" s="456" t="s">
        <v>418</v>
      </c>
      <c r="AI2" s="456" t="s">
        <v>419</v>
      </c>
      <c r="AJ2" s="456" t="s">
        <v>420</v>
      </c>
      <c r="AK2" s="456" t="s">
        <v>421</v>
      </c>
      <c r="AL2" s="456" t="s">
        <v>422</v>
      </c>
      <c r="AM2" s="456" t="s">
        <v>425</v>
      </c>
      <c r="AN2" s="456" t="s">
        <v>423</v>
      </c>
      <c r="AO2" s="456" t="s">
        <v>424</v>
      </c>
      <c r="AP2" s="456" t="s">
        <v>426</v>
      </c>
      <c r="AQ2" s="456" t="s">
        <v>427</v>
      </c>
      <c r="AR2" s="456" t="s">
        <v>428</v>
      </c>
      <c r="AS2" s="456" t="s">
        <v>429</v>
      </c>
      <c r="AT2" s="456" t="s">
        <v>430</v>
      </c>
      <c r="AU2" s="456" t="s">
        <v>431</v>
      </c>
      <c r="AV2" s="456" t="s">
        <v>432</v>
      </c>
      <c r="AW2" s="456" t="s">
        <v>433</v>
      </c>
      <c r="AX2" s="456" t="s">
        <v>434</v>
      </c>
      <c r="AY2" s="456" t="s">
        <v>435</v>
      </c>
      <c r="AZ2" s="456" t="s">
        <v>436</v>
      </c>
      <c r="BA2" s="456" t="s">
        <v>437</v>
      </c>
      <c r="BB2" s="456" t="s">
        <v>438</v>
      </c>
      <c r="BC2" s="456" t="s">
        <v>439</v>
      </c>
      <c r="BD2" s="456" t="s">
        <v>440</v>
      </c>
      <c r="BE2" s="456" t="s">
        <v>441</v>
      </c>
      <c r="BF2" s="456" t="s">
        <v>442</v>
      </c>
      <c r="BG2" s="456" t="s">
        <v>443</v>
      </c>
      <c r="BH2" s="456" t="s">
        <v>444</v>
      </c>
      <c r="BI2" s="456" t="s">
        <v>445</v>
      </c>
      <c r="BJ2" s="456" t="s">
        <v>446</v>
      </c>
      <c r="BK2" s="456" t="s">
        <v>447</v>
      </c>
      <c r="BL2" s="456" t="s">
        <v>448</v>
      </c>
      <c r="BM2" s="456" t="s">
        <v>449</v>
      </c>
      <c r="BN2" s="456" t="s">
        <v>450</v>
      </c>
      <c r="BO2" s="456" t="s">
        <v>451</v>
      </c>
      <c r="BP2" s="456" t="s">
        <v>452</v>
      </c>
      <c r="BQ2" s="456" t="s">
        <v>453</v>
      </c>
      <c r="BR2" s="456" t="s">
        <v>454</v>
      </c>
      <c r="BS2" s="456" t="s">
        <v>455</v>
      </c>
      <c r="BT2" s="456" t="s">
        <v>456</v>
      </c>
      <c r="BU2" s="456" t="s">
        <v>457</v>
      </c>
    </row>
    <row r="3" spans="1:555" hidden="1" x14ac:dyDescent="0.25">
      <c r="AH3" s="457">
        <v>2500</v>
      </c>
      <c r="AI3" s="457">
        <v>1900</v>
      </c>
      <c r="AJ3" s="457">
        <v>1650</v>
      </c>
      <c r="AK3" s="457">
        <v>1580</v>
      </c>
      <c r="AL3" s="457">
        <v>2250</v>
      </c>
      <c r="AM3" s="457">
        <v>1650</v>
      </c>
      <c r="AN3" s="457">
        <v>1400</v>
      </c>
      <c r="AO3" s="458">
        <v>1340</v>
      </c>
      <c r="AP3" s="458">
        <v>2000</v>
      </c>
      <c r="AQ3" s="458">
        <v>1400</v>
      </c>
      <c r="AR3" s="458">
        <v>1150</v>
      </c>
      <c r="AS3" s="458">
        <v>1100</v>
      </c>
      <c r="AT3" s="458">
        <v>1750</v>
      </c>
      <c r="AU3" s="458">
        <v>1150</v>
      </c>
      <c r="AV3" s="458">
        <v>900</v>
      </c>
      <c r="AW3" s="458">
        <v>860</v>
      </c>
      <c r="AX3" s="458">
        <v>1200</v>
      </c>
      <c r="AY3" s="459">
        <v>900</v>
      </c>
      <c r="AZ3" s="459">
        <v>650</v>
      </c>
      <c r="BA3" s="459">
        <v>620</v>
      </c>
      <c r="BB3" s="457">
        <f>+'Cuadro Resumen'!C213</f>
        <v>5759.1495000000004</v>
      </c>
      <c r="BC3" s="457">
        <f>+'Cuadro Resumen'!D213</f>
        <v>5307.4515000000001</v>
      </c>
      <c r="BD3" s="457">
        <f>+'Cuadro Resumen'!E213</f>
        <v>6775.47</v>
      </c>
      <c r="BE3" s="457">
        <f>+'Cuadro Resumen'!F213</f>
        <v>6323.7719999999999</v>
      </c>
      <c r="BF3" s="457">
        <f>+'Cuadro Resumen'!C214</f>
        <v>5081.6025</v>
      </c>
      <c r="BG3" s="457">
        <f>+'Cuadro Resumen'!D214</f>
        <v>4629.9045000000006</v>
      </c>
      <c r="BH3" s="457">
        <f>+'Cuadro Resumen'!E214</f>
        <v>6097.9230000000007</v>
      </c>
      <c r="BI3" s="457">
        <f>+'Cuadro Resumen'!F214</f>
        <v>5646.2250000000004</v>
      </c>
      <c r="BJ3" s="458">
        <f>+'Cuadro Resumen'!C215</f>
        <v>4404.0555000000004</v>
      </c>
      <c r="BK3" s="458">
        <f>+'Cuadro Resumen'!D215</f>
        <v>4065.2820000000002</v>
      </c>
      <c r="BL3" s="458">
        <f>+'Cuadro Resumen'!E215</f>
        <v>5420.3760000000002</v>
      </c>
      <c r="BM3" s="458">
        <f>+'Cuadro Resumen'!F215</f>
        <v>4968.6779999999999</v>
      </c>
      <c r="BN3" s="458">
        <f>+'Cuadro Resumen'!C216</f>
        <v>3726.5085000000004</v>
      </c>
      <c r="BO3" s="458">
        <f>+'Cuadro Resumen'!D216</f>
        <v>3387.7350000000001</v>
      </c>
      <c r="BP3" s="458">
        <f>+'Cuadro Resumen'!E216</f>
        <v>4742.8290000000006</v>
      </c>
      <c r="BQ3" s="458">
        <f>+'Cuadro Resumen'!F216</f>
        <v>4404.0555000000004</v>
      </c>
      <c r="BR3" s="458">
        <f>+'Cuadro Resumen'!C217</f>
        <v>3274.8105</v>
      </c>
      <c r="BS3" s="458">
        <f>+'Cuadro Resumen'!D217</f>
        <v>3048.9615000000003</v>
      </c>
      <c r="BT3" s="458">
        <f>+'Cuadro Resumen'!E217</f>
        <v>4178.2065000000002</v>
      </c>
      <c r="BU3" s="458">
        <f>+'Cuadro Resumen'!F217</f>
        <v>3839.433</v>
      </c>
    </row>
    <row r="4" spans="1:555" ht="15.75" thickBot="1" x14ac:dyDescent="0.3"/>
    <row r="5" spans="1:555" ht="27" thickBot="1" x14ac:dyDescent="0.3">
      <c r="C5" s="87" t="s">
        <v>387</v>
      </c>
      <c r="D5" s="197">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6" t="s">
        <v>53</v>
      </c>
      <c r="D10" s="372">
        <f>SUM(F17:F37)</f>
        <v>0</v>
      </c>
      <c r="F10" s="70"/>
      <c r="G10" s="79"/>
      <c r="H10" s="70"/>
      <c r="I10" s="70"/>
    </row>
    <row r="11" spans="1:555" x14ac:dyDescent="0.25">
      <c r="C11" s="70"/>
      <c r="D11" s="31"/>
      <c r="E11" s="93"/>
      <c r="F11" s="93"/>
      <c r="G11" s="93"/>
      <c r="H11" s="76"/>
      <c r="I11" s="76"/>
      <c r="J11" s="76"/>
      <c r="K11" s="112"/>
    </row>
    <row r="12" spans="1:555" ht="15.75" x14ac:dyDescent="0.25">
      <c r="B12" s="93"/>
      <c r="C12" s="301" t="s">
        <v>390</v>
      </c>
      <c r="D12" s="368"/>
      <c r="E12" s="93"/>
      <c r="F12" s="93"/>
      <c r="G12" s="93"/>
      <c r="H12" s="76"/>
      <c r="I12" s="76"/>
      <c r="J12" s="76"/>
      <c r="K12" s="112"/>
    </row>
    <row r="13" spans="1:555" ht="18.75" x14ac:dyDescent="0.25">
      <c r="B13" s="93"/>
      <c r="C13" s="209" t="e">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8" t="s">
        <v>44</v>
      </c>
      <c r="D16" s="133" t="s">
        <v>55</v>
      </c>
      <c r="E16" s="135" t="s">
        <v>57</v>
      </c>
      <c r="F16" s="134" t="s">
        <v>27</v>
      </c>
      <c r="G16" s="132" t="s">
        <v>130</v>
      </c>
      <c r="H16" s="135" t="s">
        <v>46</v>
      </c>
      <c r="I16" s="132" t="s">
        <v>131</v>
      </c>
      <c r="J16" s="132" t="s">
        <v>408</v>
      </c>
      <c r="K16" s="132" t="s">
        <v>409</v>
      </c>
      <c r="L16" s="132" t="s">
        <v>120</v>
      </c>
    </row>
    <row r="17" spans="3:12" x14ac:dyDescent="0.25">
      <c r="C17" s="140"/>
      <c r="D17" s="157"/>
      <c r="E17" s="115"/>
      <c r="F17" s="97">
        <f t="shared" ref="F17:F37" si="0">D17*E17</f>
        <v>0</v>
      </c>
      <c r="G17" s="160"/>
      <c r="H17" s="141"/>
      <c r="I17" s="129" t="e">
        <f>VLOOKUP(H17,Presupuesto!$B$11:$C$565,2,0)</f>
        <v>#N/A</v>
      </c>
      <c r="J17" s="217" t="s">
        <v>1452</v>
      </c>
      <c r="K17" s="98" t="s">
        <v>392</v>
      </c>
      <c r="L17" s="98"/>
    </row>
    <row r="18" spans="3:12" x14ac:dyDescent="0.25">
      <c r="C18" s="140"/>
      <c r="D18" s="157"/>
      <c r="E18" s="123"/>
      <c r="F18" s="97">
        <f t="shared" si="0"/>
        <v>0</v>
      </c>
      <c r="G18" s="160"/>
      <c r="H18" s="141"/>
      <c r="I18" s="129" t="e">
        <f>VLOOKUP(H18,Presupuesto!$B$11:$C$565,2,0)</f>
        <v>#N/A</v>
      </c>
      <c r="J18" s="98" t="str">
        <f>$J$17</f>
        <v>Posgrado</v>
      </c>
      <c r="K18" s="98" t="s">
        <v>410</v>
      </c>
      <c r="L18" s="98"/>
    </row>
    <row r="19" spans="3:12" x14ac:dyDescent="0.25">
      <c r="C19" s="140"/>
      <c r="D19" s="157"/>
      <c r="E19" s="123"/>
      <c r="F19" s="97">
        <f t="shared" si="0"/>
        <v>0</v>
      </c>
      <c r="G19" s="160"/>
      <c r="H19" s="141"/>
      <c r="I19" s="129" t="e">
        <f>VLOOKUP(H19,Presupuesto!$B$11:$C$565,2,0)</f>
        <v>#N/A</v>
      </c>
      <c r="J19" s="98" t="str">
        <f t="shared" ref="J19:J36" si="1">$J$17</f>
        <v>Posgrado</v>
      </c>
      <c r="K19" s="98" t="s">
        <v>410</v>
      </c>
      <c r="L19" s="98"/>
    </row>
    <row r="20" spans="3:12" x14ac:dyDescent="0.25">
      <c r="C20" s="140"/>
      <c r="D20" s="157"/>
      <c r="E20" s="123"/>
      <c r="F20" s="97">
        <f t="shared" si="0"/>
        <v>0</v>
      </c>
      <c r="G20" s="160"/>
      <c r="H20" s="141"/>
      <c r="I20" s="129" t="e">
        <f>VLOOKUP(H20,Presupuesto!$B$11:$C$565,2,0)</f>
        <v>#N/A</v>
      </c>
      <c r="J20" s="98" t="str">
        <f t="shared" si="1"/>
        <v>Posgrado</v>
      </c>
      <c r="K20" s="98" t="s">
        <v>410</v>
      </c>
      <c r="L20" s="98"/>
    </row>
    <row r="21" spans="3:12" x14ac:dyDescent="0.25">
      <c r="C21" s="140"/>
      <c r="D21" s="157"/>
      <c r="E21" s="123"/>
      <c r="F21" s="97">
        <f t="shared" si="0"/>
        <v>0</v>
      </c>
      <c r="G21" s="160"/>
      <c r="H21" s="141"/>
      <c r="I21" s="129" t="e">
        <f>VLOOKUP(H21,Presupuesto!$B$11:$C$565,2,0)</f>
        <v>#N/A</v>
      </c>
      <c r="J21" s="98" t="str">
        <f t="shared" si="1"/>
        <v>Posgrado</v>
      </c>
      <c r="K21" s="98" t="s">
        <v>410</v>
      </c>
      <c r="L21" s="98"/>
    </row>
    <row r="22" spans="3:12" x14ac:dyDescent="0.25">
      <c r="C22" s="140"/>
      <c r="D22" s="157"/>
      <c r="E22" s="123"/>
      <c r="F22" s="97">
        <f t="shared" si="0"/>
        <v>0</v>
      </c>
      <c r="G22" s="160"/>
      <c r="H22" s="141"/>
      <c r="I22" s="129" t="e">
        <f>VLOOKUP(H22,Presupuesto!$B$11:$C$565,2,0)</f>
        <v>#N/A</v>
      </c>
      <c r="J22" s="98" t="str">
        <f t="shared" si="1"/>
        <v>Posgrado</v>
      </c>
      <c r="K22" s="98" t="s">
        <v>399</v>
      </c>
      <c r="L22" s="98"/>
    </row>
    <row r="23" spans="3:12" x14ac:dyDescent="0.25">
      <c r="C23" s="140"/>
      <c r="D23" s="157"/>
      <c r="E23" s="123"/>
      <c r="F23" s="97">
        <f t="shared" si="0"/>
        <v>0</v>
      </c>
      <c r="G23" s="160"/>
      <c r="H23" s="141"/>
      <c r="I23" s="129" t="e">
        <f>VLOOKUP(H23,Presupuesto!$B$11:$C$565,2,0)</f>
        <v>#N/A</v>
      </c>
      <c r="J23" s="98" t="str">
        <f t="shared" si="1"/>
        <v>Posgrado</v>
      </c>
      <c r="K23" s="98" t="s">
        <v>410</v>
      </c>
      <c r="L23" s="98"/>
    </row>
    <row r="24" spans="3:12" x14ac:dyDescent="0.25">
      <c r="C24" s="140"/>
      <c r="D24" s="157"/>
      <c r="E24" s="123"/>
      <c r="F24" s="97">
        <f t="shared" si="0"/>
        <v>0</v>
      </c>
      <c r="G24" s="160"/>
      <c r="H24" s="141"/>
      <c r="I24" s="129" t="e">
        <f>VLOOKUP(H24,Presupuesto!$B$11:$C$565,2,0)</f>
        <v>#N/A</v>
      </c>
      <c r="J24" s="98" t="str">
        <f t="shared" si="1"/>
        <v>Posgrado</v>
      </c>
      <c r="K24" s="98" t="s">
        <v>410</v>
      </c>
      <c r="L24" s="98"/>
    </row>
    <row r="25" spans="3:12" x14ac:dyDescent="0.25">
      <c r="C25" s="140"/>
      <c r="D25" s="157"/>
      <c r="E25" s="123"/>
      <c r="F25" s="97">
        <f t="shared" si="0"/>
        <v>0</v>
      </c>
      <c r="G25" s="160"/>
      <c r="H25" s="141"/>
      <c r="I25" s="129" t="e">
        <f>VLOOKUP(H25,Presupuesto!$B$11:$C$565,2,0)</f>
        <v>#N/A</v>
      </c>
      <c r="J25" s="98" t="str">
        <f t="shared" si="1"/>
        <v>Posgrado</v>
      </c>
      <c r="K25" s="98" t="s">
        <v>410</v>
      </c>
      <c r="L25" s="98"/>
    </row>
    <row r="26" spans="3:12" x14ac:dyDescent="0.25">
      <c r="C26" s="140"/>
      <c r="D26" s="157"/>
      <c r="E26" s="123"/>
      <c r="F26" s="97">
        <f t="shared" si="0"/>
        <v>0</v>
      </c>
      <c r="G26" s="160"/>
      <c r="H26" s="141"/>
      <c r="I26" s="129" t="e">
        <f>VLOOKUP(H26,Presupuesto!$B$11:$C$565,2,0)</f>
        <v>#N/A</v>
      </c>
      <c r="J26" s="98" t="str">
        <f t="shared" si="1"/>
        <v>Posgrado</v>
      </c>
      <c r="K26" s="98" t="s">
        <v>410</v>
      </c>
      <c r="L26" s="98"/>
    </row>
    <row r="27" spans="3:12" x14ac:dyDescent="0.25">
      <c r="C27" s="142"/>
      <c r="D27" s="157"/>
      <c r="E27" s="118"/>
      <c r="F27" s="97">
        <f t="shared" si="0"/>
        <v>0</v>
      </c>
      <c r="G27" s="160"/>
      <c r="H27" s="143"/>
      <c r="I27" s="129" t="e">
        <f>VLOOKUP(H27,Presupuesto!$B$11:$C$565,2,0)</f>
        <v>#N/A</v>
      </c>
      <c r="J27" s="98" t="str">
        <f t="shared" si="1"/>
        <v>Posgrado</v>
      </c>
      <c r="K27" s="98" t="s">
        <v>410</v>
      </c>
      <c r="L27" s="98"/>
    </row>
    <row r="28" spans="3:12" x14ac:dyDescent="0.25">
      <c r="C28" s="142"/>
      <c r="D28" s="157"/>
      <c r="E28" s="118"/>
      <c r="F28" s="97">
        <f t="shared" si="0"/>
        <v>0</v>
      </c>
      <c r="G28" s="160"/>
      <c r="H28" s="143"/>
      <c r="I28" s="129" t="e">
        <f>VLOOKUP(H28,Presupuesto!$B$11:$C$565,2,0)</f>
        <v>#N/A</v>
      </c>
      <c r="J28" s="98" t="str">
        <f t="shared" si="1"/>
        <v>Posgrado</v>
      </c>
      <c r="K28" s="98" t="s">
        <v>410</v>
      </c>
      <c r="L28" s="98"/>
    </row>
    <row r="29" spans="3:12" x14ac:dyDescent="0.25">
      <c r="C29" s="142"/>
      <c r="D29" s="157"/>
      <c r="E29" s="118"/>
      <c r="F29" s="97">
        <f t="shared" si="0"/>
        <v>0</v>
      </c>
      <c r="G29" s="160"/>
      <c r="H29" s="143"/>
      <c r="I29" s="129" t="e">
        <f>VLOOKUP(H29,Presupuesto!$B$11:$C$565,2,0)</f>
        <v>#N/A</v>
      </c>
      <c r="J29" s="98" t="str">
        <f t="shared" si="1"/>
        <v>Posgrado</v>
      </c>
      <c r="K29" s="98" t="s">
        <v>410</v>
      </c>
      <c r="L29" s="98"/>
    </row>
    <row r="30" spans="3:12" x14ac:dyDescent="0.25">
      <c r="C30" s="142"/>
      <c r="D30" s="157"/>
      <c r="E30" s="118"/>
      <c r="F30" s="97">
        <f t="shared" si="0"/>
        <v>0</v>
      </c>
      <c r="G30" s="160"/>
      <c r="H30" s="143"/>
      <c r="I30" s="129" t="e">
        <f>VLOOKUP(H30,Presupuesto!$B$11:$C$565,2,0)</f>
        <v>#N/A</v>
      </c>
      <c r="J30" s="98" t="str">
        <f t="shared" si="1"/>
        <v>Posgrado</v>
      </c>
      <c r="K30" s="98" t="s">
        <v>410</v>
      </c>
      <c r="L30" s="98"/>
    </row>
    <row r="31" spans="3:12" x14ac:dyDescent="0.25">
      <c r="C31" s="142"/>
      <c r="D31" s="157"/>
      <c r="E31" s="118"/>
      <c r="F31" s="97">
        <f t="shared" si="0"/>
        <v>0</v>
      </c>
      <c r="G31" s="160"/>
      <c r="H31" s="143"/>
      <c r="I31" s="129" t="e">
        <f>VLOOKUP(H31,Presupuesto!$B$11:$C$565,2,0)</f>
        <v>#N/A</v>
      </c>
      <c r="J31" s="98" t="str">
        <f t="shared" si="1"/>
        <v>Posgrado</v>
      </c>
      <c r="K31" s="98" t="s">
        <v>410</v>
      </c>
      <c r="L31" s="98"/>
    </row>
    <row r="32" spans="3:12" x14ac:dyDescent="0.25">
      <c r="C32" s="142"/>
      <c r="D32" s="157"/>
      <c r="E32" s="118"/>
      <c r="F32" s="97">
        <f t="shared" si="0"/>
        <v>0</v>
      </c>
      <c r="G32" s="160"/>
      <c r="H32" s="143"/>
      <c r="I32" s="129" t="e">
        <f>VLOOKUP(H32,Presupuesto!$B$11:$C$565,2,0)</f>
        <v>#N/A</v>
      </c>
      <c r="J32" s="98" t="str">
        <f t="shared" si="1"/>
        <v>Posgrado</v>
      </c>
      <c r="K32" s="98" t="s">
        <v>410</v>
      </c>
      <c r="L32" s="98"/>
    </row>
    <row r="33" spans="3:12" x14ac:dyDescent="0.25">
      <c r="C33" s="144"/>
      <c r="D33" s="157"/>
      <c r="E33" s="118"/>
      <c r="F33" s="97">
        <f t="shared" si="0"/>
        <v>0</v>
      </c>
      <c r="G33" s="160"/>
      <c r="H33" s="145"/>
      <c r="I33" s="129" t="e">
        <f>VLOOKUP(H33,Presupuesto!$B$11:$C$565,2,0)</f>
        <v>#N/A</v>
      </c>
      <c r="J33" s="98" t="str">
        <f t="shared" si="1"/>
        <v>Posgrado</v>
      </c>
      <c r="K33" s="98" t="s">
        <v>401</v>
      </c>
      <c r="L33" s="98"/>
    </row>
    <row r="34" spans="3:12" x14ac:dyDescent="0.25">
      <c r="C34" s="144"/>
      <c r="D34" s="157"/>
      <c r="E34" s="118"/>
      <c r="F34" s="97">
        <f t="shared" si="0"/>
        <v>0</v>
      </c>
      <c r="G34" s="160"/>
      <c r="H34" s="145"/>
      <c r="I34" s="129" t="e">
        <f>VLOOKUP(H34,Presupuesto!$B$11:$C$565,2,0)</f>
        <v>#N/A</v>
      </c>
      <c r="J34" s="98" t="str">
        <f t="shared" si="1"/>
        <v>Posgrado</v>
      </c>
      <c r="K34" s="98" t="s">
        <v>410</v>
      </c>
      <c r="L34" s="98"/>
    </row>
    <row r="35" spans="3:12" x14ac:dyDescent="0.25">
      <c r="C35" s="144"/>
      <c r="D35" s="157"/>
      <c r="E35" s="118"/>
      <c r="F35" s="97">
        <f t="shared" si="0"/>
        <v>0</v>
      </c>
      <c r="G35" s="160"/>
      <c r="H35" s="145"/>
      <c r="I35" s="129" t="e">
        <f>VLOOKUP(H35,Presupuesto!$B$11:$C$565,2,0)</f>
        <v>#N/A</v>
      </c>
      <c r="J35" s="98" t="str">
        <f t="shared" si="1"/>
        <v>Posgrado</v>
      </c>
      <c r="K35" s="98" t="s">
        <v>410</v>
      </c>
      <c r="L35" s="98"/>
    </row>
    <row r="36" spans="3:12" x14ac:dyDescent="0.25">
      <c r="C36" s="144"/>
      <c r="D36" s="157"/>
      <c r="E36" s="118"/>
      <c r="F36" s="97">
        <f t="shared" si="0"/>
        <v>0</v>
      </c>
      <c r="G36" s="160"/>
      <c r="H36" s="145"/>
      <c r="I36" s="129" t="e">
        <f>VLOOKUP(H36,Presupuesto!$B$11:$C$565,2,0)</f>
        <v>#N/A</v>
      </c>
      <c r="J36" s="98" t="str">
        <f t="shared" si="1"/>
        <v>Posgrado</v>
      </c>
      <c r="K36" s="98" t="s">
        <v>410</v>
      </c>
      <c r="L36" s="98"/>
    </row>
    <row r="37" spans="3:12" ht="15.75" thickBot="1" x14ac:dyDescent="0.3">
      <c r="C37" s="146"/>
      <c r="D37" s="221"/>
      <c r="E37" s="103"/>
      <c r="F37" s="105">
        <f t="shared" si="0"/>
        <v>0</v>
      </c>
      <c r="G37" s="161"/>
      <c r="H37" s="147"/>
      <c r="I37" s="131" t="e">
        <f>VLOOKUP(H37,Presupuesto!$B$11:$C$565,2,0)</f>
        <v>#N/A</v>
      </c>
      <c r="J37" s="106" t="str">
        <f t="shared" ref="J37" si="2">$J$20</f>
        <v>Posgrado</v>
      </c>
      <c r="K37" s="124" t="s">
        <v>392</v>
      </c>
      <c r="L37" s="106"/>
    </row>
    <row r="38" spans="3:12" x14ac:dyDescent="0.25">
      <c r="F38" s="90"/>
      <c r="G38" s="89"/>
      <c r="H38" s="90"/>
      <c r="I38" s="90"/>
    </row>
    <row r="39" spans="3:12" ht="15.75" thickBot="1" x14ac:dyDescent="0.3"/>
    <row r="40" spans="3:12" ht="15.75" thickBot="1" x14ac:dyDescent="0.3">
      <c r="C40" s="156" t="s">
        <v>53</v>
      </c>
      <c r="D40" s="372">
        <f>SUM(F47:F67)</f>
        <v>0</v>
      </c>
      <c r="F40" s="70"/>
      <c r="G40" s="79"/>
      <c r="H40" s="70"/>
      <c r="I40" s="70"/>
    </row>
    <row r="41" spans="3:12" x14ac:dyDescent="0.25">
      <c r="C41" s="70"/>
      <c r="D41" s="31"/>
      <c r="E41" s="93"/>
      <c r="F41" s="93"/>
      <c r="G41" s="93"/>
      <c r="H41" s="76"/>
      <c r="I41" s="76"/>
      <c r="J41" s="76"/>
      <c r="K41" s="112"/>
    </row>
    <row r="42" spans="3:12" ht="15.75" x14ac:dyDescent="0.25">
      <c r="C42" s="301" t="s">
        <v>390</v>
      </c>
      <c r="D42" s="368"/>
      <c r="E42" s="93"/>
      <c r="F42" s="93"/>
      <c r="G42" s="93"/>
      <c r="H42" s="76"/>
      <c r="I42" s="76"/>
      <c r="J42" s="76"/>
      <c r="K42" s="112"/>
    </row>
    <row r="43" spans="3:12" ht="18.75" x14ac:dyDescent="0.25">
      <c r="C43" s="209"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8" t="s">
        <v>44</v>
      </c>
      <c r="D46" s="133" t="s">
        <v>55</v>
      </c>
      <c r="E46" s="135" t="s">
        <v>57</v>
      </c>
      <c r="F46" s="134" t="s">
        <v>27</v>
      </c>
      <c r="G46" s="132" t="s">
        <v>130</v>
      </c>
      <c r="H46" s="135" t="s">
        <v>46</v>
      </c>
      <c r="I46" s="132" t="s">
        <v>131</v>
      </c>
      <c r="J46" s="132" t="s">
        <v>408</v>
      </c>
      <c r="K46" s="132" t="s">
        <v>409</v>
      </c>
      <c r="L46" s="132" t="s">
        <v>120</v>
      </c>
    </row>
    <row r="47" spans="3:12" x14ac:dyDescent="0.25">
      <c r="C47" s="140"/>
      <c r="D47" s="157"/>
      <c r="E47" s="115"/>
      <c r="F47" s="97">
        <f t="shared" ref="F47:F67" si="3">D47*E47</f>
        <v>0</v>
      </c>
      <c r="G47" s="160"/>
      <c r="H47" s="141"/>
      <c r="I47" s="129" t="e">
        <f>VLOOKUP(H47,Presupuesto!$B$11:$C$565,2,0)</f>
        <v>#N/A</v>
      </c>
      <c r="J47" s="217" t="s">
        <v>1452</v>
      </c>
      <c r="K47" s="98" t="s">
        <v>392</v>
      </c>
      <c r="L47" s="98"/>
    </row>
    <row r="48" spans="3:12" x14ac:dyDescent="0.25">
      <c r="C48" s="140"/>
      <c r="D48" s="157"/>
      <c r="E48" s="123"/>
      <c r="F48" s="97">
        <f t="shared" si="3"/>
        <v>0</v>
      </c>
      <c r="G48" s="160"/>
      <c r="H48" s="141"/>
      <c r="I48" s="129" t="e">
        <f>VLOOKUP(H48,Presupuesto!$B$11:$C$565,2,0)</f>
        <v>#N/A</v>
      </c>
      <c r="J48" s="98" t="str">
        <f>$J$47</f>
        <v>Posgrado</v>
      </c>
      <c r="K48" s="98" t="s">
        <v>410</v>
      </c>
      <c r="L48" s="98"/>
    </row>
    <row r="49" spans="3:12" x14ac:dyDescent="0.25">
      <c r="C49" s="140"/>
      <c r="D49" s="157"/>
      <c r="E49" s="123"/>
      <c r="F49" s="97">
        <f t="shared" si="3"/>
        <v>0</v>
      </c>
      <c r="G49" s="160"/>
      <c r="H49" s="141"/>
      <c r="I49" s="129" t="e">
        <f>VLOOKUP(H49,Presupuesto!$B$11:$C$565,2,0)</f>
        <v>#N/A</v>
      </c>
      <c r="J49" s="98" t="str">
        <f t="shared" ref="J49:J67" si="4">$J$47</f>
        <v>Posgrado</v>
      </c>
      <c r="K49" s="98" t="s">
        <v>410</v>
      </c>
      <c r="L49" s="98"/>
    </row>
    <row r="50" spans="3:12" x14ac:dyDescent="0.25">
      <c r="C50" s="140"/>
      <c r="D50" s="157"/>
      <c r="E50" s="123"/>
      <c r="F50" s="97">
        <f t="shared" si="3"/>
        <v>0</v>
      </c>
      <c r="G50" s="160"/>
      <c r="H50" s="141"/>
      <c r="I50" s="129" t="e">
        <f>VLOOKUP(H50,Presupuesto!$B$11:$C$565,2,0)</f>
        <v>#N/A</v>
      </c>
      <c r="J50" s="98" t="str">
        <f t="shared" si="4"/>
        <v>Posgrado</v>
      </c>
      <c r="K50" s="98" t="s">
        <v>410</v>
      </c>
      <c r="L50" s="98"/>
    </row>
    <row r="51" spans="3:12" x14ac:dyDescent="0.25">
      <c r="C51" s="140"/>
      <c r="D51" s="157"/>
      <c r="E51" s="123"/>
      <c r="F51" s="97">
        <f t="shared" si="3"/>
        <v>0</v>
      </c>
      <c r="G51" s="160"/>
      <c r="H51" s="141"/>
      <c r="I51" s="129" t="e">
        <f>VLOOKUP(H51,Presupuesto!$B$11:$C$565,2,0)</f>
        <v>#N/A</v>
      </c>
      <c r="J51" s="98" t="str">
        <f t="shared" si="4"/>
        <v>Posgrado</v>
      </c>
      <c r="K51" s="98" t="s">
        <v>410</v>
      </c>
      <c r="L51" s="98"/>
    </row>
    <row r="52" spans="3:12" x14ac:dyDescent="0.25">
      <c r="C52" s="140"/>
      <c r="D52" s="157"/>
      <c r="E52" s="123"/>
      <c r="F52" s="97">
        <f t="shared" si="3"/>
        <v>0</v>
      </c>
      <c r="G52" s="160"/>
      <c r="H52" s="141"/>
      <c r="I52" s="129" t="e">
        <f>VLOOKUP(H52,Presupuesto!$B$11:$C$565,2,0)</f>
        <v>#N/A</v>
      </c>
      <c r="J52" s="98" t="str">
        <f t="shared" si="4"/>
        <v>Posgrado</v>
      </c>
      <c r="K52" s="98" t="s">
        <v>399</v>
      </c>
      <c r="L52" s="98"/>
    </row>
    <row r="53" spans="3:12" x14ac:dyDescent="0.25">
      <c r="C53" s="140"/>
      <c r="D53" s="157"/>
      <c r="E53" s="123"/>
      <c r="F53" s="97">
        <f t="shared" si="3"/>
        <v>0</v>
      </c>
      <c r="G53" s="160"/>
      <c r="H53" s="141"/>
      <c r="I53" s="129" t="e">
        <f>VLOOKUP(H53,Presupuesto!$B$11:$C$565,2,0)</f>
        <v>#N/A</v>
      </c>
      <c r="J53" s="98" t="str">
        <f t="shared" si="4"/>
        <v>Posgrado</v>
      </c>
      <c r="K53" s="98" t="s">
        <v>410</v>
      </c>
      <c r="L53" s="98"/>
    </row>
    <row r="54" spans="3:12" x14ac:dyDescent="0.25">
      <c r="C54" s="140"/>
      <c r="D54" s="157"/>
      <c r="E54" s="123"/>
      <c r="F54" s="97">
        <f t="shared" si="3"/>
        <v>0</v>
      </c>
      <c r="G54" s="160"/>
      <c r="H54" s="141"/>
      <c r="I54" s="129" t="e">
        <f>VLOOKUP(H54,Presupuesto!$B$11:$C$565,2,0)</f>
        <v>#N/A</v>
      </c>
      <c r="J54" s="98" t="str">
        <f t="shared" si="4"/>
        <v>Posgrado</v>
      </c>
      <c r="K54" s="98" t="s">
        <v>410</v>
      </c>
      <c r="L54" s="98"/>
    </row>
    <row r="55" spans="3:12" x14ac:dyDescent="0.25">
      <c r="C55" s="140"/>
      <c r="D55" s="157"/>
      <c r="E55" s="123"/>
      <c r="F55" s="97">
        <f t="shared" si="3"/>
        <v>0</v>
      </c>
      <c r="G55" s="160"/>
      <c r="H55" s="141"/>
      <c r="I55" s="129" t="e">
        <f>VLOOKUP(H55,Presupuesto!$B$11:$C$565,2,0)</f>
        <v>#N/A</v>
      </c>
      <c r="J55" s="98" t="str">
        <f t="shared" si="4"/>
        <v>Posgrado</v>
      </c>
      <c r="K55" s="98" t="s">
        <v>410</v>
      </c>
      <c r="L55" s="98"/>
    </row>
    <row r="56" spans="3:12" x14ac:dyDescent="0.25">
      <c r="C56" s="140"/>
      <c r="D56" s="157"/>
      <c r="E56" s="123"/>
      <c r="F56" s="97">
        <f t="shared" si="3"/>
        <v>0</v>
      </c>
      <c r="G56" s="160"/>
      <c r="H56" s="141"/>
      <c r="I56" s="129" t="e">
        <f>VLOOKUP(H56,Presupuesto!$B$11:$C$565,2,0)</f>
        <v>#N/A</v>
      </c>
      <c r="J56" s="98" t="str">
        <f t="shared" si="4"/>
        <v>Posgrado</v>
      </c>
      <c r="K56" s="98" t="s">
        <v>410</v>
      </c>
      <c r="L56" s="98"/>
    </row>
    <row r="57" spans="3:12" x14ac:dyDescent="0.25">
      <c r="C57" s="142"/>
      <c r="D57" s="157"/>
      <c r="E57" s="118"/>
      <c r="F57" s="97">
        <f t="shared" si="3"/>
        <v>0</v>
      </c>
      <c r="G57" s="160"/>
      <c r="H57" s="143"/>
      <c r="I57" s="129" t="e">
        <f>VLOOKUP(H57,Presupuesto!$B$11:$C$565,2,0)</f>
        <v>#N/A</v>
      </c>
      <c r="J57" s="98" t="str">
        <f t="shared" si="4"/>
        <v>Posgrado</v>
      </c>
      <c r="K57" s="98" t="s">
        <v>410</v>
      </c>
      <c r="L57" s="98"/>
    </row>
    <row r="58" spans="3:12" x14ac:dyDescent="0.25">
      <c r="C58" s="142"/>
      <c r="D58" s="157"/>
      <c r="E58" s="118"/>
      <c r="F58" s="97">
        <f t="shared" si="3"/>
        <v>0</v>
      </c>
      <c r="G58" s="160"/>
      <c r="H58" s="143"/>
      <c r="I58" s="129" t="e">
        <f>VLOOKUP(H58,Presupuesto!$B$11:$C$565,2,0)</f>
        <v>#N/A</v>
      </c>
      <c r="J58" s="98" t="str">
        <f t="shared" si="4"/>
        <v>Posgrado</v>
      </c>
      <c r="K58" s="98" t="s">
        <v>410</v>
      </c>
      <c r="L58" s="98"/>
    </row>
    <row r="59" spans="3:12" x14ac:dyDescent="0.25">
      <c r="C59" s="142"/>
      <c r="D59" s="157"/>
      <c r="E59" s="118"/>
      <c r="F59" s="97">
        <f t="shared" si="3"/>
        <v>0</v>
      </c>
      <c r="G59" s="160"/>
      <c r="H59" s="143"/>
      <c r="I59" s="129" t="e">
        <f>VLOOKUP(H59,Presupuesto!$B$11:$C$565,2,0)</f>
        <v>#N/A</v>
      </c>
      <c r="J59" s="98" t="str">
        <f t="shared" si="4"/>
        <v>Posgrado</v>
      </c>
      <c r="K59" s="98" t="s">
        <v>410</v>
      </c>
      <c r="L59" s="98"/>
    </row>
    <row r="60" spans="3:12" x14ac:dyDescent="0.25">
      <c r="C60" s="142"/>
      <c r="D60" s="157"/>
      <c r="E60" s="118"/>
      <c r="F60" s="97">
        <f t="shared" si="3"/>
        <v>0</v>
      </c>
      <c r="G60" s="160"/>
      <c r="H60" s="143"/>
      <c r="I60" s="129" t="e">
        <f>VLOOKUP(H60,Presupuesto!$B$11:$C$565,2,0)</f>
        <v>#N/A</v>
      </c>
      <c r="J60" s="98" t="str">
        <f t="shared" si="4"/>
        <v>Posgrado</v>
      </c>
      <c r="K60" s="98" t="s">
        <v>410</v>
      </c>
      <c r="L60" s="98"/>
    </row>
    <row r="61" spans="3:12" x14ac:dyDescent="0.25">
      <c r="C61" s="142"/>
      <c r="D61" s="157"/>
      <c r="E61" s="118"/>
      <c r="F61" s="97">
        <f t="shared" si="3"/>
        <v>0</v>
      </c>
      <c r="G61" s="160"/>
      <c r="H61" s="143"/>
      <c r="I61" s="129" t="e">
        <f>VLOOKUP(H61,Presupuesto!$B$11:$C$565,2,0)</f>
        <v>#N/A</v>
      </c>
      <c r="J61" s="98" t="str">
        <f t="shared" si="4"/>
        <v>Posgrado</v>
      </c>
      <c r="K61" s="98" t="s">
        <v>410</v>
      </c>
      <c r="L61" s="98"/>
    </row>
    <row r="62" spans="3:12" x14ac:dyDescent="0.25">
      <c r="C62" s="142"/>
      <c r="D62" s="157"/>
      <c r="E62" s="118"/>
      <c r="F62" s="97">
        <f t="shared" si="3"/>
        <v>0</v>
      </c>
      <c r="G62" s="160"/>
      <c r="H62" s="143"/>
      <c r="I62" s="129" t="e">
        <f>VLOOKUP(H62,Presupuesto!$B$11:$C$565,2,0)</f>
        <v>#N/A</v>
      </c>
      <c r="J62" s="98" t="str">
        <f t="shared" si="4"/>
        <v>Posgrado</v>
      </c>
      <c r="K62" s="98" t="s">
        <v>410</v>
      </c>
      <c r="L62" s="98"/>
    </row>
    <row r="63" spans="3:12" x14ac:dyDescent="0.25">
      <c r="C63" s="144"/>
      <c r="D63" s="157"/>
      <c r="E63" s="118"/>
      <c r="F63" s="97">
        <f t="shared" si="3"/>
        <v>0</v>
      </c>
      <c r="G63" s="160"/>
      <c r="H63" s="145"/>
      <c r="I63" s="129" t="e">
        <f>VLOOKUP(H63,Presupuesto!$B$11:$C$565,2,0)</f>
        <v>#N/A</v>
      </c>
      <c r="J63" s="98" t="str">
        <f t="shared" si="4"/>
        <v>Posgrado</v>
      </c>
      <c r="K63" s="98" t="s">
        <v>401</v>
      </c>
      <c r="L63" s="98"/>
    </row>
    <row r="64" spans="3:12" x14ac:dyDescent="0.25">
      <c r="C64" s="144"/>
      <c r="D64" s="157"/>
      <c r="E64" s="118"/>
      <c r="F64" s="97">
        <f t="shared" si="3"/>
        <v>0</v>
      </c>
      <c r="G64" s="160"/>
      <c r="H64" s="145"/>
      <c r="I64" s="129" t="e">
        <f>VLOOKUP(H64,Presupuesto!$B$11:$C$565,2,0)</f>
        <v>#N/A</v>
      </c>
      <c r="J64" s="98" t="str">
        <f t="shared" si="4"/>
        <v>Posgrado</v>
      </c>
      <c r="K64" s="98" t="s">
        <v>410</v>
      </c>
      <c r="L64" s="98"/>
    </row>
    <row r="65" spans="3:12" x14ac:dyDescent="0.25">
      <c r="C65" s="144"/>
      <c r="D65" s="157"/>
      <c r="E65" s="118"/>
      <c r="F65" s="97">
        <f t="shared" si="3"/>
        <v>0</v>
      </c>
      <c r="G65" s="160"/>
      <c r="H65" s="145"/>
      <c r="I65" s="129" t="e">
        <f>VLOOKUP(H65,Presupuesto!$B$11:$C$565,2,0)</f>
        <v>#N/A</v>
      </c>
      <c r="J65" s="98" t="str">
        <f t="shared" si="4"/>
        <v>Posgrado</v>
      </c>
      <c r="K65" s="98" t="s">
        <v>410</v>
      </c>
      <c r="L65" s="98"/>
    </row>
    <row r="66" spans="3:12" x14ac:dyDescent="0.25">
      <c r="C66" s="144"/>
      <c r="D66" s="157"/>
      <c r="E66" s="118"/>
      <c r="F66" s="97">
        <f t="shared" si="3"/>
        <v>0</v>
      </c>
      <c r="G66" s="160"/>
      <c r="H66" s="145"/>
      <c r="I66" s="129" t="e">
        <f>VLOOKUP(H66,Presupuesto!$B$11:$C$565,2,0)</f>
        <v>#N/A</v>
      </c>
      <c r="J66" s="98" t="str">
        <f t="shared" si="4"/>
        <v>Posgrado</v>
      </c>
      <c r="K66" s="98" t="s">
        <v>410</v>
      </c>
      <c r="L66" s="98"/>
    </row>
    <row r="67" spans="3:12" ht="15.75" thickBot="1" x14ac:dyDescent="0.3">
      <c r="C67" s="146"/>
      <c r="D67" s="221"/>
      <c r="E67" s="103"/>
      <c r="F67" s="105">
        <f t="shared" si="3"/>
        <v>0</v>
      </c>
      <c r="G67" s="161"/>
      <c r="H67" s="147"/>
      <c r="I67" s="131" t="e">
        <f>VLOOKUP(H67,Presupuesto!$B$11:$C$565,2,0)</f>
        <v>#N/A</v>
      </c>
      <c r="J67" s="106" t="str">
        <f t="shared" si="4"/>
        <v>Posgrado</v>
      </c>
      <c r="K67" s="124" t="s">
        <v>392</v>
      </c>
      <c r="L67" s="106"/>
    </row>
    <row r="69" spans="3:12" ht="15.75" thickBot="1" x14ac:dyDescent="0.3"/>
    <row r="70" spans="3:12" ht="15.75" thickBot="1" x14ac:dyDescent="0.3">
      <c r="C70" s="156" t="s">
        <v>53</v>
      </c>
      <c r="D70" s="372">
        <f>SUM(F77:F97)</f>
        <v>0</v>
      </c>
      <c r="F70" s="70"/>
      <c r="G70" s="79"/>
      <c r="H70" s="70"/>
      <c r="I70" s="70"/>
    </row>
    <row r="71" spans="3:12" x14ac:dyDescent="0.25">
      <c r="C71" s="70"/>
      <c r="D71" s="31"/>
      <c r="E71" s="93"/>
      <c r="F71" s="93"/>
      <c r="G71" s="93"/>
      <c r="H71" s="76"/>
      <c r="I71" s="76"/>
      <c r="J71" s="76"/>
      <c r="K71" s="112"/>
    </row>
    <row r="72" spans="3:12" ht="15.75" x14ac:dyDescent="0.25">
      <c r="C72" s="301" t="s">
        <v>390</v>
      </c>
      <c r="D72" s="368"/>
      <c r="E72" s="93"/>
      <c r="F72" s="93"/>
      <c r="G72" s="93"/>
      <c r="H72" s="76"/>
      <c r="I72" s="76"/>
      <c r="J72" s="76"/>
      <c r="K72" s="112"/>
    </row>
    <row r="73" spans="3:12" ht="18.75" x14ac:dyDescent="0.25">
      <c r="C73" s="209"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8" t="s">
        <v>44</v>
      </c>
      <c r="D76" s="133" t="s">
        <v>55</v>
      </c>
      <c r="E76" s="135" t="s">
        <v>57</v>
      </c>
      <c r="F76" s="134" t="s">
        <v>27</v>
      </c>
      <c r="G76" s="132" t="s">
        <v>130</v>
      </c>
      <c r="H76" s="135" t="s">
        <v>46</v>
      </c>
      <c r="I76" s="132" t="s">
        <v>131</v>
      </c>
      <c r="J76" s="132" t="s">
        <v>408</v>
      </c>
      <c r="K76" s="132" t="s">
        <v>409</v>
      </c>
      <c r="L76" s="132" t="s">
        <v>120</v>
      </c>
    </row>
    <row r="77" spans="3:12" x14ac:dyDescent="0.25">
      <c r="C77" s="140"/>
      <c r="D77" s="157"/>
      <c r="E77" s="115"/>
      <c r="F77" s="97">
        <f t="shared" ref="F77:F97" si="5">D77*E77</f>
        <v>0</v>
      </c>
      <c r="G77" s="160"/>
      <c r="H77" s="141"/>
      <c r="I77" s="129" t="e">
        <f>VLOOKUP(H77,Presupuesto!$B$11:$C$565,2,0)</f>
        <v>#N/A</v>
      </c>
      <c r="J77" s="217" t="s">
        <v>1452</v>
      </c>
      <c r="K77" s="98" t="s">
        <v>392</v>
      </c>
      <c r="L77" s="98"/>
    </row>
    <row r="78" spans="3:12" x14ac:dyDescent="0.25">
      <c r="C78" s="140"/>
      <c r="D78" s="157"/>
      <c r="E78" s="123"/>
      <c r="F78" s="97">
        <f t="shared" si="5"/>
        <v>0</v>
      </c>
      <c r="G78" s="160"/>
      <c r="H78" s="141"/>
      <c r="I78" s="129" t="e">
        <f>VLOOKUP(H78,Presupuesto!$B$11:$C$565,2,0)</f>
        <v>#N/A</v>
      </c>
      <c r="J78" s="98" t="str">
        <f>$J$77</f>
        <v>Posgrado</v>
      </c>
      <c r="K78" s="98" t="s">
        <v>410</v>
      </c>
      <c r="L78" s="98"/>
    </row>
    <row r="79" spans="3:12" x14ac:dyDescent="0.25">
      <c r="C79" s="140"/>
      <c r="D79" s="157"/>
      <c r="E79" s="123"/>
      <c r="F79" s="97">
        <f t="shared" si="5"/>
        <v>0</v>
      </c>
      <c r="G79" s="160"/>
      <c r="H79" s="141"/>
      <c r="I79" s="129" t="e">
        <f>VLOOKUP(H79,Presupuesto!$B$11:$C$565,2,0)</f>
        <v>#N/A</v>
      </c>
      <c r="J79" s="98" t="str">
        <f t="shared" ref="J79:J97" si="6">$J$77</f>
        <v>Posgrado</v>
      </c>
      <c r="K79" s="98" t="s">
        <v>410</v>
      </c>
      <c r="L79" s="98"/>
    </row>
    <row r="80" spans="3:12" x14ac:dyDescent="0.25">
      <c r="C80" s="140"/>
      <c r="D80" s="157"/>
      <c r="E80" s="123"/>
      <c r="F80" s="97">
        <f t="shared" si="5"/>
        <v>0</v>
      </c>
      <c r="G80" s="160"/>
      <c r="H80" s="141"/>
      <c r="I80" s="129" t="e">
        <f>VLOOKUP(H80,Presupuesto!$B$11:$C$565,2,0)</f>
        <v>#N/A</v>
      </c>
      <c r="J80" s="98" t="str">
        <f t="shared" si="6"/>
        <v>Posgrado</v>
      </c>
      <c r="K80" s="98" t="s">
        <v>410</v>
      </c>
      <c r="L80" s="98"/>
    </row>
    <row r="81" spans="3:12" x14ac:dyDescent="0.25">
      <c r="C81" s="140"/>
      <c r="D81" s="157"/>
      <c r="E81" s="123"/>
      <c r="F81" s="97">
        <f t="shared" si="5"/>
        <v>0</v>
      </c>
      <c r="G81" s="160"/>
      <c r="H81" s="141"/>
      <c r="I81" s="129" t="e">
        <f>VLOOKUP(H81,Presupuesto!$B$11:$C$565,2,0)</f>
        <v>#N/A</v>
      </c>
      <c r="J81" s="98" t="str">
        <f t="shared" si="6"/>
        <v>Posgrado</v>
      </c>
      <c r="K81" s="98" t="s">
        <v>410</v>
      </c>
      <c r="L81" s="98"/>
    </row>
    <row r="82" spans="3:12" x14ac:dyDescent="0.25">
      <c r="C82" s="140"/>
      <c r="D82" s="157"/>
      <c r="E82" s="123"/>
      <c r="F82" s="97">
        <f t="shared" si="5"/>
        <v>0</v>
      </c>
      <c r="G82" s="160"/>
      <c r="H82" s="141"/>
      <c r="I82" s="129" t="e">
        <f>VLOOKUP(H82,Presupuesto!$B$11:$C$565,2,0)</f>
        <v>#N/A</v>
      </c>
      <c r="J82" s="98" t="str">
        <f t="shared" si="6"/>
        <v>Posgrado</v>
      </c>
      <c r="K82" s="98" t="s">
        <v>399</v>
      </c>
      <c r="L82" s="98"/>
    </row>
    <row r="83" spans="3:12" x14ac:dyDescent="0.25">
      <c r="C83" s="140"/>
      <c r="D83" s="157"/>
      <c r="E83" s="123"/>
      <c r="F83" s="97">
        <f t="shared" si="5"/>
        <v>0</v>
      </c>
      <c r="G83" s="160"/>
      <c r="H83" s="141"/>
      <c r="I83" s="129" t="e">
        <f>VLOOKUP(H83,Presupuesto!$B$11:$C$565,2,0)</f>
        <v>#N/A</v>
      </c>
      <c r="J83" s="98" t="str">
        <f t="shared" si="6"/>
        <v>Posgrado</v>
      </c>
      <c r="K83" s="98" t="s">
        <v>410</v>
      </c>
      <c r="L83" s="98"/>
    </row>
    <row r="84" spans="3:12" x14ac:dyDescent="0.25">
      <c r="C84" s="140"/>
      <c r="D84" s="157"/>
      <c r="E84" s="123"/>
      <c r="F84" s="97">
        <f t="shared" si="5"/>
        <v>0</v>
      </c>
      <c r="G84" s="160"/>
      <c r="H84" s="141"/>
      <c r="I84" s="129" t="e">
        <f>VLOOKUP(H84,Presupuesto!$B$11:$C$565,2,0)</f>
        <v>#N/A</v>
      </c>
      <c r="J84" s="98" t="str">
        <f t="shared" si="6"/>
        <v>Posgrado</v>
      </c>
      <c r="K84" s="98" t="s">
        <v>410</v>
      </c>
      <c r="L84" s="98"/>
    </row>
    <row r="85" spans="3:12" x14ac:dyDescent="0.25">
      <c r="C85" s="140"/>
      <c r="D85" s="157"/>
      <c r="E85" s="123"/>
      <c r="F85" s="97">
        <f t="shared" si="5"/>
        <v>0</v>
      </c>
      <c r="G85" s="160"/>
      <c r="H85" s="141"/>
      <c r="I85" s="129" t="e">
        <f>VLOOKUP(H85,Presupuesto!$B$11:$C$565,2,0)</f>
        <v>#N/A</v>
      </c>
      <c r="J85" s="98" t="str">
        <f t="shared" si="6"/>
        <v>Posgrado</v>
      </c>
      <c r="K85" s="98" t="s">
        <v>410</v>
      </c>
      <c r="L85" s="98"/>
    </row>
    <row r="86" spans="3:12" x14ac:dyDescent="0.25">
      <c r="C86" s="140"/>
      <c r="D86" s="157"/>
      <c r="E86" s="123"/>
      <c r="F86" s="97">
        <f t="shared" si="5"/>
        <v>0</v>
      </c>
      <c r="G86" s="160"/>
      <c r="H86" s="141"/>
      <c r="I86" s="129" t="e">
        <f>VLOOKUP(H86,Presupuesto!$B$11:$C$565,2,0)</f>
        <v>#N/A</v>
      </c>
      <c r="J86" s="98" t="str">
        <f t="shared" si="6"/>
        <v>Posgrado</v>
      </c>
      <c r="K86" s="98" t="s">
        <v>410</v>
      </c>
      <c r="L86" s="98"/>
    </row>
    <row r="87" spans="3:12" x14ac:dyDescent="0.25">
      <c r="C87" s="142"/>
      <c r="D87" s="157"/>
      <c r="E87" s="118"/>
      <c r="F87" s="97">
        <f t="shared" si="5"/>
        <v>0</v>
      </c>
      <c r="G87" s="160"/>
      <c r="H87" s="143"/>
      <c r="I87" s="129" t="e">
        <f>VLOOKUP(H87,Presupuesto!$B$11:$C$565,2,0)</f>
        <v>#N/A</v>
      </c>
      <c r="J87" s="98" t="str">
        <f t="shared" si="6"/>
        <v>Posgrado</v>
      </c>
      <c r="K87" s="98" t="s">
        <v>410</v>
      </c>
      <c r="L87" s="98"/>
    </row>
    <row r="88" spans="3:12" x14ac:dyDescent="0.25">
      <c r="C88" s="142"/>
      <c r="D88" s="157"/>
      <c r="E88" s="118"/>
      <c r="F88" s="97">
        <f t="shared" si="5"/>
        <v>0</v>
      </c>
      <c r="G88" s="160"/>
      <c r="H88" s="143"/>
      <c r="I88" s="129" t="e">
        <f>VLOOKUP(H88,Presupuesto!$B$11:$C$565,2,0)</f>
        <v>#N/A</v>
      </c>
      <c r="J88" s="98" t="str">
        <f t="shared" si="6"/>
        <v>Posgrado</v>
      </c>
      <c r="K88" s="98" t="s">
        <v>410</v>
      </c>
      <c r="L88" s="98"/>
    </row>
    <row r="89" spans="3:12" x14ac:dyDescent="0.25">
      <c r="C89" s="142"/>
      <c r="D89" s="157"/>
      <c r="E89" s="118"/>
      <c r="F89" s="97">
        <f t="shared" si="5"/>
        <v>0</v>
      </c>
      <c r="G89" s="160"/>
      <c r="H89" s="143"/>
      <c r="I89" s="129" t="e">
        <f>VLOOKUP(H89,Presupuesto!$B$11:$C$565,2,0)</f>
        <v>#N/A</v>
      </c>
      <c r="J89" s="98" t="str">
        <f t="shared" si="6"/>
        <v>Posgrado</v>
      </c>
      <c r="K89" s="98" t="s">
        <v>410</v>
      </c>
      <c r="L89" s="98"/>
    </row>
    <row r="90" spans="3:12" x14ac:dyDescent="0.25">
      <c r="C90" s="142"/>
      <c r="D90" s="157"/>
      <c r="E90" s="118"/>
      <c r="F90" s="97">
        <f t="shared" si="5"/>
        <v>0</v>
      </c>
      <c r="G90" s="160"/>
      <c r="H90" s="143"/>
      <c r="I90" s="129" t="e">
        <f>VLOOKUP(H90,Presupuesto!$B$11:$C$565,2,0)</f>
        <v>#N/A</v>
      </c>
      <c r="J90" s="98" t="str">
        <f t="shared" si="6"/>
        <v>Posgrado</v>
      </c>
      <c r="K90" s="98" t="s">
        <v>410</v>
      </c>
      <c r="L90" s="98"/>
    </row>
    <row r="91" spans="3:12" x14ac:dyDescent="0.25">
      <c r="C91" s="142"/>
      <c r="D91" s="157"/>
      <c r="E91" s="118"/>
      <c r="F91" s="97">
        <f t="shared" si="5"/>
        <v>0</v>
      </c>
      <c r="G91" s="160"/>
      <c r="H91" s="143"/>
      <c r="I91" s="129" t="e">
        <f>VLOOKUP(H91,Presupuesto!$B$11:$C$565,2,0)</f>
        <v>#N/A</v>
      </c>
      <c r="J91" s="98" t="str">
        <f t="shared" si="6"/>
        <v>Posgrado</v>
      </c>
      <c r="K91" s="98" t="s">
        <v>410</v>
      </c>
      <c r="L91" s="98"/>
    </row>
    <row r="92" spans="3:12" x14ac:dyDescent="0.25">
      <c r="C92" s="142"/>
      <c r="D92" s="157"/>
      <c r="E92" s="118"/>
      <c r="F92" s="97">
        <f t="shared" si="5"/>
        <v>0</v>
      </c>
      <c r="G92" s="160"/>
      <c r="H92" s="143"/>
      <c r="I92" s="129" t="e">
        <f>VLOOKUP(H92,Presupuesto!$B$11:$C$565,2,0)</f>
        <v>#N/A</v>
      </c>
      <c r="J92" s="98" t="str">
        <f t="shared" si="6"/>
        <v>Posgrado</v>
      </c>
      <c r="K92" s="98" t="s">
        <v>410</v>
      </c>
      <c r="L92" s="98"/>
    </row>
    <row r="93" spans="3:12" x14ac:dyDescent="0.25">
      <c r="C93" s="144"/>
      <c r="D93" s="157"/>
      <c r="E93" s="118"/>
      <c r="F93" s="97">
        <f t="shared" si="5"/>
        <v>0</v>
      </c>
      <c r="G93" s="160"/>
      <c r="H93" s="145"/>
      <c r="I93" s="129" t="e">
        <f>VLOOKUP(H93,Presupuesto!$B$11:$C$565,2,0)</f>
        <v>#N/A</v>
      </c>
      <c r="J93" s="98" t="str">
        <f t="shared" si="6"/>
        <v>Posgrado</v>
      </c>
      <c r="K93" s="98" t="s">
        <v>401</v>
      </c>
      <c r="L93" s="98"/>
    </row>
    <row r="94" spans="3:12" x14ac:dyDescent="0.25">
      <c r="C94" s="144"/>
      <c r="D94" s="157"/>
      <c r="E94" s="118"/>
      <c r="F94" s="97">
        <f t="shared" si="5"/>
        <v>0</v>
      </c>
      <c r="G94" s="160"/>
      <c r="H94" s="145"/>
      <c r="I94" s="129" t="e">
        <f>VLOOKUP(H94,Presupuesto!$B$11:$C$565,2,0)</f>
        <v>#N/A</v>
      </c>
      <c r="J94" s="98" t="str">
        <f t="shared" si="6"/>
        <v>Posgrado</v>
      </c>
      <c r="K94" s="98" t="s">
        <v>410</v>
      </c>
      <c r="L94" s="98"/>
    </row>
    <row r="95" spans="3:12" x14ac:dyDescent="0.25">
      <c r="C95" s="144"/>
      <c r="D95" s="157"/>
      <c r="E95" s="118"/>
      <c r="F95" s="97">
        <f t="shared" si="5"/>
        <v>0</v>
      </c>
      <c r="G95" s="160"/>
      <c r="H95" s="145"/>
      <c r="I95" s="129" t="e">
        <f>VLOOKUP(H95,Presupuesto!$B$11:$C$565,2,0)</f>
        <v>#N/A</v>
      </c>
      <c r="J95" s="98" t="str">
        <f t="shared" si="6"/>
        <v>Posgrado</v>
      </c>
      <c r="K95" s="98" t="s">
        <v>410</v>
      </c>
      <c r="L95" s="98"/>
    </row>
    <row r="96" spans="3:12" x14ac:dyDescent="0.25">
      <c r="C96" s="144"/>
      <c r="D96" s="157"/>
      <c r="E96" s="118"/>
      <c r="F96" s="97">
        <f t="shared" si="5"/>
        <v>0</v>
      </c>
      <c r="G96" s="160"/>
      <c r="H96" s="145"/>
      <c r="I96" s="129" t="e">
        <f>VLOOKUP(H96,Presupuesto!$B$11:$C$565,2,0)</f>
        <v>#N/A</v>
      </c>
      <c r="J96" s="98" t="str">
        <f t="shared" si="6"/>
        <v>Posgrado</v>
      </c>
      <c r="K96" s="98" t="s">
        <v>410</v>
      </c>
      <c r="L96" s="98"/>
    </row>
    <row r="97" spans="3:12" ht="15.75" thickBot="1" x14ac:dyDescent="0.3">
      <c r="C97" s="146"/>
      <c r="D97" s="221"/>
      <c r="E97" s="103"/>
      <c r="F97" s="105">
        <f t="shared" si="5"/>
        <v>0</v>
      </c>
      <c r="G97" s="161"/>
      <c r="H97" s="147"/>
      <c r="I97" s="131" t="e">
        <f>VLOOKUP(H97,Presupuesto!$B$11:$C$565,2,0)</f>
        <v>#N/A</v>
      </c>
      <c r="J97" s="106" t="str">
        <f t="shared" si="6"/>
        <v>Posgrado</v>
      </c>
      <c r="K97" s="124" t="s">
        <v>392</v>
      </c>
      <c r="L97" s="106"/>
    </row>
    <row r="98" spans="3:12" x14ac:dyDescent="0.25">
      <c r="F98" s="90"/>
      <c r="G98" s="89"/>
      <c r="H98" s="90"/>
      <c r="I98" s="90"/>
    </row>
    <row r="99" spans="3:12" ht="15.75" thickBot="1" x14ac:dyDescent="0.3"/>
    <row r="100" spans="3:12" ht="15.75" thickBot="1" x14ac:dyDescent="0.3">
      <c r="C100" s="156" t="s">
        <v>53</v>
      </c>
      <c r="D100" s="372">
        <f>SUM(F107:F127)</f>
        <v>0</v>
      </c>
      <c r="F100" s="70"/>
      <c r="G100" s="79"/>
      <c r="H100" s="70"/>
      <c r="I100" s="70"/>
    </row>
    <row r="101" spans="3:12" x14ac:dyDescent="0.25">
      <c r="C101" s="70"/>
      <c r="D101" s="31"/>
      <c r="E101" s="93"/>
      <c r="F101" s="93"/>
      <c r="G101" s="93"/>
      <c r="H101" s="76"/>
      <c r="I101" s="76"/>
      <c r="J101" s="76"/>
      <c r="K101" s="112"/>
    </row>
    <row r="102" spans="3:12" ht="15.75" x14ac:dyDescent="0.25">
      <c r="C102" s="301" t="s">
        <v>390</v>
      </c>
      <c r="D102" s="368"/>
      <c r="E102" s="93"/>
      <c r="F102" s="93"/>
      <c r="G102" s="93"/>
      <c r="H102" s="76"/>
      <c r="I102" s="76"/>
      <c r="J102" s="76"/>
      <c r="K102" s="112"/>
    </row>
    <row r="103" spans="3:12" ht="18.75" x14ac:dyDescent="0.25">
      <c r="C103" s="209"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8" t="s">
        <v>44</v>
      </c>
      <c r="D106" s="133" t="s">
        <v>55</v>
      </c>
      <c r="E106" s="135" t="s">
        <v>57</v>
      </c>
      <c r="F106" s="134" t="s">
        <v>27</v>
      </c>
      <c r="G106" s="132" t="s">
        <v>130</v>
      </c>
      <c r="H106" s="135" t="s">
        <v>46</v>
      </c>
      <c r="I106" s="132" t="s">
        <v>131</v>
      </c>
      <c r="J106" s="132" t="s">
        <v>408</v>
      </c>
      <c r="K106" s="132" t="s">
        <v>409</v>
      </c>
      <c r="L106" s="132" t="s">
        <v>120</v>
      </c>
    </row>
    <row r="107" spans="3:12" x14ac:dyDescent="0.25">
      <c r="C107" s="140"/>
      <c r="D107" s="157"/>
      <c r="E107" s="115"/>
      <c r="F107" s="97">
        <f t="shared" ref="F107:F127" si="7">D107*E107</f>
        <v>0</v>
      </c>
      <c r="G107" s="160"/>
      <c r="H107" s="141"/>
      <c r="I107" s="129" t="e">
        <f>VLOOKUP(H107,Presupuesto!$B$11:$C$565,2,0)</f>
        <v>#N/A</v>
      </c>
      <c r="J107" s="217" t="s">
        <v>1452</v>
      </c>
      <c r="K107" s="98" t="s">
        <v>392</v>
      </c>
      <c r="L107" s="98"/>
    </row>
    <row r="108" spans="3:12" x14ac:dyDescent="0.25">
      <c r="C108" s="140"/>
      <c r="D108" s="157"/>
      <c r="E108" s="123"/>
      <c r="F108" s="97">
        <f t="shared" si="7"/>
        <v>0</v>
      </c>
      <c r="G108" s="160"/>
      <c r="H108" s="141"/>
      <c r="I108" s="129" t="e">
        <f>VLOOKUP(H108,Presupuesto!$B$11:$C$565,2,0)</f>
        <v>#N/A</v>
      </c>
      <c r="J108" s="98" t="str">
        <f>$J$107</f>
        <v>Posgrado</v>
      </c>
      <c r="K108" s="98" t="s">
        <v>410</v>
      </c>
      <c r="L108" s="98"/>
    </row>
    <row r="109" spans="3:12" x14ac:dyDescent="0.25">
      <c r="C109" s="140"/>
      <c r="D109" s="157"/>
      <c r="E109" s="123"/>
      <c r="F109" s="97">
        <f t="shared" si="7"/>
        <v>0</v>
      </c>
      <c r="G109" s="160"/>
      <c r="H109" s="141"/>
      <c r="I109" s="129" t="e">
        <f>VLOOKUP(H109,Presupuesto!$B$11:$C$565,2,0)</f>
        <v>#N/A</v>
      </c>
      <c r="J109" s="98" t="str">
        <f t="shared" ref="J109:J127" si="8">$J$107</f>
        <v>Posgrado</v>
      </c>
      <c r="K109" s="98" t="s">
        <v>410</v>
      </c>
      <c r="L109" s="98"/>
    </row>
    <row r="110" spans="3:12" x14ac:dyDescent="0.25">
      <c r="C110" s="140"/>
      <c r="D110" s="157"/>
      <c r="E110" s="123"/>
      <c r="F110" s="97">
        <f t="shared" si="7"/>
        <v>0</v>
      </c>
      <c r="G110" s="160"/>
      <c r="H110" s="141"/>
      <c r="I110" s="129" t="e">
        <f>VLOOKUP(H110,Presupuesto!$B$11:$C$565,2,0)</f>
        <v>#N/A</v>
      </c>
      <c r="J110" s="98" t="str">
        <f t="shared" si="8"/>
        <v>Posgrado</v>
      </c>
      <c r="K110" s="98" t="s">
        <v>410</v>
      </c>
      <c r="L110" s="98"/>
    </row>
    <row r="111" spans="3:12" x14ac:dyDescent="0.25">
      <c r="C111" s="140"/>
      <c r="D111" s="157"/>
      <c r="E111" s="123"/>
      <c r="F111" s="97">
        <f t="shared" si="7"/>
        <v>0</v>
      </c>
      <c r="G111" s="160"/>
      <c r="H111" s="141"/>
      <c r="I111" s="129" t="e">
        <f>VLOOKUP(H111,Presupuesto!$B$11:$C$565,2,0)</f>
        <v>#N/A</v>
      </c>
      <c r="J111" s="98" t="str">
        <f t="shared" si="8"/>
        <v>Posgrado</v>
      </c>
      <c r="K111" s="98" t="s">
        <v>410</v>
      </c>
      <c r="L111" s="98"/>
    </row>
    <row r="112" spans="3:12" x14ac:dyDescent="0.25">
      <c r="C112" s="140"/>
      <c r="D112" s="157"/>
      <c r="E112" s="123"/>
      <c r="F112" s="97">
        <f t="shared" si="7"/>
        <v>0</v>
      </c>
      <c r="G112" s="160"/>
      <c r="H112" s="141"/>
      <c r="I112" s="129" t="e">
        <f>VLOOKUP(H112,Presupuesto!$B$11:$C$565,2,0)</f>
        <v>#N/A</v>
      </c>
      <c r="J112" s="98" t="str">
        <f t="shared" si="8"/>
        <v>Posgrado</v>
      </c>
      <c r="K112" s="98" t="s">
        <v>399</v>
      </c>
      <c r="L112" s="98"/>
    </row>
    <row r="113" spans="3:12" x14ac:dyDescent="0.25">
      <c r="C113" s="140"/>
      <c r="D113" s="157"/>
      <c r="E113" s="123"/>
      <c r="F113" s="97">
        <f t="shared" si="7"/>
        <v>0</v>
      </c>
      <c r="G113" s="160"/>
      <c r="H113" s="141"/>
      <c r="I113" s="129" t="e">
        <f>VLOOKUP(H113,Presupuesto!$B$11:$C$565,2,0)</f>
        <v>#N/A</v>
      </c>
      <c r="J113" s="98" t="str">
        <f t="shared" si="8"/>
        <v>Posgrado</v>
      </c>
      <c r="K113" s="98" t="s">
        <v>410</v>
      </c>
      <c r="L113" s="98"/>
    </row>
    <row r="114" spans="3:12" x14ac:dyDescent="0.25">
      <c r="C114" s="140"/>
      <c r="D114" s="157"/>
      <c r="E114" s="123"/>
      <c r="F114" s="97">
        <f t="shared" si="7"/>
        <v>0</v>
      </c>
      <c r="G114" s="160"/>
      <c r="H114" s="141"/>
      <c r="I114" s="129" t="e">
        <f>VLOOKUP(H114,Presupuesto!$B$11:$C$565,2,0)</f>
        <v>#N/A</v>
      </c>
      <c r="J114" s="98" t="str">
        <f t="shared" si="8"/>
        <v>Posgrado</v>
      </c>
      <c r="K114" s="98" t="s">
        <v>410</v>
      </c>
      <c r="L114" s="98"/>
    </row>
    <row r="115" spans="3:12" x14ac:dyDescent="0.25">
      <c r="C115" s="140"/>
      <c r="D115" s="157"/>
      <c r="E115" s="123"/>
      <c r="F115" s="97">
        <f t="shared" si="7"/>
        <v>0</v>
      </c>
      <c r="G115" s="160"/>
      <c r="H115" s="141"/>
      <c r="I115" s="129" t="e">
        <f>VLOOKUP(H115,Presupuesto!$B$11:$C$565,2,0)</f>
        <v>#N/A</v>
      </c>
      <c r="J115" s="98" t="str">
        <f t="shared" si="8"/>
        <v>Posgrado</v>
      </c>
      <c r="K115" s="98" t="s">
        <v>410</v>
      </c>
      <c r="L115" s="98"/>
    </row>
    <row r="116" spans="3:12" x14ac:dyDescent="0.25">
      <c r="C116" s="140"/>
      <c r="D116" s="157"/>
      <c r="E116" s="123"/>
      <c r="F116" s="97">
        <f t="shared" si="7"/>
        <v>0</v>
      </c>
      <c r="G116" s="160"/>
      <c r="H116" s="141"/>
      <c r="I116" s="129" t="e">
        <f>VLOOKUP(H116,Presupuesto!$B$11:$C$565,2,0)</f>
        <v>#N/A</v>
      </c>
      <c r="J116" s="98" t="str">
        <f t="shared" si="8"/>
        <v>Posgrado</v>
      </c>
      <c r="K116" s="98" t="s">
        <v>410</v>
      </c>
      <c r="L116" s="98"/>
    </row>
    <row r="117" spans="3:12" x14ac:dyDescent="0.25">
      <c r="C117" s="142"/>
      <c r="D117" s="157"/>
      <c r="E117" s="118"/>
      <c r="F117" s="97">
        <f t="shared" si="7"/>
        <v>0</v>
      </c>
      <c r="G117" s="160"/>
      <c r="H117" s="143"/>
      <c r="I117" s="129" t="e">
        <f>VLOOKUP(H117,Presupuesto!$B$11:$C$565,2,0)</f>
        <v>#N/A</v>
      </c>
      <c r="J117" s="98" t="str">
        <f t="shared" si="8"/>
        <v>Posgrado</v>
      </c>
      <c r="K117" s="98" t="s">
        <v>410</v>
      </c>
      <c r="L117" s="98"/>
    </row>
    <row r="118" spans="3:12" x14ac:dyDescent="0.25">
      <c r="C118" s="142"/>
      <c r="D118" s="157"/>
      <c r="E118" s="118"/>
      <c r="F118" s="97">
        <f t="shared" si="7"/>
        <v>0</v>
      </c>
      <c r="G118" s="160"/>
      <c r="H118" s="143"/>
      <c r="I118" s="129" t="e">
        <f>VLOOKUP(H118,Presupuesto!$B$11:$C$565,2,0)</f>
        <v>#N/A</v>
      </c>
      <c r="J118" s="98" t="str">
        <f t="shared" si="8"/>
        <v>Posgrado</v>
      </c>
      <c r="K118" s="98" t="s">
        <v>410</v>
      </c>
      <c r="L118" s="98"/>
    </row>
    <row r="119" spans="3:12" x14ac:dyDescent="0.25">
      <c r="C119" s="142"/>
      <c r="D119" s="157"/>
      <c r="E119" s="118"/>
      <c r="F119" s="97">
        <f t="shared" si="7"/>
        <v>0</v>
      </c>
      <c r="G119" s="160"/>
      <c r="H119" s="143"/>
      <c r="I119" s="129" t="e">
        <f>VLOOKUP(H119,Presupuesto!$B$11:$C$565,2,0)</f>
        <v>#N/A</v>
      </c>
      <c r="J119" s="98" t="str">
        <f t="shared" si="8"/>
        <v>Posgrado</v>
      </c>
      <c r="K119" s="98" t="s">
        <v>410</v>
      </c>
      <c r="L119" s="98"/>
    </row>
    <row r="120" spans="3:12" x14ac:dyDescent="0.25">
      <c r="C120" s="142"/>
      <c r="D120" s="157"/>
      <c r="E120" s="118"/>
      <c r="F120" s="97">
        <f t="shared" si="7"/>
        <v>0</v>
      </c>
      <c r="G120" s="160"/>
      <c r="H120" s="143"/>
      <c r="I120" s="129" t="e">
        <f>VLOOKUP(H120,Presupuesto!$B$11:$C$565,2,0)</f>
        <v>#N/A</v>
      </c>
      <c r="J120" s="98" t="str">
        <f t="shared" si="8"/>
        <v>Posgrado</v>
      </c>
      <c r="K120" s="98" t="s">
        <v>410</v>
      </c>
      <c r="L120" s="98"/>
    </row>
    <row r="121" spans="3:12" x14ac:dyDescent="0.25">
      <c r="C121" s="142"/>
      <c r="D121" s="157"/>
      <c r="E121" s="118"/>
      <c r="F121" s="97">
        <f t="shared" si="7"/>
        <v>0</v>
      </c>
      <c r="G121" s="160"/>
      <c r="H121" s="143"/>
      <c r="I121" s="129" t="e">
        <f>VLOOKUP(H121,Presupuesto!$B$11:$C$565,2,0)</f>
        <v>#N/A</v>
      </c>
      <c r="J121" s="98" t="str">
        <f t="shared" si="8"/>
        <v>Posgrado</v>
      </c>
      <c r="K121" s="98" t="s">
        <v>410</v>
      </c>
      <c r="L121" s="98"/>
    </row>
    <row r="122" spans="3:12" x14ac:dyDescent="0.25">
      <c r="C122" s="142"/>
      <c r="D122" s="157"/>
      <c r="E122" s="118"/>
      <c r="F122" s="97">
        <f t="shared" si="7"/>
        <v>0</v>
      </c>
      <c r="G122" s="160"/>
      <c r="H122" s="143"/>
      <c r="I122" s="129" t="e">
        <f>VLOOKUP(H122,Presupuesto!$B$11:$C$565,2,0)</f>
        <v>#N/A</v>
      </c>
      <c r="J122" s="98" t="str">
        <f t="shared" si="8"/>
        <v>Posgrado</v>
      </c>
      <c r="K122" s="98" t="s">
        <v>410</v>
      </c>
      <c r="L122" s="98"/>
    </row>
    <row r="123" spans="3:12" x14ac:dyDescent="0.25">
      <c r="C123" s="144"/>
      <c r="D123" s="157"/>
      <c r="E123" s="118"/>
      <c r="F123" s="97">
        <f t="shared" si="7"/>
        <v>0</v>
      </c>
      <c r="G123" s="160"/>
      <c r="H123" s="145"/>
      <c r="I123" s="129" t="e">
        <f>VLOOKUP(H123,Presupuesto!$B$11:$C$565,2,0)</f>
        <v>#N/A</v>
      </c>
      <c r="J123" s="98" t="str">
        <f t="shared" si="8"/>
        <v>Posgrado</v>
      </c>
      <c r="K123" s="98" t="s">
        <v>401</v>
      </c>
      <c r="L123" s="98"/>
    </row>
    <row r="124" spans="3:12" x14ac:dyDescent="0.25">
      <c r="C124" s="144"/>
      <c r="D124" s="157"/>
      <c r="E124" s="118"/>
      <c r="F124" s="97">
        <f t="shared" si="7"/>
        <v>0</v>
      </c>
      <c r="G124" s="160"/>
      <c r="H124" s="145"/>
      <c r="I124" s="129" t="e">
        <f>VLOOKUP(H124,Presupuesto!$B$11:$C$565,2,0)</f>
        <v>#N/A</v>
      </c>
      <c r="J124" s="98" t="str">
        <f t="shared" si="8"/>
        <v>Posgrado</v>
      </c>
      <c r="K124" s="98" t="s">
        <v>410</v>
      </c>
      <c r="L124" s="98"/>
    </row>
    <row r="125" spans="3:12" x14ac:dyDescent="0.25">
      <c r="C125" s="144"/>
      <c r="D125" s="157"/>
      <c r="E125" s="118"/>
      <c r="F125" s="97">
        <f t="shared" si="7"/>
        <v>0</v>
      </c>
      <c r="G125" s="160"/>
      <c r="H125" s="145"/>
      <c r="I125" s="129" t="e">
        <f>VLOOKUP(H125,Presupuesto!$B$11:$C$565,2,0)</f>
        <v>#N/A</v>
      </c>
      <c r="J125" s="98" t="str">
        <f t="shared" si="8"/>
        <v>Posgrado</v>
      </c>
      <c r="K125" s="98" t="s">
        <v>410</v>
      </c>
      <c r="L125" s="98"/>
    </row>
    <row r="126" spans="3:12" x14ac:dyDescent="0.25">
      <c r="C126" s="144"/>
      <c r="D126" s="157"/>
      <c r="E126" s="118"/>
      <c r="F126" s="97">
        <f t="shared" si="7"/>
        <v>0</v>
      </c>
      <c r="G126" s="160"/>
      <c r="H126" s="145"/>
      <c r="I126" s="129" t="e">
        <f>VLOOKUP(H126,Presupuesto!$B$11:$C$565,2,0)</f>
        <v>#N/A</v>
      </c>
      <c r="J126" s="98" t="str">
        <f t="shared" si="8"/>
        <v>Posgrado</v>
      </c>
      <c r="K126" s="98" t="s">
        <v>410</v>
      </c>
      <c r="L126" s="98"/>
    </row>
    <row r="127" spans="3:12" ht="15.75" thickBot="1" x14ac:dyDescent="0.3">
      <c r="C127" s="146"/>
      <c r="D127" s="221"/>
      <c r="E127" s="103"/>
      <c r="F127" s="105">
        <f t="shared" si="7"/>
        <v>0</v>
      </c>
      <c r="G127" s="161"/>
      <c r="H127" s="147"/>
      <c r="I127" s="131" t="e">
        <f>VLOOKUP(H127,Presupuesto!$B$11:$C$565,2,0)</f>
        <v>#N/A</v>
      </c>
      <c r="J127" s="106" t="str">
        <f t="shared" si="8"/>
        <v>Posgrado</v>
      </c>
      <c r="K127" s="124" t="s">
        <v>392</v>
      </c>
      <c r="L127" s="106"/>
    </row>
    <row r="129" spans="3:12" ht="15.75" thickBot="1" x14ac:dyDescent="0.3"/>
    <row r="130" spans="3:12" ht="15.75" thickBot="1" x14ac:dyDescent="0.3">
      <c r="C130" s="156" t="s">
        <v>53</v>
      </c>
      <c r="D130" s="372">
        <f>SUM(F137:F157)</f>
        <v>0</v>
      </c>
      <c r="F130" s="70"/>
      <c r="G130" s="79"/>
      <c r="H130" s="70"/>
      <c r="I130" s="70"/>
    </row>
    <row r="131" spans="3:12" x14ac:dyDescent="0.25">
      <c r="C131" s="70"/>
      <c r="D131" s="31"/>
      <c r="E131" s="93"/>
      <c r="F131" s="93"/>
      <c r="G131" s="93"/>
      <c r="H131" s="76"/>
      <c r="I131" s="76"/>
      <c r="J131" s="76"/>
      <c r="K131" s="112"/>
    </row>
    <row r="132" spans="3:12" ht="15.75" x14ac:dyDescent="0.25">
      <c r="C132" s="301" t="s">
        <v>390</v>
      </c>
      <c r="D132" s="368"/>
      <c r="E132" s="93"/>
      <c r="F132" s="93"/>
      <c r="G132" s="93"/>
      <c r="H132" s="76"/>
      <c r="I132" s="76"/>
      <c r="J132" s="76"/>
      <c r="K132" s="112"/>
    </row>
    <row r="133" spans="3:12" ht="18.75" x14ac:dyDescent="0.25">
      <c r="C133" s="209"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8" t="s">
        <v>44</v>
      </c>
      <c r="D136" s="133" t="s">
        <v>55</v>
      </c>
      <c r="E136" s="135" t="s">
        <v>57</v>
      </c>
      <c r="F136" s="134" t="s">
        <v>27</v>
      </c>
      <c r="G136" s="132" t="s">
        <v>130</v>
      </c>
      <c r="H136" s="135" t="s">
        <v>46</v>
      </c>
      <c r="I136" s="132" t="s">
        <v>131</v>
      </c>
      <c r="J136" s="132" t="s">
        <v>408</v>
      </c>
      <c r="K136" s="132" t="s">
        <v>409</v>
      </c>
      <c r="L136" s="132" t="s">
        <v>120</v>
      </c>
    </row>
    <row r="137" spans="3:12" x14ac:dyDescent="0.25">
      <c r="C137" s="140"/>
      <c r="D137" s="157"/>
      <c r="E137" s="115"/>
      <c r="F137" s="97">
        <f t="shared" ref="F137:F157" si="9">D137*E137</f>
        <v>0</v>
      </c>
      <c r="G137" s="160"/>
      <c r="H137" s="141"/>
      <c r="I137" s="129" t="e">
        <f>VLOOKUP(H137,Presupuesto!$B$11:$C$565,2,0)</f>
        <v>#N/A</v>
      </c>
      <c r="J137" s="217" t="s">
        <v>1452</v>
      </c>
      <c r="K137" s="98" t="s">
        <v>392</v>
      </c>
      <c r="L137" s="98"/>
    </row>
    <row r="138" spans="3:12" x14ac:dyDescent="0.25">
      <c r="C138" s="140"/>
      <c r="D138" s="157"/>
      <c r="E138" s="123"/>
      <c r="F138" s="97">
        <f t="shared" si="9"/>
        <v>0</v>
      </c>
      <c r="G138" s="160"/>
      <c r="H138" s="141"/>
      <c r="I138" s="129" t="e">
        <f>VLOOKUP(H138,Presupuesto!$B$11:$C$565,2,0)</f>
        <v>#N/A</v>
      </c>
      <c r="J138" s="98" t="str">
        <f>$J$137</f>
        <v>Posgrado</v>
      </c>
      <c r="K138" s="98" t="s">
        <v>410</v>
      </c>
      <c r="L138" s="98"/>
    </row>
    <row r="139" spans="3:12" x14ac:dyDescent="0.25">
      <c r="C139" s="140"/>
      <c r="D139" s="157"/>
      <c r="E139" s="123"/>
      <c r="F139" s="97">
        <f t="shared" si="9"/>
        <v>0</v>
      </c>
      <c r="G139" s="160"/>
      <c r="H139" s="141"/>
      <c r="I139" s="129" t="e">
        <f>VLOOKUP(H139,Presupuesto!$B$11:$C$565,2,0)</f>
        <v>#N/A</v>
      </c>
      <c r="J139" s="98" t="str">
        <f t="shared" ref="J139:J157" si="10">$J$137</f>
        <v>Posgrado</v>
      </c>
      <c r="K139" s="98" t="s">
        <v>410</v>
      </c>
      <c r="L139" s="98"/>
    </row>
    <row r="140" spans="3:12" x14ac:dyDescent="0.25">
      <c r="C140" s="140"/>
      <c r="D140" s="157"/>
      <c r="E140" s="123"/>
      <c r="F140" s="97">
        <f t="shared" si="9"/>
        <v>0</v>
      </c>
      <c r="G140" s="160"/>
      <c r="H140" s="141"/>
      <c r="I140" s="129" t="e">
        <f>VLOOKUP(H140,Presupuesto!$B$11:$C$565,2,0)</f>
        <v>#N/A</v>
      </c>
      <c r="J140" s="98" t="str">
        <f t="shared" si="10"/>
        <v>Posgrado</v>
      </c>
      <c r="K140" s="98" t="s">
        <v>410</v>
      </c>
      <c r="L140" s="98"/>
    </row>
    <row r="141" spans="3:12" x14ac:dyDescent="0.25">
      <c r="C141" s="140"/>
      <c r="D141" s="157"/>
      <c r="E141" s="123"/>
      <c r="F141" s="97">
        <f t="shared" si="9"/>
        <v>0</v>
      </c>
      <c r="G141" s="160"/>
      <c r="H141" s="141"/>
      <c r="I141" s="129" t="e">
        <f>VLOOKUP(H141,Presupuesto!$B$11:$C$565,2,0)</f>
        <v>#N/A</v>
      </c>
      <c r="J141" s="98" t="str">
        <f t="shared" si="10"/>
        <v>Posgrado</v>
      </c>
      <c r="K141" s="98" t="s">
        <v>410</v>
      </c>
      <c r="L141" s="98"/>
    </row>
    <row r="142" spans="3:12" x14ac:dyDescent="0.25">
      <c r="C142" s="140"/>
      <c r="D142" s="157"/>
      <c r="E142" s="123"/>
      <c r="F142" s="97">
        <f t="shared" si="9"/>
        <v>0</v>
      </c>
      <c r="G142" s="160"/>
      <c r="H142" s="141"/>
      <c r="I142" s="129" t="e">
        <f>VLOOKUP(H142,Presupuesto!$B$11:$C$565,2,0)</f>
        <v>#N/A</v>
      </c>
      <c r="J142" s="98" t="str">
        <f t="shared" si="10"/>
        <v>Posgrado</v>
      </c>
      <c r="K142" s="98" t="s">
        <v>399</v>
      </c>
      <c r="L142" s="98"/>
    </row>
    <row r="143" spans="3:12" x14ac:dyDescent="0.25">
      <c r="C143" s="140"/>
      <c r="D143" s="157"/>
      <c r="E143" s="123"/>
      <c r="F143" s="97">
        <f t="shared" si="9"/>
        <v>0</v>
      </c>
      <c r="G143" s="160"/>
      <c r="H143" s="141"/>
      <c r="I143" s="129" t="e">
        <f>VLOOKUP(H143,Presupuesto!$B$11:$C$565,2,0)</f>
        <v>#N/A</v>
      </c>
      <c r="J143" s="98" t="str">
        <f t="shared" si="10"/>
        <v>Posgrado</v>
      </c>
      <c r="K143" s="98" t="s">
        <v>410</v>
      </c>
      <c r="L143" s="98"/>
    </row>
    <row r="144" spans="3:12" x14ac:dyDescent="0.25">
      <c r="C144" s="140"/>
      <c r="D144" s="157"/>
      <c r="E144" s="123"/>
      <c r="F144" s="97">
        <f t="shared" si="9"/>
        <v>0</v>
      </c>
      <c r="G144" s="160"/>
      <c r="H144" s="141"/>
      <c r="I144" s="129" t="e">
        <f>VLOOKUP(H144,Presupuesto!$B$11:$C$565,2,0)</f>
        <v>#N/A</v>
      </c>
      <c r="J144" s="98" t="str">
        <f t="shared" si="10"/>
        <v>Posgrado</v>
      </c>
      <c r="K144" s="98" t="s">
        <v>410</v>
      </c>
      <c r="L144" s="98"/>
    </row>
    <row r="145" spans="3:12" x14ac:dyDescent="0.25">
      <c r="C145" s="140"/>
      <c r="D145" s="157"/>
      <c r="E145" s="123"/>
      <c r="F145" s="97">
        <f t="shared" si="9"/>
        <v>0</v>
      </c>
      <c r="G145" s="160"/>
      <c r="H145" s="141"/>
      <c r="I145" s="129" t="e">
        <f>VLOOKUP(H145,Presupuesto!$B$11:$C$565,2,0)</f>
        <v>#N/A</v>
      </c>
      <c r="J145" s="98" t="str">
        <f t="shared" si="10"/>
        <v>Posgrado</v>
      </c>
      <c r="K145" s="98" t="s">
        <v>410</v>
      </c>
      <c r="L145" s="98"/>
    </row>
    <row r="146" spans="3:12" x14ac:dyDescent="0.25">
      <c r="C146" s="140"/>
      <c r="D146" s="157"/>
      <c r="E146" s="123"/>
      <c r="F146" s="97">
        <f t="shared" si="9"/>
        <v>0</v>
      </c>
      <c r="G146" s="160"/>
      <c r="H146" s="141"/>
      <c r="I146" s="129" t="e">
        <f>VLOOKUP(H146,Presupuesto!$B$11:$C$565,2,0)</f>
        <v>#N/A</v>
      </c>
      <c r="J146" s="98" t="str">
        <f t="shared" si="10"/>
        <v>Posgrado</v>
      </c>
      <c r="K146" s="98" t="s">
        <v>410</v>
      </c>
      <c r="L146" s="98"/>
    </row>
    <row r="147" spans="3:12" x14ac:dyDescent="0.25">
      <c r="C147" s="142"/>
      <c r="D147" s="157"/>
      <c r="E147" s="118"/>
      <c r="F147" s="97">
        <f t="shared" si="9"/>
        <v>0</v>
      </c>
      <c r="G147" s="160"/>
      <c r="H147" s="143"/>
      <c r="I147" s="129" t="e">
        <f>VLOOKUP(H147,Presupuesto!$B$11:$C$565,2,0)</f>
        <v>#N/A</v>
      </c>
      <c r="J147" s="98" t="str">
        <f t="shared" si="10"/>
        <v>Posgrado</v>
      </c>
      <c r="K147" s="98" t="s">
        <v>410</v>
      </c>
      <c r="L147" s="98"/>
    </row>
    <row r="148" spans="3:12" x14ac:dyDescent="0.25">
      <c r="C148" s="142"/>
      <c r="D148" s="157"/>
      <c r="E148" s="118"/>
      <c r="F148" s="97">
        <f t="shared" si="9"/>
        <v>0</v>
      </c>
      <c r="G148" s="160"/>
      <c r="H148" s="143"/>
      <c r="I148" s="129" t="e">
        <f>VLOOKUP(H148,Presupuesto!$B$11:$C$565,2,0)</f>
        <v>#N/A</v>
      </c>
      <c r="J148" s="98" t="str">
        <f t="shared" si="10"/>
        <v>Posgrado</v>
      </c>
      <c r="K148" s="98" t="s">
        <v>410</v>
      </c>
      <c r="L148" s="98"/>
    </row>
    <row r="149" spans="3:12" x14ac:dyDescent="0.25">
      <c r="C149" s="142"/>
      <c r="D149" s="157"/>
      <c r="E149" s="118"/>
      <c r="F149" s="97">
        <f t="shared" si="9"/>
        <v>0</v>
      </c>
      <c r="G149" s="160"/>
      <c r="H149" s="143"/>
      <c r="I149" s="129" t="e">
        <f>VLOOKUP(H149,Presupuesto!$B$11:$C$565,2,0)</f>
        <v>#N/A</v>
      </c>
      <c r="J149" s="98" t="str">
        <f t="shared" si="10"/>
        <v>Posgrado</v>
      </c>
      <c r="K149" s="98" t="s">
        <v>410</v>
      </c>
      <c r="L149" s="98"/>
    </row>
    <row r="150" spans="3:12" x14ac:dyDescent="0.25">
      <c r="C150" s="142"/>
      <c r="D150" s="157"/>
      <c r="E150" s="118"/>
      <c r="F150" s="97">
        <f t="shared" si="9"/>
        <v>0</v>
      </c>
      <c r="G150" s="160"/>
      <c r="H150" s="143"/>
      <c r="I150" s="129" t="e">
        <f>VLOOKUP(H150,Presupuesto!$B$11:$C$565,2,0)</f>
        <v>#N/A</v>
      </c>
      <c r="J150" s="98" t="str">
        <f t="shared" si="10"/>
        <v>Posgrado</v>
      </c>
      <c r="K150" s="98" t="s">
        <v>410</v>
      </c>
      <c r="L150" s="98"/>
    </row>
    <row r="151" spans="3:12" x14ac:dyDescent="0.25">
      <c r="C151" s="142"/>
      <c r="D151" s="157"/>
      <c r="E151" s="118"/>
      <c r="F151" s="97">
        <f t="shared" si="9"/>
        <v>0</v>
      </c>
      <c r="G151" s="160"/>
      <c r="H151" s="143"/>
      <c r="I151" s="129" t="e">
        <f>VLOOKUP(H151,Presupuesto!$B$11:$C$565,2,0)</f>
        <v>#N/A</v>
      </c>
      <c r="J151" s="98" t="str">
        <f t="shared" si="10"/>
        <v>Posgrado</v>
      </c>
      <c r="K151" s="98" t="s">
        <v>410</v>
      </c>
      <c r="L151" s="98"/>
    </row>
    <row r="152" spans="3:12" x14ac:dyDescent="0.25">
      <c r="C152" s="142"/>
      <c r="D152" s="157"/>
      <c r="E152" s="118"/>
      <c r="F152" s="97">
        <f t="shared" si="9"/>
        <v>0</v>
      </c>
      <c r="G152" s="160"/>
      <c r="H152" s="143"/>
      <c r="I152" s="129" t="e">
        <f>VLOOKUP(H152,Presupuesto!$B$11:$C$565,2,0)</f>
        <v>#N/A</v>
      </c>
      <c r="J152" s="98" t="str">
        <f t="shared" si="10"/>
        <v>Posgrado</v>
      </c>
      <c r="K152" s="98" t="s">
        <v>410</v>
      </c>
      <c r="L152" s="98"/>
    </row>
    <row r="153" spans="3:12" x14ac:dyDescent="0.25">
      <c r="C153" s="144"/>
      <c r="D153" s="157"/>
      <c r="E153" s="118"/>
      <c r="F153" s="97">
        <f t="shared" si="9"/>
        <v>0</v>
      </c>
      <c r="G153" s="160"/>
      <c r="H153" s="145"/>
      <c r="I153" s="129" t="e">
        <f>VLOOKUP(H153,Presupuesto!$B$11:$C$565,2,0)</f>
        <v>#N/A</v>
      </c>
      <c r="J153" s="98" t="str">
        <f t="shared" si="10"/>
        <v>Posgrado</v>
      </c>
      <c r="K153" s="98" t="s">
        <v>401</v>
      </c>
      <c r="L153" s="98"/>
    </row>
    <row r="154" spans="3:12" x14ac:dyDescent="0.25">
      <c r="C154" s="144"/>
      <c r="D154" s="157"/>
      <c r="E154" s="118"/>
      <c r="F154" s="97">
        <f t="shared" si="9"/>
        <v>0</v>
      </c>
      <c r="G154" s="160"/>
      <c r="H154" s="145"/>
      <c r="I154" s="129" t="e">
        <f>VLOOKUP(H154,Presupuesto!$B$11:$C$565,2,0)</f>
        <v>#N/A</v>
      </c>
      <c r="J154" s="98" t="str">
        <f t="shared" si="10"/>
        <v>Posgrado</v>
      </c>
      <c r="K154" s="98" t="s">
        <v>410</v>
      </c>
      <c r="L154" s="98"/>
    </row>
    <row r="155" spans="3:12" x14ac:dyDescent="0.25">
      <c r="C155" s="144"/>
      <c r="D155" s="157"/>
      <c r="E155" s="118"/>
      <c r="F155" s="97">
        <f t="shared" si="9"/>
        <v>0</v>
      </c>
      <c r="G155" s="160"/>
      <c r="H155" s="145"/>
      <c r="I155" s="129" t="e">
        <f>VLOOKUP(H155,Presupuesto!$B$11:$C$565,2,0)</f>
        <v>#N/A</v>
      </c>
      <c r="J155" s="98" t="str">
        <f t="shared" si="10"/>
        <v>Posgrado</v>
      </c>
      <c r="K155" s="98" t="s">
        <v>410</v>
      </c>
      <c r="L155" s="98"/>
    </row>
    <row r="156" spans="3:12" x14ac:dyDescent="0.25">
      <c r="C156" s="144"/>
      <c r="D156" s="157"/>
      <c r="E156" s="118"/>
      <c r="F156" s="97">
        <f t="shared" si="9"/>
        <v>0</v>
      </c>
      <c r="G156" s="160"/>
      <c r="H156" s="145"/>
      <c r="I156" s="129" t="e">
        <f>VLOOKUP(H156,Presupuesto!$B$11:$C$565,2,0)</f>
        <v>#N/A</v>
      </c>
      <c r="J156" s="98" t="str">
        <f t="shared" si="10"/>
        <v>Posgrado</v>
      </c>
      <c r="K156" s="98" t="s">
        <v>410</v>
      </c>
      <c r="L156" s="98"/>
    </row>
    <row r="157" spans="3:12" ht="15.75" thickBot="1" x14ac:dyDescent="0.3">
      <c r="C157" s="146"/>
      <c r="D157" s="221"/>
      <c r="E157" s="103"/>
      <c r="F157" s="105">
        <f t="shared" si="9"/>
        <v>0</v>
      </c>
      <c r="G157" s="161"/>
      <c r="H157" s="147"/>
      <c r="I157" s="131" t="e">
        <f>VLOOKUP(H157,Presupuesto!$B$11:$C$565,2,0)</f>
        <v>#N/A</v>
      </c>
      <c r="J157" s="106" t="str">
        <f t="shared" si="10"/>
        <v>Posgrado</v>
      </c>
      <c r="K157" s="124" t="s">
        <v>392</v>
      </c>
      <c r="L157" s="106"/>
    </row>
    <row r="158" spans="3:12" x14ac:dyDescent="0.25">
      <c r="F158" s="90"/>
      <c r="G158" s="89"/>
      <c r="H158" s="90"/>
      <c r="I158" s="90"/>
    </row>
    <row r="159" spans="3:12" ht="15.75" thickBot="1" x14ac:dyDescent="0.3"/>
    <row r="160" spans="3:12" ht="15.75" thickBot="1" x14ac:dyDescent="0.3">
      <c r="C160" s="156" t="s">
        <v>53</v>
      </c>
      <c r="D160" s="372">
        <f>SUM(F167:F187)</f>
        <v>0</v>
      </c>
      <c r="F160" s="70"/>
      <c r="G160" s="79"/>
      <c r="H160" s="70"/>
      <c r="I160" s="70"/>
    </row>
    <row r="161" spans="3:12" x14ac:dyDescent="0.25">
      <c r="C161" s="70"/>
      <c r="D161" s="31"/>
      <c r="E161" s="93"/>
      <c r="F161" s="93"/>
      <c r="G161" s="93"/>
      <c r="H161" s="76"/>
      <c r="I161" s="76"/>
      <c r="J161" s="76"/>
      <c r="K161" s="112"/>
    </row>
    <row r="162" spans="3:12" ht="15.75" x14ac:dyDescent="0.25">
      <c r="C162" s="301" t="s">
        <v>390</v>
      </c>
      <c r="D162" s="368"/>
      <c r="E162" s="93"/>
      <c r="F162" s="93"/>
      <c r="G162" s="93"/>
      <c r="H162" s="76"/>
      <c r="I162" s="76"/>
      <c r="J162" s="76"/>
      <c r="K162" s="112"/>
    </row>
    <row r="163" spans="3:12" ht="18.75" x14ac:dyDescent="0.25">
      <c r="C163" s="209"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8" t="s">
        <v>44</v>
      </c>
      <c r="D166" s="133" t="s">
        <v>55</v>
      </c>
      <c r="E166" s="135" t="s">
        <v>57</v>
      </c>
      <c r="F166" s="134" t="s">
        <v>27</v>
      </c>
      <c r="G166" s="132" t="s">
        <v>130</v>
      </c>
      <c r="H166" s="135" t="s">
        <v>46</v>
      </c>
      <c r="I166" s="132" t="s">
        <v>131</v>
      </c>
      <c r="J166" s="132" t="s">
        <v>408</v>
      </c>
      <c r="K166" s="132" t="s">
        <v>409</v>
      </c>
      <c r="L166" s="132" t="s">
        <v>120</v>
      </c>
    </row>
    <row r="167" spans="3:12" x14ac:dyDescent="0.25">
      <c r="C167" s="140"/>
      <c r="D167" s="157"/>
      <c r="E167" s="115"/>
      <c r="F167" s="97">
        <f t="shared" ref="F167:F187" si="11">D167*E167</f>
        <v>0</v>
      </c>
      <c r="G167" s="160"/>
      <c r="H167" s="141"/>
      <c r="I167" s="129" t="e">
        <f>VLOOKUP(H167,Presupuesto!$B$11:$C$565,2,0)</f>
        <v>#N/A</v>
      </c>
      <c r="J167" s="217" t="s">
        <v>1452</v>
      </c>
      <c r="K167" s="98" t="s">
        <v>392</v>
      </c>
      <c r="L167" s="98"/>
    </row>
    <row r="168" spans="3:12" x14ac:dyDescent="0.25">
      <c r="C168" s="140"/>
      <c r="D168" s="157"/>
      <c r="E168" s="123"/>
      <c r="F168" s="97">
        <f t="shared" si="11"/>
        <v>0</v>
      </c>
      <c r="G168" s="160"/>
      <c r="H168" s="141"/>
      <c r="I168" s="129" t="e">
        <f>VLOOKUP(H168,Presupuesto!$B$11:$C$565,2,0)</f>
        <v>#N/A</v>
      </c>
      <c r="J168" s="98" t="str">
        <f>$J$167</f>
        <v>Posgrado</v>
      </c>
      <c r="K168" s="98" t="s">
        <v>410</v>
      </c>
      <c r="L168" s="98"/>
    </row>
    <row r="169" spans="3:12" x14ac:dyDescent="0.25">
      <c r="C169" s="140"/>
      <c r="D169" s="157"/>
      <c r="E169" s="123"/>
      <c r="F169" s="97">
        <f t="shared" si="11"/>
        <v>0</v>
      </c>
      <c r="G169" s="160"/>
      <c r="H169" s="141"/>
      <c r="I169" s="129" t="e">
        <f>VLOOKUP(H169,Presupuesto!$B$11:$C$565,2,0)</f>
        <v>#N/A</v>
      </c>
      <c r="J169" s="98" t="str">
        <f t="shared" ref="J169:J187" si="12">$J$167</f>
        <v>Posgrado</v>
      </c>
      <c r="K169" s="98" t="s">
        <v>410</v>
      </c>
      <c r="L169" s="98"/>
    </row>
    <row r="170" spans="3:12" x14ac:dyDescent="0.25">
      <c r="C170" s="140"/>
      <c r="D170" s="157"/>
      <c r="E170" s="123"/>
      <c r="F170" s="97">
        <f t="shared" si="11"/>
        <v>0</v>
      </c>
      <c r="G170" s="160"/>
      <c r="H170" s="141"/>
      <c r="I170" s="129" t="e">
        <f>VLOOKUP(H170,Presupuesto!$B$11:$C$565,2,0)</f>
        <v>#N/A</v>
      </c>
      <c r="J170" s="98" t="str">
        <f t="shared" si="12"/>
        <v>Posgrado</v>
      </c>
      <c r="K170" s="98" t="s">
        <v>410</v>
      </c>
      <c r="L170" s="98"/>
    </row>
    <row r="171" spans="3:12" x14ac:dyDescent="0.25">
      <c r="C171" s="140"/>
      <c r="D171" s="157"/>
      <c r="E171" s="123"/>
      <c r="F171" s="97">
        <f t="shared" si="11"/>
        <v>0</v>
      </c>
      <c r="G171" s="160"/>
      <c r="H171" s="141"/>
      <c r="I171" s="129" t="e">
        <f>VLOOKUP(H171,Presupuesto!$B$11:$C$565,2,0)</f>
        <v>#N/A</v>
      </c>
      <c r="J171" s="98" t="str">
        <f t="shared" si="12"/>
        <v>Posgrado</v>
      </c>
      <c r="K171" s="98" t="s">
        <v>410</v>
      </c>
      <c r="L171" s="98"/>
    </row>
    <row r="172" spans="3:12" x14ac:dyDescent="0.25">
      <c r="C172" s="140"/>
      <c r="D172" s="157"/>
      <c r="E172" s="123"/>
      <c r="F172" s="97">
        <f t="shared" si="11"/>
        <v>0</v>
      </c>
      <c r="G172" s="160"/>
      <c r="H172" s="141"/>
      <c r="I172" s="129" t="e">
        <f>VLOOKUP(H172,Presupuesto!$B$11:$C$565,2,0)</f>
        <v>#N/A</v>
      </c>
      <c r="J172" s="98" t="str">
        <f t="shared" si="12"/>
        <v>Posgrado</v>
      </c>
      <c r="K172" s="98" t="s">
        <v>399</v>
      </c>
      <c r="L172" s="98"/>
    </row>
    <row r="173" spans="3:12" x14ac:dyDescent="0.25">
      <c r="C173" s="140"/>
      <c r="D173" s="157"/>
      <c r="E173" s="123"/>
      <c r="F173" s="97">
        <f t="shared" si="11"/>
        <v>0</v>
      </c>
      <c r="G173" s="160"/>
      <c r="H173" s="141"/>
      <c r="I173" s="129" t="e">
        <f>VLOOKUP(H173,Presupuesto!$B$11:$C$565,2,0)</f>
        <v>#N/A</v>
      </c>
      <c r="J173" s="98" t="str">
        <f t="shared" si="12"/>
        <v>Posgrado</v>
      </c>
      <c r="K173" s="98" t="s">
        <v>410</v>
      </c>
      <c r="L173" s="98"/>
    </row>
    <row r="174" spans="3:12" x14ac:dyDescent="0.25">
      <c r="C174" s="140"/>
      <c r="D174" s="157"/>
      <c r="E174" s="123"/>
      <c r="F174" s="97">
        <f t="shared" si="11"/>
        <v>0</v>
      </c>
      <c r="G174" s="160"/>
      <c r="H174" s="141"/>
      <c r="I174" s="129" t="e">
        <f>VLOOKUP(H174,Presupuesto!$B$11:$C$565,2,0)</f>
        <v>#N/A</v>
      </c>
      <c r="J174" s="98" t="str">
        <f t="shared" si="12"/>
        <v>Posgrado</v>
      </c>
      <c r="K174" s="98" t="s">
        <v>410</v>
      </c>
      <c r="L174" s="98"/>
    </row>
    <row r="175" spans="3:12" x14ac:dyDescent="0.25">
      <c r="C175" s="140"/>
      <c r="D175" s="157"/>
      <c r="E175" s="123"/>
      <c r="F175" s="97">
        <f t="shared" si="11"/>
        <v>0</v>
      </c>
      <c r="G175" s="160"/>
      <c r="H175" s="141"/>
      <c r="I175" s="129" t="e">
        <f>VLOOKUP(H175,Presupuesto!$B$11:$C$565,2,0)</f>
        <v>#N/A</v>
      </c>
      <c r="J175" s="98" t="str">
        <f t="shared" si="12"/>
        <v>Posgrado</v>
      </c>
      <c r="K175" s="98" t="s">
        <v>410</v>
      </c>
      <c r="L175" s="98"/>
    </row>
    <row r="176" spans="3:12" x14ac:dyDescent="0.25">
      <c r="C176" s="140"/>
      <c r="D176" s="157"/>
      <c r="E176" s="123"/>
      <c r="F176" s="97">
        <f t="shared" si="11"/>
        <v>0</v>
      </c>
      <c r="G176" s="160"/>
      <c r="H176" s="141"/>
      <c r="I176" s="129" t="e">
        <f>VLOOKUP(H176,Presupuesto!$B$11:$C$565,2,0)</f>
        <v>#N/A</v>
      </c>
      <c r="J176" s="98" t="str">
        <f t="shared" si="12"/>
        <v>Posgrado</v>
      </c>
      <c r="K176" s="98" t="s">
        <v>410</v>
      </c>
      <c r="L176" s="98"/>
    </row>
    <row r="177" spans="3:12" x14ac:dyDescent="0.25">
      <c r="C177" s="142"/>
      <c r="D177" s="157"/>
      <c r="E177" s="118"/>
      <c r="F177" s="97">
        <f t="shared" si="11"/>
        <v>0</v>
      </c>
      <c r="G177" s="160"/>
      <c r="H177" s="143"/>
      <c r="I177" s="129" t="e">
        <f>VLOOKUP(H177,Presupuesto!$B$11:$C$565,2,0)</f>
        <v>#N/A</v>
      </c>
      <c r="J177" s="98" t="str">
        <f t="shared" si="12"/>
        <v>Posgrado</v>
      </c>
      <c r="K177" s="98" t="s">
        <v>410</v>
      </c>
      <c r="L177" s="98"/>
    </row>
    <row r="178" spans="3:12" x14ac:dyDescent="0.25">
      <c r="C178" s="142"/>
      <c r="D178" s="157"/>
      <c r="E178" s="118"/>
      <c r="F178" s="97">
        <f t="shared" si="11"/>
        <v>0</v>
      </c>
      <c r="G178" s="160"/>
      <c r="H178" s="143"/>
      <c r="I178" s="129" t="e">
        <f>VLOOKUP(H178,Presupuesto!$B$11:$C$565,2,0)</f>
        <v>#N/A</v>
      </c>
      <c r="J178" s="98" t="str">
        <f t="shared" si="12"/>
        <v>Posgrado</v>
      </c>
      <c r="K178" s="98" t="s">
        <v>410</v>
      </c>
      <c r="L178" s="98"/>
    </row>
    <row r="179" spans="3:12" x14ac:dyDescent="0.25">
      <c r="C179" s="142"/>
      <c r="D179" s="157"/>
      <c r="E179" s="118"/>
      <c r="F179" s="97">
        <f t="shared" si="11"/>
        <v>0</v>
      </c>
      <c r="G179" s="160"/>
      <c r="H179" s="143"/>
      <c r="I179" s="129" t="e">
        <f>VLOOKUP(H179,Presupuesto!$B$11:$C$565,2,0)</f>
        <v>#N/A</v>
      </c>
      <c r="J179" s="98" t="str">
        <f t="shared" si="12"/>
        <v>Posgrado</v>
      </c>
      <c r="K179" s="98" t="s">
        <v>410</v>
      </c>
      <c r="L179" s="98"/>
    </row>
    <row r="180" spans="3:12" x14ac:dyDescent="0.25">
      <c r="C180" s="142"/>
      <c r="D180" s="157"/>
      <c r="E180" s="118"/>
      <c r="F180" s="97">
        <f t="shared" si="11"/>
        <v>0</v>
      </c>
      <c r="G180" s="160"/>
      <c r="H180" s="143"/>
      <c r="I180" s="129" t="e">
        <f>VLOOKUP(H180,Presupuesto!$B$11:$C$565,2,0)</f>
        <v>#N/A</v>
      </c>
      <c r="J180" s="98" t="str">
        <f t="shared" si="12"/>
        <v>Posgrado</v>
      </c>
      <c r="K180" s="98" t="s">
        <v>410</v>
      </c>
      <c r="L180" s="98"/>
    </row>
    <row r="181" spans="3:12" x14ac:dyDescent="0.25">
      <c r="C181" s="142"/>
      <c r="D181" s="157"/>
      <c r="E181" s="118"/>
      <c r="F181" s="97">
        <f t="shared" si="11"/>
        <v>0</v>
      </c>
      <c r="G181" s="160"/>
      <c r="H181" s="143"/>
      <c r="I181" s="129" t="e">
        <f>VLOOKUP(H181,Presupuesto!$B$11:$C$565,2,0)</f>
        <v>#N/A</v>
      </c>
      <c r="J181" s="98" t="str">
        <f t="shared" si="12"/>
        <v>Posgrado</v>
      </c>
      <c r="K181" s="98" t="s">
        <v>410</v>
      </c>
      <c r="L181" s="98"/>
    </row>
    <row r="182" spans="3:12" x14ac:dyDescent="0.25">
      <c r="C182" s="142"/>
      <c r="D182" s="157"/>
      <c r="E182" s="118"/>
      <c r="F182" s="97">
        <f t="shared" si="11"/>
        <v>0</v>
      </c>
      <c r="G182" s="160"/>
      <c r="H182" s="143"/>
      <c r="I182" s="129" t="e">
        <f>VLOOKUP(H182,Presupuesto!$B$11:$C$565,2,0)</f>
        <v>#N/A</v>
      </c>
      <c r="J182" s="98" t="str">
        <f t="shared" si="12"/>
        <v>Posgrado</v>
      </c>
      <c r="K182" s="98" t="s">
        <v>410</v>
      </c>
      <c r="L182" s="98"/>
    </row>
    <row r="183" spans="3:12" x14ac:dyDescent="0.25">
      <c r="C183" s="144"/>
      <c r="D183" s="157"/>
      <c r="E183" s="118"/>
      <c r="F183" s="97">
        <f t="shared" si="11"/>
        <v>0</v>
      </c>
      <c r="G183" s="160"/>
      <c r="H183" s="145"/>
      <c r="I183" s="129" t="e">
        <f>VLOOKUP(H183,Presupuesto!$B$11:$C$565,2,0)</f>
        <v>#N/A</v>
      </c>
      <c r="J183" s="98" t="str">
        <f t="shared" si="12"/>
        <v>Posgrado</v>
      </c>
      <c r="K183" s="98" t="s">
        <v>401</v>
      </c>
      <c r="L183" s="98"/>
    </row>
    <row r="184" spans="3:12" x14ac:dyDescent="0.25">
      <c r="C184" s="144"/>
      <c r="D184" s="157"/>
      <c r="E184" s="118"/>
      <c r="F184" s="97">
        <f t="shared" si="11"/>
        <v>0</v>
      </c>
      <c r="G184" s="160"/>
      <c r="H184" s="145"/>
      <c r="I184" s="129" t="e">
        <f>VLOOKUP(H184,Presupuesto!$B$11:$C$565,2,0)</f>
        <v>#N/A</v>
      </c>
      <c r="J184" s="98" t="str">
        <f t="shared" si="12"/>
        <v>Posgrado</v>
      </c>
      <c r="K184" s="98" t="s">
        <v>410</v>
      </c>
      <c r="L184" s="98"/>
    </row>
    <row r="185" spans="3:12" x14ac:dyDescent="0.25">
      <c r="C185" s="144"/>
      <c r="D185" s="157"/>
      <c r="E185" s="118"/>
      <c r="F185" s="97">
        <f t="shared" si="11"/>
        <v>0</v>
      </c>
      <c r="G185" s="160"/>
      <c r="H185" s="145"/>
      <c r="I185" s="129" t="e">
        <f>VLOOKUP(H185,Presupuesto!$B$11:$C$565,2,0)</f>
        <v>#N/A</v>
      </c>
      <c r="J185" s="98" t="str">
        <f t="shared" si="12"/>
        <v>Posgrado</v>
      </c>
      <c r="K185" s="98" t="s">
        <v>410</v>
      </c>
      <c r="L185" s="98"/>
    </row>
    <row r="186" spans="3:12" x14ac:dyDescent="0.25">
      <c r="C186" s="144"/>
      <c r="D186" s="157"/>
      <c r="E186" s="118"/>
      <c r="F186" s="97">
        <f t="shared" si="11"/>
        <v>0</v>
      </c>
      <c r="G186" s="160"/>
      <c r="H186" s="145"/>
      <c r="I186" s="129" t="e">
        <f>VLOOKUP(H186,Presupuesto!$B$11:$C$565,2,0)</f>
        <v>#N/A</v>
      </c>
      <c r="J186" s="98" t="str">
        <f t="shared" si="12"/>
        <v>Posgrado</v>
      </c>
      <c r="K186" s="98" t="s">
        <v>410</v>
      </c>
      <c r="L186" s="98"/>
    </row>
    <row r="187" spans="3:12" ht="15.75" thickBot="1" x14ac:dyDescent="0.3">
      <c r="C187" s="146"/>
      <c r="D187" s="221"/>
      <c r="E187" s="103"/>
      <c r="F187" s="105">
        <f t="shared" si="11"/>
        <v>0</v>
      </c>
      <c r="G187" s="161"/>
      <c r="H187" s="147"/>
      <c r="I187" s="131" t="e">
        <f>VLOOKUP(H187,Presupuesto!$B$11:$C$565,2,0)</f>
        <v>#N/A</v>
      </c>
      <c r="J187" s="106" t="str">
        <f t="shared" si="12"/>
        <v>Posgrado</v>
      </c>
      <c r="K187" s="124" t="s">
        <v>392</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6" t="s">
        <v>249</v>
      </c>
      <c r="B1" s="189" t="s">
        <v>250</v>
      </c>
      <c r="C1" s="180" t="s">
        <v>251</v>
      </c>
      <c r="D1" s="180" t="s">
        <v>494</v>
      </c>
      <c r="E1" s="180" t="s">
        <v>496</v>
      </c>
      <c r="F1" s="180" t="s">
        <v>498</v>
      </c>
      <c r="G1" s="180" t="s">
        <v>500</v>
      </c>
      <c r="H1" s="180" t="s">
        <v>502</v>
      </c>
      <c r="I1" s="180" t="s">
        <v>504</v>
      </c>
      <c r="J1" s="180" t="s">
        <v>252</v>
      </c>
      <c r="K1" s="180" t="s">
        <v>507</v>
      </c>
      <c r="L1" s="180" t="s">
        <v>253</v>
      </c>
      <c r="M1" s="180" t="s">
        <v>509</v>
      </c>
      <c r="N1" s="180" t="s">
        <v>511</v>
      </c>
      <c r="O1" s="180" t="s">
        <v>513</v>
      </c>
      <c r="P1" s="180" t="s">
        <v>254</v>
      </c>
      <c r="Q1" s="180" t="s">
        <v>514</v>
      </c>
      <c r="R1" s="180" t="s">
        <v>517</v>
      </c>
      <c r="S1" s="180" t="s">
        <v>255</v>
      </c>
      <c r="T1" s="180" t="s">
        <v>519</v>
      </c>
      <c r="U1" s="180" t="s">
        <v>256</v>
      </c>
      <c r="V1" s="180" t="s">
        <v>520</v>
      </c>
      <c r="W1" s="180" t="s">
        <v>521</v>
      </c>
      <c r="X1" s="180" t="s">
        <v>525</v>
      </c>
      <c r="Y1" s="180" t="s">
        <v>272</v>
      </c>
      <c r="Z1" s="180" t="s">
        <v>526</v>
      </c>
      <c r="AA1" s="180" t="s">
        <v>528</v>
      </c>
      <c r="AB1" s="180" t="s">
        <v>530</v>
      </c>
      <c r="AC1" s="180" t="s">
        <v>273</v>
      </c>
      <c r="AD1" s="180" t="s">
        <v>532</v>
      </c>
      <c r="AE1" s="180" t="s">
        <v>534</v>
      </c>
      <c r="AF1" s="180" t="s">
        <v>536</v>
      </c>
      <c r="AG1" s="180" t="s">
        <v>538</v>
      </c>
      <c r="AH1" s="180" t="s">
        <v>248</v>
      </c>
      <c r="AI1" s="180" t="s">
        <v>540</v>
      </c>
      <c r="AJ1" s="189" t="s">
        <v>257</v>
      </c>
      <c r="AK1" s="180" t="s">
        <v>542</v>
      </c>
      <c r="AL1" s="180" t="s">
        <v>258</v>
      </c>
      <c r="AM1" s="180" t="s">
        <v>544</v>
      </c>
      <c r="AN1" s="180" t="s">
        <v>546</v>
      </c>
      <c r="AO1" s="180" t="s">
        <v>259</v>
      </c>
      <c r="AP1" s="180" t="s">
        <v>548</v>
      </c>
      <c r="AQ1" s="180" t="s">
        <v>550</v>
      </c>
      <c r="AR1" s="180" t="s">
        <v>260</v>
      </c>
      <c r="AS1" s="180" t="s">
        <v>551</v>
      </c>
      <c r="AT1" s="180" t="s">
        <v>553</v>
      </c>
      <c r="AU1" s="180" t="s">
        <v>554</v>
      </c>
      <c r="AV1" s="180" t="s">
        <v>555</v>
      </c>
      <c r="AW1" s="180" t="s">
        <v>557</v>
      </c>
      <c r="AX1" s="180" t="s">
        <v>559</v>
      </c>
      <c r="AY1" s="180" t="s">
        <v>560</v>
      </c>
      <c r="AZ1" s="180" t="s">
        <v>261</v>
      </c>
      <c r="BA1" s="180" t="s">
        <v>562</v>
      </c>
      <c r="BB1" s="180" t="s">
        <v>564</v>
      </c>
      <c r="BC1" s="180" t="s">
        <v>566</v>
      </c>
      <c r="BD1" s="180" t="s">
        <v>568</v>
      </c>
      <c r="BE1" s="180" t="s">
        <v>570</v>
      </c>
      <c r="BF1" s="180" t="s">
        <v>572</v>
      </c>
      <c r="BG1" s="180" t="s">
        <v>574</v>
      </c>
      <c r="BH1" s="180" t="s">
        <v>576</v>
      </c>
      <c r="BI1" s="180" t="s">
        <v>274</v>
      </c>
      <c r="BJ1" s="180" t="s">
        <v>578</v>
      </c>
      <c r="BK1" s="180" t="s">
        <v>580</v>
      </c>
      <c r="BL1" s="180" t="s">
        <v>582</v>
      </c>
      <c r="BM1" s="180" t="s">
        <v>584</v>
      </c>
      <c r="BN1" s="180" t="s">
        <v>586</v>
      </c>
      <c r="BO1" s="180" t="s">
        <v>588</v>
      </c>
      <c r="BP1" s="180" t="s">
        <v>590</v>
      </c>
      <c r="BQ1" s="180" t="s">
        <v>592</v>
      </c>
      <c r="BR1" s="180" t="s">
        <v>594</v>
      </c>
      <c r="BS1" s="180" t="s">
        <v>596</v>
      </c>
      <c r="BT1" s="189" t="s">
        <v>262</v>
      </c>
      <c r="BU1" s="180" t="s">
        <v>263</v>
      </c>
      <c r="BV1" s="180" t="s">
        <v>598</v>
      </c>
      <c r="BW1" s="180" t="s">
        <v>264</v>
      </c>
      <c r="BX1" s="180" t="s">
        <v>600</v>
      </c>
      <c r="BY1" s="180" t="s">
        <v>602</v>
      </c>
      <c r="BZ1" s="189" t="s">
        <v>265</v>
      </c>
      <c r="CA1" s="180" t="s">
        <v>266</v>
      </c>
      <c r="CB1" s="180" t="s">
        <v>604</v>
      </c>
      <c r="CC1" s="180" t="s">
        <v>267</v>
      </c>
      <c r="CD1" s="180" t="s">
        <v>606</v>
      </c>
      <c r="CE1" s="180" t="s">
        <v>608</v>
      </c>
      <c r="CF1" s="180" t="s">
        <v>610</v>
      </c>
      <c r="CG1" s="189" t="s">
        <v>268</v>
      </c>
      <c r="CH1" s="180" t="s">
        <v>616</v>
      </c>
      <c r="CI1" s="180" t="s">
        <v>618</v>
      </c>
      <c r="CJ1" s="180" t="s">
        <v>269</v>
      </c>
      <c r="CK1" s="180" t="s">
        <v>612</v>
      </c>
      <c r="CL1" s="180" t="s">
        <v>614</v>
      </c>
      <c r="CM1" s="180" t="s">
        <v>270</v>
      </c>
      <c r="CN1" s="180" t="s">
        <v>620</v>
      </c>
      <c r="CO1" s="180" t="s">
        <v>271</v>
      </c>
      <c r="CP1" s="180" t="s">
        <v>621</v>
      </c>
      <c r="CQ1" s="177" t="s">
        <v>275</v>
      </c>
      <c r="CR1" s="189" t="s">
        <v>276</v>
      </c>
      <c r="CS1" s="180" t="s">
        <v>622</v>
      </c>
      <c r="CT1" s="180" t="s">
        <v>623</v>
      </c>
      <c r="CU1" s="180" t="s">
        <v>625</v>
      </c>
      <c r="CV1" s="180" t="s">
        <v>277</v>
      </c>
      <c r="CW1" s="180" t="s">
        <v>627</v>
      </c>
      <c r="CX1" s="180" t="s">
        <v>629</v>
      </c>
      <c r="CY1" s="180" t="s">
        <v>631</v>
      </c>
      <c r="CZ1" s="180" t="s">
        <v>633</v>
      </c>
      <c r="DA1" s="180" t="s">
        <v>635</v>
      </c>
      <c r="DB1" s="180" t="s">
        <v>637</v>
      </c>
      <c r="DC1" s="189" t="s">
        <v>278</v>
      </c>
      <c r="DD1" s="180" t="s">
        <v>279</v>
      </c>
      <c r="DE1" s="180" t="s">
        <v>639</v>
      </c>
      <c r="DF1" s="180" t="s">
        <v>280</v>
      </c>
      <c r="DG1" s="180" t="s">
        <v>641</v>
      </c>
      <c r="DH1" s="180" t="s">
        <v>643</v>
      </c>
      <c r="DI1" s="180" t="s">
        <v>645</v>
      </c>
      <c r="DJ1" s="180" t="s">
        <v>647</v>
      </c>
      <c r="DK1" s="180" t="s">
        <v>649</v>
      </c>
      <c r="DL1" s="180" t="s">
        <v>651</v>
      </c>
      <c r="DM1" s="180" t="s">
        <v>653</v>
      </c>
      <c r="DN1" s="180" t="s">
        <v>281</v>
      </c>
      <c r="DO1" s="180" t="s">
        <v>655</v>
      </c>
      <c r="DP1" s="180" t="s">
        <v>657</v>
      </c>
      <c r="DQ1" s="180" t="s">
        <v>659</v>
      </c>
      <c r="DR1" s="189" t="s">
        <v>282</v>
      </c>
      <c r="DS1" s="180" t="s">
        <v>661</v>
      </c>
      <c r="DT1" s="180" t="s">
        <v>283</v>
      </c>
      <c r="DU1" s="180" t="s">
        <v>663</v>
      </c>
      <c r="DV1" s="180" t="s">
        <v>284</v>
      </c>
      <c r="DW1" s="180" t="s">
        <v>665</v>
      </c>
      <c r="DX1" s="180" t="s">
        <v>667</v>
      </c>
      <c r="DY1" s="180" t="s">
        <v>669</v>
      </c>
      <c r="DZ1" s="180" t="s">
        <v>671</v>
      </c>
      <c r="EA1" s="180" t="s">
        <v>673</v>
      </c>
      <c r="EB1" s="180" t="s">
        <v>675</v>
      </c>
      <c r="EC1" s="180" t="s">
        <v>677</v>
      </c>
      <c r="ED1" s="180" t="s">
        <v>679</v>
      </c>
      <c r="EE1" s="180" t="s">
        <v>681</v>
      </c>
      <c r="EF1" s="180" t="s">
        <v>683</v>
      </c>
      <c r="EG1" s="180" t="s">
        <v>685</v>
      </c>
      <c r="EH1" s="189" t="s">
        <v>285</v>
      </c>
      <c r="EI1" s="180" t="s">
        <v>687</v>
      </c>
      <c r="EJ1" s="180" t="s">
        <v>286</v>
      </c>
      <c r="EK1" s="180" t="s">
        <v>689</v>
      </c>
      <c r="EL1" s="180" t="s">
        <v>691</v>
      </c>
      <c r="EM1" s="180" t="s">
        <v>287</v>
      </c>
      <c r="EN1" s="180" t="s">
        <v>693</v>
      </c>
      <c r="EO1" s="180" t="s">
        <v>695</v>
      </c>
      <c r="EP1" s="180" t="s">
        <v>288</v>
      </c>
      <c r="EQ1" s="180" t="s">
        <v>697</v>
      </c>
      <c r="ER1" s="180" t="s">
        <v>699</v>
      </c>
      <c r="ES1" s="180" t="s">
        <v>701</v>
      </c>
      <c r="ET1" s="180" t="s">
        <v>289</v>
      </c>
      <c r="EU1" s="180" t="s">
        <v>703</v>
      </c>
      <c r="EV1" s="180" t="s">
        <v>705</v>
      </c>
      <c r="EW1" s="189" t="s">
        <v>290</v>
      </c>
      <c r="EX1" s="180" t="s">
        <v>291</v>
      </c>
      <c r="EY1" s="180" t="s">
        <v>707</v>
      </c>
      <c r="EZ1" s="180" t="s">
        <v>709</v>
      </c>
      <c r="FA1" s="180" t="s">
        <v>711</v>
      </c>
      <c r="FB1" s="180" t="s">
        <v>713</v>
      </c>
      <c r="FC1" s="180" t="s">
        <v>292</v>
      </c>
      <c r="FD1" s="180" t="s">
        <v>715</v>
      </c>
      <c r="FE1" s="180" t="s">
        <v>717</v>
      </c>
      <c r="FF1" s="180" t="s">
        <v>719</v>
      </c>
      <c r="FG1" s="180" t="s">
        <v>721</v>
      </c>
      <c r="FH1" s="180" t="s">
        <v>723</v>
      </c>
      <c r="FI1" s="180" t="s">
        <v>293</v>
      </c>
      <c r="FJ1" s="180" t="s">
        <v>726</v>
      </c>
      <c r="FK1" s="180" t="s">
        <v>294</v>
      </c>
      <c r="FL1" s="180" t="s">
        <v>729</v>
      </c>
      <c r="FM1" s="180" t="s">
        <v>730</v>
      </c>
      <c r="FN1" s="180" t="s">
        <v>732</v>
      </c>
      <c r="FO1" s="180" t="s">
        <v>295</v>
      </c>
      <c r="FP1" s="180" t="s">
        <v>735</v>
      </c>
      <c r="FQ1" s="180" t="s">
        <v>736</v>
      </c>
      <c r="FR1" s="180" t="s">
        <v>738</v>
      </c>
      <c r="FS1" s="180" t="s">
        <v>296</v>
      </c>
      <c r="FT1" s="180" t="s">
        <v>741</v>
      </c>
      <c r="FU1" s="180" t="s">
        <v>743</v>
      </c>
      <c r="FV1" s="180" t="s">
        <v>745</v>
      </c>
      <c r="FW1" s="189" t="s">
        <v>297</v>
      </c>
      <c r="FX1" s="189" t="s">
        <v>298</v>
      </c>
      <c r="FY1" s="180" t="s">
        <v>304</v>
      </c>
      <c r="FZ1" s="180" t="s">
        <v>747</v>
      </c>
      <c r="GA1" s="180" t="s">
        <v>749</v>
      </c>
      <c r="GB1" s="180" t="s">
        <v>751</v>
      </c>
      <c r="GC1" s="180" t="s">
        <v>753</v>
      </c>
      <c r="GD1" s="180" t="s">
        <v>755</v>
      </c>
      <c r="GE1" s="180" t="s">
        <v>757</v>
      </c>
      <c r="GF1" s="189" t="s">
        <v>299</v>
      </c>
      <c r="GG1" s="180" t="s">
        <v>305</v>
      </c>
      <c r="GH1" s="180" t="s">
        <v>759</v>
      </c>
      <c r="GI1" s="180" t="s">
        <v>761</v>
      </c>
      <c r="GJ1" s="180" t="s">
        <v>762</v>
      </c>
      <c r="GK1" s="180" t="s">
        <v>306</v>
      </c>
      <c r="GL1" s="180" t="s">
        <v>765</v>
      </c>
      <c r="GM1" s="180" t="s">
        <v>766</v>
      </c>
      <c r="GN1" s="189" t="s">
        <v>300</v>
      </c>
      <c r="GO1" s="180" t="s">
        <v>301</v>
      </c>
      <c r="GP1" s="180" t="s">
        <v>768</v>
      </c>
      <c r="GQ1" s="180" t="s">
        <v>770</v>
      </c>
      <c r="GR1" s="180" t="s">
        <v>772</v>
      </c>
      <c r="GS1" s="180" t="s">
        <v>774</v>
      </c>
      <c r="GT1" s="180" t="s">
        <v>776</v>
      </c>
      <c r="GU1" s="189" t="s">
        <v>302</v>
      </c>
      <c r="GV1" s="180" t="s">
        <v>303</v>
      </c>
      <c r="GW1" s="180" t="s">
        <v>778</v>
      </c>
      <c r="GX1" s="180" t="s">
        <v>780</v>
      </c>
      <c r="GY1" s="180" t="s">
        <v>782</v>
      </c>
      <c r="GZ1" s="180" t="s">
        <v>784</v>
      </c>
      <c r="HA1" s="180" t="s">
        <v>786</v>
      </c>
      <c r="HB1" s="180" t="s">
        <v>788</v>
      </c>
      <c r="HC1" s="177" t="s">
        <v>307</v>
      </c>
      <c r="HD1" s="189" t="s">
        <v>308</v>
      </c>
      <c r="HE1" s="180" t="s">
        <v>309</v>
      </c>
      <c r="HF1" s="180" t="s">
        <v>790</v>
      </c>
      <c r="HG1" s="180" t="s">
        <v>792</v>
      </c>
      <c r="HH1" s="180" t="s">
        <v>794</v>
      </c>
      <c r="HI1" s="180" t="s">
        <v>796</v>
      </c>
      <c r="HJ1" s="180" t="s">
        <v>310</v>
      </c>
      <c r="HK1" s="180" t="s">
        <v>799</v>
      </c>
      <c r="HL1" s="180" t="s">
        <v>327</v>
      </c>
      <c r="HM1" s="180" t="s">
        <v>837</v>
      </c>
      <c r="HN1" s="180" t="s">
        <v>839</v>
      </c>
      <c r="HO1" s="180" t="s">
        <v>841</v>
      </c>
      <c r="HP1" s="189" t="s">
        <v>311</v>
      </c>
      <c r="HQ1" s="180" t="s">
        <v>801</v>
      </c>
      <c r="HR1" s="180" t="s">
        <v>803</v>
      </c>
      <c r="HS1" s="180" t="s">
        <v>312</v>
      </c>
      <c r="HT1" s="180" t="s">
        <v>806</v>
      </c>
      <c r="HU1" s="180" t="s">
        <v>808</v>
      </c>
      <c r="HV1" s="180" t="s">
        <v>809</v>
      </c>
      <c r="HW1" s="180" t="s">
        <v>811</v>
      </c>
      <c r="HX1" s="189" t="s">
        <v>313</v>
      </c>
      <c r="HY1" s="180" t="s">
        <v>813</v>
      </c>
      <c r="HZ1" s="180" t="s">
        <v>815</v>
      </c>
      <c r="IA1" s="180" t="s">
        <v>817</v>
      </c>
      <c r="IB1" s="180" t="s">
        <v>314</v>
      </c>
      <c r="IC1" s="180" t="s">
        <v>819</v>
      </c>
      <c r="ID1" s="180" t="s">
        <v>821</v>
      </c>
      <c r="IE1" s="180" t="s">
        <v>315</v>
      </c>
      <c r="IF1" s="180" t="s">
        <v>823</v>
      </c>
      <c r="IG1" s="180" t="s">
        <v>825</v>
      </c>
      <c r="IH1" s="180" t="s">
        <v>316</v>
      </c>
      <c r="II1" s="180" t="s">
        <v>827</v>
      </c>
      <c r="IJ1" s="180" t="s">
        <v>829</v>
      </c>
      <c r="IK1" s="180" t="s">
        <v>831</v>
      </c>
      <c r="IL1" s="180" t="s">
        <v>833</v>
      </c>
      <c r="IM1" s="180" t="s">
        <v>317</v>
      </c>
      <c r="IN1" s="180" t="s">
        <v>835</v>
      </c>
      <c r="IO1" s="189" t="s">
        <v>318</v>
      </c>
      <c r="IP1" s="180" t="s">
        <v>843</v>
      </c>
      <c r="IQ1" s="180" t="s">
        <v>845</v>
      </c>
      <c r="IR1" s="180" t="s">
        <v>319</v>
      </c>
      <c r="IS1" s="180" t="s">
        <v>847</v>
      </c>
      <c r="IT1" s="180" t="s">
        <v>849</v>
      </c>
      <c r="IU1" s="180" t="s">
        <v>851</v>
      </c>
      <c r="IV1" s="189" t="s">
        <v>320</v>
      </c>
      <c r="IW1" s="180" t="s">
        <v>853</v>
      </c>
      <c r="IX1" s="180" t="s">
        <v>321</v>
      </c>
      <c r="IY1" s="180" t="s">
        <v>856</v>
      </c>
      <c r="IZ1" s="180" t="s">
        <v>858</v>
      </c>
      <c r="JA1" s="180" t="s">
        <v>860</v>
      </c>
      <c r="JB1" s="180" t="s">
        <v>862</v>
      </c>
      <c r="JC1" s="180" t="s">
        <v>864</v>
      </c>
      <c r="JD1" s="180" t="s">
        <v>866</v>
      </c>
      <c r="JE1" s="180" t="s">
        <v>322</v>
      </c>
      <c r="JF1" s="180" t="s">
        <v>869</v>
      </c>
      <c r="JG1" s="180" t="s">
        <v>871</v>
      </c>
      <c r="JH1" s="180" t="s">
        <v>873</v>
      </c>
      <c r="JI1" s="180" t="s">
        <v>875</v>
      </c>
      <c r="JJ1" s="180" t="s">
        <v>877</v>
      </c>
      <c r="JK1" s="180" t="s">
        <v>879</v>
      </c>
      <c r="JL1" s="180" t="s">
        <v>881</v>
      </c>
      <c r="JM1" s="180" t="s">
        <v>883</v>
      </c>
      <c r="JN1" s="180" t="s">
        <v>323</v>
      </c>
      <c r="JO1" s="180" t="s">
        <v>886</v>
      </c>
      <c r="JP1" s="180" t="s">
        <v>888</v>
      </c>
      <c r="JQ1" s="180" t="s">
        <v>890</v>
      </c>
      <c r="JR1" s="180" t="s">
        <v>892</v>
      </c>
      <c r="JS1" s="180" t="s">
        <v>893</v>
      </c>
      <c r="JT1" s="180" t="s">
        <v>895</v>
      </c>
      <c r="JU1" s="180" t="s">
        <v>897</v>
      </c>
      <c r="JV1" s="180" t="s">
        <v>899</v>
      </c>
      <c r="JW1" s="180" t="s">
        <v>901</v>
      </c>
      <c r="JX1" s="180" t="s">
        <v>903</v>
      </c>
      <c r="JY1" s="180" t="s">
        <v>905</v>
      </c>
      <c r="JZ1" s="180" t="s">
        <v>907</v>
      </c>
      <c r="KA1" s="180" t="s">
        <v>909</v>
      </c>
      <c r="KB1" s="180" t="s">
        <v>911</v>
      </c>
      <c r="KC1" s="180" t="s">
        <v>913</v>
      </c>
      <c r="KD1" s="180" t="s">
        <v>915</v>
      </c>
      <c r="KE1" s="180" t="s">
        <v>917</v>
      </c>
      <c r="KF1" s="180" t="s">
        <v>919</v>
      </c>
      <c r="KG1" s="180" t="s">
        <v>921</v>
      </c>
      <c r="KH1" s="180" t="s">
        <v>923</v>
      </c>
      <c r="KI1" s="180" t="s">
        <v>925</v>
      </c>
      <c r="KJ1" s="180" t="s">
        <v>927</v>
      </c>
      <c r="KK1" s="180" t="s">
        <v>929</v>
      </c>
      <c r="KL1" s="180" t="s">
        <v>931</v>
      </c>
      <c r="KM1" s="180" t="s">
        <v>933</v>
      </c>
      <c r="KN1" s="180" t="s">
        <v>935</v>
      </c>
      <c r="KO1" s="189" t="s">
        <v>324</v>
      </c>
      <c r="KP1" s="180" t="s">
        <v>937</v>
      </c>
      <c r="KQ1" s="180" t="s">
        <v>325</v>
      </c>
      <c r="KR1" s="180" t="s">
        <v>940</v>
      </c>
      <c r="KS1" s="180" t="s">
        <v>942</v>
      </c>
      <c r="KT1" s="180" t="s">
        <v>944</v>
      </c>
      <c r="KU1" s="180" t="s">
        <v>946</v>
      </c>
      <c r="KV1" s="180" t="s">
        <v>326</v>
      </c>
      <c r="KW1" s="180" t="s">
        <v>949</v>
      </c>
      <c r="KX1" s="180" t="s">
        <v>951</v>
      </c>
      <c r="KY1" s="180" t="s">
        <v>953</v>
      </c>
      <c r="KZ1" s="180" t="s">
        <v>955</v>
      </c>
      <c r="LA1" s="180" t="s">
        <v>957</v>
      </c>
      <c r="LB1" s="180" t="s">
        <v>959</v>
      </c>
      <c r="LC1" s="180" t="s">
        <v>961</v>
      </c>
      <c r="LD1" s="177" t="s">
        <v>328</v>
      </c>
      <c r="LE1" s="189" t="s">
        <v>329</v>
      </c>
      <c r="LF1" s="180" t="s">
        <v>330</v>
      </c>
      <c r="LG1" s="180" t="s">
        <v>344</v>
      </c>
      <c r="LH1" s="180" t="s">
        <v>963</v>
      </c>
      <c r="LI1" s="180" t="s">
        <v>965</v>
      </c>
      <c r="LJ1" s="180" t="s">
        <v>967</v>
      </c>
      <c r="LK1" s="180" t="s">
        <v>969</v>
      </c>
      <c r="LL1" s="180" t="s">
        <v>345</v>
      </c>
      <c r="LM1" s="180" t="s">
        <v>971</v>
      </c>
      <c r="LN1" s="180" t="s">
        <v>346</v>
      </c>
      <c r="LO1" s="180" t="s">
        <v>973</v>
      </c>
      <c r="LP1" s="180" t="s">
        <v>331</v>
      </c>
      <c r="LQ1" s="180" t="s">
        <v>975</v>
      </c>
      <c r="LR1" s="180" t="s">
        <v>347</v>
      </c>
      <c r="LS1" s="180" t="s">
        <v>977</v>
      </c>
      <c r="LT1" s="180" t="s">
        <v>979</v>
      </c>
      <c r="LU1" s="180" t="s">
        <v>348</v>
      </c>
      <c r="LV1" s="189" t="s">
        <v>332</v>
      </c>
      <c r="LW1" s="180" t="s">
        <v>333</v>
      </c>
      <c r="LX1" s="180" t="s">
        <v>981</v>
      </c>
      <c r="LY1" s="180" t="s">
        <v>983</v>
      </c>
      <c r="LZ1" s="180" t="s">
        <v>984</v>
      </c>
      <c r="MA1" s="180" t="s">
        <v>986</v>
      </c>
      <c r="MB1" s="180" t="s">
        <v>987</v>
      </c>
      <c r="MC1" s="180" t="s">
        <v>989</v>
      </c>
      <c r="MD1" s="180" t="s">
        <v>991</v>
      </c>
      <c r="ME1" s="180" t="s">
        <v>993</v>
      </c>
      <c r="MF1" s="180" t="s">
        <v>995</v>
      </c>
      <c r="MG1" s="180" t="s">
        <v>334</v>
      </c>
      <c r="MH1" s="180" t="s">
        <v>998</v>
      </c>
      <c r="MI1" s="180" t="s">
        <v>999</v>
      </c>
      <c r="MJ1" s="180" t="s">
        <v>1001</v>
      </c>
      <c r="MK1" s="180" t="s">
        <v>335</v>
      </c>
      <c r="ML1" s="180" t="s">
        <v>1004</v>
      </c>
      <c r="MM1" s="180" t="s">
        <v>1005</v>
      </c>
      <c r="MN1" s="180" t="s">
        <v>1007</v>
      </c>
      <c r="MO1" s="180" t="s">
        <v>1009</v>
      </c>
      <c r="MP1" s="180" t="s">
        <v>336</v>
      </c>
      <c r="MQ1" s="180" t="s">
        <v>1012</v>
      </c>
      <c r="MR1" s="180" t="s">
        <v>1014</v>
      </c>
      <c r="MS1" s="180" t="s">
        <v>1016</v>
      </c>
      <c r="MT1" s="180" t="s">
        <v>1018</v>
      </c>
      <c r="MU1" s="180" t="s">
        <v>337</v>
      </c>
      <c r="MV1" s="180" t="s">
        <v>1021</v>
      </c>
      <c r="MW1" s="180" t="s">
        <v>1023</v>
      </c>
      <c r="MX1" s="180" t="s">
        <v>1025</v>
      </c>
      <c r="MY1" s="180" t="s">
        <v>1027</v>
      </c>
      <c r="MZ1" s="180" t="s">
        <v>1029</v>
      </c>
      <c r="NA1" s="180" t="s">
        <v>1031</v>
      </c>
      <c r="NB1" s="180" t="s">
        <v>1033</v>
      </c>
      <c r="NC1" s="180" t="s">
        <v>1035</v>
      </c>
      <c r="ND1" s="180" t="s">
        <v>1037</v>
      </c>
      <c r="NE1" s="180" t="s">
        <v>1039</v>
      </c>
      <c r="NF1" s="180" t="s">
        <v>1041</v>
      </c>
      <c r="NG1" s="180" t="s">
        <v>1042</v>
      </c>
      <c r="NH1" s="189" t="s">
        <v>338</v>
      </c>
      <c r="NI1" s="180" t="s">
        <v>339</v>
      </c>
      <c r="NJ1" s="180" t="s">
        <v>1044</v>
      </c>
      <c r="NK1" s="180" t="s">
        <v>1046</v>
      </c>
      <c r="NL1" s="180" t="s">
        <v>1048</v>
      </c>
      <c r="NM1" s="180" t="s">
        <v>1050</v>
      </c>
      <c r="NN1" s="189" t="s">
        <v>340</v>
      </c>
      <c r="NO1" s="180" t="s">
        <v>341</v>
      </c>
      <c r="NP1" s="180" t="s">
        <v>1051</v>
      </c>
      <c r="NQ1" s="180" t="s">
        <v>342</v>
      </c>
      <c r="NR1" s="180" t="s">
        <v>1053</v>
      </c>
      <c r="NS1" s="180" t="s">
        <v>1055</v>
      </c>
      <c r="NT1" s="180" t="s">
        <v>343</v>
      </c>
      <c r="NU1" s="180" t="s">
        <v>1057</v>
      </c>
      <c r="NV1" s="177" t="s">
        <v>349</v>
      </c>
      <c r="NW1" s="189" t="s">
        <v>350</v>
      </c>
      <c r="NX1" s="180" t="s">
        <v>351</v>
      </c>
      <c r="NY1" s="180" t="s">
        <v>1060</v>
      </c>
      <c r="NZ1" s="180" t="s">
        <v>1062</v>
      </c>
      <c r="OA1" s="180" t="s">
        <v>352</v>
      </c>
      <c r="OB1" s="180" t="s">
        <v>362</v>
      </c>
      <c r="OC1" s="180" t="s">
        <v>1064</v>
      </c>
      <c r="OD1" s="180" t="s">
        <v>1066</v>
      </c>
      <c r="OE1" s="180" t="s">
        <v>1068</v>
      </c>
      <c r="OF1" s="180" t="s">
        <v>1070</v>
      </c>
      <c r="OG1" s="180" t="s">
        <v>1072</v>
      </c>
      <c r="OH1" s="180" t="s">
        <v>1074</v>
      </c>
      <c r="OI1" s="180" t="s">
        <v>1076</v>
      </c>
      <c r="OJ1" s="180" t="s">
        <v>1078</v>
      </c>
      <c r="OK1" s="180" t="s">
        <v>1080</v>
      </c>
      <c r="OL1" s="180" t="s">
        <v>1082</v>
      </c>
      <c r="OM1" s="180" t="s">
        <v>1084</v>
      </c>
      <c r="ON1" s="180" t="s">
        <v>1086</v>
      </c>
      <c r="OO1" s="180" t="s">
        <v>1088</v>
      </c>
      <c r="OP1" s="180" t="s">
        <v>1090</v>
      </c>
      <c r="OQ1" s="180" t="s">
        <v>1092</v>
      </c>
      <c r="OR1" s="180" t="s">
        <v>1094</v>
      </c>
      <c r="OS1" s="180" t="s">
        <v>1096</v>
      </c>
      <c r="OT1" s="180" t="s">
        <v>1098</v>
      </c>
      <c r="OU1" s="180" t="s">
        <v>1100</v>
      </c>
      <c r="OV1" s="180" t="s">
        <v>1102</v>
      </c>
      <c r="OW1" s="180" t="s">
        <v>1104</v>
      </c>
      <c r="OX1" s="180" t="s">
        <v>1106</v>
      </c>
      <c r="OY1" s="180" t="s">
        <v>363</v>
      </c>
      <c r="OZ1" s="180" t="s">
        <v>1109</v>
      </c>
      <c r="PA1" s="180" t="s">
        <v>1111</v>
      </c>
      <c r="PB1" s="180" t="s">
        <v>1112</v>
      </c>
      <c r="PC1" s="180" t="s">
        <v>1114</v>
      </c>
      <c r="PD1" s="180" t="s">
        <v>1116</v>
      </c>
      <c r="PE1" s="180" t="s">
        <v>1118</v>
      </c>
      <c r="PF1" s="180" t="s">
        <v>1120</v>
      </c>
      <c r="PG1" s="180" t="s">
        <v>1122</v>
      </c>
      <c r="PH1" s="180" t="s">
        <v>1124</v>
      </c>
      <c r="PI1" s="180" t="s">
        <v>1126</v>
      </c>
      <c r="PJ1" s="180" t="s">
        <v>1128</v>
      </c>
      <c r="PK1" s="180" t="s">
        <v>1130</v>
      </c>
      <c r="PL1" s="180" t="s">
        <v>1132</v>
      </c>
      <c r="PM1" s="180" t="s">
        <v>1134</v>
      </c>
      <c r="PN1" s="180" t="s">
        <v>1136</v>
      </c>
      <c r="PO1" s="180" t="s">
        <v>1138</v>
      </c>
      <c r="PP1" s="180" t="s">
        <v>1140</v>
      </c>
      <c r="PQ1" s="180" t="s">
        <v>1142</v>
      </c>
      <c r="PR1" s="180" t="s">
        <v>1144</v>
      </c>
      <c r="PS1" s="180" t="s">
        <v>1146</v>
      </c>
      <c r="PT1" s="180" t="s">
        <v>1148</v>
      </c>
      <c r="PU1" s="180" t="s">
        <v>1150</v>
      </c>
      <c r="PV1" s="180" t="s">
        <v>1152</v>
      </c>
      <c r="PW1" s="180" t="s">
        <v>1154</v>
      </c>
      <c r="PX1" s="180" t="s">
        <v>1156</v>
      </c>
      <c r="PY1" s="180" t="s">
        <v>1158</v>
      </c>
      <c r="PZ1" s="180" t="s">
        <v>353</v>
      </c>
      <c r="QA1" s="180" t="s">
        <v>1160</v>
      </c>
      <c r="QB1" s="180" t="s">
        <v>1162</v>
      </c>
      <c r="QC1" s="180" t="s">
        <v>1164</v>
      </c>
      <c r="QD1" s="180" t="s">
        <v>1166</v>
      </c>
      <c r="QE1" s="180" t="s">
        <v>1168</v>
      </c>
      <c r="QF1" s="189" t="s">
        <v>354</v>
      </c>
      <c r="QG1" s="180" t="s">
        <v>355</v>
      </c>
      <c r="QH1" s="180" t="s">
        <v>1170</v>
      </c>
      <c r="QI1" s="180" t="s">
        <v>1172</v>
      </c>
      <c r="QJ1" s="180" t="s">
        <v>1174</v>
      </c>
      <c r="QK1" s="180" t="s">
        <v>1176</v>
      </c>
      <c r="QL1" s="180" t="s">
        <v>1178</v>
      </c>
      <c r="QM1" s="180" t="s">
        <v>1180</v>
      </c>
      <c r="QN1" s="189" t="s">
        <v>356</v>
      </c>
      <c r="QO1" s="180" t="s">
        <v>1182</v>
      </c>
      <c r="QP1" s="180" t="s">
        <v>357</v>
      </c>
      <c r="QQ1" s="180" t="s">
        <v>364</v>
      </c>
      <c r="QR1" s="180" t="s">
        <v>1184</v>
      </c>
      <c r="QS1" s="180" t="s">
        <v>1186</v>
      </c>
      <c r="QT1" s="180" t="s">
        <v>1188</v>
      </c>
      <c r="QU1" s="180" t="s">
        <v>1190</v>
      </c>
      <c r="QV1" s="180" t="s">
        <v>1192</v>
      </c>
      <c r="QW1" s="180" t="s">
        <v>1194</v>
      </c>
      <c r="QX1" s="180" t="s">
        <v>1196</v>
      </c>
      <c r="QY1" s="180" t="s">
        <v>1198</v>
      </c>
      <c r="QZ1" s="180" t="s">
        <v>1200</v>
      </c>
      <c r="RA1" s="180" t="s">
        <v>1202</v>
      </c>
      <c r="RB1" s="180" t="s">
        <v>1204</v>
      </c>
      <c r="RC1" s="180" t="s">
        <v>1206</v>
      </c>
      <c r="RD1" s="180" t="s">
        <v>1208</v>
      </c>
      <c r="RE1" s="180" t="s">
        <v>1210</v>
      </c>
      <c r="RF1" s="189" t="s">
        <v>358</v>
      </c>
      <c r="RG1" s="180" t="s">
        <v>359</v>
      </c>
      <c r="RH1" s="180" t="s">
        <v>1212</v>
      </c>
      <c r="RI1" s="180" t="s">
        <v>1214</v>
      </c>
      <c r="RJ1" s="189" t="s">
        <v>360</v>
      </c>
      <c r="RK1" s="180" t="s">
        <v>361</v>
      </c>
      <c r="RL1" s="180" t="s">
        <v>1216</v>
      </c>
      <c r="RM1" s="180" t="s">
        <v>1217</v>
      </c>
      <c r="RN1" s="180" t="s">
        <v>1218</v>
      </c>
      <c r="RO1" s="180" t="s">
        <v>1219</v>
      </c>
      <c r="RP1" s="180" t="s">
        <v>1221</v>
      </c>
      <c r="RQ1" s="180" t="s">
        <v>1222</v>
      </c>
      <c r="RR1" s="180" t="s">
        <v>1224</v>
      </c>
      <c r="RS1" s="180" t="s">
        <v>1225</v>
      </c>
      <c r="RT1" s="177" t="s">
        <v>365</v>
      </c>
      <c r="RU1" s="189" t="s">
        <v>366</v>
      </c>
      <c r="RV1" s="180" t="s">
        <v>367</v>
      </c>
      <c r="RW1" s="180" t="s">
        <v>1227</v>
      </c>
      <c r="RX1" s="180" t="s">
        <v>1229</v>
      </c>
      <c r="RY1" s="180" t="s">
        <v>368</v>
      </c>
      <c r="RZ1" s="180" t="s">
        <v>1231</v>
      </c>
      <c r="SA1" s="180" t="s">
        <v>1233</v>
      </c>
      <c r="SB1" s="180" t="s">
        <v>1235</v>
      </c>
      <c r="SC1" s="180" t="s">
        <v>1237</v>
      </c>
      <c r="SD1" s="189" t="s">
        <v>369</v>
      </c>
      <c r="SE1" s="180" t="s">
        <v>370</v>
      </c>
      <c r="SF1" s="180" t="s">
        <v>1239</v>
      </c>
      <c r="SG1" s="180" t="s">
        <v>1241</v>
      </c>
      <c r="SH1" s="180" t="s">
        <v>1243</v>
      </c>
      <c r="SI1" s="180" t="s">
        <v>1245</v>
      </c>
      <c r="SJ1" s="180" t="s">
        <v>1247</v>
      </c>
      <c r="SK1" s="180" t="s">
        <v>1249</v>
      </c>
      <c r="SL1" s="180" t="s">
        <v>1251</v>
      </c>
      <c r="SM1" s="180" t="s">
        <v>1253</v>
      </c>
      <c r="SN1" s="180" t="s">
        <v>1255</v>
      </c>
      <c r="SO1" s="180" t="s">
        <v>1257</v>
      </c>
      <c r="SP1" s="180" t="s">
        <v>1259</v>
      </c>
      <c r="SQ1" s="180" t="s">
        <v>1261</v>
      </c>
      <c r="SR1" s="180" t="s">
        <v>1263</v>
      </c>
      <c r="SS1" s="180" t="s">
        <v>1265</v>
      </c>
      <c r="ST1" s="180" t="s">
        <v>1267</v>
      </c>
      <c r="SU1" s="177" t="s">
        <v>371</v>
      </c>
      <c r="SV1" s="189" t="s">
        <v>372</v>
      </c>
      <c r="SW1" s="180" t="s">
        <v>373</v>
      </c>
      <c r="SX1" s="180" t="s">
        <v>1269</v>
      </c>
      <c r="SY1" s="180" t="s">
        <v>1271</v>
      </c>
      <c r="SZ1" s="180" t="s">
        <v>1273</v>
      </c>
      <c r="TA1" s="180" t="s">
        <v>1275</v>
      </c>
      <c r="TB1" s="180" t="s">
        <v>1277</v>
      </c>
      <c r="TC1" s="180" t="s">
        <v>374</v>
      </c>
      <c r="TD1" s="180" t="s">
        <v>1279</v>
      </c>
      <c r="TE1" s="180" t="s">
        <v>1281</v>
      </c>
      <c r="TF1" s="180" t="s">
        <v>1283</v>
      </c>
      <c r="TG1" s="180" t="s">
        <v>1285</v>
      </c>
      <c r="TH1" s="180" t="s">
        <v>1287</v>
      </c>
      <c r="TI1" s="180" t="s">
        <v>1289</v>
      </c>
      <c r="TJ1" s="189" t="s">
        <v>375</v>
      </c>
      <c r="TK1" s="180" t="s">
        <v>376</v>
      </c>
      <c r="TL1" s="180" t="s">
        <v>377</v>
      </c>
      <c r="TM1" s="180" t="s">
        <v>1291</v>
      </c>
      <c r="TN1" s="180" t="s">
        <v>1293</v>
      </c>
      <c r="TO1" s="180" t="s">
        <v>1294</v>
      </c>
      <c r="TP1" s="180" t="s">
        <v>1296</v>
      </c>
      <c r="TQ1" s="180" t="s">
        <v>1298</v>
      </c>
      <c r="TR1" s="180" t="s">
        <v>1300</v>
      </c>
      <c r="TS1" s="180" t="s">
        <v>1302</v>
      </c>
      <c r="TT1" s="180" t="s">
        <v>1304</v>
      </c>
      <c r="TU1" s="180" t="s">
        <v>1306</v>
      </c>
      <c r="TV1" s="180" t="s">
        <v>1308</v>
      </c>
      <c r="TW1" s="180" t="s">
        <v>1310</v>
      </c>
      <c r="TX1" s="180" t="s">
        <v>1312</v>
      </c>
      <c r="TY1" s="180" t="s">
        <v>1314</v>
      </c>
      <c r="TZ1" s="180" t="s">
        <v>1316</v>
      </c>
      <c r="UA1" s="180" t="s">
        <v>1318</v>
      </c>
      <c r="UB1" s="180" t="s">
        <v>1320</v>
      </c>
      <c r="UC1" s="177" t="s">
        <v>1322</v>
      </c>
      <c r="UD1" s="180" t="s">
        <v>1324</v>
      </c>
      <c r="UE1" s="180" t="s">
        <v>1326</v>
      </c>
      <c r="UF1" s="180" t="s">
        <v>1328</v>
      </c>
      <c r="UG1" s="180" t="s">
        <v>1330</v>
      </c>
      <c r="UH1" s="180" t="s">
        <v>1332</v>
      </c>
      <c r="UI1" s="183"/>
    </row>
    <row r="2" spans="1:555" s="122" customFormat="1" hidden="1" x14ac:dyDescent="0.25">
      <c r="A2" s="122" t="s">
        <v>1355</v>
      </c>
      <c r="B2" s="122" t="s">
        <v>1357</v>
      </c>
      <c r="C2" s="122" t="s">
        <v>469</v>
      </c>
      <c r="D2" s="122" t="s">
        <v>1356</v>
      </c>
      <c r="E2" s="122" t="s">
        <v>1358</v>
      </c>
      <c r="F2" s="122" t="s">
        <v>470</v>
      </c>
      <c r="G2" s="159" t="s">
        <v>1359</v>
      </c>
      <c r="H2" s="122" t="s">
        <v>1360</v>
      </c>
      <c r="I2" s="122" t="s">
        <v>1361</v>
      </c>
      <c r="J2" s="122" t="s">
        <v>1452</v>
      </c>
      <c r="K2" s="122" t="s">
        <v>1362</v>
      </c>
      <c r="L2" s="122" t="s">
        <v>1363</v>
      </c>
      <c r="M2" s="122" t="s">
        <v>1364</v>
      </c>
      <c r="N2" s="122" t="s">
        <v>1365</v>
      </c>
      <c r="O2" s="122" t="s">
        <v>1366</v>
      </c>
      <c r="P2" s="122" t="s">
        <v>1477</v>
      </c>
      <c r="Q2" s="122" t="s">
        <v>1512</v>
      </c>
      <c r="R2" s="461" t="str">
        <f>+Presupuesto!D11</f>
        <v>Recurrente</v>
      </c>
      <c r="S2" s="461" t="str">
        <f>+Presupuesto!E11</f>
        <v>Programa / Proyecto 2017</v>
      </c>
      <c r="U2" s="122" t="s">
        <v>392</v>
      </c>
      <c r="V2" s="122" t="s">
        <v>410</v>
      </c>
      <c r="W2" s="122" t="s">
        <v>393</v>
      </c>
      <c r="X2" s="122" t="s">
        <v>394</v>
      </c>
      <c r="Y2" s="122" t="s">
        <v>395</v>
      </c>
      <c r="Z2" s="122" t="s">
        <v>396</v>
      </c>
      <c r="AA2" s="122" t="s">
        <v>397</v>
      </c>
      <c r="AB2" s="122" t="s">
        <v>398</v>
      </c>
      <c r="AC2" s="122" t="s">
        <v>399</v>
      </c>
      <c r="AD2" s="122" t="s">
        <v>400</v>
      </c>
      <c r="AE2" s="122" t="s">
        <v>401</v>
      </c>
      <c r="AF2" s="122" t="s">
        <v>402</v>
      </c>
      <c r="AH2" s="456" t="s">
        <v>418</v>
      </c>
      <c r="AI2" s="456" t="s">
        <v>419</v>
      </c>
      <c r="AJ2" s="456" t="s">
        <v>420</v>
      </c>
      <c r="AK2" s="456" t="s">
        <v>421</v>
      </c>
      <c r="AL2" s="456" t="s">
        <v>422</v>
      </c>
      <c r="AM2" s="456" t="s">
        <v>425</v>
      </c>
      <c r="AN2" s="456" t="s">
        <v>423</v>
      </c>
      <c r="AO2" s="456" t="s">
        <v>424</v>
      </c>
      <c r="AP2" s="456" t="s">
        <v>426</v>
      </c>
      <c r="AQ2" s="456" t="s">
        <v>427</v>
      </c>
      <c r="AR2" s="456" t="s">
        <v>428</v>
      </c>
      <c r="AS2" s="456" t="s">
        <v>429</v>
      </c>
      <c r="AT2" s="456" t="s">
        <v>430</v>
      </c>
      <c r="AU2" s="456" t="s">
        <v>431</v>
      </c>
      <c r="AV2" s="456" t="s">
        <v>432</v>
      </c>
      <c r="AW2" s="456" t="s">
        <v>433</v>
      </c>
      <c r="AX2" s="456" t="s">
        <v>434</v>
      </c>
      <c r="AY2" s="456" t="s">
        <v>435</v>
      </c>
      <c r="AZ2" s="456" t="s">
        <v>436</v>
      </c>
      <c r="BA2" s="456" t="s">
        <v>437</v>
      </c>
      <c r="BB2" s="456" t="s">
        <v>438</v>
      </c>
      <c r="BC2" s="456" t="s">
        <v>439</v>
      </c>
      <c r="BD2" s="456" t="s">
        <v>440</v>
      </c>
      <c r="BE2" s="456" t="s">
        <v>441</v>
      </c>
      <c r="BF2" s="456" t="s">
        <v>442</v>
      </c>
      <c r="BG2" s="456" t="s">
        <v>443</v>
      </c>
      <c r="BH2" s="456" t="s">
        <v>444</v>
      </c>
      <c r="BI2" s="456" t="s">
        <v>445</v>
      </c>
      <c r="BJ2" s="456" t="s">
        <v>446</v>
      </c>
      <c r="BK2" s="456" t="s">
        <v>447</v>
      </c>
      <c r="BL2" s="456" t="s">
        <v>448</v>
      </c>
      <c r="BM2" s="456" t="s">
        <v>449</v>
      </c>
      <c r="BN2" s="456" t="s">
        <v>450</v>
      </c>
      <c r="BO2" s="456" t="s">
        <v>451</v>
      </c>
      <c r="BP2" s="456" t="s">
        <v>452</v>
      </c>
      <c r="BQ2" s="456" t="s">
        <v>453</v>
      </c>
      <c r="BR2" s="456" t="s">
        <v>454</v>
      </c>
      <c r="BS2" s="456" t="s">
        <v>455</v>
      </c>
      <c r="BT2" s="456" t="s">
        <v>456</v>
      </c>
      <c r="BU2" s="456" t="s">
        <v>457</v>
      </c>
    </row>
    <row r="3" spans="1:555" hidden="1" x14ac:dyDescent="0.25">
      <c r="AH3" s="457">
        <v>2500</v>
      </c>
      <c r="AI3" s="457">
        <v>1900</v>
      </c>
      <c r="AJ3" s="457">
        <v>1650</v>
      </c>
      <c r="AK3" s="457">
        <v>1580</v>
      </c>
      <c r="AL3" s="457">
        <v>2250</v>
      </c>
      <c r="AM3" s="457">
        <v>1650</v>
      </c>
      <c r="AN3" s="457">
        <v>1400</v>
      </c>
      <c r="AO3" s="458">
        <v>1340</v>
      </c>
      <c r="AP3" s="458">
        <v>2000</v>
      </c>
      <c r="AQ3" s="458">
        <v>1400</v>
      </c>
      <c r="AR3" s="458">
        <v>1150</v>
      </c>
      <c r="AS3" s="458">
        <v>1100</v>
      </c>
      <c r="AT3" s="458">
        <v>1750</v>
      </c>
      <c r="AU3" s="458">
        <v>1150</v>
      </c>
      <c r="AV3" s="458">
        <v>900</v>
      </c>
      <c r="AW3" s="458">
        <v>860</v>
      </c>
      <c r="AX3" s="458">
        <v>1200</v>
      </c>
      <c r="AY3" s="459">
        <v>900</v>
      </c>
      <c r="AZ3" s="459">
        <v>650</v>
      </c>
      <c r="BA3" s="459">
        <v>620</v>
      </c>
      <c r="BB3" s="457">
        <f>+'Cuadro Resumen'!C213</f>
        <v>5759.1495000000004</v>
      </c>
      <c r="BC3" s="457">
        <f>+'Cuadro Resumen'!D213</f>
        <v>5307.4515000000001</v>
      </c>
      <c r="BD3" s="457">
        <f>+'Cuadro Resumen'!E213</f>
        <v>6775.47</v>
      </c>
      <c r="BE3" s="457">
        <f>+'Cuadro Resumen'!F213</f>
        <v>6323.7719999999999</v>
      </c>
      <c r="BF3" s="457">
        <f>+'Cuadro Resumen'!C214</f>
        <v>5081.6025</v>
      </c>
      <c r="BG3" s="457">
        <f>+'Cuadro Resumen'!D214</f>
        <v>4629.9045000000006</v>
      </c>
      <c r="BH3" s="457">
        <f>+'Cuadro Resumen'!E214</f>
        <v>6097.9230000000007</v>
      </c>
      <c r="BI3" s="457">
        <f>+'Cuadro Resumen'!F214</f>
        <v>5646.2250000000004</v>
      </c>
      <c r="BJ3" s="458">
        <f>+'Cuadro Resumen'!C215</f>
        <v>4404.0555000000004</v>
      </c>
      <c r="BK3" s="458">
        <f>+'Cuadro Resumen'!D215</f>
        <v>4065.2820000000002</v>
      </c>
      <c r="BL3" s="458">
        <f>+'Cuadro Resumen'!E215</f>
        <v>5420.3760000000002</v>
      </c>
      <c r="BM3" s="458">
        <f>+'Cuadro Resumen'!F215</f>
        <v>4968.6779999999999</v>
      </c>
      <c r="BN3" s="458">
        <f>+'Cuadro Resumen'!C216</f>
        <v>3726.5085000000004</v>
      </c>
      <c r="BO3" s="458">
        <f>+'Cuadro Resumen'!D216</f>
        <v>3387.7350000000001</v>
      </c>
      <c r="BP3" s="458">
        <f>+'Cuadro Resumen'!E216</f>
        <v>4742.8290000000006</v>
      </c>
      <c r="BQ3" s="458">
        <f>+'Cuadro Resumen'!F216</f>
        <v>4404.0555000000004</v>
      </c>
      <c r="BR3" s="458">
        <f>+'Cuadro Resumen'!C217</f>
        <v>3274.8105</v>
      </c>
      <c r="BS3" s="458">
        <f>+'Cuadro Resumen'!D217</f>
        <v>3048.9615000000003</v>
      </c>
      <c r="BT3" s="458">
        <f>+'Cuadro Resumen'!E217</f>
        <v>4178.2065000000002</v>
      </c>
      <c r="BU3" s="458">
        <f>+'Cuadro Resumen'!F217</f>
        <v>3839.433</v>
      </c>
    </row>
    <row r="4" spans="1:555" ht="15.75" thickBot="1" x14ac:dyDescent="0.3"/>
    <row r="5" spans="1:555" ht="53.25" thickBot="1" x14ac:dyDescent="0.3">
      <c r="C5" s="87" t="s">
        <v>417</v>
      </c>
      <c r="D5" s="197">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5"/>
    </row>
    <row r="10" spans="1:555" ht="15.75" thickBot="1" x14ac:dyDescent="0.3">
      <c r="C10" s="156" t="s">
        <v>53</v>
      </c>
      <c r="D10" s="372">
        <f>SUM(F17:F50)</f>
        <v>0</v>
      </c>
      <c r="G10" s="79"/>
      <c r="H10" s="70"/>
      <c r="I10" s="70"/>
    </row>
    <row r="11" spans="1:555" x14ac:dyDescent="0.25">
      <c r="G11" s="79"/>
      <c r="H11" s="70"/>
      <c r="I11" s="70"/>
    </row>
    <row r="12" spans="1:555" x14ac:dyDescent="0.25">
      <c r="F12" s="70"/>
      <c r="G12" s="79"/>
      <c r="H12" s="70"/>
      <c r="I12" s="70"/>
    </row>
    <row r="13" spans="1:555" ht="15.75" x14ac:dyDescent="0.25">
      <c r="C13" s="301" t="s">
        <v>390</v>
      </c>
      <c r="D13" s="368"/>
      <c r="F13" s="70"/>
      <c r="G13" s="79"/>
      <c r="H13" s="70"/>
      <c r="I13" s="70"/>
    </row>
    <row r="14" spans="1:555" ht="18.75" x14ac:dyDescent="0.25">
      <c r="C14" s="209"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F14" s="70"/>
      <c r="G14" s="79"/>
      <c r="H14" s="70"/>
      <c r="I14" s="70"/>
    </row>
    <row r="15" spans="1:555" ht="42.75" thickBot="1" x14ac:dyDescent="0.3">
      <c r="F15" s="93"/>
      <c r="G15" s="76"/>
      <c r="H15" s="76"/>
      <c r="I15" s="76"/>
      <c r="L15" s="225"/>
      <c r="M15" s="226"/>
      <c r="N15" s="225"/>
      <c r="O15" s="225"/>
      <c r="P15" s="228" t="s">
        <v>467</v>
      </c>
      <c r="Q15" s="228" t="s">
        <v>468</v>
      </c>
    </row>
    <row r="16" spans="1:555" ht="30.75" thickBot="1" x14ac:dyDescent="0.3">
      <c r="C16" s="128" t="s">
        <v>44</v>
      </c>
      <c r="D16" s="128" t="s">
        <v>55</v>
      </c>
      <c r="E16" s="135" t="s">
        <v>57</v>
      </c>
      <c r="F16" s="134" t="s">
        <v>27</v>
      </c>
      <c r="G16" s="132" t="s">
        <v>130</v>
      </c>
      <c r="H16" s="135" t="s">
        <v>46</v>
      </c>
      <c r="I16" s="132" t="s">
        <v>131</v>
      </c>
      <c r="J16" s="132" t="s">
        <v>408</v>
      </c>
      <c r="K16" s="132" t="s">
        <v>409</v>
      </c>
      <c r="L16" s="222" t="s">
        <v>21</v>
      </c>
      <c r="M16" s="222" t="s">
        <v>55</v>
      </c>
      <c r="N16" s="223" t="s">
        <v>465</v>
      </c>
      <c r="O16" s="224" t="s">
        <v>466</v>
      </c>
      <c r="P16" s="227">
        <v>0.7</v>
      </c>
      <c r="Q16" s="227">
        <v>0.3</v>
      </c>
    </row>
    <row r="17" spans="3:17" x14ac:dyDescent="0.25">
      <c r="C17" s="140"/>
      <c r="D17" s="157"/>
      <c r="E17" s="123"/>
      <c r="F17" s="97">
        <f t="shared" ref="F17:F50" si="0">D17*E17</f>
        <v>0</v>
      </c>
      <c r="G17" s="160"/>
      <c r="H17" s="141"/>
      <c r="I17" s="129" t="e">
        <f>VLOOKUP(H17,Presupuesto!$B$11:$C$565,2,0)</f>
        <v>#N/A</v>
      </c>
      <c r="J17" s="217" t="s">
        <v>1357</v>
      </c>
      <c r="K17" s="98" t="s">
        <v>410</v>
      </c>
      <c r="L17" s="140"/>
      <c r="M17" s="157"/>
      <c r="N17" s="123"/>
      <c r="O17" s="97">
        <f t="shared" ref="O17:O50" si="1">M17*N17</f>
        <v>0</v>
      </c>
      <c r="P17" s="97">
        <f t="shared" ref="P17:Q36" si="2">$O17*P$16</f>
        <v>0</v>
      </c>
      <c r="Q17" s="97">
        <f t="shared" si="2"/>
        <v>0</v>
      </c>
    </row>
    <row r="18" spans="3:17" x14ac:dyDescent="0.25">
      <c r="C18" s="140"/>
      <c r="D18" s="157"/>
      <c r="E18" s="123"/>
      <c r="F18" s="97">
        <f t="shared" si="0"/>
        <v>0</v>
      </c>
      <c r="G18" s="160"/>
      <c r="H18" s="141"/>
      <c r="I18" s="129" t="e">
        <f>VLOOKUP(H18,Presupuesto!$B$11:$C$565,2,0)</f>
        <v>#N/A</v>
      </c>
      <c r="J18" s="98" t="str">
        <f>$J$17</f>
        <v>Investigación Científica</v>
      </c>
      <c r="K18" s="98" t="s">
        <v>410</v>
      </c>
      <c r="L18" s="140"/>
      <c r="M18" s="157"/>
      <c r="N18" s="123"/>
      <c r="O18" s="97">
        <f t="shared" si="1"/>
        <v>0</v>
      </c>
      <c r="P18" s="97">
        <f t="shared" si="2"/>
        <v>0</v>
      </c>
      <c r="Q18" s="97">
        <f t="shared" si="2"/>
        <v>0</v>
      </c>
    </row>
    <row r="19" spans="3:17" x14ac:dyDescent="0.25">
      <c r="C19" s="140"/>
      <c r="D19" s="157"/>
      <c r="E19" s="123"/>
      <c r="F19" s="97">
        <f t="shared" si="0"/>
        <v>0</v>
      </c>
      <c r="G19" s="160"/>
      <c r="H19" s="141"/>
      <c r="I19" s="129" t="e">
        <f>VLOOKUP(H19,Presupuesto!$B$11:$C$565,2,0)</f>
        <v>#N/A</v>
      </c>
      <c r="J19" s="98" t="str">
        <f t="shared" ref="J19:J49" si="3">$J$17</f>
        <v>Investigación Científica</v>
      </c>
      <c r="K19" s="98" t="s">
        <v>410</v>
      </c>
      <c r="L19" s="140"/>
      <c r="M19" s="157"/>
      <c r="N19" s="123"/>
      <c r="O19" s="97">
        <f t="shared" si="1"/>
        <v>0</v>
      </c>
      <c r="P19" s="97">
        <f t="shared" si="2"/>
        <v>0</v>
      </c>
      <c r="Q19" s="97">
        <f t="shared" si="2"/>
        <v>0</v>
      </c>
    </row>
    <row r="20" spans="3:17" x14ac:dyDescent="0.25">
      <c r="C20" s="140"/>
      <c r="D20" s="157"/>
      <c r="E20" s="123"/>
      <c r="F20" s="97">
        <f t="shared" si="0"/>
        <v>0</v>
      </c>
      <c r="G20" s="160"/>
      <c r="H20" s="141"/>
      <c r="I20" s="129" t="e">
        <f>VLOOKUP(H20,Presupuesto!$B$11:$C$565,2,0)</f>
        <v>#N/A</v>
      </c>
      <c r="J20" s="98" t="str">
        <f t="shared" si="3"/>
        <v>Investigación Científica</v>
      </c>
      <c r="K20" s="98" t="s">
        <v>410</v>
      </c>
      <c r="L20" s="140"/>
      <c r="M20" s="157"/>
      <c r="N20" s="123"/>
      <c r="O20" s="97">
        <f t="shared" si="1"/>
        <v>0</v>
      </c>
      <c r="P20" s="97">
        <f t="shared" si="2"/>
        <v>0</v>
      </c>
      <c r="Q20" s="97">
        <f t="shared" si="2"/>
        <v>0</v>
      </c>
    </row>
    <row r="21" spans="3:17" x14ac:dyDescent="0.25">
      <c r="C21" s="140"/>
      <c r="D21" s="157"/>
      <c r="E21" s="123"/>
      <c r="F21" s="97">
        <f t="shared" si="0"/>
        <v>0</v>
      </c>
      <c r="G21" s="160"/>
      <c r="H21" s="141"/>
      <c r="I21" s="129" t="e">
        <f>VLOOKUP(H21,Presupuesto!$B$11:$C$565,2,0)</f>
        <v>#N/A</v>
      </c>
      <c r="J21" s="98" t="str">
        <f t="shared" si="3"/>
        <v>Investigación Científica</v>
      </c>
      <c r="K21" s="98" t="s">
        <v>399</v>
      </c>
      <c r="L21" s="140"/>
      <c r="M21" s="157"/>
      <c r="N21" s="123"/>
      <c r="O21" s="97">
        <f t="shared" si="1"/>
        <v>0</v>
      </c>
      <c r="P21" s="97">
        <f t="shared" si="2"/>
        <v>0</v>
      </c>
      <c r="Q21" s="97">
        <f t="shared" si="2"/>
        <v>0</v>
      </c>
    </row>
    <row r="22" spans="3:17" x14ac:dyDescent="0.25">
      <c r="C22" s="140"/>
      <c r="D22" s="157"/>
      <c r="E22" s="123"/>
      <c r="F22" s="97">
        <f t="shared" si="0"/>
        <v>0</v>
      </c>
      <c r="G22" s="160"/>
      <c r="H22" s="141"/>
      <c r="I22" s="129" t="e">
        <f>VLOOKUP(H22,Presupuesto!$B$11:$C$565,2,0)</f>
        <v>#N/A</v>
      </c>
      <c r="J22" s="98" t="str">
        <f t="shared" si="3"/>
        <v>Investigación Científica</v>
      </c>
      <c r="K22" s="98" t="s">
        <v>410</v>
      </c>
      <c r="L22" s="140"/>
      <c r="M22" s="157"/>
      <c r="N22" s="123"/>
      <c r="O22" s="97">
        <f t="shared" si="1"/>
        <v>0</v>
      </c>
      <c r="P22" s="97">
        <f t="shared" si="2"/>
        <v>0</v>
      </c>
      <c r="Q22" s="97">
        <f t="shared" si="2"/>
        <v>0</v>
      </c>
    </row>
    <row r="23" spans="3:17" x14ac:dyDescent="0.25">
      <c r="C23" s="140"/>
      <c r="D23" s="157"/>
      <c r="E23" s="123"/>
      <c r="F23" s="97">
        <f t="shared" si="0"/>
        <v>0</v>
      </c>
      <c r="G23" s="160"/>
      <c r="H23" s="141"/>
      <c r="I23" s="129" t="e">
        <f>VLOOKUP(H23,Presupuesto!$B$11:$C$565,2,0)</f>
        <v>#N/A</v>
      </c>
      <c r="J23" s="98" t="str">
        <f t="shared" si="3"/>
        <v>Investigación Científica</v>
      </c>
      <c r="K23" s="98" t="s">
        <v>410</v>
      </c>
      <c r="L23" s="140"/>
      <c r="M23" s="157"/>
      <c r="N23" s="123"/>
      <c r="O23" s="97">
        <f t="shared" si="1"/>
        <v>0</v>
      </c>
      <c r="P23" s="97">
        <f t="shared" si="2"/>
        <v>0</v>
      </c>
      <c r="Q23" s="97">
        <f t="shared" si="2"/>
        <v>0</v>
      </c>
    </row>
    <row r="24" spans="3:17" x14ac:dyDescent="0.25">
      <c r="C24" s="140"/>
      <c r="D24" s="157"/>
      <c r="E24" s="123"/>
      <c r="F24" s="97">
        <f t="shared" si="0"/>
        <v>0</v>
      </c>
      <c r="G24" s="160"/>
      <c r="H24" s="141"/>
      <c r="I24" s="129" t="e">
        <f>VLOOKUP(H24,Presupuesto!$B$11:$C$565,2,0)</f>
        <v>#N/A</v>
      </c>
      <c r="J24" s="98" t="str">
        <f t="shared" si="3"/>
        <v>Investigación Científica</v>
      </c>
      <c r="K24" s="98" t="s">
        <v>410</v>
      </c>
      <c r="L24" s="140"/>
      <c r="M24" s="157"/>
      <c r="N24" s="123"/>
      <c r="O24" s="97">
        <f t="shared" si="1"/>
        <v>0</v>
      </c>
      <c r="P24" s="97">
        <f t="shared" si="2"/>
        <v>0</v>
      </c>
      <c r="Q24" s="97">
        <f t="shared" si="2"/>
        <v>0</v>
      </c>
    </row>
    <row r="25" spans="3:17" x14ac:dyDescent="0.25">
      <c r="C25" s="140"/>
      <c r="D25" s="157"/>
      <c r="E25" s="123"/>
      <c r="F25" s="97">
        <f t="shared" si="0"/>
        <v>0</v>
      </c>
      <c r="G25" s="160"/>
      <c r="H25" s="141"/>
      <c r="I25" s="129" t="e">
        <f>VLOOKUP(H25,Presupuesto!$B$11:$C$565,2,0)</f>
        <v>#N/A</v>
      </c>
      <c r="J25" s="98" t="str">
        <f t="shared" si="3"/>
        <v>Investigación Científica</v>
      </c>
      <c r="K25" s="98" t="s">
        <v>410</v>
      </c>
      <c r="L25" s="140"/>
      <c r="M25" s="157"/>
      <c r="N25" s="123"/>
      <c r="O25" s="97">
        <f t="shared" si="1"/>
        <v>0</v>
      </c>
      <c r="P25" s="97">
        <f t="shared" si="2"/>
        <v>0</v>
      </c>
      <c r="Q25" s="97">
        <f t="shared" si="2"/>
        <v>0</v>
      </c>
    </row>
    <row r="26" spans="3:17" x14ac:dyDescent="0.25">
      <c r="C26" s="140"/>
      <c r="D26" s="157"/>
      <c r="E26" s="123"/>
      <c r="F26" s="97">
        <f t="shared" si="0"/>
        <v>0</v>
      </c>
      <c r="G26" s="160"/>
      <c r="H26" s="141"/>
      <c r="I26" s="129" t="e">
        <f>VLOOKUP(H26,Presupuesto!$B$11:$C$565,2,0)</f>
        <v>#N/A</v>
      </c>
      <c r="J26" s="98" t="str">
        <f t="shared" si="3"/>
        <v>Investigación Científica</v>
      </c>
      <c r="K26" s="98" t="s">
        <v>410</v>
      </c>
      <c r="L26" s="140"/>
      <c r="M26" s="157"/>
      <c r="N26" s="123"/>
      <c r="O26" s="97">
        <f t="shared" si="1"/>
        <v>0</v>
      </c>
      <c r="P26" s="97">
        <f t="shared" si="2"/>
        <v>0</v>
      </c>
      <c r="Q26" s="97">
        <f t="shared" si="2"/>
        <v>0</v>
      </c>
    </row>
    <row r="27" spans="3:17" x14ac:dyDescent="0.25">
      <c r="C27" s="140"/>
      <c r="D27" s="157"/>
      <c r="E27" s="123"/>
      <c r="F27" s="97">
        <f t="shared" si="0"/>
        <v>0</v>
      </c>
      <c r="G27" s="160"/>
      <c r="H27" s="141"/>
      <c r="I27" s="129" t="e">
        <f>VLOOKUP(H27,Presupuesto!$B$11:$C$565,2,0)</f>
        <v>#N/A</v>
      </c>
      <c r="J27" s="98" t="str">
        <f t="shared" si="3"/>
        <v>Investigación Científica</v>
      </c>
      <c r="K27" s="98" t="s">
        <v>410</v>
      </c>
      <c r="L27" s="140"/>
      <c r="M27" s="157"/>
      <c r="N27" s="123"/>
      <c r="O27" s="97">
        <f t="shared" si="1"/>
        <v>0</v>
      </c>
      <c r="P27" s="97">
        <f t="shared" si="2"/>
        <v>0</v>
      </c>
      <c r="Q27" s="97">
        <f t="shared" si="2"/>
        <v>0</v>
      </c>
    </row>
    <row r="28" spans="3:17" x14ac:dyDescent="0.25">
      <c r="C28" s="140"/>
      <c r="D28" s="157"/>
      <c r="E28" s="123"/>
      <c r="F28" s="97">
        <f t="shared" si="0"/>
        <v>0</v>
      </c>
      <c r="G28" s="160"/>
      <c r="H28" s="141"/>
      <c r="I28" s="129" t="e">
        <f>VLOOKUP(H28,Presupuesto!$B$11:$C$565,2,0)</f>
        <v>#N/A</v>
      </c>
      <c r="J28" s="98" t="str">
        <f t="shared" si="3"/>
        <v>Investigación Científica</v>
      </c>
      <c r="K28" s="98" t="s">
        <v>410</v>
      </c>
      <c r="L28" s="140"/>
      <c r="M28" s="157"/>
      <c r="N28" s="123"/>
      <c r="O28" s="97">
        <f t="shared" si="1"/>
        <v>0</v>
      </c>
      <c r="P28" s="97">
        <f t="shared" si="2"/>
        <v>0</v>
      </c>
      <c r="Q28" s="97">
        <f t="shared" si="2"/>
        <v>0</v>
      </c>
    </row>
    <row r="29" spans="3:17" x14ac:dyDescent="0.25">
      <c r="C29" s="140"/>
      <c r="D29" s="157"/>
      <c r="E29" s="123"/>
      <c r="F29" s="97">
        <f t="shared" si="0"/>
        <v>0</v>
      </c>
      <c r="G29" s="160"/>
      <c r="H29" s="141"/>
      <c r="I29" s="129" t="e">
        <f>VLOOKUP(H29,Presupuesto!$B$11:$C$565,2,0)</f>
        <v>#N/A</v>
      </c>
      <c r="J29" s="98" t="str">
        <f t="shared" si="3"/>
        <v>Investigación Científica</v>
      </c>
      <c r="K29" s="98" t="s">
        <v>410</v>
      </c>
      <c r="L29" s="140"/>
      <c r="M29" s="157"/>
      <c r="N29" s="123"/>
      <c r="O29" s="97">
        <f t="shared" si="1"/>
        <v>0</v>
      </c>
      <c r="P29" s="97">
        <f t="shared" si="2"/>
        <v>0</v>
      </c>
      <c r="Q29" s="97">
        <f t="shared" si="2"/>
        <v>0</v>
      </c>
    </row>
    <row r="30" spans="3:17" x14ac:dyDescent="0.25">
      <c r="C30" s="140"/>
      <c r="D30" s="157"/>
      <c r="E30" s="123"/>
      <c r="F30" s="97">
        <f t="shared" si="0"/>
        <v>0</v>
      </c>
      <c r="G30" s="160"/>
      <c r="H30" s="141"/>
      <c r="I30" s="129" t="e">
        <f>VLOOKUP(H30,Presupuesto!$B$11:$C$565,2,0)</f>
        <v>#N/A</v>
      </c>
      <c r="J30" s="98" t="str">
        <f t="shared" si="3"/>
        <v>Investigación Científica</v>
      </c>
      <c r="K30" s="98" t="s">
        <v>410</v>
      </c>
      <c r="L30" s="140"/>
      <c r="M30" s="157"/>
      <c r="N30" s="123"/>
      <c r="O30" s="97">
        <f t="shared" si="1"/>
        <v>0</v>
      </c>
      <c r="P30" s="97">
        <f t="shared" si="2"/>
        <v>0</v>
      </c>
      <c r="Q30" s="97">
        <f t="shared" si="2"/>
        <v>0</v>
      </c>
    </row>
    <row r="31" spans="3:17" x14ac:dyDescent="0.25">
      <c r="C31" s="140"/>
      <c r="D31" s="157"/>
      <c r="E31" s="123"/>
      <c r="F31" s="97">
        <f t="shared" si="0"/>
        <v>0</v>
      </c>
      <c r="G31" s="160"/>
      <c r="H31" s="141"/>
      <c r="I31" s="129" t="e">
        <f>VLOOKUP(H31,Presupuesto!$B$11:$C$565,2,0)</f>
        <v>#N/A</v>
      </c>
      <c r="J31" s="98" t="str">
        <f t="shared" si="3"/>
        <v>Investigación Científica</v>
      </c>
      <c r="K31" s="98" t="s">
        <v>410</v>
      </c>
      <c r="L31" s="140"/>
      <c r="M31" s="157"/>
      <c r="N31" s="123"/>
      <c r="O31" s="97">
        <f t="shared" si="1"/>
        <v>0</v>
      </c>
      <c r="P31" s="97">
        <f t="shared" si="2"/>
        <v>0</v>
      </c>
      <c r="Q31" s="97">
        <f t="shared" si="2"/>
        <v>0</v>
      </c>
    </row>
    <row r="32" spans="3:17" x14ac:dyDescent="0.25">
      <c r="C32" s="140"/>
      <c r="D32" s="157"/>
      <c r="E32" s="123"/>
      <c r="F32" s="97">
        <f t="shared" si="0"/>
        <v>0</v>
      </c>
      <c r="G32" s="160"/>
      <c r="H32" s="141"/>
      <c r="I32" s="129" t="e">
        <f>VLOOKUP(H32,Presupuesto!$B$11:$C$565,2,0)</f>
        <v>#N/A</v>
      </c>
      <c r="J32" s="98" t="str">
        <f t="shared" si="3"/>
        <v>Investigación Científica</v>
      </c>
      <c r="K32" s="98" t="s">
        <v>410</v>
      </c>
      <c r="L32" s="140"/>
      <c r="M32" s="157"/>
      <c r="N32" s="123"/>
      <c r="O32" s="97">
        <f t="shared" si="1"/>
        <v>0</v>
      </c>
      <c r="P32" s="97">
        <f t="shared" si="2"/>
        <v>0</v>
      </c>
      <c r="Q32" s="97">
        <f t="shared" si="2"/>
        <v>0</v>
      </c>
    </row>
    <row r="33" spans="3:17" x14ac:dyDescent="0.25">
      <c r="C33" s="140"/>
      <c r="D33" s="157"/>
      <c r="E33" s="123"/>
      <c r="F33" s="97">
        <f t="shared" si="0"/>
        <v>0</v>
      </c>
      <c r="G33" s="160"/>
      <c r="H33" s="141"/>
      <c r="I33" s="129" t="e">
        <f>VLOOKUP(H33,Presupuesto!$B$11:$C$565,2,0)</f>
        <v>#N/A</v>
      </c>
      <c r="J33" s="98" t="str">
        <f t="shared" si="3"/>
        <v>Investigación Científica</v>
      </c>
      <c r="K33" s="98" t="s">
        <v>410</v>
      </c>
      <c r="L33" s="140"/>
      <c r="M33" s="157"/>
      <c r="N33" s="123"/>
      <c r="O33" s="97">
        <f t="shared" si="1"/>
        <v>0</v>
      </c>
      <c r="P33" s="97">
        <f t="shared" si="2"/>
        <v>0</v>
      </c>
      <c r="Q33" s="97">
        <f t="shared" si="2"/>
        <v>0</v>
      </c>
    </row>
    <row r="34" spans="3:17" x14ac:dyDescent="0.25">
      <c r="C34" s="140"/>
      <c r="D34" s="157"/>
      <c r="E34" s="123"/>
      <c r="F34" s="97">
        <f t="shared" si="0"/>
        <v>0</v>
      </c>
      <c r="G34" s="160"/>
      <c r="H34" s="141"/>
      <c r="I34" s="129" t="e">
        <f>VLOOKUP(H34,Presupuesto!$B$11:$C$565,2,0)</f>
        <v>#N/A</v>
      </c>
      <c r="J34" s="98" t="str">
        <f t="shared" si="3"/>
        <v>Investigación Científica</v>
      </c>
      <c r="K34" s="98" t="s">
        <v>410</v>
      </c>
      <c r="L34" s="140"/>
      <c r="M34" s="157"/>
      <c r="N34" s="123"/>
      <c r="O34" s="97">
        <f t="shared" si="1"/>
        <v>0</v>
      </c>
      <c r="P34" s="97">
        <f t="shared" si="2"/>
        <v>0</v>
      </c>
      <c r="Q34" s="97">
        <f t="shared" si="2"/>
        <v>0</v>
      </c>
    </row>
    <row r="35" spans="3:17" x14ac:dyDescent="0.25">
      <c r="C35" s="140"/>
      <c r="D35" s="157"/>
      <c r="E35" s="123"/>
      <c r="F35" s="97">
        <f t="shared" si="0"/>
        <v>0</v>
      </c>
      <c r="G35" s="160"/>
      <c r="H35" s="141"/>
      <c r="I35" s="129" t="e">
        <f>VLOOKUP(H35,Presupuesto!$B$11:$C$565,2,0)</f>
        <v>#N/A</v>
      </c>
      <c r="J35" s="98" t="str">
        <f t="shared" si="3"/>
        <v>Investigación Científica</v>
      </c>
      <c r="K35" s="98" t="s">
        <v>410</v>
      </c>
      <c r="L35" s="140"/>
      <c r="M35" s="157"/>
      <c r="N35" s="123"/>
      <c r="O35" s="97">
        <f t="shared" si="1"/>
        <v>0</v>
      </c>
      <c r="P35" s="97">
        <f t="shared" si="2"/>
        <v>0</v>
      </c>
      <c r="Q35" s="97">
        <f t="shared" si="2"/>
        <v>0</v>
      </c>
    </row>
    <row r="36" spans="3:17" x14ac:dyDescent="0.25">
      <c r="C36" s="140"/>
      <c r="D36" s="157"/>
      <c r="E36" s="123"/>
      <c r="F36" s="97">
        <f t="shared" si="0"/>
        <v>0</v>
      </c>
      <c r="G36" s="160"/>
      <c r="H36" s="141"/>
      <c r="I36" s="129" t="e">
        <f>VLOOKUP(H36,Presupuesto!$B$11:$C$565,2,0)</f>
        <v>#N/A</v>
      </c>
      <c r="J36" s="98" t="str">
        <f t="shared" si="3"/>
        <v>Investigación Científica</v>
      </c>
      <c r="K36" s="98" t="s">
        <v>410</v>
      </c>
      <c r="L36" s="140"/>
      <c r="M36" s="157"/>
      <c r="N36" s="123"/>
      <c r="O36" s="97">
        <f t="shared" si="1"/>
        <v>0</v>
      </c>
      <c r="P36" s="97">
        <f t="shared" si="2"/>
        <v>0</v>
      </c>
      <c r="Q36" s="97">
        <f t="shared" si="2"/>
        <v>0</v>
      </c>
    </row>
    <row r="37" spans="3:17" x14ac:dyDescent="0.25">
      <c r="C37" s="140"/>
      <c r="D37" s="157"/>
      <c r="E37" s="123"/>
      <c r="F37" s="97">
        <f t="shared" si="0"/>
        <v>0</v>
      </c>
      <c r="G37" s="160"/>
      <c r="H37" s="141"/>
      <c r="I37" s="129" t="e">
        <f>VLOOKUP(H37,Presupuesto!$B$11:$C$565,2,0)</f>
        <v>#N/A</v>
      </c>
      <c r="J37" s="98" t="str">
        <f t="shared" si="3"/>
        <v>Investigación Científica</v>
      </c>
      <c r="K37" s="98" t="s">
        <v>410</v>
      </c>
      <c r="L37" s="140"/>
      <c r="M37" s="157"/>
      <c r="N37" s="123"/>
      <c r="O37" s="97">
        <f t="shared" si="1"/>
        <v>0</v>
      </c>
      <c r="P37" s="97">
        <f t="shared" ref="P37:Q50" si="4">$O37*P$16</f>
        <v>0</v>
      </c>
      <c r="Q37" s="97">
        <f t="shared" si="4"/>
        <v>0</v>
      </c>
    </row>
    <row r="38" spans="3:17" x14ac:dyDescent="0.25">
      <c r="C38" s="142"/>
      <c r="D38" s="150"/>
      <c r="E38" s="118"/>
      <c r="F38" s="97">
        <f t="shared" si="0"/>
        <v>0</v>
      </c>
      <c r="G38" s="160"/>
      <c r="H38" s="143"/>
      <c r="I38" s="129" t="e">
        <f>VLOOKUP(H38,Presupuesto!$B$11:$C$565,2,0)</f>
        <v>#N/A</v>
      </c>
      <c r="J38" s="98" t="str">
        <f t="shared" si="3"/>
        <v>Investigación Científica</v>
      </c>
      <c r="K38" s="98" t="s">
        <v>410</v>
      </c>
      <c r="L38" s="142"/>
      <c r="M38" s="150"/>
      <c r="N38" s="118"/>
      <c r="O38" s="97">
        <f t="shared" si="1"/>
        <v>0</v>
      </c>
      <c r="P38" s="97">
        <f t="shared" si="4"/>
        <v>0</v>
      </c>
      <c r="Q38" s="97">
        <f t="shared" si="4"/>
        <v>0</v>
      </c>
    </row>
    <row r="39" spans="3:17" x14ac:dyDescent="0.25">
      <c r="C39" s="142"/>
      <c r="D39" s="150"/>
      <c r="E39" s="118"/>
      <c r="F39" s="97">
        <f t="shared" si="0"/>
        <v>0</v>
      </c>
      <c r="G39" s="160"/>
      <c r="H39" s="143"/>
      <c r="I39" s="129" t="e">
        <f>VLOOKUP(H39,Presupuesto!$B$11:$C$565,2,0)</f>
        <v>#N/A</v>
      </c>
      <c r="J39" s="98" t="str">
        <f t="shared" si="3"/>
        <v>Investigación Científica</v>
      </c>
      <c r="K39" s="98" t="s">
        <v>410</v>
      </c>
      <c r="L39" s="142"/>
      <c r="M39" s="150"/>
      <c r="N39" s="118"/>
      <c r="O39" s="97">
        <f t="shared" si="1"/>
        <v>0</v>
      </c>
      <c r="P39" s="97">
        <f t="shared" si="4"/>
        <v>0</v>
      </c>
      <c r="Q39" s="97">
        <f t="shared" si="4"/>
        <v>0</v>
      </c>
    </row>
    <row r="40" spans="3:17" x14ac:dyDescent="0.25">
      <c r="C40" s="142"/>
      <c r="D40" s="150"/>
      <c r="E40" s="118"/>
      <c r="F40" s="97">
        <f t="shared" si="0"/>
        <v>0</v>
      </c>
      <c r="G40" s="160"/>
      <c r="H40" s="143"/>
      <c r="I40" s="129" t="e">
        <f>VLOOKUP(H40,Presupuesto!$B$11:$C$565,2,0)</f>
        <v>#N/A</v>
      </c>
      <c r="J40" s="98" t="str">
        <f t="shared" si="3"/>
        <v>Investigación Científica</v>
      </c>
      <c r="K40" s="98" t="s">
        <v>410</v>
      </c>
      <c r="L40" s="142"/>
      <c r="M40" s="150"/>
      <c r="N40" s="118"/>
      <c r="O40" s="97">
        <f t="shared" si="1"/>
        <v>0</v>
      </c>
      <c r="P40" s="97">
        <f t="shared" si="4"/>
        <v>0</v>
      </c>
      <c r="Q40" s="97">
        <f t="shared" si="4"/>
        <v>0</v>
      </c>
    </row>
    <row r="41" spans="3:17" x14ac:dyDescent="0.25">
      <c r="C41" s="142"/>
      <c r="D41" s="150"/>
      <c r="E41" s="118"/>
      <c r="F41" s="97">
        <f t="shared" si="0"/>
        <v>0</v>
      </c>
      <c r="G41" s="160"/>
      <c r="H41" s="143"/>
      <c r="I41" s="129" t="e">
        <f>VLOOKUP(H41,Presupuesto!$B$11:$C$565,2,0)</f>
        <v>#N/A</v>
      </c>
      <c r="J41" s="98" t="str">
        <f t="shared" si="3"/>
        <v>Investigación Científica</v>
      </c>
      <c r="K41" s="98" t="s">
        <v>410</v>
      </c>
      <c r="L41" s="142"/>
      <c r="M41" s="150"/>
      <c r="N41" s="118"/>
      <c r="O41" s="97">
        <f t="shared" si="1"/>
        <v>0</v>
      </c>
      <c r="P41" s="97">
        <f t="shared" si="4"/>
        <v>0</v>
      </c>
      <c r="Q41" s="97">
        <f t="shared" si="4"/>
        <v>0</v>
      </c>
    </row>
    <row r="42" spans="3:17" x14ac:dyDescent="0.25">
      <c r="C42" s="142"/>
      <c r="D42" s="150"/>
      <c r="E42" s="118"/>
      <c r="F42" s="97">
        <f t="shared" si="0"/>
        <v>0</v>
      </c>
      <c r="G42" s="160"/>
      <c r="H42" s="143"/>
      <c r="I42" s="129" t="e">
        <f>VLOOKUP(H42,Presupuesto!$B$11:$C$565,2,0)</f>
        <v>#N/A</v>
      </c>
      <c r="J42" s="98" t="str">
        <f t="shared" si="3"/>
        <v>Investigación Científica</v>
      </c>
      <c r="K42" s="98" t="s">
        <v>410</v>
      </c>
      <c r="L42" s="142"/>
      <c r="M42" s="150"/>
      <c r="N42" s="118"/>
      <c r="O42" s="97">
        <f t="shared" si="1"/>
        <v>0</v>
      </c>
      <c r="P42" s="97">
        <f t="shared" si="4"/>
        <v>0</v>
      </c>
      <c r="Q42" s="97">
        <f t="shared" si="4"/>
        <v>0</v>
      </c>
    </row>
    <row r="43" spans="3:17" x14ac:dyDescent="0.25">
      <c r="C43" s="142"/>
      <c r="D43" s="150"/>
      <c r="E43" s="118"/>
      <c r="F43" s="97">
        <f t="shared" si="0"/>
        <v>0</v>
      </c>
      <c r="G43" s="160"/>
      <c r="H43" s="143"/>
      <c r="I43" s="129" t="e">
        <f>VLOOKUP(H43,Presupuesto!$B$11:$C$565,2,0)</f>
        <v>#N/A</v>
      </c>
      <c r="J43" s="98" t="str">
        <f t="shared" si="3"/>
        <v>Investigación Científica</v>
      </c>
      <c r="K43" s="98" t="s">
        <v>410</v>
      </c>
      <c r="L43" s="142"/>
      <c r="M43" s="150"/>
      <c r="N43" s="118"/>
      <c r="O43" s="97">
        <f t="shared" si="1"/>
        <v>0</v>
      </c>
      <c r="P43" s="97">
        <f t="shared" si="4"/>
        <v>0</v>
      </c>
      <c r="Q43" s="97">
        <f t="shared" si="4"/>
        <v>0</v>
      </c>
    </row>
    <row r="44" spans="3:17" x14ac:dyDescent="0.25">
      <c r="C44" s="142"/>
      <c r="D44" s="150"/>
      <c r="E44" s="118"/>
      <c r="F44" s="97">
        <f t="shared" si="0"/>
        <v>0</v>
      </c>
      <c r="G44" s="160"/>
      <c r="H44" s="143"/>
      <c r="I44" s="129" t="e">
        <f>VLOOKUP(H44,Presupuesto!$B$11:$C$565,2,0)</f>
        <v>#N/A</v>
      </c>
      <c r="J44" s="98" t="str">
        <f t="shared" si="3"/>
        <v>Investigación Científica</v>
      </c>
      <c r="K44" s="98" t="s">
        <v>410</v>
      </c>
      <c r="L44" s="142"/>
      <c r="M44" s="150"/>
      <c r="N44" s="118"/>
      <c r="O44" s="97">
        <f t="shared" si="1"/>
        <v>0</v>
      </c>
      <c r="P44" s="97">
        <f t="shared" si="4"/>
        <v>0</v>
      </c>
      <c r="Q44" s="97">
        <f t="shared" si="4"/>
        <v>0</v>
      </c>
    </row>
    <row r="45" spans="3:17" x14ac:dyDescent="0.25">
      <c r="C45" s="142"/>
      <c r="D45" s="150"/>
      <c r="E45" s="118"/>
      <c r="F45" s="97">
        <f t="shared" si="0"/>
        <v>0</v>
      </c>
      <c r="G45" s="160"/>
      <c r="H45" s="143"/>
      <c r="I45" s="129" t="e">
        <f>VLOOKUP(H45,Presupuesto!$B$11:$C$565,2,0)</f>
        <v>#N/A</v>
      </c>
      <c r="J45" s="98" t="str">
        <f t="shared" si="3"/>
        <v>Investigación Científica</v>
      </c>
      <c r="K45" s="98" t="s">
        <v>410</v>
      </c>
      <c r="L45" s="142"/>
      <c r="M45" s="150"/>
      <c r="N45" s="118"/>
      <c r="O45" s="97">
        <f t="shared" si="1"/>
        <v>0</v>
      </c>
      <c r="P45" s="97">
        <f t="shared" si="4"/>
        <v>0</v>
      </c>
      <c r="Q45" s="97">
        <f t="shared" si="4"/>
        <v>0</v>
      </c>
    </row>
    <row r="46" spans="3:17" x14ac:dyDescent="0.25">
      <c r="C46" s="144"/>
      <c r="D46" s="150"/>
      <c r="E46" s="118"/>
      <c r="F46" s="97">
        <f t="shared" si="0"/>
        <v>0</v>
      </c>
      <c r="G46" s="160"/>
      <c r="H46" s="145"/>
      <c r="I46" s="129" t="e">
        <f>VLOOKUP(H46,Presupuesto!$B$11:$C$565,2,0)</f>
        <v>#N/A</v>
      </c>
      <c r="J46" s="98" t="str">
        <f t="shared" si="3"/>
        <v>Investigación Científica</v>
      </c>
      <c r="K46" s="98" t="s">
        <v>401</v>
      </c>
      <c r="L46" s="144"/>
      <c r="M46" s="150"/>
      <c r="N46" s="118"/>
      <c r="O46" s="97">
        <f t="shared" si="1"/>
        <v>0</v>
      </c>
      <c r="P46" s="97">
        <f t="shared" si="4"/>
        <v>0</v>
      </c>
      <c r="Q46" s="97">
        <f t="shared" si="4"/>
        <v>0</v>
      </c>
    </row>
    <row r="47" spans="3:17" x14ac:dyDescent="0.25">
      <c r="C47" s="144"/>
      <c r="D47" s="150"/>
      <c r="E47" s="118"/>
      <c r="F47" s="97">
        <f t="shared" si="0"/>
        <v>0</v>
      </c>
      <c r="G47" s="160"/>
      <c r="H47" s="145"/>
      <c r="I47" s="129" t="e">
        <f>VLOOKUP(H47,Presupuesto!$B$11:$C$565,2,0)</f>
        <v>#N/A</v>
      </c>
      <c r="J47" s="98" t="str">
        <f t="shared" si="3"/>
        <v>Investigación Científica</v>
      </c>
      <c r="K47" s="98" t="s">
        <v>410</v>
      </c>
      <c r="L47" s="144"/>
      <c r="M47" s="150"/>
      <c r="N47" s="118"/>
      <c r="O47" s="97">
        <f t="shared" si="1"/>
        <v>0</v>
      </c>
      <c r="P47" s="97">
        <f t="shared" si="4"/>
        <v>0</v>
      </c>
      <c r="Q47" s="97">
        <f t="shared" si="4"/>
        <v>0</v>
      </c>
    </row>
    <row r="48" spans="3:17" x14ac:dyDescent="0.25">
      <c r="C48" s="144"/>
      <c r="D48" s="150"/>
      <c r="E48" s="118"/>
      <c r="F48" s="97">
        <f t="shared" si="0"/>
        <v>0</v>
      </c>
      <c r="G48" s="160"/>
      <c r="H48" s="145"/>
      <c r="I48" s="129" t="e">
        <f>VLOOKUP(H48,Presupuesto!$B$11:$C$565,2,0)</f>
        <v>#N/A</v>
      </c>
      <c r="J48" s="98" t="str">
        <f t="shared" si="3"/>
        <v>Investigación Científica</v>
      </c>
      <c r="K48" s="98" t="s">
        <v>410</v>
      </c>
      <c r="L48" s="144"/>
      <c r="M48" s="150"/>
      <c r="N48" s="118"/>
      <c r="O48" s="97">
        <f t="shared" si="1"/>
        <v>0</v>
      </c>
      <c r="P48" s="97">
        <f t="shared" si="4"/>
        <v>0</v>
      </c>
      <c r="Q48" s="97">
        <f t="shared" si="4"/>
        <v>0</v>
      </c>
    </row>
    <row r="49" spans="3:17" x14ac:dyDescent="0.25">
      <c r="C49" s="144"/>
      <c r="D49" s="150"/>
      <c r="E49" s="118"/>
      <c r="F49" s="97">
        <f t="shared" si="0"/>
        <v>0</v>
      </c>
      <c r="G49" s="160"/>
      <c r="H49" s="145"/>
      <c r="I49" s="129" t="e">
        <f>VLOOKUP(H49,Presupuesto!$B$11:$C$565,2,0)</f>
        <v>#N/A</v>
      </c>
      <c r="J49" s="98" t="str">
        <f t="shared" si="3"/>
        <v>Investigación Científica</v>
      </c>
      <c r="K49" s="98" t="s">
        <v>410</v>
      </c>
      <c r="L49" s="144"/>
      <c r="M49" s="150"/>
      <c r="N49" s="118"/>
      <c r="O49" s="97">
        <f t="shared" si="1"/>
        <v>0</v>
      </c>
      <c r="P49" s="97">
        <f t="shared" si="4"/>
        <v>0</v>
      </c>
      <c r="Q49" s="97">
        <f t="shared" si="4"/>
        <v>0</v>
      </c>
    </row>
    <row r="50" spans="3:17" ht="15.75" thickBot="1" x14ac:dyDescent="0.3">
      <c r="C50" s="146"/>
      <c r="D50" s="158"/>
      <c r="E50" s="103"/>
      <c r="F50" s="105">
        <f t="shared" si="0"/>
        <v>0</v>
      </c>
      <c r="G50" s="161"/>
      <c r="H50" s="147"/>
      <c r="I50" s="131" t="e">
        <f>VLOOKUP(H50,Presupuesto!$B$11:$C$565,2,0)</f>
        <v>#N/A</v>
      </c>
      <c r="J50" s="106" t="str">
        <f>$J$17</f>
        <v>Investigación Científica</v>
      </c>
      <c r="K50" s="124" t="s">
        <v>392</v>
      </c>
      <c r="L50" s="146"/>
      <c r="M50" s="158"/>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6" t="s">
        <v>53</v>
      </c>
      <c r="D53" s="372">
        <f>SUM(F60:F93)</f>
        <v>0</v>
      </c>
      <c r="G53" s="79"/>
      <c r="H53" s="70"/>
      <c r="I53" s="70"/>
    </row>
    <row r="54" spans="3:17" x14ac:dyDescent="0.25">
      <c r="G54" s="79"/>
      <c r="H54" s="70"/>
      <c r="I54" s="70"/>
    </row>
    <row r="55" spans="3:17" x14ac:dyDescent="0.25">
      <c r="F55" s="70"/>
      <c r="G55" s="79"/>
      <c r="H55" s="70"/>
      <c r="I55" s="70"/>
    </row>
    <row r="56" spans="3:17" ht="15.75" x14ac:dyDescent="0.25">
      <c r="C56" s="301" t="s">
        <v>390</v>
      </c>
      <c r="D56" s="368"/>
      <c r="F56" s="70"/>
      <c r="G56" s="79"/>
      <c r="H56" s="70"/>
      <c r="I56" s="70"/>
    </row>
    <row r="57" spans="3:17" ht="18.75" x14ac:dyDescent="0.25">
      <c r="C57" s="209"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F57" s="70"/>
      <c r="G57" s="79"/>
      <c r="H57" s="70"/>
      <c r="I57" s="70"/>
    </row>
    <row r="58" spans="3:17" ht="42.75" thickBot="1" x14ac:dyDescent="0.3">
      <c r="F58" s="93"/>
      <c r="G58" s="76"/>
      <c r="H58" s="76"/>
      <c r="I58" s="76"/>
      <c r="L58" s="225"/>
      <c r="M58" s="226"/>
      <c r="N58" s="225"/>
      <c r="O58" s="225"/>
      <c r="P58" s="228" t="s">
        <v>467</v>
      </c>
      <c r="Q58" s="228" t="s">
        <v>468</v>
      </c>
    </row>
    <row r="59" spans="3:17" ht="30.75" thickBot="1" x14ac:dyDescent="0.3">
      <c r="C59" s="128" t="s">
        <v>44</v>
      </c>
      <c r="D59" s="128" t="s">
        <v>55</v>
      </c>
      <c r="E59" s="135" t="s">
        <v>57</v>
      </c>
      <c r="F59" s="134" t="s">
        <v>27</v>
      </c>
      <c r="G59" s="132" t="s">
        <v>130</v>
      </c>
      <c r="H59" s="135" t="s">
        <v>46</v>
      </c>
      <c r="I59" s="132" t="s">
        <v>131</v>
      </c>
      <c r="J59" s="132" t="s">
        <v>408</v>
      </c>
      <c r="K59" s="132" t="s">
        <v>409</v>
      </c>
      <c r="L59" s="222" t="s">
        <v>21</v>
      </c>
      <c r="M59" s="222" t="s">
        <v>55</v>
      </c>
      <c r="N59" s="223" t="s">
        <v>465</v>
      </c>
      <c r="O59" s="224" t="s">
        <v>466</v>
      </c>
      <c r="P59" s="227">
        <v>0.7</v>
      </c>
      <c r="Q59" s="227">
        <v>0.3</v>
      </c>
    </row>
    <row r="60" spans="3:17" x14ac:dyDescent="0.25">
      <c r="C60" s="140"/>
      <c r="D60" s="157"/>
      <c r="E60" s="123"/>
      <c r="F60" s="97">
        <f t="shared" ref="F60:F93" si="5">D60*E60</f>
        <v>0</v>
      </c>
      <c r="G60" s="160"/>
      <c r="H60" s="141"/>
      <c r="I60" s="129" t="e">
        <f>VLOOKUP(H60,Presupuesto!$B$11:$C$565,2,0)</f>
        <v>#N/A</v>
      </c>
      <c r="J60" s="217" t="s">
        <v>1357</v>
      </c>
      <c r="K60" s="98" t="s">
        <v>410</v>
      </c>
      <c r="L60" s="140"/>
      <c r="M60" s="157"/>
      <c r="N60" s="123"/>
      <c r="O60" s="97">
        <f t="shared" ref="O60:O93" si="6">M60*N60</f>
        <v>0</v>
      </c>
      <c r="P60" s="97">
        <f t="shared" ref="P60:Q79" si="7">$O60*P$16</f>
        <v>0</v>
      </c>
      <c r="Q60" s="97">
        <f t="shared" si="7"/>
        <v>0</v>
      </c>
    </row>
    <row r="61" spans="3:17" x14ac:dyDescent="0.25">
      <c r="C61" s="140"/>
      <c r="D61" s="157"/>
      <c r="E61" s="123"/>
      <c r="F61" s="97">
        <f t="shared" si="5"/>
        <v>0</v>
      </c>
      <c r="G61" s="160"/>
      <c r="H61" s="141"/>
      <c r="I61" s="129" t="e">
        <f>VLOOKUP(H61,Presupuesto!$B$11:$C$565,2,0)</f>
        <v>#N/A</v>
      </c>
      <c r="J61" s="98" t="str">
        <f>$J$60</f>
        <v>Investigación Científica</v>
      </c>
      <c r="K61" s="98" t="s">
        <v>410</v>
      </c>
      <c r="L61" s="140"/>
      <c r="M61" s="157"/>
      <c r="N61" s="123"/>
      <c r="O61" s="97">
        <f t="shared" si="6"/>
        <v>0</v>
      </c>
      <c r="P61" s="97">
        <f t="shared" si="7"/>
        <v>0</v>
      </c>
      <c r="Q61" s="97">
        <f t="shared" si="7"/>
        <v>0</v>
      </c>
    </row>
    <row r="62" spans="3:17" x14ac:dyDescent="0.25">
      <c r="C62" s="140"/>
      <c r="D62" s="157"/>
      <c r="E62" s="123"/>
      <c r="F62" s="97">
        <f t="shared" si="5"/>
        <v>0</v>
      </c>
      <c r="G62" s="160"/>
      <c r="H62" s="141"/>
      <c r="I62" s="129" t="e">
        <f>VLOOKUP(H62,Presupuesto!$B$11:$C$565,2,0)</f>
        <v>#N/A</v>
      </c>
      <c r="J62" s="98" t="str">
        <f t="shared" ref="J62:J93" si="8">$J$60</f>
        <v>Investigación Científica</v>
      </c>
      <c r="K62" s="98" t="s">
        <v>410</v>
      </c>
      <c r="L62" s="140"/>
      <c r="M62" s="157"/>
      <c r="N62" s="123"/>
      <c r="O62" s="97">
        <f t="shared" si="6"/>
        <v>0</v>
      </c>
      <c r="P62" s="97">
        <f t="shared" si="7"/>
        <v>0</v>
      </c>
      <c r="Q62" s="97">
        <f t="shared" si="7"/>
        <v>0</v>
      </c>
    </row>
    <row r="63" spans="3:17" x14ac:dyDescent="0.25">
      <c r="C63" s="140"/>
      <c r="D63" s="157"/>
      <c r="E63" s="123"/>
      <c r="F63" s="97">
        <f t="shared" si="5"/>
        <v>0</v>
      </c>
      <c r="G63" s="160"/>
      <c r="H63" s="141"/>
      <c r="I63" s="129" t="e">
        <f>VLOOKUP(H63,Presupuesto!$B$11:$C$565,2,0)</f>
        <v>#N/A</v>
      </c>
      <c r="J63" s="98" t="str">
        <f t="shared" si="8"/>
        <v>Investigación Científica</v>
      </c>
      <c r="K63" s="98" t="s">
        <v>410</v>
      </c>
      <c r="L63" s="140"/>
      <c r="M63" s="157"/>
      <c r="N63" s="123"/>
      <c r="O63" s="97">
        <f t="shared" si="6"/>
        <v>0</v>
      </c>
      <c r="P63" s="97">
        <f t="shared" si="7"/>
        <v>0</v>
      </c>
      <c r="Q63" s="97">
        <f t="shared" si="7"/>
        <v>0</v>
      </c>
    </row>
    <row r="64" spans="3:17" x14ac:dyDescent="0.25">
      <c r="C64" s="140"/>
      <c r="D64" s="157"/>
      <c r="E64" s="123"/>
      <c r="F64" s="97">
        <f t="shared" si="5"/>
        <v>0</v>
      </c>
      <c r="G64" s="160"/>
      <c r="H64" s="141"/>
      <c r="I64" s="129" t="e">
        <f>VLOOKUP(H64,Presupuesto!$B$11:$C$565,2,0)</f>
        <v>#N/A</v>
      </c>
      <c r="J64" s="98" t="str">
        <f t="shared" si="8"/>
        <v>Investigación Científica</v>
      </c>
      <c r="K64" s="98" t="s">
        <v>399</v>
      </c>
      <c r="L64" s="140"/>
      <c r="M64" s="157"/>
      <c r="N64" s="123"/>
      <c r="O64" s="97">
        <f t="shared" si="6"/>
        <v>0</v>
      </c>
      <c r="P64" s="97">
        <f t="shared" si="7"/>
        <v>0</v>
      </c>
      <c r="Q64" s="97">
        <f t="shared" si="7"/>
        <v>0</v>
      </c>
    </row>
    <row r="65" spans="3:17" x14ac:dyDescent="0.25">
      <c r="C65" s="140"/>
      <c r="D65" s="157"/>
      <c r="E65" s="123"/>
      <c r="F65" s="97">
        <f t="shared" si="5"/>
        <v>0</v>
      </c>
      <c r="G65" s="160"/>
      <c r="H65" s="141"/>
      <c r="I65" s="129" t="e">
        <f>VLOOKUP(H65,Presupuesto!$B$11:$C$565,2,0)</f>
        <v>#N/A</v>
      </c>
      <c r="J65" s="98" t="str">
        <f t="shared" si="8"/>
        <v>Investigación Científica</v>
      </c>
      <c r="K65" s="98" t="s">
        <v>410</v>
      </c>
      <c r="L65" s="140"/>
      <c r="M65" s="157"/>
      <c r="N65" s="123"/>
      <c r="O65" s="97">
        <f t="shared" si="6"/>
        <v>0</v>
      </c>
      <c r="P65" s="97">
        <f t="shared" si="7"/>
        <v>0</v>
      </c>
      <c r="Q65" s="97">
        <f t="shared" si="7"/>
        <v>0</v>
      </c>
    </row>
    <row r="66" spans="3:17" x14ac:dyDescent="0.25">
      <c r="C66" s="140"/>
      <c r="D66" s="157"/>
      <c r="E66" s="123"/>
      <c r="F66" s="97">
        <f t="shared" si="5"/>
        <v>0</v>
      </c>
      <c r="G66" s="160"/>
      <c r="H66" s="141"/>
      <c r="I66" s="129" t="e">
        <f>VLOOKUP(H66,Presupuesto!$B$11:$C$565,2,0)</f>
        <v>#N/A</v>
      </c>
      <c r="J66" s="98" t="str">
        <f t="shared" si="8"/>
        <v>Investigación Científica</v>
      </c>
      <c r="K66" s="98" t="s">
        <v>410</v>
      </c>
      <c r="L66" s="140"/>
      <c r="M66" s="157"/>
      <c r="N66" s="123"/>
      <c r="O66" s="97">
        <f t="shared" si="6"/>
        <v>0</v>
      </c>
      <c r="P66" s="97">
        <f t="shared" si="7"/>
        <v>0</v>
      </c>
      <c r="Q66" s="97">
        <f t="shared" si="7"/>
        <v>0</v>
      </c>
    </row>
    <row r="67" spans="3:17" x14ac:dyDescent="0.25">
      <c r="C67" s="140"/>
      <c r="D67" s="157"/>
      <c r="E67" s="123"/>
      <c r="F67" s="97">
        <f t="shared" si="5"/>
        <v>0</v>
      </c>
      <c r="G67" s="160"/>
      <c r="H67" s="141"/>
      <c r="I67" s="129" t="e">
        <f>VLOOKUP(H67,Presupuesto!$B$11:$C$565,2,0)</f>
        <v>#N/A</v>
      </c>
      <c r="J67" s="98" t="str">
        <f t="shared" si="8"/>
        <v>Investigación Científica</v>
      </c>
      <c r="K67" s="98" t="s">
        <v>410</v>
      </c>
      <c r="L67" s="140"/>
      <c r="M67" s="157"/>
      <c r="N67" s="123"/>
      <c r="O67" s="97">
        <f t="shared" si="6"/>
        <v>0</v>
      </c>
      <c r="P67" s="97">
        <f t="shared" si="7"/>
        <v>0</v>
      </c>
      <c r="Q67" s="97">
        <f t="shared" si="7"/>
        <v>0</v>
      </c>
    </row>
    <row r="68" spans="3:17" x14ac:dyDescent="0.25">
      <c r="C68" s="140"/>
      <c r="D68" s="157"/>
      <c r="E68" s="123"/>
      <c r="F68" s="97">
        <f t="shared" si="5"/>
        <v>0</v>
      </c>
      <c r="G68" s="160"/>
      <c r="H68" s="141"/>
      <c r="I68" s="129" t="e">
        <f>VLOOKUP(H68,Presupuesto!$B$11:$C$565,2,0)</f>
        <v>#N/A</v>
      </c>
      <c r="J68" s="98" t="str">
        <f t="shared" si="8"/>
        <v>Investigación Científica</v>
      </c>
      <c r="K68" s="98" t="s">
        <v>410</v>
      </c>
      <c r="L68" s="140"/>
      <c r="M68" s="157"/>
      <c r="N68" s="123"/>
      <c r="O68" s="97">
        <f t="shared" si="6"/>
        <v>0</v>
      </c>
      <c r="P68" s="97">
        <f t="shared" si="7"/>
        <v>0</v>
      </c>
      <c r="Q68" s="97">
        <f t="shared" si="7"/>
        <v>0</v>
      </c>
    </row>
    <row r="69" spans="3:17" x14ac:dyDescent="0.25">
      <c r="C69" s="140"/>
      <c r="D69" s="157"/>
      <c r="E69" s="123"/>
      <c r="F69" s="97">
        <f t="shared" si="5"/>
        <v>0</v>
      </c>
      <c r="G69" s="160"/>
      <c r="H69" s="141"/>
      <c r="I69" s="129" t="e">
        <f>VLOOKUP(H69,Presupuesto!$B$11:$C$565,2,0)</f>
        <v>#N/A</v>
      </c>
      <c r="J69" s="98" t="str">
        <f t="shared" si="8"/>
        <v>Investigación Científica</v>
      </c>
      <c r="K69" s="98" t="s">
        <v>410</v>
      </c>
      <c r="L69" s="140"/>
      <c r="M69" s="157"/>
      <c r="N69" s="123"/>
      <c r="O69" s="97">
        <f t="shared" si="6"/>
        <v>0</v>
      </c>
      <c r="P69" s="97">
        <f t="shared" si="7"/>
        <v>0</v>
      </c>
      <c r="Q69" s="97">
        <f t="shared" si="7"/>
        <v>0</v>
      </c>
    </row>
    <row r="70" spans="3:17" x14ac:dyDescent="0.25">
      <c r="C70" s="140"/>
      <c r="D70" s="157"/>
      <c r="E70" s="123"/>
      <c r="F70" s="97">
        <f t="shared" si="5"/>
        <v>0</v>
      </c>
      <c r="G70" s="160"/>
      <c r="H70" s="141"/>
      <c r="I70" s="129" t="e">
        <f>VLOOKUP(H70,Presupuesto!$B$11:$C$565,2,0)</f>
        <v>#N/A</v>
      </c>
      <c r="J70" s="98" t="str">
        <f t="shared" si="8"/>
        <v>Investigación Científica</v>
      </c>
      <c r="K70" s="98" t="s">
        <v>410</v>
      </c>
      <c r="L70" s="140"/>
      <c r="M70" s="157"/>
      <c r="N70" s="123"/>
      <c r="O70" s="97">
        <f t="shared" si="6"/>
        <v>0</v>
      </c>
      <c r="P70" s="97">
        <f t="shared" si="7"/>
        <v>0</v>
      </c>
      <c r="Q70" s="97">
        <f t="shared" si="7"/>
        <v>0</v>
      </c>
    </row>
    <row r="71" spans="3:17" x14ac:dyDescent="0.25">
      <c r="C71" s="140"/>
      <c r="D71" s="157"/>
      <c r="E71" s="123"/>
      <c r="F71" s="97">
        <f t="shared" si="5"/>
        <v>0</v>
      </c>
      <c r="G71" s="160"/>
      <c r="H71" s="141"/>
      <c r="I71" s="129" t="e">
        <f>VLOOKUP(H71,Presupuesto!$B$11:$C$565,2,0)</f>
        <v>#N/A</v>
      </c>
      <c r="J71" s="98" t="str">
        <f t="shared" si="8"/>
        <v>Investigación Científica</v>
      </c>
      <c r="K71" s="98" t="s">
        <v>410</v>
      </c>
      <c r="L71" s="140"/>
      <c r="M71" s="157"/>
      <c r="N71" s="123"/>
      <c r="O71" s="97">
        <f t="shared" si="6"/>
        <v>0</v>
      </c>
      <c r="P71" s="97">
        <f t="shared" si="7"/>
        <v>0</v>
      </c>
      <c r="Q71" s="97">
        <f t="shared" si="7"/>
        <v>0</v>
      </c>
    </row>
    <row r="72" spans="3:17" x14ac:dyDescent="0.25">
      <c r="C72" s="140"/>
      <c r="D72" s="157"/>
      <c r="E72" s="123"/>
      <c r="F72" s="97">
        <f t="shared" si="5"/>
        <v>0</v>
      </c>
      <c r="G72" s="160"/>
      <c r="H72" s="141"/>
      <c r="I72" s="129" t="e">
        <f>VLOOKUP(H72,Presupuesto!$B$11:$C$565,2,0)</f>
        <v>#N/A</v>
      </c>
      <c r="J72" s="98" t="str">
        <f t="shared" si="8"/>
        <v>Investigación Científica</v>
      </c>
      <c r="K72" s="98" t="s">
        <v>410</v>
      </c>
      <c r="L72" s="140"/>
      <c r="M72" s="157"/>
      <c r="N72" s="123"/>
      <c r="O72" s="97">
        <f t="shared" si="6"/>
        <v>0</v>
      </c>
      <c r="P72" s="97">
        <f t="shared" si="7"/>
        <v>0</v>
      </c>
      <c r="Q72" s="97">
        <f t="shared" si="7"/>
        <v>0</v>
      </c>
    </row>
    <row r="73" spans="3:17" x14ac:dyDescent="0.25">
      <c r="C73" s="140"/>
      <c r="D73" s="157"/>
      <c r="E73" s="123"/>
      <c r="F73" s="97">
        <f t="shared" si="5"/>
        <v>0</v>
      </c>
      <c r="G73" s="160"/>
      <c r="H73" s="141"/>
      <c r="I73" s="129" t="e">
        <f>VLOOKUP(H73,Presupuesto!$B$11:$C$565,2,0)</f>
        <v>#N/A</v>
      </c>
      <c r="J73" s="98" t="str">
        <f t="shared" si="8"/>
        <v>Investigación Científica</v>
      </c>
      <c r="K73" s="98" t="s">
        <v>410</v>
      </c>
      <c r="L73" s="140"/>
      <c r="M73" s="157"/>
      <c r="N73" s="123"/>
      <c r="O73" s="97">
        <f t="shared" si="6"/>
        <v>0</v>
      </c>
      <c r="P73" s="97">
        <f t="shared" si="7"/>
        <v>0</v>
      </c>
      <c r="Q73" s="97">
        <f t="shared" si="7"/>
        <v>0</v>
      </c>
    </row>
    <row r="74" spans="3:17" x14ac:dyDescent="0.25">
      <c r="C74" s="140"/>
      <c r="D74" s="157"/>
      <c r="E74" s="123"/>
      <c r="F74" s="97">
        <f t="shared" si="5"/>
        <v>0</v>
      </c>
      <c r="G74" s="160"/>
      <c r="H74" s="141"/>
      <c r="I74" s="129" t="e">
        <f>VLOOKUP(H74,Presupuesto!$B$11:$C$565,2,0)</f>
        <v>#N/A</v>
      </c>
      <c r="J74" s="98" t="str">
        <f t="shared" si="8"/>
        <v>Investigación Científica</v>
      </c>
      <c r="K74" s="98" t="s">
        <v>410</v>
      </c>
      <c r="L74" s="140"/>
      <c r="M74" s="157"/>
      <c r="N74" s="123"/>
      <c r="O74" s="97">
        <f t="shared" si="6"/>
        <v>0</v>
      </c>
      <c r="P74" s="97">
        <f t="shared" si="7"/>
        <v>0</v>
      </c>
      <c r="Q74" s="97">
        <f t="shared" si="7"/>
        <v>0</v>
      </c>
    </row>
    <row r="75" spans="3:17" x14ac:dyDescent="0.25">
      <c r="C75" s="140"/>
      <c r="D75" s="157"/>
      <c r="E75" s="123"/>
      <c r="F75" s="97">
        <f t="shared" si="5"/>
        <v>0</v>
      </c>
      <c r="G75" s="160"/>
      <c r="H75" s="141"/>
      <c r="I75" s="129" t="e">
        <f>VLOOKUP(H75,Presupuesto!$B$11:$C$565,2,0)</f>
        <v>#N/A</v>
      </c>
      <c r="J75" s="98" t="str">
        <f t="shared" si="8"/>
        <v>Investigación Científica</v>
      </c>
      <c r="K75" s="98" t="s">
        <v>410</v>
      </c>
      <c r="L75" s="140"/>
      <c r="M75" s="157"/>
      <c r="N75" s="123"/>
      <c r="O75" s="97">
        <f t="shared" si="6"/>
        <v>0</v>
      </c>
      <c r="P75" s="97">
        <f t="shared" si="7"/>
        <v>0</v>
      </c>
      <c r="Q75" s="97">
        <f t="shared" si="7"/>
        <v>0</v>
      </c>
    </row>
    <row r="76" spans="3:17" x14ac:dyDescent="0.25">
      <c r="C76" s="140"/>
      <c r="D76" s="157"/>
      <c r="E76" s="123"/>
      <c r="F76" s="97">
        <f t="shared" si="5"/>
        <v>0</v>
      </c>
      <c r="G76" s="160"/>
      <c r="H76" s="141"/>
      <c r="I76" s="129" t="e">
        <f>VLOOKUP(H76,Presupuesto!$B$11:$C$565,2,0)</f>
        <v>#N/A</v>
      </c>
      <c r="J76" s="98" t="str">
        <f t="shared" si="8"/>
        <v>Investigación Científica</v>
      </c>
      <c r="K76" s="98" t="s">
        <v>410</v>
      </c>
      <c r="L76" s="140"/>
      <c r="M76" s="157"/>
      <c r="N76" s="123"/>
      <c r="O76" s="97">
        <f t="shared" si="6"/>
        <v>0</v>
      </c>
      <c r="P76" s="97">
        <f t="shared" si="7"/>
        <v>0</v>
      </c>
      <c r="Q76" s="97">
        <f t="shared" si="7"/>
        <v>0</v>
      </c>
    </row>
    <row r="77" spans="3:17" x14ac:dyDescent="0.25">
      <c r="C77" s="140"/>
      <c r="D77" s="157"/>
      <c r="E77" s="123"/>
      <c r="F77" s="97">
        <f t="shared" si="5"/>
        <v>0</v>
      </c>
      <c r="G77" s="160"/>
      <c r="H77" s="141"/>
      <c r="I77" s="129" t="e">
        <f>VLOOKUP(H77,Presupuesto!$B$11:$C$565,2,0)</f>
        <v>#N/A</v>
      </c>
      <c r="J77" s="98" t="str">
        <f t="shared" si="8"/>
        <v>Investigación Científica</v>
      </c>
      <c r="K77" s="98" t="s">
        <v>410</v>
      </c>
      <c r="L77" s="140"/>
      <c r="M77" s="157"/>
      <c r="N77" s="123"/>
      <c r="O77" s="97">
        <f t="shared" si="6"/>
        <v>0</v>
      </c>
      <c r="P77" s="97">
        <f t="shared" si="7"/>
        <v>0</v>
      </c>
      <c r="Q77" s="97">
        <f t="shared" si="7"/>
        <v>0</v>
      </c>
    </row>
    <row r="78" spans="3:17" x14ac:dyDescent="0.25">
      <c r="C78" s="140"/>
      <c r="D78" s="157"/>
      <c r="E78" s="123"/>
      <c r="F78" s="97">
        <f t="shared" si="5"/>
        <v>0</v>
      </c>
      <c r="G78" s="160"/>
      <c r="H78" s="141"/>
      <c r="I78" s="129" t="e">
        <f>VLOOKUP(H78,Presupuesto!$B$11:$C$565,2,0)</f>
        <v>#N/A</v>
      </c>
      <c r="J78" s="98" t="str">
        <f t="shared" si="8"/>
        <v>Investigación Científica</v>
      </c>
      <c r="K78" s="98" t="s">
        <v>410</v>
      </c>
      <c r="L78" s="140"/>
      <c r="M78" s="157"/>
      <c r="N78" s="123"/>
      <c r="O78" s="97">
        <f t="shared" si="6"/>
        <v>0</v>
      </c>
      <c r="P78" s="97">
        <f t="shared" si="7"/>
        <v>0</v>
      </c>
      <c r="Q78" s="97">
        <f t="shared" si="7"/>
        <v>0</v>
      </c>
    </row>
    <row r="79" spans="3:17" x14ac:dyDescent="0.25">
      <c r="C79" s="140"/>
      <c r="D79" s="157"/>
      <c r="E79" s="123"/>
      <c r="F79" s="97">
        <f t="shared" si="5"/>
        <v>0</v>
      </c>
      <c r="G79" s="160"/>
      <c r="H79" s="141"/>
      <c r="I79" s="129" t="e">
        <f>VLOOKUP(H79,Presupuesto!$B$11:$C$565,2,0)</f>
        <v>#N/A</v>
      </c>
      <c r="J79" s="98" t="str">
        <f t="shared" si="8"/>
        <v>Investigación Científica</v>
      </c>
      <c r="K79" s="98" t="s">
        <v>410</v>
      </c>
      <c r="L79" s="140"/>
      <c r="M79" s="157"/>
      <c r="N79" s="123"/>
      <c r="O79" s="97">
        <f t="shared" si="6"/>
        <v>0</v>
      </c>
      <c r="P79" s="97">
        <f t="shared" si="7"/>
        <v>0</v>
      </c>
      <c r="Q79" s="97">
        <f t="shared" si="7"/>
        <v>0</v>
      </c>
    </row>
    <row r="80" spans="3:17" x14ac:dyDescent="0.25">
      <c r="C80" s="140"/>
      <c r="D80" s="157"/>
      <c r="E80" s="123"/>
      <c r="F80" s="97">
        <f t="shared" si="5"/>
        <v>0</v>
      </c>
      <c r="G80" s="160"/>
      <c r="H80" s="141"/>
      <c r="I80" s="129" t="e">
        <f>VLOOKUP(H80,Presupuesto!$B$11:$C$565,2,0)</f>
        <v>#N/A</v>
      </c>
      <c r="J80" s="98" t="str">
        <f t="shared" si="8"/>
        <v>Investigación Científica</v>
      </c>
      <c r="K80" s="98" t="s">
        <v>410</v>
      </c>
      <c r="L80" s="140"/>
      <c r="M80" s="157"/>
      <c r="N80" s="123"/>
      <c r="O80" s="97">
        <f t="shared" si="6"/>
        <v>0</v>
      </c>
      <c r="P80" s="97">
        <f t="shared" ref="P80:Q93" si="9">$O80*P$16</f>
        <v>0</v>
      </c>
      <c r="Q80" s="97">
        <f t="shared" si="9"/>
        <v>0</v>
      </c>
    </row>
    <row r="81" spans="3:17" x14ac:dyDescent="0.25">
      <c r="C81" s="142"/>
      <c r="D81" s="150"/>
      <c r="E81" s="118"/>
      <c r="F81" s="97">
        <f t="shared" si="5"/>
        <v>0</v>
      </c>
      <c r="G81" s="160"/>
      <c r="H81" s="143"/>
      <c r="I81" s="129" t="e">
        <f>VLOOKUP(H81,Presupuesto!$B$11:$C$565,2,0)</f>
        <v>#N/A</v>
      </c>
      <c r="J81" s="98" t="str">
        <f t="shared" si="8"/>
        <v>Investigación Científica</v>
      </c>
      <c r="K81" s="98" t="s">
        <v>410</v>
      </c>
      <c r="L81" s="142"/>
      <c r="M81" s="150"/>
      <c r="N81" s="118"/>
      <c r="O81" s="97">
        <f t="shared" si="6"/>
        <v>0</v>
      </c>
      <c r="P81" s="97">
        <f t="shared" si="9"/>
        <v>0</v>
      </c>
      <c r="Q81" s="97">
        <f t="shared" si="9"/>
        <v>0</v>
      </c>
    </row>
    <row r="82" spans="3:17" x14ac:dyDescent="0.25">
      <c r="C82" s="142"/>
      <c r="D82" s="150"/>
      <c r="E82" s="118"/>
      <c r="F82" s="97">
        <f t="shared" si="5"/>
        <v>0</v>
      </c>
      <c r="G82" s="160"/>
      <c r="H82" s="143"/>
      <c r="I82" s="129" t="e">
        <f>VLOOKUP(H82,Presupuesto!$B$11:$C$565,2,0)</f>
        <v>#N/A</v>
      </c>
      <c r="J82" s="98" t="str">
        <f t="shared" si="8"/>
        <v>Investigación Científica</v>
      </c>
      <c r="K82" s="98" t="s">
        <v>410</v>
      </c>
      <c r="L82" s="142"/>
      <c r="M82" s="150"/>
      <c r="N82" s="118"/>
      <c r="O82" s="97">
        <f t="shared" si="6"/>
        <v>0</v>
      </c>
      <c r="P82" s="97">
        <f t="shared" si="9"/>
        <v>0</v>
      </c>
      <c r="Q82" s="97">
        <f t="shared" si="9"/>
        <v>0</v>
      </c>
    </row>
    <row r="83" spans="3:17" x14ac:dyDescent="0.25">
      <c r="C83" s="142"/>
      <c r="D83" s="150"/>
      <c r="E83" s="118"/>
      <c r="F83" s="97">
        <f t="shared" si="5"/>
        <v>0</v>
      </c>
      <c r="G83" s="160"/>
      <c r="H83" s="143"/>
      <c r="I83" s="129" t="e">
        <f>VLOOKUP(H83,Presupuesto!$B$11:$C$565,2,0)</f>
        <v>#N/A</v>
      </c>
      <c r="J83" s="98" t="str">
        <f t="shared" si="8"/>
        <v>Investigación Científica</v>
      </c>
      <c r="K83" s="98" t="s">
        <v>410</v>
      </c>
      <c r="L83" s="142"/>
      <c r="M83" s="150"/>
      <c r="N83" s="118"/>
      <c r="O83" s="97">
        <f t="shared" si="6"/>
        <v>0</v>
      </c>
      <c r="P83" s="97">
        <f t="shared" si="9"/>
        <v>0</v>
      </c>
      <c r="Q83" s="97">
        <f t="shared" si="9"/>
        <v>0</v>
      </c>
    </row>
    <row r="84" spans="3:17" x14ac:dyDescent="0.25">
      <c r="C84" s="142"/>
      <c r="D84" s="150"/>
      <c r="E84" s="118"/>
      <c r="F84" s="97">
        <f t="shared" si="5"/>
        <v>0</v>
      </c>
      <c r="G84" s="160"/>
      <c r="H84" s="143"/>
      <c r="I84" s="129" t="e">
        <f>VLOOKUP(H84,Presupuesto!$B$11:$C$565,2,0)</f>
        <v>#N/A</v>
      </c>
      <c r="J84" s="98" t="str">
        <f t="shared" si="8"/>
        <v>Investigación Científica</v>
      </c>
      <c r="K84" s="98" t="s">
        <v>410</v>
      </c>
      <c r="L84" s="142"/>
      <c r="M84" s="150"/>
      <c r="N84" s="118"/>
      <c r="O84" s="97">
        <f t="shared" si="6"/>
        <v>0</v>
      </c>
      <c r="P84" s="97">
        <f t="shared" si="9"/>
        <v>0</v>
      </c>
      <c r="Q84" s="97">
        <f t="shared" si="9"/>
        <v>0</v>
      </c>
    </row>
    <row r="85" spans="3:17" x14ac:dyDescent="0.25">
      <c r="C85" s="142"/>
      <c r="D85" s="150"/>
      <c r="E85" s="118"/>
      <c r="F85" s="97">
        <f t="shared" si="5"/>
        <v>0</v>
      </c>
      <c r="G85" s="160"/>
      <c r="H85" s="143"/>
      <c r="I85" s="129" t="e">
        <f>VLOOKUP(H85,Presupuesto!$B$11:$C$565,2,0)</f>
        <v>#N/A</v>
      </c>
      <c r="J85" s="98" t="str">
        <f t="shared" si="8"/>
        <v>Investigación Científica</v>
      </c>
      <c r="K85" s="98" t="s">
        <v>410</v>
      </c>
      <c r="L85" s="142"/>
      <c r="M85" s="150"/>
      <c r="N85" s="118"/>
      <c r="O85" s="97">
        <f t="shared" si="6"/>
        <v>0</v>
      </c>
      <c r="P85" s="97">
        <f t="shared" si="9"/>
        <v>0</v>
      </c>
      <c r="Q85" s="97">
        <f t="shared" si="9"/>
        <v>0</v>
      </c>
    </row>
    <row r="86" spans="3:17" x14ac:dyDescent="0.25">
      <c r="C86" s="142"/>
      <c r="D86" s="150"/>
      <c r="E86" s="118"/>
      <c r="F86" s="97">
        <f t="shared" si="5"/>
        <v>0</v>
      </c>
      <c r="G86" s="160"/>
      <c r="H86" s="143"/>
      <c r="I86" s="129" t="e">
        <f>VLOOKUP(H86,Presupuesto!$B$11:$C$565,2,0)</f>
        <v>#N/A</v>
      </c>
      <c r="J86" s="98" t="str">
        <f t="shared" si="8"/>
        <v>Investigación Científica</v>
      </c>
      <c r="K86" s="98" t="s">
        <v>410</v>
      </c>
      <c r="L86" s="142"/>
      <c r="M86" s="150"/>
      <c r="N86" s="118"/>
      <c r="O86" s="97">
        <f t="shared" si="6"/>
        <v>0</v>
      </c>
      <c r="P86" s="97">
        <f t="shared" si="9"/>
        <v>0</v>
      </c>
      <c r="Q86" s="97">
        <f t="shared" si="9"/>
        <v>0</v>
      </c>
    </row>
    <row r="87" spans="3:17" x14ac:dyDescent="0.25">
      <c r="C87" s="142"/>
      <c r="D87" s="150"/>
      <c r="E87" s="118"/>
      <c r="F87" s="97">
        <f t="shared" si="5"/>
        <v>0</v>
      </c>
      <c r="G87" s="160"/>
      <c r="H87" s="143"/>
      <c r="I87" s="129" t="e">
        <f>VLOOKUP(H87,Presupuesto!$B$11:$C$565,2,0)</f>
        <v>#N/A</v>
      </c>
      <c r="J87" s="98" t="str">
        <f t="shared" si="8"/>
        <v>Investigación Científica</v>
      </c>
      <c r="K87" s="98" t="s">
        <v>410</v>
      </c>
      <c r="L87" s="142"/>
      <c r="M87" s="150"/>
      <c r="N87" s="118"/>
      <c r="O87" s="97">
        <f t="shared" si="6"/>
        <v>0</v>
      </c>
      <c r="P87" s="97">
        <f t="shared" si="9"/>
        <v>0</v>
      </c>
      <c r="Q87" s="97">
        <f t="shared" si="9"/>
        <v>0</v>
      </c>
    </row>
    <row r="88" spans="3:17" x14ac:dyDescent="0.25">
      <c r="C88" s="142"/>
      <c r="D88" s="150"/>
      <c r="E88" s="118"/>
      <c r="F88" s="97">
        <f t="shared" si="5"/>
        <v>0</v>
      </c>
      <c r="G88" s="160"/>
      <c r="H88" s="143"/>
      <c r="I88" s="129" t="e">
        <f>VLOOKUP(H88,Presupuesto!$B$11:$C$565,2,0)</f>
        <v>#N/A</v>
      </c>
      <c r="J88" s="98" t="str">
        <f t="shared" si="8"/>
        <v>Investigación Científica</v>
      </c>
      <c r="K88" s="98" t="s">
        <v>410</v>
      </c>
      <c r="L88" s="142"/>
      <c r="M88" s="150"/>
      <c r="N88" s="118"/>
      <c r="O88" s="97">
        <f t="shared" si="6"/>
        <v>0</v>
      </c>
      <c r="P88" s="97">
        <f t="shared" si="9"/>
        <v>0</v>
      </c>
      <c r="Q88" s="97">
        <f t="shared" si="9"/>
        <v>0</v>
      </c>
    </row>
    <row r="89" spans="3:17" x14ac:dyDescent="0.25">
      <c r="C89" s="144"/>
      <c r="D89" s="150"/>
      <c r="E89" s="118"/>
      <c r="F89" s="97">
        <f t="shared" si="5"/>
        <v>0</v>
      </c>
      <c r="G89" s="160"/>
      <c r="H89" s="145"/>
      <c r="I89" s="129" t="e">
        <f>VLOOKUP(H89,Presupuesto!$B$11:$C$565,2,0)</f>
        <v>#N/A</v>
      </c>
      <c r="J89" s="98" t="str">
        <f t="shared" si="8"/>
        <v>Investigación Científica</v>
      </c>
      <c r="K89" s="98" t="s">
        <v>401</v>
      </c>
      <c r="L89" s="144"/>
      <c r="M89" s="150"/>
      <c r="N89" s="118"/>
      <c r="O89" s="97">
        <f t="shared" si="6"/>
        <v>0</v>
      </c>
      <c r="P89" s="97">
        <f t="shared" si="9"/>
        <v>0</v>
      </c>
      <c r="Q89" s="97">
        <f t="shared" si="9"/>
        <v>0</v>
      </c>
    </row>
    <row r="90" spans="3:17" x14ac:dyDescent="0.25">
      <c r="C90" s="144"/>
      <c r="D90" s="150"/>
      <c r="E90" s="118"/>
      <c r="F90" s="97">
        <f t="shared" si="5"/>
        <v>0</v>
      </c>
      <c r="G90" s="160"/>
      <c r="H90" s="145"/>
      <c r="I90" s="129" t="e">
        <f>VLOOKUP(H90,Presupuesto!$B$11:$C$565,2,0)</f>
        <v>#N/A</v>
      </c>
      <c r="J90" s="98" t="str">
        <f t="shared" si="8"/>
        <v>Investigación Científica</v>
      </c>
      <c r="K90" s="98" t="s">
        <v>410</v>
      </c>
      <c r="L90" s="144"/>
      <c r="M90" s="150"/>
      <c r="N90" s="118"/>
      <c r="O90" s="97">
        <f t="shared" si="6"/>
        <v>0</v>
      </c>
      <c r="P90" s="97">
        <f t="shared" si="9"/>
        <v>0</v>
      </c>
      <c r="Q90" s="97">
        <f t="shared" si="9"/>
        <v>0</v>
      </c>
    </row>
    <row r="91" spans="3:17" x14ac:dyDescent="0.25">
      <c r="C91" s="144"/>
      <c r="D91" s="150"/>
      <c r="E91" s="118"/>
      <c r="F91" s="97">
        <f t="shared" si="5"/>
        <v>0</v>
      </c>
      <c r="G91" s="160"/>
      <c r="H91" s="145"/>
      <c r="I91" s="129" t="e">
        <f>VLOOKUP(H91,Presupuesto!$B$11:$C$565,2,0)</f>
        <v>#N/A</v>
      </c>
      <c r="J91" s="98" t="str">
        <f t="shared" si="8"/>
        <v>Investigación Científica</v>
      </c>
      <c r="K91" s="98" t="s">
        <v>410</v>
      </c>
      <c r="L91" s="144"/>
      <c r="M91" s="150"/>
      <c r="N91" s="118"/>
      <c r="O91" s="97">
        <f t="shared" si="6"/>
        <v>0</v>
      </c>
      <c r="P91" s="97">
        <f t="shared" si="9"/>
        <v>0</v>
      </c>
      <c r="Q91" s="97">
        <f t="shared" si="9"/>
        <v>0</v>
      </c>
    </row>
    <row r="92" spans="3:17" x14ac:dyDescent="0.25">
      <c r="C92" s="144"/>
      <c r="D92" s="150"/>
      <c r="E92" s="118"/>
      <c r="F92" s="97">
        <f t="shared" si="5"/>
        <v>0</v>
      </c>
      <c r="G92" s="160"/>
      <c r="H92" s="145"/>
      <c r="I92" s="129" t="e">
        <f>VLOOKUP(H92,Presupuesto!$B$11:$C$565,2,0)</f>
        <v>#N/A</v>
      </c>
      <c r="J92" s="98" t="str">
        <f t="shared" si="8"/>
        <v>Investigación Científica</v>
      </c>
      <c r="K92" s="98" t="s">
        <v>410</v>
      </c>
      <c r="L92" s="144"/>
      <c r="M92" s="150"/>
      <c r="N92" s="118"/>
      <c r="O92" s="97">
        <f t="shared" si="6"/>
        <v>0</v>
      </c>
      <c r="P92" s="97">
        <f t="shared" si="9"/>
        <v>0</v>
      </c>
      <c r="Q92" s="97">
        <f t="shared" si="9"/>
        <v>0</v>
      </c>
    </row>
    <row r="93" spans="3:17" ht="15.75" thickBot="1" x14ac:dyDescent="0.3">
      <c r="C93" s="146"/>
      <c r="D93" s="158"/>
      <c r="E93" s="103"/>
      <c r="F93" s="105">
        <f t="shared" si="5"/>
        <v>0</v>
      </c>
      <c r="G93" s="161"/>
      <c r="H93" s="147"/>
      <c r="I93" s="131" t="e">
        <f>VLOOKUP(H93,Presupuesto!$B$11:$C$565,2,0)</f>
        <v>#N/A</v>
      </c>
      <c r="J93" s="106" t="str">
        <f t="shared" si="8"/>
        <v>Investigación Científica</v>
      </c>
      <c r="K93" s="124" t="s">
        <v>392</v>
      </c>
      <c r="L93" s="146"/>
      <c r="M93" s="158"/>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6" t="s">
        <v>53</v>
      </c>
      <c r="D96" s="372">
        <f>SUM(F103:F136)</f>
        <v>0</v>
      </c>
      <c r="G96" s="79"/>
      <c r="H96" s="70"/>
      <c r="I96" s="70"/>
    </row>
    <row r="97" spans="3:17" x14ac:dyDescent="0.25">
      <c r="G97" s="79"/>
      <c r="H97" s="70"/>
      <c r="I97" s="70"/>
    </row>
    <row r="98" spans="3:17" x14ac:dyDescent="0.25">
      <c r="F98" s="70"/>
      <c r="G98" s="79"/>
      <c r="H98" s="70"/>
      <c r="I98" s="70"/>
    </row>
    <row r="99" spans="3:17" ht="15.75" x14ac:dyDescent="0.25">
      <c r="C99" s="301" t="s">
        <v>390</v>
      </c>
      <c r="D99" s="368"/>
      <c r="F99" s="70"/>
      <c r="G99" s="79"/>
      <c r="H99" s="70"/>
      <c r="I99" s="70"/>
    </row>
    <row r="100" spans="3:17" ht="18.75" x14ac:dyDescent="0.25">
      <c r="C100" s="209"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F100" s="70"/>
      <c r="G100" s="79"/>
      <c r="H100" s="70"/>
      <c r="I100" s="70"/>
    </row>
    <row r="101" spans="3:17" ht="42.75" thickBot="1" x14ac:dyDescent="0.3">
      <c r="F101" s="93"/>
      <c r="G101" s="76"/>
      <c r="H101" s="76"/>
      <c r="I101" s="76"/>
      <c r="L101" s="225"/>
      <c r="M101" s="226"/>
      <c r="N101" s="225"/>
      <c r="O101" s="225"/>
      <c r="P101" s="228" t="s">
        <v>467</v>
      </c>
      <c r="Q101" s="228" t="s">
        <v>468</v>
      </c>
    </row>
    <row r="102" spans="3:17" ht="30.75" thickBot="1" x14ac:dyDescent="0.3">
      <c r="C102" s="128" t="s">
        <v>44</v>
      </c>
      <c r="D102" s="128" t="s">
        <v>55</v>
      </c>
      <c r="E102" s="135" t="s">
        <v>57</v>
      </c>
      <c r="F102" s="134" t="s">
        <v>27</v>
      </c>
      <c r="G102" s="132" t="s">
        <v>130</v>
      </c>
      <c r="H102" s="135" t="s">
        <v>46</v>
      </c>
      <c r="I102" s="132" t="s">
        <v>131</v>
      </c>
      <c r="J102" s="132" t="s">
        <v>408</v>
      </c>
      <c r="K102" s="132" t="s">
        <v>409</v>
      </c>
      <c r="L102" s="222" t="s">
        <v>21</v>
      </c>
      <c r="M102" s="222" t="s">
        <v>55</v>
      </c>
      <c r="N102" s="223" t="s">
        <v>465</v>
      </c>
      <c r="O102" s="224" t="s">
        <v>466</v>
      </c>
      <c r="P102" s="227">
        <v>0.7</v>
      </c>
      <c r="Q102" s="227">
        <v>0.3</v>
      </c>
    </row>
    <row r="103" spans="3:17" x14ac:dyDescent="0.25">
      <c r="C103" s="140"/>
      <c r="D103" s="157"/>
      <c r="E103" s="123"/>
      <c r="F103" s="97">
        <f t="shared" ref="F103:F136" si="10">D103*E103</f>
        <v>0</v>
      </c>
      <c r="G103" s="160"/>
      <c r="H103" s="141"/>
      <c r="I103" s="129" t="e">
        <f>VLOOKUP(H103,Presupuesto!$B$11:$C$565,2,0)</f>
        <v>#N/A</v>
      </c>
      <c r="J103" s="217" t="s">
        <v>1357</v>
      </c>
      <c r="K103" s="98" t="s">
        <v>410</v>
      </c>
      <c r="L103" s="140"/>
      <c r="M103" s="157"/>
      <c r="N103" s="123"/>
      <c r="O103" s="97">
        <f t="shared" ref="O103:O136" si="11">M103*N103</f>
        <v>0</v>
      </c>
      <c r="P103" s="97">
        <f t="shared" ref="P103:Q122" si="12">$O103*P$16</f>
        <v>0</v>
      </c>
      <c r="Q103" s="97">
        <f t="shared" si="12"/>
        <v>0</v>
      </c>
    </row>
    <row r="104" spans="3:17" x14ac:dyDescent="0.25">
      <c r="C104" s="140"/>
      <c r="D104" s="157"/>
      <c r="E104" s="123"/>
      <c r="F104" s="97">
        <f t="shared" si="10"/>
        <v>0</v>
      </c>
      <c r="G104" s="160"/>
      <c r="H104" s="141"/>
      <c r="I104" s="129" t="e">
        <f>VLOOKUP(H104,Presupuesto!$B$11:$C$565,2,0)</f>
        <v>#N/A</v>
      </c>
      <c r="J104" s="98" t="str">
        <f>$J$103</f>
        <v>Investigación Científica</v>
      </c>
      <c r="K104" s="98" t="s">
        <v>410</v>
      </c>
      <c r="L104" s="140"/>
      <c r="M104" s="157"/>
      <c r="N104" s="123"/>
      <c r="O104" s="97">
        <f t="shared" si="11"/>
        <v>0</v>
      </c>
      <c r="P104" s="97">
        <f t="shared" si="12"/>
        <v>0</v>
      </c>
      <c r="Q104" s="97">
        <f t="shared" si="12"/>
        <v>0</v>
      </c>
    </row>
    <row r="105" spans="3:17" x14ac:dyDescent="0.25">
      <c r="C105" s="140"/>
      <c r="D105" s="157"/>
      <c r="E105" s="123"/>
      <c r="F105" s="97">
        <f t="shared" si="10"/>
        <v>0</v>
      </c>
      <c r="G105" s="160"/>
      <c r="H105" s="141"/>
      <c r="I105" s="129" t="e">
        <f>VLOOKUP(H105,Presupuesto!$B$11:$C$565,2,0)</f>
        <v>#N/A</v>
      </c>
      <c r="J105" s="98" t="str">
        <f t="shared" ref="J105:J136" si="13">$J$103</f>
        <v>Investigación Científica</v>
      </c>
      <c r="K105" s="98" t="s">
        <v>410</v>
      </c>
      <c r="L105" s="140"/>
      <c r="M105" s="157"/>
      <c r="N105" s="123"/>
      <c r="O105" s="97">
        <f t="shared" si="11"/>
        <v>0</v>
      </c>
      <c r="P105" s="97">
        <f t="shared" si="12"/>
        <v>0</v>
      </c>
      <c r="Q105" s="97">
        <f t="shared" si="12"/>
        <v>0</v>
      </c>
    </row>
    <row r="106" spans="3:17" x14ac:dyDescent="0.25">
      <c r="C106" s="140"/>
      <c r="D106" s="157"/>
      <c r="E106" s="123"/>
      <c r="F106" s="97">
        <f t="shared" si="10"/>
        <v>0</v>
      </c>
      <c r="G106" s="160"/>
      <c r="H106" s="141"/>
      <c r="I106" s="129" t="e">
        <f>VLOOKUP(H106,Presupuesto!$B$11:$C$565,2,0)</f>
        <v>#N/A</v>
      </c>
      <c r="J106" s="98" t="str">
        <f t="shared" si="13"/>
        <v>Investigación Científica</v>
      </c>
      <c r="K106" s="98" t="s">
        <v>410</v>
      </c>
      <c r="L106" s="140"/>
      <c r="M106" s="157"/>
      <c r="N106" s="123"/>
      <c r="O106" s="97">
        <f t="shared" si="11"/>
        <v>0</v>
      </c>
      <c r="P106" s="97">
        <f t="shared" si="12"/>
        <v>0</v>
      </c>
      <c r="Q106" s="97">
        <f t="shared" si="12"/>
        <v>0</v>
      </c>
    </row>
    <row r="107" spans="3:17" x14ac:dyDescent="0.25">
      <c r="C107" s="140"/>
      <c r="D107" s="157"/>
      <c r="E107" s="123"/>
      <c r="F107" s="97">
        <f t="shared" si="10"/>
        <v>0</v>
      </c>
      <c r="G107" s="160"/>
      <c r="H107" s="141"/>
      <c r="I107" s="129" t="e">
        <f>VLOOKUP(H107,Presupuesto!$B$11:$C$565,2,0)</f>
        <v>#N/A</v>
      </c>
      <c r="J107" s="98" t="str">
        <f t="shared" si="13"/>
        <v>Investigación Científica</v>
      </c>
      <c r="K107" s="98" t="s">
        <v>399</v>
      </c>
      <c r="L107" s="140"/>
      <c r="M107" s="157"/>
      <c r="N107" s="123"/>
      <c r="O107" s="97">
        <f t="shared" si="11"/>
        <v>0</v>
      </c>
      <c r="P107" s="97">
        <f t="shared" si="12"/>
        <v>0</v>
      </c>
      <c r="Q107" s="97">
        <f t="shared" si="12"/>
        <v>0</v>
      </c>
    </row>
    <row r="108" spans="3:17" x14ac:dyDescent="0.25">
      <c r="C108" s="140"/>
      <c r="D108" s="157"/>
      <c r="E108" s="123"/>
      <c r="F108" s="97">
        <f t="shared" si="10"/>
        <v>0</v>
      </c>
      <c r="G108" s="160"/>
      <c r="H108" s="141"/>
      <c r="I108" s="129" t="e">
        <f>VLOOKUP(H108,Presupuesto!$B$11:$C$565,2,0)</f>
        <v>#N/A</v>
      </c>
      <c r="J108" s="98" t="str">
        <f t="shared" si="13"/>
        <v>Investigación Científica</v>
      </c>
      <c r="K108" s="98" t="s">
        <v>410</v>
      </c>
      <c r="L108" s="140"/>
      <c r="M108" s="157"/>
      <c r="N108" s="123"/>
      <c r="O108" s="97">
        <f t="shared" si="11"/>
        <v>0</v>
      </c>
      <c r="P108" s="97">
        <f t="shared" si="12"/>
        <v>0</v>
      </c>
      <c r="Q108" s="97">
        <f t="shared" si="12"/>
        <v>0</v>
      </c>
    </row>
    <row r="109" spans="3:17" x14ac:dyDescent="0.25">
      <c r="C109" s="140"/>
      <c r="D109" s="157"/>
      <c r="E109" s="123"/>
      <c r="F109" s="97">
        <f t="shared" si="10"/>
        <v>0</v>
      </c>
      <c r="G109" s="160"/>
      <c r="H109" s="141"/>
      <c r="I109" s="129" t="e">
        <f>VLOOKUP(H109,Presupuesto!$B$11:$C$565,2,0)</f>
        <v>#N/A</v>
      </c>
      <c r="J109" s="98" t="str">
        <f t="shared" si="13"/>
        <v>Investigación Científica</v>
      </c>
      <c r="K109" s="98" t="s">
        <v>410</v>
      </c>
      <c r="L109" s="140"/>
      <c r="M109" s="157"/>
      <c r="N109" s="123"/>
      <c r="O109" s="97">
        <f t="shared" si="11"/>
        <v>0</v>
      </c>
      <c r="P109" s="97">
        <f t="shared" si="12"/>
        <v>0</v>
      </c>
      <c r="Q109" s="97">
        <f t="shared" si="12"/>
        <v>0</v>
      </c>
    </row>
    <row r="110" spans="3:17" x14ac:dyDescent="0.25">
      <c r="C110" s="140"/>
      <c r="D110" s="157"/>
      <c r="E110" s="123"/>
      <c r="F110" s="97">
        <f t="shared" si="10"/>
        <v>0</v>
      </c>
      <c r="G110" s="160"/>
      <c r="H110" s="141"/>
      <c r="I110" s="129" t="e">
        <f>VLOOKUP(H110,Presupuesto!$B$11:$C$565,2,0)</f>
        <v>#N/A</v>
      </c>
      <c r="J110" s="98" t="str">
        <f t="shared" si="13"/>
        <v>Investigación Científica</v>
      </c>
      <c r="K110" s="98" t="s">
        <v>410</v>
      </c>
      <c r="L110" s="140"/>
      <c r="M110" s="157"/>
      <c r="N110" s="123"/>
      <c r="O110" s="97">
        <f t="shared" si="11"/>
        <v>0</v>
      </c>
      <c r="P110" s="97">
        <f t="shared" si="12"/>
        <v>0</v>
      </c>
      <c r="Q110" s="97">
        <f t="shared" si="12"/>
        <v>0</v>
      </c>
    </row>
    <row r="111" spans="3:17" x14ac:dyDescent="0.25">
      <c r="C111" s="140"/>
      <c r="D111" s="157"/>
      <c r="E111" s="123"/>
      <c r="F111" s="97">
        <f t="shared" si="10"/>
        <v>0</v>
      </c>
      <c r="G111" s="160"/>
      <c r="H111" s="141"/>
      <c r="I111" s="129" t="e">
        <f>VLOOKUP(H111,Presupuesto!$B$11:$C$565,2,0)</f>
        <v>#N/A</v>
      </c>
      <c r="J111" s="98" t="str">
        <f t="shared" si="13"/>
        <v>Investigación Científica</v>
      </c>
      <c r="K111" s="98" t="s">
        <v>410</v>
      </c>
      <c r="L111" s="140"/>
      <c r="M111" s="157"/>
      <c r="N111" s="123"/>
      <c r="O111" s="97">
        <f t="shared" si="11"/>
        <v>0</v>
      </c>
      <c r="P111" s="97">
        <f t="shared" si="12"/>
        <v>0</v>
      </c>
      <c r="Q111" s="97">
        <f t="shared" si="12"/>
        <v>0</v>
      </c>
    </row>
    <row r="112" spans="3:17" x14ac:dyDescent="0.25">
      <c r="C112" s="140"/>
      <c r="D112" s="157"/>
      <c r="E112" s="123"/>
      <c r="F112" s="97">
        <f t="shared" si="10"/>
        <v>0</v>
      </c>
      <c r="G112" s="160"/>
      <c r="H112" s="141"/>
      <c r="I112" s="129" t="e">
        <f>VLOOKUP(H112,Presupuesto!$B$11:$C$565,2,0)</f>
        <v>#N/A</v>
      </c>
      <c r="J112" s="98" t="str">
        <f t="shared" si="13"/>
        <v>Investigación Científica</v>
      </c>
      <c r="K112" s="98" t="s">
        <v>410</v>
      </c>
      <c r="L112" s="140"/>
      <c r="M112" s="157"/>
      <c r="N112" s="123"/>
      <c r="O112" s="97">
        <f t="shared" si="11"/>
        <v>0</v>
      </c>
      <c r="P112" s="97">
        <f t="shared" si="12"/>
        <v>0</v>
      </c>
      <c r="Q112" s="97">
        <f t="shared" si="12"/>
        <v>0</v>
      </c>
    </row>
    <row r="113" spans="3:17" x14ac:dyDescent="0.25">
      <c r="C113" s="140"/>
      <c r="D113" s="157"/>
      <c r="E113" s="123"/>
      <c r="F113" s="97">
        <f t="shared" si="10"/>
        <v>0</v>
      </c>
      <c r="G113" s="160"/>
      <c r="H113" s="141"/>
      <c r="I113" s="129" t="e">
        <f>VLOOKUP(H113,Presupuesto!$B$11:$C$565,2,0)</f>
        <v>#N/A</v>
      </c>
      <c r="J113" s="98" t="str">
        <f t="shared" si="13"/>
        <v>Investigación Científica</v>
      </c>
      <c r="K113" s="98" t="s">
        <v>410</v>
      </c>
      <c r="L113" s="140"/>
      <c r="M113" s="157"/>
      <c r="N113" s="123"/>
      <c r="O113" s="97">
        <f t="shared" si="11"/>
        <v>0</v>
      </c>
      <c r="P113" s="97">
        <f t="shared" si="12"/>
        <v>0</v>
      </c>
      <c r="Q113" s="97">
        <f t="shared" si="12"/>
        <v>0</v>
      </c>
    </row>
    <row r="114" spans="3:17" x14ac:dyDescent="0.25">
      <c r="C114" s="140"/>
      <c r="D114" s="157"/>
      <c r="E114" s="123"/>
      <c r="F114" s="97">
        <f t="shared" si="10"/>
        <v>0</v>
      </c>
      <c r="G114" s="160"/>
      <c r="H114" s="141"/>
      <c r="I114" s="129" t="e">
        <f>VLOOKUP(H114,Presupuesto!$B$11:$C$565,2,0)</f>
        <v>#N/A</v>
      </c>
      <c r="J114" s="98" t="str">
        <f t="shared" si="13"/>
        <v>Investigación Científica</v>
      </c>
      <c r="K114" s="98" t="s">
        <v>410</v>
      </c>
      <c r="L114" s="140"/>
      <c r="M114" s="157"/>
      <c r="N114" s="123"/>
      <c r="O114" s="97">
        <f t="shared" si="11"/>
        <v>0</v>
      </c>
      <c r="P114" s="97">
        <f t="shared" si="12"/>
        <v>0</v>
      </c>
      <c r="Q114" s="97">
        <f t="shared" si="12"/>
        <v>0</v>
      </c>
    </row>
    <row r="115" spans="3:17" x14ac:dyDescent="0.25">
      <c r="C115" s="140"/>
      <c r="D115" s="157"/>
      <c r="E115" s="123"/>
      <c r="F115" s="97">
        <f t="shared" si="10"/>
        <v>0</v>
      </c>
      <c r="G115" s="160"/>
      <c r="H115" s="141"/>
      <c r="I115" s="129" t="e">
        <f>VLOOKUP(H115,Presupuesto!$B$11:$C$565,2,0)</f>
        <v>#N/A</v>
      </c>
      <c r="J115" s="98" t="str">
        <f t="shared" si="13"/>
        <v>Investigación Científica</v>
      </c>
      <c r="K115" s="98" t="s">
        <v>410</v>
      </c>
      <c r="L115" s="140"/>
      <c r="M115" s="157"/>
      <c r="N115" s="123"/>
      <c r="O115" s="97">
        <f t="shared" si="11"/>
        <v>0</v>
      </c>
      <c r="P115" s="97">
        <f t="shared" si="12"/>
        <v>0</v>
      </c>
      <c r="Q115" s="97">
        <f t="shared" si="12"/>
        <v>0</v>
      </c>
    </row>
    <row r="116" spans="3:17" x14ac:dyDescent="0.25">
      <c r="C116" s="140"/>
      <c r="D116" s="157"/>
      <c r="E116" s="123"/>
      <c r="F116" s="97">
        <f t="shared" si="10"/>
        <v>0</v>
      </c>
      <c r="G116" s="160"/>
      <c r="H116" s="141"/>
      <c r="I116" s="129" t="e">
        <f>VLOOKUP(H116,Presupuesto!$B$11:$C$565,2,0)</f>
        <v>#N/A</v>
      </c>
      <c r="J116" s="98" t="str">
        <f t="shared" si="13"/>
        <v>Investigación Científica</v>
      </c>
      <c r="K116" s="98" t="s">
        <v>410</v>
      </c>
      <c r="L116" s="140"/>
      <c r="M116" s="157"/>
      <c r="N116" s="123"/>
      <c r="O116" s="97">
        <f t="shared" si="11"/>
        <v>0</v>
      </c>
      <c r="P116" s="97">
        <f t="shared" si="12"/>
        <v>0</v>
      </c>
      <c r="Q116" s="97">
        <f t="shared" si="12"/>
        <v>0</v>
      </c>
    </row>
    <row r="117" spans="3:17" x14ac:dyDescent="0.25">
      <c r="C117" s="140"/>
      <c r="D117" s="157"/>
      <c r="E117" s="123"/>
      <c r="F117" s="97">
        <f t="shared" si="10"/>
        <v>0</v>
      </c>
      <c r="G117" s="160"/>
      <c r="H117" s="141"/>
      <c r="I117" s="129" t="e">
        <f>VLOOKUP(H117,Presupuesto!$B$11:$C$565,2,0)</f>
        <v>#N/A</v>
      </c>
      <c r="J117" s="98" t="str">
        <f t="shared" si="13"/>
        <v>Investigación Científica</v>
      </c>
      <c r="K117" s="98" t="s">
        <v>410</v>
      </c>
      <c r="L117" s="140"/>
      <c r="M117" s="157"/>
      <c r="N117" s="123"/>
      <c r="O117" s="97">
        <f t="shared" si="11"/>
        <v>0</v>
      </c>
      <c r="P117" s="97">
        <f t="shared" si="12"/>
        <v>0</v>
      </c>
      <c r="Q117" s="97">
        <f t="shared" si="12"/>
        <v>0</v>
      </c>
    </row>
    <row r="118" spans="3:17" x14ac:dyDescent="0.25">
      <c r="C118" s="140"/>
      <c r="D118" s="157"/>
      <c r="E118" s="123"/>
      <c r="F118" s="97">
        <f t="shared" si="10"/>
        <v>0</v>
      </c>
      <c r="G118" s="160"/>
      <c r="H118" s="141"/>
      <c r="I118" s="129" t="e">
        <f>VLOOKUP(H118,Presupuesto!$B$11:$C$565,2,0)</f>
        <v>#N/A</v>
      </c>
      <c r="J118" s="98" t="str">
        <f t="shared" si="13"/>
        <v>Investigación Científica</v>
      </c>
      <c r="K118" s="98" t="s">
        <v>410</v>
      </c>
      <c r="L118" s="140"/>
      <c r="M118" s="157"/>
      <c r="N118" s="123"/>
      <c r="O118" s="97">
        <f t="shared" si="11"/>
        <v>0</v>
      </c>
      <c r="P118" s="97">
        <f t="shared" si="12"/>
        <v>0</v>
      </c>
      <c r="Q118" s="97">
        <f t="shared" si="12"/>
        <v>0</v>
      </c>
    </row>
    <row r="119" spans="3:17" x14ac:dyDescent="0.25">
      <c r="C119" s="140"/>
      <c r="D119" s="157"/>
      <c r="E119" s="123"/>
      <c r="F119" s="97">
        <f t="shared" si="10"/>
        <v>0</v>
      </c>
      <c r="G119" s="160"/>
      <c r="H119" s="141"/>
      <c r="I119" s="129" t="e">
        <f>VLOOKUP(H119,Presupuesto!$B$11:$C$565,2,0)</f>
        <v>#N/A</v>
      </c>
      <c r="J119" s="98" t="str">
        <f t="shared" si="13"/>
        <v>Investigación Científica</v>
      </c>
      <c r="K119" s="98" t="s">
        <v>410</v>
      </c>
      <c r="L119" s="140"/>
      <c r="M119" s="157"/>
      <c r="N119" s="123"/>
      <c r="O119" s="97">
        <f t="shared" si="11"/>
        <v>0</v>
      </c>
      <c r="P119" s="97">
        <f t="shared" si="12"/>
        <v>0</v>
      </c>
      <c r="Q119" s="97">
        <f t="shared" si="12"/>
        <v>0</v>
      </c>
    </row>
    <row r="120" spans="3:17" x14ac:dyDescent="0.25">
      <c r="C120" s="140"/>
      <c r="D120" s="157"/>
      <c r="E120" s="123"/>
      <c r="F120" s="97">
        <f t="shared" si="10"/>
        <v>0</v>
      </c>
      <c r="G120" s="160"/>
      <c r="H120" s="141"/>
      <c r="I120" s="129" t="e">
        <f>VLOOKUP(H120,Presupuesto!$B$11:$C$565,2,0)</f>
        <v>#N/A</v>
      </c>
      <c r="J120" s="98" t="str">
        <f t="shared" si="13"/>
        <v>Investigación Científica</v>
      </c>
      <c r="K120" s="98" t="s">
        <v>410</v>
      </c>
      <c r="L120" s="140"/>
      <c r="M120" s="157"/>
      <c r="N120" s="123"/>
      <c r="O120" s="97">
        <f t="shared" si="11"/>
        <v>0</v>
      </c>
      <c r="P120" s="97">
        <f t="shared" si="12"/>
        <v>0</v>
      </c>
      <c r="Q120" s="97">
        <f t="shared" si="12"/>
        <v>0</v>
      </c>
    </row>
    <row r="121" spans="3:17" x14ac:dyDescent="0.25">
      <c r="C121" s="140"/>
      <c r="D121" s="157"/>
      <c r="E121" s="123"/>
      <c r="F121" s="97">
        <f t="shared" si="10"/>
        <v>0</v>
      </c>
      <c r="G121" s="160"/>
      <c r="H121" s="141"/>
      <c r="I121" s="129" t="e">
        <f>VLOOKUP(H121,Presupuesto!$B$11:$C$565,2,0)</f>
        <v>#N/A</v>
      </c>
      <c r="J121" s="98" t="str">
        <f t="shared" si="13"/>
        <v>Investigación Científica</v>
      </c>
      <c r="K121" s="98" t="s">
        <v>410</v>
      </c>
      <c r="L121" s="140"/>
      <c r="M121" s="157"/>
      <c r="N121" s="123"/>
      <c r="O121" s="97">
        <f t="shared" si="11"/>
        <v>0</v>
      </c>
      <c r="P121" s="97">
        <f t="shared" si="12"/>
        <v>0</v>
      </c>
      <c r="Q121" s="97">
        <f t="shared" si="12"/>
        <v>0</v>
      </c>
    </row>
    <row r="122" spans="3:17" x14ac:dyDescent="0.25">
      <c r="C122" s="140"/>
      <c r="D122" s="157"/>
      <c r="E122" s="123"/>
      <c r="F122" s="97">
        <f t="shared" si="10"/>
        <v>0</v>
      </c>
      <c r="G122" s="160"/>
      <c r="H122" s="141"/>
      <c r="I122" s="129" t="e">
        <f>VLOOKUP(H122,Presupuesto!$B$11:$C$565,2,0)</f>
        <v>#N/A</v>
      </c>
      <c r="J122" s="98" t="str">
        <f t="shared" si="13"/>
        <v>Investigación Científica</v>
      </c>
      <c r="K122" s="98" t="s">
        <v>410</v>
      </c>
      <c r="L122" s="140"/>
      <c r="M122" s="157"/>
      <c r="N122" s="123"/>
      <c r="O122" s="97">
        <f t="shared" si="11"/>
        <v>0</v>
      </c>
      <c r="P122" s="97">
        <f t="shared" si="12"/>
        <v>0</v>
      </c>
      <c r="Q122" s="97">
        <f t="shared" si="12"/>
        <v>0</v>
      </c>
    </row>
    <row r="123" spans="3:17" x14ac:dyDescent="0.25">
      <c r="C123" s="140"/>
      <c r="D123" s="157"/>
      <c r="E123" s="123"/>
      <c r="F123" s="97">
        <f t="shared" si="10"/>
        <v>0</v>
      </c>
      <c r="G123" s="160"/>
      <c r="H123" s="141"/>
      <c r="I123" s="129" t="e">
        <f>VLOOKUP(H123,Presupuesto!$B$11:$C$565,2,0)</f>
        <v>#N/A</v>
      </c>
      <c r="J123" s="98" t="str">
        <f t="shared" si="13"/>
        <v>Investigación Científica</v>
      </c>
      <c r="K123" s="98" t="s">
        <v>410</v>
      </c>
      <c r="L123" s="140"/>
      <c r="M123" s="157"/>
      <c r="N123" s="123"/>
      <c r="O123" s="97">
        <f t="shared" si="11"/>
        <v>0</v>
      </c>
      <c r="P123" s="97">
        <f t="shared" ref="P123:Q136" si="14">$O123*P$16</f>
        <v>0</v>
      </c>
      <c r="Q123" s="97">
        <f t="shared" si="14"/>
        <v>0</v>
      </c>
    </row>
    <row r="124" spans="3:17" x14ac:dyDescent="0.25">
      <c r="C124" s="142"/>
      <c r="D124" s="150"/>
      <c r="E124" s="118"/>
      <c r="F124" s="97">
        <f t="shared" si="10"/>
        <v>0</v>
      </c>
      <c r="G124" s="160"/>
      <c r="H124" s="143"/>
      <c r="I124" s="129" t="e">
        <f>VLOOKUP(H124,Presupuesto!$B$11:$C$565,2,0)</f>
        <v>#N/A</v>
      </c>
      <c r="J124" s="98" t="str">
        <f t="shared" si="13"/>
        <v>Investigación Científica</v>
      </c>
      <c r="K124" s="98" t="s">
        <v>410</v>
      </c>
      <c r="L124" s="142"/>
      <c r="M124" s="150"/>
      <c r="N124" s="118"/>
      <c r="O124" s="97">
        <f t="shared" si="11"/>
        <v>0</v>
      </c>
      <c r="P124" s="97">
        <f t="shared" si="14"/>
        <v>0</v>
      </c>
      <c r="Q124" s="97">
        <f t="shared" si="14"/>
        <v>0</v>
      </c>
    </row>
    <row r="125" spans="3:17" x14ac:dyDescent="0.25">
      <c r="C125" s="142"/>
      <c r="D125" s="150"/>
      <c r="E125" s="118"/>
      <c r="F125" s="97">
        <f t="shared" si="10"/>
        <v>0</v>
      </c>
      <c r="G125" s="160"/>
      <c r="H125" s="143"/>
      <c r="I125" s="129" t="e">
        <f>VLOOKUP(H125,Presupuesto!$B$11:$C$565,2,0)</f>
        <v>#N/A</v>
      </c>
      <c r="J125" s="98" t="str">
        <f t="shared" si="13"/>
        <v>Investigación Científica</v>
      </c>
      <c r="K125" s="98" t="s">
        <v>410</v>
      </c>
      <c r="L125" s="142"/>
      <c r="M125" s="150"/>
      <c r="N125" s="118"/>
      <c r="O125" s="97">
        <f t="shared" si="11"/>
        <v>0</v>
      </c>
      <c r="P125" s="97">
        <f t="shared" si="14"/>
        <v>0</v>
      </c>
      <c r="Q125" s="97">
        <f t="shared" si="14"/>
        <v>0</v>
      </c>
    </row>
    <row r="126" spans="3:17" x14ac:dyDescent="0.25">
      <c r="C126" s="142"/>
      <c r="D126" s="150"/>
      <c r="E126" s="118"/>
      <c r="F126" s="97">
        <f t="shared" si="10"/>
        <v>0</v>
      </c>
      <c r="G126" s="160"/>
      <c r="H126" s="143"/>
      <c r="I126" s="129" t="e">
        <f>VLOOKUP(H126,Presupuesto!$B$11:$C$565,2,0)</f>
        <v>#N/A</v>
      </c>
      <c r="J126" s="98" t="str">
        <f t="shared" si="13"/>
        <v>Investigación Científica</v>
      </c>
      <c r="K126" s="98" t="s">
        <v>410</v>
      </c>
      <c r="L126" s="142"/>
      <c r="M126" s="150"/>
      <c r="N126" s="118"/>
      <c r="O126" s="97">
        <f t="shared" si="11"/>
        <v>0</v>
      </c>
      <c r="P126" s="97">
        <f t="shared" si="14"/>
        <v>0</v>
      </c>
      <c r="Q126" s="97">
        <f t="shared" si="14"/>
        <v>0</v>
      </c>
    </row>
    <row r="127" spans="3:17" x14ac:dyDescent="0.25">
      <c r="C127" s="142"/>
      <c r="D127" s="150"/>
      <c r="E127" s="118"/>
      <c r="F127" s="97">
        <f t="shared" si="10"/>
        <v>0</v>
      </c>
      <c r="G127" s="160"/>
      <c r="H127" s="143"/>
      <c r="I127" s="129" t="e">
        <f>VLOOKUP(H127,Presupuesto!$B$11:$C$565,2,0)</f>
        <v>#N/A</v>
      </c>
      <c r="J127" s="98" t="str">
        <f t="shared" si="13"/>
        <v>Investigación Científica</v>
      </c>
      <c r="K127" s="98" t="s">
        <v>410</v>
      </c>
      <c r="L127" s="142"/>
      <c r="M127" s="150"/>
      <c r="N127" s="118"/>
      <c r="O127" s="97">
        <f t="shared" si="11"/>
        <v>0</v>
      </c>
      <c r="P127" s="97">
        <f t="shared" si="14"/>
        <v>0</v>
      </c>
      <c r="Q127" s="97">
        <f t="shared" si="14"/>
        <v>0</v>
      </c>
    </row>
    <row r="128" spans="3:17" x14ac:dyDescent="0.25">
      <c r="C128" s="142"/>
      <c r="D128" s="150"/>
      <c r="E128" s="118"/>
      <c r="F128" s="97">
        <f t="shared" si="10"/>
        <v>0</v>
      </c>
      <c r="G128" s="160"/>
      <c r="H128" s="143"/>
      <c r="I128" s="129" t="e">
        <f>VLOOKUP(H128,Presupuesto!$B$11:$C$565,2,0)</f>
        <v>#N/A</v>
      </c>
      <c r="J128" s="98" t="str">
        <f t="shared" si="13"/>
        <v>Investigación Científica</v>
      </c>
      <c r="K128" s="98" t="s">
        <v>410</v>
      </c>
      <c r="L128" s="142"/>
      <c r="M128" s="150"/>
      <c r="N128" s="118"/>
      <c r="O128" s="97">
        <f t="shared" si="11"/>
        <v>0</v>
      </c>
      <c r="P128" s="97">
        <f t="shared" si="14"/>
        <v>0</v>
      </c>
      <c r="Q128" s="97">
        <f t="shared" si="14"/>
        <v>0</v>
      </c>
    </row>
    <row r="129" spans="3:17" x14ac:dyDescent="0.25">
      <c r="C129" s="142"/>
      <c r="D129" s="150"/>
      <c r="E129" s="118"/>
      <c r="F129" s="97">
        <f t="shared" si="10"/>
        <v>0</v>
      </c>
      <c r="G129" s="160"/>
      <c r="H129" s="143"/>
      <c r="I129" s="129" t="e">
        <f>VLOOKUP(H129,Presupuesto!$B$11:$C$565,2,0)</f>
        <v>#N/A</v>
      </c>
      <c r="J129" s="98" t="str">
        <f t="shared" si="13"/>
        <v>Investigación Científica</v>
      </c>
      <c r="K129" s="98" t="s">
        <v>410</v>
      </c>
      <c r="L129" s="142"/>
      <c r="M129" s="150"/>
      <c r="N129" s="118"/>
      <c r="O129" s="97">
        <f t="shared" si="11"/>
        <v>0</v>
      </c>
      <c r="P129" s="97">
        <f t="shared" si="14"/>
        <v>0</v>
      </c>
      <c r="Q129" s="97">
        <f t="shared" si="14"/>
        <v>0</v>
      </c>
    </row>
    <row r="130" spans="3:17" x14ac:dyDescent="0.25">
      <c r="C130" s="142"/>
      <c r="D130" s="150"/>
      <c r="E130" s="118"/>
      <c r="F130" s="97">
        <f t="shared" si="10"/>
        <v>0</v>
      </c>
      <c r="G130" s="160"/>
      <c r="H130" s="143"/>
      <c r="I130" s="129" t="e">
        <f>VLOOKUP(H130,Presupuesto!$B$11:$C$565,2,0)</f>
        <v>#N/A</v>
      </c>
      <c r="J130" s="98" t="str">
        <f t="shared" si="13"/>
        <v>Investigación Científica</v>
      </c>
      <c r="K130" s="98" t="s">
        <v>410</v>
      </c>
      <c r="L130" s="142"/>
      <c r="M130" s="150"/>
      <c r="N130" s="118"/>
      <c r="O130" s="97">
        <f t="shared" si="11"/>
        <v>0</v>
      </c>
      <c r="P130" s="97">
        <f t="shared" si="14"/>
        <v>0</v>
      </c>
      <c r="Q130" s="97">
        <f t="shared" si="14"/>
        <v>0</v>
      </c>
    </row>
    <row r="131" spans="3:17" x14ac:dyDescent="0.25">
      <c r="C131" s="142"/>
      <c r="D131" s="150"/>
      <c r="E131" s="118"/>
      <c r="F131" s="97">
        <f t="shared" si="10"/>
        <v>0</v>
      </c>
      <c r="G131" s="160"/>
      <c r="H131" s="143"/>
      <c r="I131" s="129" t="e">
        <f>VLOOKUP(H131,Presupuesto!$B$11:$C$565,2,0)</f>
        <v>#N/A</v>
      </c>
      <c r="J131" s="98" t="str">
        <f t="shared" si="13"/>
        <v>Investigación Científica</v>
      </c>
      <c r="K131" s="98" t="s">
        <v>410</v>
      </c>
      <c r="L131" s="142"/>
      <c r="M131" s="150"/>
      <c r="N131" s="118"/>
      <c r="O131" s="97">
        <f t="shared" si="11"/>
        <v>0</v>
      </c>
      <c r="P131" s="97">
        <f t="shared" si="14"/>
        <v>0</v>
      </c>
      <c r="Q131" s="97">
        <f t="shared" si="14"/>
        <v>0</v>
      </c>
    </row>
    <row r="132" spans="3:17" x14ac:dyDescent="0.25">
      <c r="C132" s="144"/>
      <c r="D132" s="150"/>
      <c r="E132" s="118"/>
      <c r="F132" s="97">
        <f t="shared" si="10"/>
        <v>0</v>
      </c>
      <c r="G132" s="160"/>
      <c r="H132" s="145"/>
      <c r="I132" s="129" t="e">
        <f>VLOOKUP(H132,Presupuesto!$B$11:$C$565,2,0)</f>
        <v>#N/A</v>
      </c>
      <c r="J132" s="98" t="str">
        <f t="shared" si="13"/>
        <v>Investigación Científica</v>
      </c>
      <c r="K132" s="98" t="s">
        <v>401</v>
      </c>
      <c r="L132" s="144"/>
      <c r="M132" s="150"/>
      <c r="N132" s="118"/>
      <c r="O132" s="97">
        <f t="shared" si="11"/>
        <v>0</v>
      </c>
      <c r="P132" s="97">
        <f t="shared" si="14"/>
        <v>0</v>
      </c>
      <c r="Q132" s="97">
        <f t="shared" si="14"/>
        <v>0</v>
      </c>
    </row>
    <row r="133" spans="3:17" x14ac:dyDescent="0.25">
      <c r="C133" s="144"/>
      <c r="D133" s="150"/>
      <c r="E133" s="118"/>
      <c r="F133" s="97">
        <f t="shared" si="10"/>
        <v>0</v>
      </c>
      <c r="G133" s="160"/>
      <c r="H133" s="145"/>
      <c r="I133" s="129" t="e">
        <f>VLOOKUP(H133,Presupuesto!$B$11:$C$565,2,0)</f>
        <v>#N/A</v>
      </c>
      <c r="J133" s="98" t="str">
        <f t="shared" si="13"/>
        <v>Investigación Científica</v>
      </c>
      <c r="K133" s="98" t="s">
        <v>410</v>
      </c>
      <c r="L133" s="144"/>
      <c r="M133" s="150"/>
      <c r="N133" s="118"/>
      <c r="O133" s="97">
        <f t="shared" si="11"/>
        <v>0</v>
      </c>
      <c r="P133" s="97">
        <f t="shared" si="14"/>
        <v>0</v>
      </c>
      <c r="Q133" s="97">
        <f t="shared" si="14"/>
        <v>0</v>
      </c>
    </row>
    <row r="134" spans="3:17" x14ac:dyDescent="0.25">
      <c r="C134" s="144"/>
      <c r="D134" s="150"/>
      <c r="E134" s="118"/>
      <c r="F134" s="97">
        <f t="shared" si="10"/>
        <v>0</v>
      </c>
      <c r="G134" s="160"/>
      <c r="H134" s="145"/>
      <c r="I134" s="129" t="e">
        <f>VLOOKUP(H134,Presupuesto!$B$11:$C$565,2,0)</f>
        <v>#N/A</v>
      </c>
      <c r="J134" s="98" t="str">
        <f t="shared" si="13"/>
        <v>Investigación Científica</v>
      </c>
      <c r="K134" s="98" t="s">
        <v>410</v>
      </c>
      <c r="L134" s="144"/>
      <c r="M134" s="150"/>
      <c r="N134" s="118"/>
      <c r="O134" s="97">
        <f t="shared" si="11"/>
        <v>0</v>
      </c>
      <c r="P134" s="97">
        <f t="shared" si="14"/>
        <v>0</v>
      </c>
      <c r="Q134" s="97">
        <f t="shared" si="14"/>
        <v>0</v>
      </c>
    </row>
    <row r="135" spans="3:17" x14ac:dyDescent="0.25">
      <c r="C135" s="144"/>
      <c r="D135" s="150"/>
      <c r="E135" s="118"/>
      <c r="F135" s="97">
        <f t="shared" si="10"/>
        <v>0</v>
      </c>
      <c r="G135" s="160"/>
      <c r="H135" s="145"/>
      <c r="I135" s="129" t="e">
        <f>VLOOKUP(H135,Presupuesto!$B$11:$C$565,2,0)</f>
        <v>#N/A</v>
      </c>
      <c r="J135" s="98" t="str">
        <f t="shared" si="13"/>
        <v>Investigación Científica</v>
      </c>
      <c r="K135" s="98" t="s">
        <v>410</v>
      </c>
      <c r="L135" s="144"/>
      <c r="M135" s="150"/>
      <c r="N135" s="118"/>
      <c r="O135" s="97">
        <f t="shared" si="11"/>
        <v>0</v>
      </c>
      <c r="P135" s="97">
        <f t="shared" si="14"/>
        <v>0</v>
      </c>
      <c r="Q135" s="97">
        <f t="shared" si="14"/>
        <v>0</v>
      </c>
    </row>
    <row r="136" spans="3:17" ht="15.75" thickBot="1" x14ac:dyDescent="0.3">
      <c r="C136" s="146"/>
      <c r="D136" s="158"/>
      <c r="E136" s="103"/>
      <c r="F136" s="105">
        <f t="shared" si="10"/>
        <v>0</v>
      </c>
      <c r="G136" s="161"/>
      <c r="H136" s="147"/>
      <c r="I136" s="131" t="e">
        <f>VLOOKUP(H136,Presupuesto!$B$11:$C$565,2,0)</f>
        <v>#N/A</v>
      </c>
      <c r="J136" s="106" t="str">
        <f t="shared" si="13"/>
        <v>Investigación Científica</v>
      </c>
      <c r="K136" s="124" t="s">
        <v>392</v>
      </c>
      <c r="L136" s="146"/>
      <c r="M136" s="158"/>
      <c r="N136" s="103"/>
      <c r="O136" s="105">
        <f t="shared" si="11"/>
        <v>0</v>
      </c>
      <c r="P136" s="105">
        <f t="shared" si="14"/>
        <v>0</v>
      </c>
      <c r="Q136" s="105">
        <f t="shared" si="14"/>
        <v>0</v>
      </c>
    </row>
    <row r="138" spans="3:17" ht="15.75" thickBot="1" x14ac:dyDescent="0.3"/>
    <row r="139" spans="3:17" ht="15.75" thickBot="1" x14ac:dyDescent="0.3">
      <c r="C139" s="156" t="s">
        <v>53</v>
      </c>
      <c r="D139" s="372">
        <f>SUM(F146:F179)</f>
        <v>0</v>
      </c>
      <c r="G139" s="79"/>
      <c r="H139" s="70"/>
      <c r="I139" s="70"/>
    </row>
    <row r="140" spans="3:17" x14ac:dyDescent="0.25">
      <c r="G140" s="79"/>
      <c r="H140" s="70"/>
      <c r="I140" s="70"/>
    </row>
    <row r="141" spans="3:17" x14ac:dyDescent="0.25">
      <c r="F141" s="70"/>
      <c r="G141" s="79"/>
      <c r="H141" s="70"/>
      <c r="I141" s="70"/>
    </row>
    <row r="142" spans="3:17" ht="15.75" x14ac:dyDescent="0.25">
      <c r="C142" s="301" t="s">
        <v>390</v>
      </c>
      <c r="D142" s="368"/>
      <c r="F142" s="70"/>
      <c r="G142" s="79"/>
      <c r="H142" s="70"/>
      <c r="I142" s="70"/>
    </row>
    <row r="143" spans="3:17" ht="18.75" x14ac:dyDescent="0.25">
      <c r="C143" s="209"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F143" s="70"/>
      <c r="G143" s="79"/>
      <c r="H143" s="70"/>
      <c r="I143" s="70"/>
    </row>
    <row r="144" spans="3:17" ht="42.75" thickBot="1" x14ac:dyDescent="0.3">
      <c r="F144" s="93"/>
      <c r="G144" s="76"/>
      <c r="H144" s="76"/>
      <c r="I144" s="76"/>
      <c r="L144" s="225"/>
      <c r="M144" s="226"/>
      <c r="N144" s="225"/>
      <c r="O144" s="225"/>
      <c r="P144" s="228" t="s">
        <v>467</v>
      </c>
      <c r="Q144" s="228" t="s">
        <v>468</v>
      </c>
    </row>
    <row r="145" spans="3:17" ht="30.75" thickBot="1" x14ac:dyDescent="0.3">
      <c r="C145" s="128" t="s">
        <v>44</v>
      </c>
      <c r="D145" s="128" t="s">
        <v>55</v>
      </c>
      <c r="E145" s="135" t="s">
        <v>57</v>
      </c>
      <c r="F145" s="134" t="s">
        <v>27</v>
      </c>
      <c r="G145" s="132" t="s">
        <v>130</v>
      </c>
      <c r="H145" s="135" t="s">
        <v>46</v>
      </c>
      <c r="I145" s="132" t="s">
        <v>131</v>
      </c>
      <c r="J145" s="132" t="s">
        <v>408</v>
      </c>
      <c r="K145" s="132" t="s">
        <v>409</v>
      </c>
      <c r="L145" s="222" t="s">
        <v>21</v>
      </c>
      <c r="M145" s="222" t="s">
        <v>55</v>
      </c>
      <c r="N145" s="223" t="s">
        <v>465</v>
      </c>
      <c r="O145" s="224" t="s">
        <v>466</v>
      </c>
      <c r="P145" s="227">
        <v>0.7</v>
      </c>
      <c r="Q145" s="227">
        <v>0.3</v>
      </c>
    </row>
    <row r="146" spans="3:17" x14ac:dyDescent="0.25">
      <c r="C146" s="140"/>
      <c r="D146" s="157"/>
      <c r="E146" s="123"/>
      <c r="F146" s="97">
        <f t="shared" ref="F146:F179" si="15">D146*E146</f>
        <v>0</v>
      </c>
      <c r="G146" s="160"/>
      <c r="H146" s="141"/>
      <c r="I146" s="129" t="e">
        <f>VLOOKUP(H146,Presupuesto!$B$11:$C$565,2,0)</f>
        <v>#N/A</v>
      </c>
      <c r="J146" s="217" t="s">
        <v>1357</v>
      </c>
      <c r="K146" s="98" t="s">
        <v>410</v>
      </c>
      <c r="L146" s="140"/>
      <c r="M146" s="157"/>
      <c r="N146" s="123"/>
      <c r="O146" s="97">
        <f t="shared" ref="O146:O179" si="16">M146*N146</f>
        <v>0</v>
      </c>
      <c r="P146" s="97">
        <f t="shared" ref="P146:Q165" si="17">$O146*P$16</f>
        <v>0</v>
      </c>
      <c r="Q146" s="97">
        <f t="shared" si="17"/>
        <v>0</v>
      </c>
    </row>
    <row r="147" spans="3:17" x14ac:dyDescent="0.25">
      <c r="C147" s="140"/>
      <c r="D147" s="157"/>
      <c r="E147" s="123"/>
      <c r="F147" s="97">
        <f t="shared" si="15"/>
        <v>0</v>
      </c>
      <c r="G147" s="160"/>
      <c r="H147" s="141"/>
      <c r="I147" s="129" t="e">
        <f>VLOOKUP(H147,Presupuesto!$B$11:$C$565,2,0)</f>
        <v>#N/A</v>
      </c>
      <c r="J147" s="98" t="str">
        <f>$J$146</f>
        <v>Investigación Científica</v>
      </c>
      <c r="K147" s="98" t="s">
        <v>410</v>
      </c>
      <c r="L147" s="140"/>
      <c r="M147" s="157"/>
      <c r="N147" s="123"/>
      <c r="O147" s="97">
        <f t="shared" si="16"/>
        <v>0</v>
      </c>
      <c r="P147" s="97">
        <f t="shared" si="17"/>
        <v>0</v>
      </c>
      <c r="Q147" s="97">
        <f t="shared" si="17"/>
        <v>0</v>
      </c>
    </row>
    <row r="148" spans="3:17" x14ac:dyDescent="0.25">
      <c r="C148" s="140"/>
      <c r="D148" s="157"/>
      <c r="E148" s="123"/>
      <c r="F148" s="97">
        <f t="shared" si="15"/>
        <v>0</v>
      </c>
      <c r="G148" s="160"/>
      <c r="H148" s="141"/>
      <c r="I148" s="129" t="e">
        <f>VLOOKUP(H148,Presupuesto!$B$11:$C$565,2,0)</f>
        <v>#N/A</v>
      </c>
      <c r="J148" s="98" t="str">
        <f t="shared" ref="J148:J179" si="18">$J$146</f>
        <v>Investigación Científica</v>
      </c>
      <c r="K148" s="98" t="s">
        <v>410</v>
      </c>
      <c r="L148" s="140"/>
      <c r="M148" s="157"/>
      <c r="N148" s="123"/>
      <c r="O148" s="97">
        <f t="shared" si="16"/>
        <v>0</v>
      </c>
      <c r="P148" s="97">
        <f t="shared" si="17"/>
        <v>0</v>
      </c>
      <c r="Q148" s="97">
        <f t="shared" si="17"/>
        <v>0</v>
      </c>
    </row>
    <row r="149" spans="3:17" x14ac:dyDescent="0.25">
      <c r="C149" s="140"/>
      <c r="D149" s="157"/>
      <c r="E149" s="123"/>
      <c r="F149" s="97">
        <f t="shared" si="15"/>
        <v>0</v>
      </c>
      <c r="G149" s="160"/>
      <c r="H149" s="141"/>
      <c r="I149" s="129" t="e">
        <f>VLOOKUP(H149,Presupuesto!$B$11:$C$565,2,0)</f>
        <v>#N/A</v>
      </c>
      <c r="J149" s="98" t="str">
        <f t="shared" si="18"/>
        <v>Investigación Científica</v>
      </c>
      <c r="K149" s="98" t="s">
        <v>410</v>
      </c>
      <c r="L149" s="140"/>
      <c r="M149" s="157"/>
      <c r="N149" s="123"/>
      <c r="O149" s="97">
        <f t="shared" si="16"/>
        <v>0</v>
      </c>
      <c r="P149" s="97">
        <f t="shared" si="17"/>
        <v>0</v>
      </c>
      <c r="Q149" s="97">
        <f t="shared" si="17"/>
        <v>0</v>
      </c>
    </row>
    <row r="150" spans="3:17" x14ac:dyDescent="0.25">
      <c r="C150" s="140"/>
      <c r="D150" s="157"/>
      <c r="E150" s="123"/>
      <c r="F150" s="97">
        <f t="shared" si="15"/>
        <v>0</v>
      </c>
      <c r="G150" s="160"/>
      <c r="H150" s="141"/>
      <c r="I150" s="129" t="e">
        <f>VLOOKUP(H150,Presupuesto!$B$11:$C$565,2,0)</f>
        <v>#N/A</v>
      </c>
      <c r="J150" s="98" t="str">
        <f t="shared" si="18"/>
        <v>Investigación Científica</v>
      </c>
      <c r="K150" s="98" t="s">
        <v>399</v>
      </c>
      <c r="L150" s="140"/>
      <c r="M150" s="157"/>
      <c r="N150" s="123"/>
      <c r="O150" s="97">
        <f t="shared" si="16"/>
        <v>0</v>
      </c>
      <c r="P150" s="97">
        <f t="shared" si="17"/>
        <v>0</v>
      </c>
      <c r="Q150" s="97">
        <f t="shared" si="17"/>
        <v>0</v>
      </c>
    </row>
    <row r="151" spans="3:17" x14ac:dyDescent="0.25">
      <c r="C151" s="140"/>
      <c r="D151" s="157"/>
      <c r="E151" s="123"/>
      <c r="F151" s="97">
        <f t="shared" si="15"/>
        <v>0</v>
      </c>
      <c r="G151" s="160"/>
      <c r="H151" s="141"/>
      <c r="I151" s="129" t="e">
        <f>VLOOKUP(H151,Presupuesto!$B$11:$C$565,2,0)</f>
        <v>#N/A</v>
      </c>
      <c r="J151" s="98" t="str">
        <f t="shared" si="18"/>
        <v>Investigación Científica</v>
      </c>
      <c r="K151" s="98" t="s">
        <v>410</v>
      </c>
      <c r="L151" s="140"/>
      <c r="M151" s="157"/>
      <c r="N151" s="123"/>
      <c r="O151" s="97">
        <f t="shared" si="16"/>
        <v>0</v>
      </c>
      <c r="P151" s="97">
        <f t="shared" si="17"/>
        <v>0</v>
      </c>
      <c r="Q151" s="97">
        <f t="shared" si="17"/>
        <v>0</v>
      </c>
    </row>
    <row r="152" spans="3:17" x14ac:dyDescent="0.25">
      <c r="C152" s="140"/>
      <c r="D152" s="157"/>
      <c r="E152" s="123"/>
      <c r="F152" s="97">
        <f t="shared" si="15"/>
        <v>0</v>
      </c>
      <c r="G152" s="160"/>
      <c r="H152" s="141"/>
      <c r="I152" s="129" t="e">
        <f>VLOOKUP(H152,Presupuesto!$B$11:$C$565,2,0)</f>
        <v>#N/A</v>
      </c>
      <c r="J152" s="98" t="str">
        <f t="shared" si="18"/>
        <v>Investigación Científica</v>
      </c>
      <c r="K152" s="98" t="s">
        <v>410</v>
      </c>
      <c r="L152" s="140"/>
      <c r="M152" s="157"/>
      <c r="N152" s="123"/>
      <c r="O152" s="97">
        <f t="shared" si="16"/>
        <v>0</v>
      </c>
      <c r="P152" s="97">
        <f t="shared" si="17"/>
        <v>0</v>
      </c>
      <c r="Q152" s="97">
        <f t="shared" si="17"/>
        <v>0</v>
      </c>
    </row>
    <row r="153" spans="3:17" x14ac:dyDescent="0.25">
      <c r="C153" s="140"/>
      <c r="D153" s="157"/>
      <c r="E153" s="123"/>
      <c r="F153" s="97">
        <f t="shared" si="15"/>
        <v>0</v>
      </c>
      <c r="G153" s="160"/>
      <c r="H153" s="141"/>
      <c r="I153" s="129" t="e">
        <f>VLOOKUP(H153,Presupuesto!$B$11:$C$565,2,0)</f>
        <v>#N/A</v>
      </c>
      <c r="J153" s="98" t="str">
        <f t="shared" si="18"/>
        <v>Investigación Científica</v>
      </c>
      <c r="K153" s="98" t="s">
        <v>410</v>
      </c>
      <c r="L153" s="140"/>
      <c r="M153" s="157"/>
      <c r="N153" s="123"/>
      <c r="O153" s="97">
        <f t="shared" si="16"/>
        <v>0</v>
      </c>
      <c r="P153" s="97">
        <f t="shared" si="17"/>
        <v>0</v>
      </c>
      <c r="Q153" s="97">
        <f t="shared" si="17"/>
        <v>0</v>
      </c>
    </row>
    <row r="154" spans="3:17" x14ac:dyDescent="0.25">
      <c r="C154" s="140"/>
      <c r="D154" s="157"/>
      <c r="E154" s="123"/>
      <c r="F154" s="97">
        <f t="shared" si="15"/>
        <v>0</v>
      </c>
      <c r="G154" s="160"/>
      <c r="H154" s="141"/>
      <c r="I154" s="129" t="e">
        <f>VLOOKUP(H154,Presupuesto!$B$11:$C$565,2,0)</f>
        <v>#N/A</v>
      </c>
      <c r="J154" s="98" t="str">
        <f t="shared" si="18"/>
        <v>Investigación Científica</v>
      </c>
      <c r="K154" s="98" t="s">
        <v>410</v>
      </c>
      <c r="L154" s="140"/>
      <c r="M154" s="157"/>
      <c r="N154" s="123"/>
      <c r="O154" s="97">
        <f t="shared" si="16"/>
        <v>0</v>
      </c>
      <c r="P154" s="97">
        <f t="shared" si="17"/>
        <v>0</v>
      </c>
      <c r="Q154" s="97">
        <f t="shared" si="17"/>
        <v>0</v>
      </c>
    </row>
    <row r="155" spans="3:17" x14ac:dyDescent="0.25">
      <c r="C155" s="140"/>
      <c r="D155" s="157"/>
      <c r="E155" s="123"/>
      <c r="F155" s="97">
        <f t="shared" si="15"/>
        <v>0</v>
      </c>
      <c r="G155" s="160"/>
      <c r="H155" s="141"/>
      <c r="I155" s="129" t="e">
        <f>VLOOKUP(H155,Presupuesto!$B$11:$C$565,2,0)</f>
        <v>#N/A</v>
      </c>
      <c r="J155" s="98" t="str">
        <f t="shared" si="18"/>
        <v>Investigación Científica</v>
      </c>
      <c r="K155" s="98" t="s">
        <v>410</v>
      </c>
      <c r="L155" s="140"/>
      <c r="M155" s="157"/>
      <c r="N155" s="123"/>
      <c r="O155" s="97">
        <f t="shared" si="16"/>
        <v>0</v>
      </c>
      <c r="P155" s="97">
        <f t="shared" si="17"/>
        <v>0</v>
      </c>
      <c r="Q155" s="97">
        <f t="shared" si="17"/>
        <v>0</v>
      </c>
    </row>
    <row r="156" spans="3:17" x14ac:dyDescent="0.25">
      <c r="C156" s="140"/>
      <c r="D156" s="157"/>
      <c r="E156" s="123"/>
      <c r="F156" s="97">
        <f t="shared" si="15"/>
        <v>0</v>
      </c>
      <c r="G156" s="160"/>
      <c r="H156" s="141"/>
      <c r="I156" s="129" t="e">
        <f>VLOOKUP(H156,Presupuesto!$B$11:$C$565,2,0)</f>
        <v>#N/A</v>
      </c>
      <c r="J156" s="98" t="str">
        <f t="shared" si="18"/>
        <v>Investigación Científica</v>
      </c>
      <c r="K156" s="98" t="s">
        <v>410</v>
      </c>
      <c r="L156" s="140"/>
      <c r="M156" s="157"/>
      <c r="N156" s="123"/>
      <c r="O156" s="97">
        <f t="shared" si="16"/>
        <v>0</v>
      </c>
      <c r="P156" s="97">
        <f t="shared" si="17"/>
        <v>0</v>
      </c>
      <c r="Q156" s="97">
        <f t="shared" si="17"/>
        <v>0</v>
      </c>
    </row>
    <row r="157" spans="3:17" x14ac:dyDescent="0.25">
      <c r="C157" s="140"/>
      <c r="D157" s="157"/>
      <c r="E157" s="123"/>
      <c r="F157" s="97">
        <f t="shared" si="15"/>
        <v>0</v>
      </c>
      <c r="G157" s="160"/>
      <c r="H157" s="141"/>
      <c r="I157" s="129" t="e">
        <f>VLOOKUP(H157,Presupuesto!$B$11:$C$565,2,0)</f>
        <v>#N/A</v>
      </c>
      <c r="J157" s="98" t="str">
        <f t="shared" si="18"/>
        <v>Investigación Científica</v>
      </c>
      <c r="K157" s="98" t="s">
        <v>410</v>
      </c>
      <c r="L157" s="140"/>
      <c r="M157" s="157"/>
      <c r="N157" s="123"/>
      <c r="O157" s="97">
        <f t="shared" si="16"/>
        <v>0</v>
      </c>
      <c r="P157" s="97">
        <f t="shared" si="17"/>
        <v>0</v>
      </c>
      <c r="Q157" s="97">
        <f t="shared" si="17"/>
        <v>0</v>
      </c>
    </row>
    <row r="158" spans="3:17" x14ac:dyDescent="0.25">
      <c r="C158" s="140"/>
      <c r="D158" s="157"/>
      <c r="E158" s="123"/>
      <c r="F158" s="97">
        <f t="shared" si="15"/>
        <v>0</v>
      </c>
      <c r="G158" s="160"/>
      <c r="H158" s="141"/>
      <c r="I158" s="129" t="e">
        <f>VLOOKUP(H158,Presupuesto!$B$11:$C$565,2,0)</f>
        <v>#N/A</v>
      </c>
      <c r="J158" s="98" t="str">
        <f t="shared" si="18"/>
        <v>Investigación Científica</v>
      </c>
      <c r="K158" s="98" t="s">
        <v>410</v>
      </c>
      <c r="L158" s="140"/>
      <c r="M158" s="157"/>
      <c r="N158" s="123"/>
      <c r="O158" s="97">
        <f t="shared" si="16"/>
        <v>0</v>
      </c>
      <c r="P158" s="97">
        <f t="shared" si="17"/>
        <v>0</v>
      </c>
      <c r="Q158" s="97">
        <f t="shared" si="17"/>
        <v>0</v>
      </c>
    </row>
    <row r="159" spans="3:17" x14ac:dyDescent="0.25">
      <c r="C159" s="140"/>
      <c r="D159" s="157"/>
      <c r="E159" s="123"/>
      <c r="F159" s="97">
        <f t="shared" si="15"/>
        <v>0</v>
      </c>
      <c r="G159" s="160"/>
      <c r="H159" s="141"/>
      <c r="I159" s="129" t="e">
        <f>VLOOKUP(H159,Presupuesto!$B$11:$C$565,2,0)</f>
        <v>#N/A</v>
      </c>
      <c r="J159" s="98" t="str">
        <f t="shared" si="18"/>
        <v>Investigación Científica</v>
      </c>
      <c r="K159" s="98" t="s">
        <v>410</v>
      </c>
      <c r="L159" s="140"/>
      <c r="M159" s="157"/>
      <c r="N159" s="123"/>
      <c r="O159" s="97">
        <f t="shared" si="16"/>
        <v>0</v>
      </c>
      <c r="P159" s="97">
        <f t="shared" si="17"/>
        <v>0</v>
      </c>
      <c r="Q159" s="97">
        <f t="shared" si="17"/>
        <v>0</v>
      </c>
    </row>
    <row r="160" spans="3:17" x14ac:dyDescent="0.25">
      <c r="C160" s="140"/>
      <c r="D160" s="157"/>
      <c r="E160" s="123"/>
      <c r="F160" s="97">
        <f t="shared" si="15"/>
        <v>0</v>
      </c>
      <c r="G160" s="160"/>
      <c r="H160" s="141"/>
      <c r="I160" s="129" t="e">
        <f>VLOOKUP(H160,Presupuesto!$B$11:$C$565,2,0)</f>
        <v>#N/A</v>
      </c>
      <c r="J160" s="98" t="str">
        <f t="shared" si="18"/>
        <v>Investigación Científica</v>
      </c>
      <c r="K160" s="98" t="s">
        <v>410</v>
      </c>
      <c r="L160" s="140"/>
      <c r="M160" s="157"/>
      <c r="N160" s="123"/>
      <c r="O160" s="97">
        <f t="shared" si="16"/>
        <v>0</v>
      </c>
      <c r="P160" s="97">
        <f t="shared" si="17"/>
        <v>0</v>
      </c>
      <c r="Q160" s="97">
        <f t="shared" si="17"/>
        <v>0</v>
      </c>
    </row>
    <row r="161" spans="3:17" x14ac:dyDescent="0.25">
      <c r="C161" s="140"/>
      <c r="D161" s="157"/>
      <c r="E161" s="123"/>
      <c r="F161" s="97">
        <f t="shared" si="15"/>
        <v>0</v>
      </c>
      <c r="G161" s="160"/>
      <c r="H161" s="141"/>
      <c r="I161" s="129" t="e">
        <f>VLOOKUP(H161,Presupuesto!$B$11:$C$565,2,0)</f>
        <v>#N/A</v>
      </c>
      <c r="J161" s="98" t="str">
        <f t="shared" si="18"/>
        <v>Investigación Científica</v>
      </c>
      <c r="K161" s="98" t="s">
        <v>410</v>
      </c>
      <c r="L161" s="140"/>
      <c r="M161" s="157"/>
      <c r="N161" s="123"/>
      <c r="O161" s="97">
        <f t="shared" si="16"/>
        <v>0</v>
      </c>
      <c r="P161" s="97">
        <f t="shared" si="17"/>
        <v>0</v>
      </c>
      <c r="Q161" s="97">
        <f t="shared" si="17"/>
        <v>0</v>
      </c>
    </row>
    <row r="162" spans="3:17" x14ac:dyDescent="0.25">
      <c r="C162" s="140"/>
      <c r="D162" s="157"/>
      <c r="E162" s="123"/>
      <c r="F162" s="97">
        <f t="shared" si="15"/>
        <v>0</v>
      </c>
      <c r="G162" s="160"/>
      <c r="H162" s="141"/>
      <c r="I162" s="129" t="e">
        <f>VLOOKUP(H162,Presupuesto!$B$11:$C$565,2,0)</f>
        <v>#N/A</v>
      </c>
      <c r="J162" s="98" t="str">
        <f t="shared" si="18"/>
        <v>Investigación Científica</v>
      </c>
      <c r="K162" s="98" t="s">
        <v>410</v>
      </c>
      <c r="L162" s="140"/>
      <c r="M162" s="157"/>
      <c r="N162" s="123"/>
      <c r="O162" s="97">
        <f t="shared" si="16"/>
        <v>0</v>
      </c>
      <c r="P162" s="97">
        <f t="shared" si="17"/>
        <v>0</v>
      </c>
      <c r="Q162" s="97">
        <f t="shared" si="17"/>
        <v>0</v>
      </c>
    </row>
    <row r="163" spans="3:17" x14ac:dyDescent="0.25">
      <c r="C163" s="140"/>
      <c r="D163" s="157"/>
      <c r="E163" s="123"/>
      <c r="F163" s="97">
        <f t="shared" si="15"/>
        <v>0</v>
      </c>
      <c r="G163" s="160"/>
      <c r="H163" s="141"/>
      <c r="I163" s="129" t="e">
        <f>VLOOKUP(H163,Presupuesto!$B$11:$C$565,2,0)</f>
        <v>#N/A</v>
      </c>
      <c r="J163" s="98" t="str">
        <f t="shared" si="18"/>
        <v>Investigación Científica</v>
      </c>
      <c r="K163" s="98" t="s">
        <v>410</v>
      </c>
      <c r="L163" s="140"/>
      <c r="M163" s="157"/>
      <c r="N163" s="123"/>
      <c r="O163" s="97">
        <f t="shared" si="16"/>
        <v>0</v>
      </c>
      <c r="P163" s="97">
        <f t="shared" si="17"/>
        <v>0</v>
      </c>
      <c r="Q163" s="97">
        <f t="shared" si="17"/>
        <v>0</v>
      </c>
    </row>
    <row r="164" spans="3:17" x14ac:dyDescent="0.25">
      <c r="C164" s="140"/>
      <c r="D164" s="157"/>
      <c r="E164" s="123"/>
      <c r="F164" s="97">
        <f t="shared" si="15"/>
        <v>0</v>
      </c>
      <c r="G164" s="160"/>
      <c r="H164" s="141"/>
      <c r="I164" s="129" t="e">
        <f>VLOOKUP(H164,Presupuesto!$B$11:$C$565,2,0)</f>
        <v>#N/A</v>
      </c>
      <c r="J164" s="98" t="str">
        <f t="shared" si="18"/>
        <v>Investigación Científica</v>
      </c>
      <c r="K164" s="98" t="s">
        <v>410</v>
      </c>
      <c r="L164" s="140"/>
      <c r="M164" s="157"/>
      <c r="N164" s="123"/>
      <c r="O164" s="97">
        <f t="shared" si="16"/>
        <v>0</v>
      </c>
      <c r="P164" s="97">
        <f t="shared" si="17"/>
        <v>0</v>
      </c>
      <c r="Q164" s="97">
        <f t="shared" si="17"/>
        <v>0</v>
      </c>
    </row>
    <row r="165" spans="3:17" x14ac:dyDescent="0.25">
      <c r="C165" s="140"/>
      <c r="D165" s="157"/>
      <c r="E165" s="123"/>
      <c r="F165" s="97">
        <f t="shared" si="15"/>
        <v>0</v>
      </c>
      <c r="G165" s="160"/>
      <c r="H165" s="141"/>
      <c r="I165" s="129" t="e">
        <f>VLOOKUP(H165,Presupuesto!$B$11:$C$565,2,0)</f>
        <v>#N/A</v>
      </c>
      <c r="J165" s="98" t="str">
        <f t="shared" si="18"/>
        <v>Investigación Científica</v>
      </c>
      <c r="K165" s="98" t="s">
        <v>410</v>
      </c>
      <c r="L165" s="140"/>
      <c r="M165" s="157"/>
      <c r="N165" s="123"/>
      <c r="O165" s="97">
        <f t="shared" si="16"/>
        <v>0</v>
      </c>
      <c r="P165" s="97">
        <f t="shared" si="17"/>
        <v>0</v>
      </c>
      <c r="Q165" s="97">
        <f t="shared" si="17"/>
        <v>0</v>
      </c>
    </row>
    <row r="166" spans="3:17" x14ac:dyDescent="0.25">
      <c r="C166" s="140"/>
      <c r="D166" s="157"/>
      <c r="E166" s="123"/>
      <c r="F166" s="97">
        <f t="shared" si="15"/>
        <v>0</v>
      </c>
      <c r="G166" s="160"/>
      <c r="H166" s="141"/>
      <c r="I166" s="129" t="e">
        <f>VLOOKUP(H166,Presupuesto!$B$11:$C$565,2,0)</f>
        <v>#N/A</v>
      </c>
      <c r="J166" s="98" t="str">
        <f t="shared" si="18"/>
        <v>Investigación Científica</v>
      </c>
      <c r="K166" s="98" t="s">
        <v>410</v>
      </c>
      <c r="L166" s="140"/>
      <c r="M166" s="157"/>
      <c r="N166" s="123"/>
      <c r="O166" s="97">
        <f t="shared" si="16"/>
        <v>0</v>
      </c>
      <c r="P166" s="97">
        <f t="shared" ref="P166:Q179" si="19">$O166*P$16</f>
        <v>0</v>
      </c>
      <c r="Q166" s="97">
        <f t="shared" si="19"/>
        <v>0</v>
      </c>
    </row>
    <row r="167" spans="3:17" x14ac:dyDescent="0.25">
      <c r="C167" s="142"/>
      <c r="D167" s="150"/>
      <c r="E167" s="118"/>
      <c r="F167" s="97">
        <f t="shared" si="15"/>
        <v>0</v>
      </c>
      <c r="G167" s="160"/>
      <c r="H167" s="143"/>
      <c r="I167" s="129" t="e">
        <f>VLOOKUP(H167,Presupuesto!$B$11:$C$565,2,0)</f>
        <v>#N/A</v>
      </c>
      <c r="J167" s="98" t="str">
        <f t="shared" si="18"/>
        <v>Investigación Científica</v>
      </c>
      <c r="K167" s="98" t="s">
        <v>410</v>
      </c>
      <c r="L167" s="142"/>
      <c r="M167" s="150"/>
      <c r="N167" s="118"/>
      <c r="O167" s="97">
        <f t="shared" si="16"/>
        <v>0</v>
      </c>
      <c r="P167" s="97">
        <f t="shared" si="19"/>
        <v>0</v>
      </c>
      <c r="Q167" s="97">
        <f t="shared" si="19"/>
        <v>0</v>
      </c>
    </row>
    <row r="168" spans="3:17" x14ac:dyDescent="0.25">
      <c r="C168" s="142"/>
      <c r="D168" s="150"/>
      <c r="E168" s="118"/>
      <c r="F168" s="97">
        <f t="shared" si="15"/>
        <v>0</v>
      </c>
      <c r="G168" s="160"/>
      <c r="H168" s="143"/>
      <c r="I168" s="129" t="e">
        <f>VLOOKUP(H168,Presupuesto!$B$11:$C$565,2,0)</f>
        <v>#N/A</v>
      </c>
      <c r="J168" s="98" t="str">
        <f t="shared" si="18"/>
        <v>Investigación Científica</v>
      </c>
      <c r="K168" s="98" t="s">
        <v>410</v>
      </c>
      <c r="L168" s="142"/>
      <c r="M168" s="150"/>
      <c r="N168" s="118"/>
      <c r="O168" s="97">
        <f t="shared" si="16"/>
        <v>0</v>
      </c>
      <c r="P168" s="97">
        <f t="shared" si="19"/>
        <v>0</v>
      </c>
      <c r="Q168" s="97">
        <f t="shared" si="19"/>
        <v>0</v>
      </c>
    </row>
    <row r="169" spans="3:17" x14ac:dyDescent="0.25">
      <c r="C169" s="142"/>
      <c r="D169" s="150"/>
      <c r="E169" s="118"/>
      <c r="F169" s="97">
        <f t="shared" si="15"/>
        <v>0</v>
      </c>
      <c r="G169" s="160"/>
      <c r="H169" s="143"/>
      <c r="I169" s="129" t="e">
        <f>VLOOKUP(H169,Presupuesto!$B$11:$C$565,2,0)</f>
        <v>#N/A</v>
      </c>
      <c r="J169" s="98" t="str">
        <f t="shared" si="18"/>
        <v>Investigación Científica</v>
      </c>
      <c r="K169" s="98" t="s">
        <v>410</v>
      </c>
      <c r="L169" s="142"/>
      <c r="M169" s="150"/>
      <c r="N169" s="118"/>
      <c r="O169" s="97">
        <f t="shared" si="16"/>
        <v>0</v>
      </c>
      <c r="P169" s="97">
        <f t="shared" si="19"/>
        <v>0</v>
      </c>
      <c r="Q169" s="97">
        <f t="shared" si="19"/>
        <v>0</v>
      </c>
    </row>
    <row r="170" spans="3:17" x14ac:dyDescent="0.25">
      <c r="C170" s="142"/>
      <c r="D170" s="150"/>
      <c r="E170" s="118"/>
      <c r="F170" s="97">
        <f t="shared" si="15"/>
        <v>0</v>
      </c>
      <c r="G170" s="160"/>
      <c r="H170" s="143"/>
      <c r="I170" s="129" t="e">
        <f>VLOOKUP(H170,Presupuesto!$B$11:$C$565,2,0)</f>
        <v>#N/A</v>
      </c>
      <c r="J170" s="98" t="str">
        <f t="shared" si="18"/>
        <v>Investigación Científica</v>
      </c>
      <c r="K170" s="98" t="s">
        <v>410</v>
      </c>
      <c r="L170" s="142"/>
      <c r="M170" s="150"/>
      <c r="N170" s="118"/>
      <c r="O170" s="97">
        <f t="shared" si="16"/>
        <v>0</v>
      </c>
      <c r="P170" s="97">
        <f t="shared" si="19"/>
        <v>0</v>
      </c>
      <c r="Q170" s="97">
        <f t="shared" si="19"/>
        <v>0</v>
      </c>
    </row>
    <row r="171" spans="3:17" x14ac:dyDescent="0.25">
      <c r="C171" s="142"/>
      <c r="D171" s="150"/>
      <c r="E171" s="118"/>
      <c r="F171" s="97">
        <f t="shared" si="15"/>
        <v>0</v>
      </c>
      <c r="G171" s="160"/>
      <c r="H171" s="143"/>
      <c r="I171" s="129" t="e">
        <f>VLOOKUP(H171,Presupuesto!$B$11:$C$565,2,0)</f>
        <v>#N/A</v>
      </c>
      <c r="J171" s="98" t="str">
        <f t="shared" si="18"/>
        <v>Investigación Científica</v>
      </c>
      <c r="K171" s="98" t="s">
        <v>410</v>
      </c>
      <c r="L171" s="142"/>
      <c r="M171" s="150"/>
      <c r="N171" s="118"/>
      <c r="O171" s="97">
        <f t="shared" si="16"/>
        <v>0</v>
      </c>
      <c r="P171" s="97">
        <f t="shared" si="19"/>
        <v>0</v>
      </c>
      <c r="Q171" s="97">
        <f t="shared" si="19"/>
        <v>0</v>
      </c>
    </row>
    <row r="172" spans="3:17" x14ac:dyDescent="0.25">
      <c r="C172" s="142"/>
      <c r="D172" s="150"/>
      <c r="E172" s="118"/>
      <c r="F172" s="97">
        <f t="shared" si="15"/>
        <v>0</v>
      </c>
      <c r="G172" s="160"/>
      <c r="H172" s="143"/>
      <c r="I172" s="129" t="e">
        <f>VLOOKUP(H172,Presupuesto!$B$11:$C$565,2,0)</f>
        <v>#N/A</v>
      </c>
      <c r="J172" s="98" t="str">
        <f t="shared" si="18"/>
        <v>Investigación Científica</v>
      </c>
      <c r="K172" s="98" t="s">
        <v>410</v>
      </c>
      <c r="L172" s="142"/>
      <c r="M172" s="150"/>
      <c r="N172" s="118"/>
      <c r="O172" s="97">
        <f t="shared" si="16"/>
        <v>0</v>
      </c>
      <c r="P172" s="97">
        <f t="shared" si="19"/>
        <v>0</v>
      </c>
      <c r="Q172" s="97">
        <f t="shared" si="19"/>
        <v>0</v>
      </c>
    </row>
    <row r="173" spans="3:17" x14ac:dyDescent="0.25">
      <c r="C173" s="142"/>
      <c r="D173" s="150"/>
      <c r="E173" s="118"/>
      <c r="F173" s="97">
        <f t="shared" si="15"/>
        <v>0</v>
      </c>
      <c r="G173" s="160"/>
      <c r="H173" s="143"/>
      <c r="I173" s="129" t="e">
        <f>VLOOKUP(H173,Presupuesto!$B$11:$C$565,2,0)</f>
        <v>#N/A</v>
      </c>
      <c r="J173" s="98" t="str">
        <f t="shared" si="18"/>
        <v>Investigación Científica</v>
      </c>
      <c r="K173" s="98" t="s">
        <v>410</v>
      </c>
      <c r="L173" s="142"/>
      <c r="M173" s="150"/>
      <c r="N173" s="118"/>
      <c r="O173" s="97">
        <f t="shared" si="16"/>
        <v>0</v>
      </c>
      <c r="P173" s="97">
        <f t="shared" si="19"/>
        <v>0</v>
      </c>
      <c r="Q173" s="97">
        <f t="shared" si="19"/>
        <v>0</v>
      </c>
    </row>
    <row r="174" spans="3:17" x14ac:dyDescent="0.25">
      <c r="C174" s="142"/>
      <c r="D174" s="150"/>
      <c r="E174" s="118"/>
      <c r="F174" s="97">
        <f t="shared" si="15"/>
        <v>0</v>
      </c>
      <c r="G174" s="160"/>
      <c r="H174" s="143"/>
      <c r="I174" s="129" t="e">
        <f>VLOOKUP(H174,Presupuesto!$B$11:$C$565,2,0)</f>
        <v>#N/A</v>
      </c>
      <c r="J174" s="98" t="str">
        <f t="shared" si="18"/>
        <v>Investigación Científica</v>
      </c>
      <c r="K174" s="98" t="s">
        <v>410</v>
      </c>
      <c r="L174" s="142"/>
      <c r="M174" s="150"/>
      <c r="N174" s="118"/>
      <c r="O174" s="97">
        <f t="shared" si="16"/>
        <v>0</v>
      </c>
      <c r="P174" s="97">
        <f t="shared" si="19"/>
        <v>0</v>
      </c>
      <c r="Q174" s="97">
        <f t="shared" si="19"/>
        <v>0</v>
      </c>
    </row>
    <row r="175" spans="3:17" x14ac:dyDescent="0.25">
      <c r="C175" s="144"/>
      <c r="D175" s="150"/>
      <c r="E175" s="118"/>
      <c r="F175" s="97">
        <f t="shared" si="15"/>
        <v>0</v>
      </c>
      <c r="G175" s="160"/>
      <c r="H175" s="145"/>
      <c r="I175" s="129" t="e">
        <f>VLOOKUP(H175,Presupuesto!$B$11:$C$565,2,0)</f>
        <v>#N/A</v>
      </c>
      <c r="J175" s="98" t="str">
        <f t="shared" si="18"/>
        <v>Investigación Científica</v>
      </c>
      <c r="K175" s="98" t="s">
        <v>401</v>
      </c>
      <c r="L175" s="144"/>
      <c r="M175" s="150"/>
      <c r="N175" s="118"/>
      <c r="O175" s="97">
        <f t="shared" si="16"/>
        <v>0</v>
      </c>
      <c r="P175" s="97">
        <f t="shared" si="19"/>
        <v>0</v>
      </c>
      <c r="Q175" s="97">
        <f t="shared" si="19"/>
        <v>0</v>
      </c>
    </row>
    <row r="176" spans="3:17" x14ac:dyDescent="0.25">
      <c r="C176" s="144"/>
      <c r="D176" s="150"/>
      <c r="E176" s="118"/>
      <c r="F176" s="97">
        <f t="shared" si="15"/>
        <v>0</v>
      </c>
      <c r="G176" s="160"/>
      <c r="H176" s="145"/>
      <c r="I176" s="129" t="e">
        <f>VLOOKUP(H176,Presupuesto!$B$11:$C$565,2,0)</f>
        <v>#N/A</v>
      </c>
      <c r="J176" s="98" t="str">
        <f t="shared" si="18"/>
        <v>Investigación Científica</v>
      </c>
      <c r="K176" s="98" t="s">
        <v>410</v>
      </c>
      <c r="L176" s="144"/>
      <c r="M176" s="150"/>
      <c r="N176" s="118"/>
      <c r="O176" s="97">
        <f t="shared" si="16"/>
        <v>0</v>
      </c>
      <c r="P176" s="97">
        <f t="shared" si="19"/>
        <v>0</v>
      </c>
      <c r="Q176" s="97">
        <f t="shared" si="19"/>
        <v>0</v>
      </c>
    </row>
    <row r="177" spans="3:17" x14ac:dyDescent="0.25">
      <c r="C177" s="144"/>
      <c r="D177" s="150"/>
      <c r="E177" s="118"/>
      <c r="F177" s="97">
        <f t="shared" si="15"/>
        <v>0</v>
      </c>
      <c r="G177" s="160"/>
      <c r="H177" s="145"/>
      <c r="I177" s="129" t="e">
        <f>VLOOKUP(H177,Presupuesto!$B$11:$C$565,2,0)</f>
        <v>#N/A</v>
      </c>
      <c r="J177" s="98" t="str">
        <f t="shared" si="18"/>
        <v>Investigación Científica</v>
      </c>
      <c r="K177" s="98" t="s">
        <v>410</v>
      </c>
      <c r="L177" s="144"/>
      <c r="M177" s="150"/>
      <c r="N177" s="118"/>
      <c r="O177" s="97">
        <f t="shared" si="16"/>
        <v>0</v>
      </c>
      <c r="P177" s="97">
        <f t="shared" si="19"/>
        <v>0</v>
      </c>
      <c r="Q177" s="97">
        <f t="shared" si="19"/>
        <v>0</v>
      </c>
    </row>
    <row r="178" spans="3:17" x14ac:dyDescent="0.25">
      <c r="C178" s="144"/>
      <c r="D178" s="150"/>
      <c r="E178" s="118"/>
      <c r="F178" s="97">
        <f t="shared" si="15"/>
        <v>0</v>
      </c>
      <c r="G178" s="160"/>
      <c r="H178" s="145"/>
      <c r="I178" s="129" t="e">
        <f>VLOOKUP(H178,Presupuesto!$B$11:$C$565,2,0)</f>
        <v>#N/A</v>
      </c>
      <c r="J178" s="98" t="str">
        <f t="shared" si="18"/>
        <v>Investigación Científica</v>
      </c>
      <c r="K178" s="98" t="s">
        <v>410</v>
      </c>
      <c r="L178" s="144"/>
      <c r="M178" s="150"/>
      <c r="N178" s="118"/>
      <c r="O178" s="97">
        <f t="shared" si="16"/>
        <v>0</v>
      </c>
      <c r="P178" s="97">
        <f t="shared" si="19"/>
        <v>0</v>
      </c>
      <c r="Q178" s="97">
        <f t="shared" si="19"/>
        <v>0</v>
      </c>
    </row>
    <row r="179" spans="3:17" ht="15.75" thickBot="1" x14ac:dyDescent="0.3">
      <c r="C179" s="146"/>
      <c r="D179" s="158"/>
      <c r="E179" s="103"/>
      <c r="F179" s="105">
        <f t="shared" si="15"/>
        <v>0</v>
      </c>
      <c r="G179" s="161"/>
      <c r="H179" s="147"/>
      <c r="I179" s="131" t="e">
        <f>VLOOKUP(H179,Presupuesto!$B$11:$C$565,2,0)</f>
        <v>#N/A</v>
      </c>
      <c r="J179" s="106" t="str">
        <f t="shared" si="18"/>
        <v>Investigación Científica</v>
      </c>
      <c r="K179" s="124" t="s">
        <v>392</v>
      </c>
      <c r="L179" s="146"/>
      <c r="M179" s="158"/>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activeCell="C18" sqref="C18"/>
    </sheetView>
  </sheetViews>
  <sheetFormatPr baseColWidth="10" defaultColWidth="11.5703125" defaultRowHeight="15" x14ac:dyDescent="0.25"/>
  <cols>
    <col min="1" max="1" width="35.5703125" style="86" customWidth="1"/>
    <col min="2" max="2" width="21.7109375" style="86" customWidth="1"/>
    <col min="3" max="3" width="27.42578125" style="86" customWidth="1"/>
    <col min="4" max="4" width="27.42578125" style="465" customWidth="1"/>
    <col min="5" max="5" width="27.42578125" style="86" customWidth="1"/>
    <col min="6" max="6" width="27.42578125" style="77" customWidth="1"/>
    <col min="7" max="7" width="27.42578125" style="86" customWidth="1"/>
    <col min="8" max="8" width="15.28515625" style="86" customWidth="1"/>
    <col min="9" max="9" width="13.7109375" style="86" bestFit="1" customWidth="1"/>
    <col min="10" max="10" width="15.28515625" style="86" customWidth="1"/>
    <col min="11" max="11" width="18.85546875" style="86" customWidth="1"/>
    <col min="12" max="12" width="12.7109375" style="86" bestFit="1" customWidth="1"/>
    <col min="13" max="13" width="13.7109375" style="86" bestFit="1" customWidth="1"/>
    <col min="14" max="15" width="12.7109375" style="86" bestFit="1" customWidth="1"/>
    <col min="16" max="16" width="15.28515625" style="86" customWidth="1"/>
    <col min="17" max="17" width="18.28515625" style="86" customWidth="1"/>
    <col min="18" max="20" width="14.140625" style="86" customWidth="1"/>
    <col min="21" max="21" width="17" style="86" customWidth="1"/>
    <col min="22" max="16384" width="11.5703125" style="86"/>
  </cols>
  <sheetData>
    <row r="1" spans="1:21" ht="18" customHeight="1" x14ac:dyDescent="0.25">
      <c r="B1" s="506" t="s">
        <v>1687</v>
      </c>
      <c r="C1" s="507" t="s">
        <v>1688</v>
      </c>
      <c r="D1" s="206"/>
      <c r="E1" s="206"/>
      <c r="F1" s="239"/>
      <c r="H1" s="207" t="s">
        <v>1341</v>
      </c>
      <c r="I1" s="206"/>
      <c r="J1" s="206"/>
      <c r="K1" s="206"/>
      <c r="L1" s="206"/>
      <c r="M1" s="206"/>
      <c r="N1" s="206"/>
      <c r="O1" s="206"/>
      <c r="P1" s="206"/>
      <c r="Q1" s="206"/>
      <c r="R1" s="206"/>
      <c r="S1" s="206"/>
      <c r="T1" s="206"/>
      <c r="U1" s="206"/>
    </row>
    <row r="2" spans="1:21" ht="18" customHeight="1" x14ac:dyDescent="0.25">
      <c r="A2" s="309" t="s">
        <v>1340</v>
      </c>
      <c r="B2" s="206"/>
      <c r="C2" s="206"/>
      <c r="D2" s="206"/>
      <c r="E2" s="206"/>
      <c r="F2" s="239"/>
      <c r="H2" s="207"/>
      <c r="I2" s="206"/>
      <c r="J2" s="206"/>
      <c r="K2" s="206"/>
      <c r="L2" s="206"/>
      <c r="M2" s="206"/>
      <c r="N2" s="206"/>
      <c r="O2" s="206"/>
      <c r="P2" s="206"/>
      <c r="Q2" s="206"/>
      <c r="R2" s="206"/>
      <c r="S2" s="206"/>
      <c r="T2" s="206"/>
      <c r="U2" s="206"/>
    </row>
    <row r="3" spans="1:21" ht="18" customHeight="1" x14ac:dyDescent="0.25">
      <c r="A3" s="309" t="s">
        <v>1342</v>
      </c>
      <c r="B3" s="206"/>
      <c r="C3" s="206"/>
      <c r="D3" s="206"/>
      <c r="E3" s="206"/>
      <c r="F3" s="239"/>
      <c r="H3" s="207"/>
      <c r="I3" s="206"/>
      <c r="J3" s="206"/>
      <c r="K3" s="206"/>
      <c r="L3" s="206"/>
      <c r="M3" s="206"/>
      <c r="N3" s="206"/>
      <c r="O3" s="206"/>
      <c r="P3" s="206"/>
      <c r="Q3" s="206"/>
      <c r="R3" s="206"/>
      <c r="S3" s="206"/>
      <c r="T3" s="206"/>
      <c r="U3" s="206"/>
    </row>
    <row r="4" spans="1:21" ht="18" customHeight="1" x14ac:dyDescent="0.25">
      <c r="A4" s="309" t="s">
        <v>1371</v>
      </c>
      <c r="B4" s="206"/>
      <c r="C4" s="206"/>
      <c r="D4" s="206"/>
      <c r="E4" s="206"/>
      <c r="F4" s="239"/>
      <c r="H4" s="207"/>
      <c r="I4" s="206"/>
      <c r="J4" s="206"/>
      <c r="K4" s="206"/>
      <c r="L4" s="206"/>
      <c r="M4" s="206"/>
      <c r="N4" s="206"/>
      <c r="O4" s="206"/>
      <c r="P4" s="206"/>
      <c r="Q4" s="206"/>
      <c r="R4" s="206"/>
      <c r="S4" s="206"/>
      <c r="T4" s="206"/>
      <c r="U4" s="206"/>
    </row>
    <row r="5" spans="1:21" ht="14.45" customHeight="1" x14ac:dyDescent="0.25">
      <c r="A5" s="575" t="s">
        <v>96</v>
      </c>
      <c r="B5" s="574" t="s">
        <v>110</v>
      </c>
      <c r="C5" s="577" t="s">
        <v>1536</v>
      </c>
      <c r="D5" s="577" t="s">
        <v>1537</v>
      </c>
      <c r="E5" s="577" t="s">
        <v>86</v>
      </c>
      <c r="F5" s="577" t="s">
        <v>390</v>
      </c>
      <c r="G5" s="577" t="s">
        <v>87</v>
      </c>
      <c r="H5" s="580" t="s">
        <v>99</v>
      </c>
      <c r="I5" s="586"/>
      <c r="J5" s="586"/>
      <c r="K5" s="586"/>
      <c r="L5" s="586"/>
      <c r="M5" s="586"/>
      <c r="N5" s="586"/>
      <c r="O5" s="581"/>
      <c r="P5" s="582" t="s">
        <v>100</v>
      </c>
      <c r="Q5" s="583"/>
      <c r="R5" s="574" t="s">
        <v>102</v>
      </c>
      <c r="S5" s="574" t="s">
        <v>109</v>
      </c>
      <c r="T5" s="574" t="s">
        <v>108</v>
      </c>
      <c r="U5" s="571" t="s">
        <v>88</v>
      </c>
    </row>
    <row r="6" spans="1:21" ht="14.45" customHeight="1" x14ac:dyDescent="0.25">
      <c r="A6" s="575"/>
      <c r="B6" s="575"/>
      <c r="C6" s="578"/>
      <c r="D6" s="578"/>
      <c r="E6" s="578"/>
      <c r="F6" s="578"/>
      <c r="G6" s="578"/>
      <c r="H6" s="580" t="s">
        <v>103</v>
      </c>
      <c r="I6" s="581"/>
      <c r="J6" s="580" t="s">
        <v>104</v>
      </c>
      <c r="K6" s="581"/>
      <c r="L6" s="580" t="s">
        <v>105</v>
      </c>
      <c r="M6" s="581"/>
      <c r="N6" s="580" t="s">
        <v>106</v>
      </c>
      <c r="O6" s="581"/>
      <c r="P6" s="584"/>
      <c r="Q6" s="585"/>
      <c r="R6" s="575"/>
      <c r="S6" s="575"/>
      <c r="T6" s="575"/>
      <c r="U6" s="572"/>
    </row>
    <row r="7" spans="1:21" ht="25.5" x14ac:dyDescent="0.25">
      <c r="A7" s="576"/>
      <c r="B7" s="576"/>
      <c r="C7" s="579"/>
      <c r="D7" s="579"/>
      <c r="E7" s="579"/>
      <c r="F7" s="579"/>
      <c r="G7" s="579"/>
      <c r="H7" s="440" t="s">
        <v>107</v>
      </c>
      <c r="I7" s="440" t="s">
        <v>12</v>
      </c>
      <c r="J7" s="440" t="s">
        <v>107</v>
      </c>
      <c r="K7" s="440" t="s">
        <v>12</v>
      </c>
      <c r="L7" s="440" t="s">
        <v>107</v>
      </c>
      <c r="M7" s="440" t="s">
        <v>12</v>
      </c>
      <c r="N7" s="440" t="s">
        <v>107</v>
      </c>
      <c r="O7" s="440" t="s">
        <v>12</v>
      </c>
      <c r="P7" s="440" t="s">
        <v>107</v>
      </c>
      <c r="Q7" s="440" t="s">
        <v>12</v>
      </c>
      <c r="R7" s="576"/>
      <c r="S7" s="576"/>
      <c r="T7" s="576"/>
      <c r="U7" s="573"/>
    </row>
    <row r="8" spans="1:21" ht="15.75" x14ac:dyDescent="0.25">
      <c r="A8" s="441"/>
      <c r="B8" s="442"/>
      <c r="C8" s="443"/>
      <c r="D8" s="443"/>
      <c r="E8" s="443"/>
      <c r="F8" s="444"/>
      <c r="G8" s="443"/>
      <c r="H8" s="445"/>
      <c r="I8" s="445"/>
      <c r="J8" s="445"/>
      <c r="K8" s="445"/>
      <c r="L8" s="445"/>
      <c r="M8" s="445"/>
      <c r="N8" s="445"/>
      <c r="O8" s="445"/>
      <c r="P8" s="445"/>
      <c r="Q8" s="445"/>
      <c r="R8" s="446"/>
      <c r="S8" s="446"/>
      <c r="T8" s="446"/>
      <c r="U8" s="447"/>
    </row>
    <row r="9" spans="1:21" ht="15.75" x14ac:dyDescent="0.25">
      <c r="A9" s="593" t="s">
        <v>1372</v>
      </c>
      <c r="B9" s="590" t="s">
        <v>1373</v>
      </c>
      <c r="C9" s="323"/>
      <c r="D9" s="323"/>
      <c r="E9" s="323"/>
      <c r="F9" s="71"/>
      <c r="G9" s="71"/>
      <c r="H9" s="202"/>
      <c r="I9" s="203"/>
      <c r="J9" s="202"/>
      <c r="K9" s="203"/>
      <c r="L9" s="202"/>
      <c r="M9" s="203"/>
      <c r="N9" s="202"/>
      <c r="O9" s="203"/>
      <c r="P9" s="378">
        <f>H9+J9+L9+N9</f>
        <v>0</v>
      </c>
      <c r="Q9" s="378">
        <f>I9+K9+M9+O9</f>
        <v>0</v>
      </c>
      <c r="R9" s="71"/>
      <c r="S9" s="71"/>
      <c r="T9" s="71"/>
      <c r="U9" s="71"/>
    </row>
    <row r="10" spans="1:21" ht="15.75" x14ac:dyDescent="0.25">
      <c r="A10" s="594"/>
      <c r="B10" s="591"/>
      <c r="C10" s="323"/>
      <c r="D10" s="323"/>
      <c r="E10" s="323"/>
      <c r="F10" s="71"/>
      <c r="G10" s="71"/>
      <c r="H10" s="202"/>
      <c r="I10" s="203"/>
      <c r="J10" s="202"/>
      <c r="K10" s="203"/>
      <c r="L10" s="202"/>
      <c r="M10" s="203"/>
      <c r="N10" s="202"/>
      <c r="O10" s="203"/>
      <c r="P10" s="378">
        <f t="shared" ref="P10:P27" si="0">H10+J10+L10+N10</f>
        <v>0</v>
      </c>
      <c r="Q10" s="378">
        <f t="shared" ref="Q10:Q27" si="1">I10+K10+M10+O10</f>
        <v>0</v>
      </c>
      <c r="R10" s="71"/>
      <c r="S10" s="71"/>
      <c r="T10" s="71"/>
      <c r="U10" s="71"/>
    </row>
    <row r="11" spans="1:21" ht="15.75" x14ac:dyDescent="0.25">
      <c r="A11" s="594"/>
      <c r="B11" s="591"/>
      <c r="C11" s="323"/>
      <c r="D11" s="323"/>
      <c r="E11" s="323"/>
      <c r="F11" s="71"/>
      <c r="G11" s="71"/>
      <c r="H11" s="202"/>
      <c r="I11" s="203"/>
      <c r="J11" s="202"/>
      <c r="K11" s="203"/>
      <c r="L11" s="202"/>
      <c r="M11" s="203"/>
      <c r="N11" s="202"/>
      <c r="O11" s="203"/>
      <c r="P11" s="378">
        <f t="shared" si="0"/>
        <v>0</v>
      </c>
      <c r="Q11" s="378">
        <f t="shared" si="1"/>
        <v>0</v>
      </c>
      <c r="R11" s="71"/>
      <c r="S11" s="71"/>
      <c r="T11" s="71"/>
      <c r="U11" s="71"/>
    </row>
    <row r="12" spans="1:21" ht="15.75" x14ac:dyDescent="0.25">
      <c r="A12" s="594"/>
      <c r="B12" s="591"/>
      <c r="C12" s="323"/>
      <c r="D12" s="323"/>
      <c r="E12" s="323"/>
      <c r="F12" s="71"/>
      <c r="G12" s="71"/>
      <c r="H12" s="202"/>
      <c r="I12" s="203"/>
      <c r="J12" s="202"/>
      <c r="K12" s="203"/>
      <c r="L12" s="202"/>
      <c r="M12" s="203"/>
      <c r="N12" s="202"/>
      <c r="O12" s="203"/>
      <c r="P12" s="378">
        <f t="shared" si="0"/>
        <v>0</v>
      </c>
      <c r="Q12" s="378">
        <f t="shared" si="1"/>
        <v>0</v>
      </c>
      <c r="R12" s="71"/>
      <c r="S12" s="71"/>
      <c r="T12" s="71"/>
      <c r="U12" s="71"/>
    </row>
    <row r="13" spans="1:21" ht="15.75" x14ac:dyDescent="0.25">
      <c r="A13" s="594"/>
      <c r="B13" s="591"/>
      <c r="C13" s="323"/>
      <c r="D13" s="323"/>
      <c r="E13" s="323"/>
      <c r="F13" s="71"/>
      <c r="G13" s="71"/>
      <c r="H13" s="202"/>
      <c r="I13" s="203"/>
      <c r="J13" s="202"/>
      <c r="K13" s="203"/>
      <c r="L13" s="202"/>
      <c r="M13" s="203"/>
      <c r="N13" s="202"/>
      <c r="O13" s="203"/>
      <c r="P13" s="378">
        <f t="shared" si="0"/>
        <v>0</v>
      </c>
      <c r="Q13" s="378">
        <f t="shared" si="1"/>
        <v>0</v>
      </c>
      <c r="R13" s="71"/>
      <c r="S13" s="71"/>
      <c r="T13" s="71"/>
      <c r="U13" s="71"/>
    </row>
    <row r="14" spans="1:21" ht="15.75" x14ac:dyDescent="0.25">
      <c r="A14" s="594"/>
      <c r="B14" s="591"/>
      <c r="C14" s="323"/>
      <c r="D14" s="323"/>
      <c r="E14" s="323"/>
      <c r="F14" s="71"/>
      <c r="G14" s="71"/>
      <c r="H14" s="202"/>
      <c r="I14" s="203"/>
      <c r="J14" s="202"/>
      <c r="K14" s="203"/>
      <c r="L14" s="202"/>
      <c r="M14" s="203"/>
      <c r="N14" s="202"/>
      <c r="O14" s="203"/>
      <c r="P14" s="378">
        <f t="shared" si="0"/>
        <v>0</v>
      </c>
      <c r="Q14" s="378">
        <f t="shared" si="1"/>
        <v>0</v>
      </c>
      <c r="R14" s="71"/>
      <c r="S14" s="71"/>
      <c r="T14" s="71"/>
      <c r="U14" s="71"/>
    </row>
    <row r="15" spans="1:21" ht="15.75" x14ac:dyDescent="0.25">
      <c r="A15" s="594"/>
      <c r="B15" s="591"/>
      <c r="C15" s="323"/>
      <c r="D15" s="323"/>
      <c r="E15" s="323"/>
      <c r="F15" s="71"/>
      <c r="G15" s="71"/>
      <c r="H15" s="202"/>
      <c r="I15" s="203"/>
      <c r="J15" s="202"/>
      <c r="K15" s="203"/>
      <c r="L15" s="202"/>
      <c r="M15" s="203"/>
      <c r="N15" s="202"/>
      <c r="O15" s="203"/>
      <c r="P15" s="378">
        <f t="shared" si="0"/>
        <v>0</v>
      </c>
      <c r="Q15" s="378">
        <f t="shared" si="1"/>
        <v>0</v>
      </c>
      <c r="R15" s="71"/>
      <c r="S15" s="71"/>
      <c r="T15" s="71"/>
      <c r="U15" s="71"/>
    </row>
    <row r="16" spans="1:21" ht="15.75" x14ac:dyDescent="0.25">
      <c r="A16" s="594"/>
      <c r="B16" s="591"/>
      <c r="C16" s="323"/>
      <c r="D16" s="323"/>
      <c r="E16" s="323"/>
      <c r="F16" s="71"/>
      <c r="G16" s="71"/>
      <c r="H16" s="202"/>
      <c r="I16" s="203"/>
      <c r="J16" s="202"/>
      <c r="K16" s="203"/>
      <c r="L16" s="202"/>
      <c r="M16" s="203"/>
      <c r="N16" s="202"/>
      <c r="O16" s="203"/>
      <c r="P16" s="378">
        <f t="shared" si="0"/>
        <v>0</v>
      </c>
      <c r="Q16" s="378">
        <f t="shared" si="1"/>
        <v>0</v>
      </c>
      <c r="R16" s="71"/>
      <c r="S16" s="71"/>
      <c r="T16" s="71"/>
      <c r="U16" s="71"/>
    </row>
    <row r="17" spans="1:21" ht="15.75" x14ac:dyDescent="0.25">
      <c r="A17" s="594"/>
      <c r="B17" s="591"/>
      <c r="C17" s="323"/>
      <c r="D17" s="323"/>
      <c r="E17" s="323"/>
      <c r="F17" s="71"/>
      <c r="G17" s="71"/>
      <c r="H17" s="202"/>
      <c r="I17" s="203"/>
      <c r="J17" s="202"/>
      <c r="K17" s="203"/>
      <c r="L17" s="202"/>
      <c r="M17" s="203"/>
      <c r="N17" s="202"/>
      <c r="O17" s="203"/>
      <c r="P17" s="378">
        <f t="shared" si="0"/>
        <v>0</v>
      </c>
      <c r="Q17" s="378">
        <f t="shared" si="1"/>
        <v>0</v>
      </c>
      <c r="R17" s="71"/>
      <c r="S17" s="71"/>
      <c r="T17" s="71"/>
      <c r="U17" s="71"/>
    </row>
    <row r="18" spans="1:21" ht="15.75" x14ac:dyDescent="0.25">
      <c r="A18" s="595"/>
      <c r="B18" s="592"/>
      <c r="C18" s="323"/>
      <c r="D18" s="323"/>
      <c r="E18" s="323"/>
      <c r="F18" s="71"/>
      <c r="G18" s="71"/>
      <c r="H18" s="202"/>
      <c r="I18" s="203"/>
      <c r="J18" s="202"/>
      <c r="K18" s="203"/>
      <c r="L18" s="202"/>
      <c r="M18" s="203"/>
      <c r="N18" s="202"/>
      <c r="O18" s="203"/>
      <c r="P18" s="378">
        <f t="shared" si="0"/>
        <v>0</v>
      </c>
      <c r="Q18" s="378">
        <f t="shared" si="1"/>
        <v>0</v>
      </c>
      <c r="R18" s="71"/>
      <c r="S18" s="71"/>
      <c r="T18" s="71"/>
      <c r="U18" s="71"/>
    </row>
    <row r="19" spans="1:21" ht="15.75" x14ac:dyDescent="0.25">
      <c r="A19" s="587" t="s">
        <v>1374</v>
      </c>
      <c r="B19" s="587" t="s">
        <v>1373</v>
      </c>
      <c r="C19" s="343"/>
      <c r="D19" s="343"/>
      <c r="E19" s="323"/>
      <c r="F19" s="71"/>
      <c r="G19" s="71"/>
      <c r="H19" s="71"/>
      <c r="I19" s="344"/>
      <c r="J19" s="71"/>
      <c r="K19" s="71"/>
      <c r="L19" s="71"/>
      <c r="M19" s="344"/>
      <c r="N19" s="71"/>
      <c r="O19" s="71"/>
      <c r="P19" s="378">
        <f t="shared" si="0"/>
        <v>0</v>
      </c>
      <c r="Q19" s="378">
        <f t="shared" si="1"/>
        <v>0</v>
      </c>
      <c r="R19" s="71"/>
      <c r="S19" s="71"/>
      <c r="T19" s="71"/>
      <c r="U19" s="71"/>
    </row>
    <row r="20" spans="1:21" ht="15.75" x14ac:dyDescent="0.25">
      <c r="A20" s="588"/>
      <c r="B20" s="588"/>
      <c r="C20" s="343"/>
      <c r="D20" s="343"/>
      <c r="E20" s="323"/>
      <c r="F20" s="71"/>
      <c r="G20" s="71"/>
      <c r="H20" s="71"/>
      <c r="I20" s="344"/>
      <c r="J20" s="71"/>
      <c r="K20" s="71"/>
      <c r="L20" s="71"/>
      <c r="M20" s="344"/>
      <c r="N20" s="71"/>
      <c r="O20" s="71"/>
      <c r="P20" s="378">
        <f t="shared" si="0"/>
        <v>0</v>
      </c>
      <c r="Q20" s="378">
        <f t="shared" si="1"/>
        <v>0</v>
      </c>
      <c r="R20" s="71"/>
      <c r="S20" s="71"/>
      <c r="T20" s="71"/>
      <c r="U20" s="71"/>
    </row>
    <row r="21" spans="1:21" ht="15.75" x14ac:dyDescent="0.25">
      <c r="A21" s="588"/>
      <c r="B21" s="588"/>
      <c r="C21" s="343"/>
      <c r="D21" s="343"/>
      <c r="E21" s="323"/>
      <c r="F21" s="71"/>
      <c r="G21" s="71"/>
      <c r="H21" s="71"/>
      <c r="I21" s="344"/>
      <c r="J21" s="71"/>
      <c r="K21" s="71"/>
      <c r="L21" s="71"/>
      <c r="M21" s="344"/>
      <c r="N21" s="71"/>
      <c r="O21" s="71"/>
      <c r="P21" s="378">
        <f t="shared" si="0"/>
        <v>0</v>
      </c>
      <c r="Q21" s="378">
        <f t="shared" si="1"/>
        <v>0</v>
      </c>
      <c r="R21" s="71"/>
      <c r="S21" s="71"/>
      <c r="T21" s="71"/>
      <c r="U21" s="71"/>
    </row>
    <row r="22" spans="1:21" ht="15.75" x14ac:dyDescent="0.25">
      <c r="A22" s="588"/>
      <c r="B22" s="588"/>
      <c r="C22" s="343"/>
      <c r="D22" s="343"/>
      <c r="E22" s="323"/>
      <c r="F22" s="71"/>
      <c r="G22" s="71"/>
      <c r="H22" s="71"/>
      <c r="I22" s="344"/>
      <c r="J22" s="71"/>
      <c r="K22" s="71"/>
      <c r="L22" s="71"/>
      <c r="M22" s="344"/>
      <c r="N22" s="71"/>
      <c r="O22" s="71"/>
      <c r="P22" s="378">
        <f t="shared" si="0"/>
        <v>0</v>
      </c>
      <c r="Q22" s="378">
        <f t="shared" si="1"/>
        <v>0</v>
      </c>
      <c r="R22" s="71"/>
      <c r="S22" s="71"/>
      <c r="T22" s="71"/>
      <c r="U22" s="71"/>
    </row>
    <row r="23" spans="1:21" ht="15.75" x14ac:dyDescent="0.25">
      <c r="A23" s="588"/>
      <c r="B23" s="588"/>
      <c r="C23" s="343"/>
      <c r="D23" s="343"/>
      <c r="E23" s="323"/>
      <c r="F23" s="71"/>
      <c r="G23" s="71"/>
      <c r="H23" s="71"/>
      <c r="I23" s="344"/>
      <c r="J23" s="71"/>
      <c r="K23" s="71"/>
      <c r="L23" s="71"/>
      <c r="M23" s="344"/>
      <c r="N23" s="71"/>
      <c r="O23" s="71"/>
      <c r="P23" s="378">
        <f t="shared" si="0"/>
        <v>0</v>
      </c>
      <c r="Q23" s="378">
        <f t="shared" si="1"/>
        <v>0</v>
      </c>
      <c r="R23" s="71"/>
      <c r="S23" s="71"/>
      <c r="T23" s="71"/>
      <c r="U23" s="71"/>
    </row>
    <row r="24" spans="1:21" ht="15.75" x14ac:dyDescent="0.25">
      <c r="A24" s="588"/>
      <c r="B24" s="588"/>
      <c r="C24" s="343"/>
      <c r="D24" s="343"/>
      <c r="E24" s="323"/>
      <c r="F24" s="71"/>
      <c r="G24" s="71"/>
      <c r="H24" s="71"/>
      <c r="I24" s="344"/>
      <c r="J24" s="71"/>
      <c r="K24" s="71"/>
      <c r="L24" s="71"/>
      <c r="M24" s="344"/>
      <c r="N24" s="71"/>
      <c r="O24" s="71"/>
      <c r="P24" s="378">
        <f t="shared" si="0"/>
        <v>0</v>
      </c>
      <c r="Q24" s="378">
        <f t="shared" si="1"/>
        <v>0</v>
      </c>
      <c r="R24" s="71"/>
      <c r="S24" s="71"/>
      <c r="T24" s="71"/>
      <c r="U24" s="71"/>
    </row>
    <row r="25" spans="1:21" ht="15.75" x14ac:dyDescent="0.25">
      <c r="A25" s="588"/>
      <c r="B25" s="588"/>
      <c r="C25" s="343"/>
      <c r="D25" s="343"/>
      <c r="E25" s="323"/>
      <c r="F25" s="71"/>
      <c r="G25" s="71"/>
      <c r="H25" s="202"/>
      <c r="I25" s="71"/>
      <c r="J25" s="71"/>
      <c r="K25" s="71"/>
      <c r="L25" s="71"/>
      <c r="M25" s="71"/>
      <c r="N25" s="71"/>
      <c r="O25" s="71"/>
      <c r="P25" s="378">
        <f t="shared" si="0"/>
        <v>0</v>
      </c>
      <c r="Q25" s="378">
        <f t="shared" si="1"/>
        <v>0</v>
      </c>
      <c r="R25" s="71"/>
      <c r="S25" s="71"/>
      <c r="T25" s="71"/>
      <c r="U25" s="71"/>
    </row>
    <row r="26" spans="1:21" ht="15.75" x14ac:dyDescent="0.25">
      <c r="A26" s="588"/>
      <c r="B26" s="588"/>
      <c r="C26" s="343"/>
      <c r="D26" s="343"/>
      <c r="E26" s="343"/>
      <c r="F26" s="71"/>
      <c r="G26" s="71"/>
      <c r="H26" s="71"/>
      <c r="I26" s="71"/>
      <c r="J26" s="71"/>
      <c r="K26" s="71"/>
      <c r="L26" s="71"/>
      <c r="M26" s="71"/>
      <c r="N26" s="71"/>
      <c r="O26" s="71"/>
      <c r="P26" s="378">
        <f t="shared" si="0"/>
        <v>0</v>
      </c>
      <c r="Q26" s="378">
        <f t="shared" si="1"/>
        <v>0</v>
      </c>
      <c r="R26" s="71"/>
      <c r="S26" s="71"/>
      <c r="T26" s="71"/>
      <c r="U26" s="71"/>
    </row>
    <row r="27" spans="1:21" ht="15.75" x14ac:dyDescent="0.25">
      <c r="A27" s="589"/>
      <c r="B27" s="589"/>
      <c r="C27" s="343"/>
      <c r="D27" s="343"/>
      <c r="E27" s="343"/>
      <c r="F27" s="71"/>
      <c r="G27" s="71"/>
      <c r="H27" s="71"/>
      <c r="I27" s="71"/>
      <c r="J27" s="71"/>
      <c r="K27" s="71"/>
      <c r="L27" s="71"/>
      <c r="M27" s="71"/>
      <c r="N27" s="71"/>
      <c r="O27" s="71"/>
      <c r="P27" s="378">
        <f t="shared" si="0"/>
        <v>0</v>
      </c>
      <c r="Q27" s="378">
        <f t="shared" si="1"/>
        <v>0</v>
      </c>
      <c r="R27" s="71"/>
      <c r="S27" s="71"/>
      <c r="T27" s="71"/>
      <c r="U27" s="72"/>
    </row>
    <row r="28" spans="1:21" ht="15.6" customHeight="1" x14ac:dyDescent="0.25">
      <c r="A28" s="294"/>
      <c r="B28" s="295"/>
      <c r="C28" s="294" t="s">
        <v>1349</v>
      </c>
      <c r="D28" s="295"/>
      <c r="E28" s="295"/>
      <c r="F28" s="295"/>
      <c r="G28" s="296"/>
      <c r="H28" s="230">
        <f t="shared" ref="H28:Q28" si="2">SUM(H9:H27)</f>
        <v>0</v>
      </c>
      <c r="I28" s="230">
        <f t="shared" si="2"/>
        <v>0</v>
      </c>
      <c r="J28" s="230">
        <f t="shared" si="2"/>
        <v>0</v>
      </c>
      <c r="K28" s="230">
        <f t="shared" si="2"/>
        <v>0</v>
      </c>
      <c r="L28" s="230">
        <f t="shared" si="2"/>
        <v>0</v>
      </c>
      <c r="M28" s="230">
        <f t="shared" si="2"/>
        <v>0</v>
      </c>
      <c r="N28" s="230">
        <f t="shared" si="2"/>
        <v>0</v>
      </c>
      <c r="O28" s="230">
        <f t="shared" si="2"/>
        <v>0</v>
      </c>
      <c r="P28" s="230">
        <f t="shared" si="2"/>
        <v>0</v>
      </c>
      <c r="Q28" s="230">
        <f t="shared" si="2"/>
        <v>0</v>
      </c>
      <c r="R28" s="205"/>
      <c r="S28" s="205"/>
      <c r="T28" s="205"/>
      <c r="U28" s="208"/>
    </row>
    <row r="29" spans="1:21" x14ac:dyDescent="0.25">
      <c r="F29" s="86"/>
    </row>
    <row r="30" spans="1:21" x14ac:dyDescent="0.25">
      <c r="F30" s="86"/>
    </row>
    <row r="31" spans="1:21" x14ac:dyDescent="0.25">
      <c r="C31" s="152"/>
      <c r="F31" s="86"/>
    </row>
    <row r="32" spans="1:21" x14ac:dyDescent="0.25">
      <c r="C32" s="505"/>
      <c r="F32" s="86"/>
    </row>
    <row r="33" spans="3:6" x14ac:dyDescent="0.25">
      <c r="C33" s="152"/>
      <c r="F33" s="86"/>
    </row>
    <row r="34" spans="3:6" x14ac:dyDescent="0.25">
      <c r="F34" s="86"/>
    </row>
    <row r="35" spans="3:6" x14ac:dyDescent="0.25">
      <c r="F35" s="86"/>
    </row>
    <row r="36" spans="3:6" x14ac:dyDescent="0.25">
      <c r="F36" s="86"/>
    </row>
    <row r="37" spans="3:6" x14ac:dyDescent="0.25">
      <c r="F37" s="86"/>
    </row>
    <row r="38" spans="3:6" x14ac:dyDescent="0.25">
      <c r="F38" s="86"/>
    </row>
    <row r="39" spans="3:6" x14ac:dyDescent="0.25">
      <c r="F39" s="86"/>
    </row>
    <row r="40" spans="3:6" x14ac:dyDescent="0.25">
      <c r="F40" s="86"/>
    </row>
    <row r="41" spans="3:6" x14ac:dyDescent="0.25">
      <c r="F41" s="86"/>
    </row>
    <row r="42" spans="3:6" x14ac:dyDescent="0.25">
      <c r="F42" s="86"/>
    </row>
    <row r="43" spans="3:6" x14ac:dyDescent="0.25">
      <c r="F43" s="86"/>
    </row>
    <row r="44" spans="3:6" x14ac:dyDescent="0.25">
      <c r="F44" s="86"/>
    </row>
    <row r="45" spans="3:6" x14ac:dyDescent="0.25">
      <c r="F45" s="86"/>
    </row>
    <row r="46" spans="3:6" x14ac:dyDescent="0.25">
      <c r="F46" s="86"/>
    </row>
    <row r="47" spans="3:6" x14ac:dyDescent="0.25">
      <c r="F47" s="86"/>
    </row>
    <row r="48" spans="3:6" x14ac:dyDescent="0.25">
      <c r="F48" s="86"/>
    </row>
    <row r="49" spans="6:6" x14ac:dyDescent="0.25">
      <c r="F49" s="86"/>
    </row>
    <row r="50" spans="6:6" x14ac:dyDescent="0.25">
      <c r="F50" s="86"/>
    </row>
    <row r="51" spans="6:6" x14ac:dyDescent="0.25">
      <c r="F51" s="86"/>
    </row>
    <row r="52" spans="6:6" x14ac:dyDescent="0.25">
      <c r="F52" s="86"/>
    </row>
    <row r="53" spans="6:6" x14ac:dyDescent="0.25">
      <c r="F53" s="86"/>
    </row>
    <row r="54" spans="6:6" x14ac:dyDescent="0.25">
      <c r="F54" s="86"/>
    </row>
    <row r="55" spans="6:6" x14ac:dyDescent="0.25">
      <c r="F55" s="86"/>
    </row>
    <row r="56" spans="6:6" x14ac:dyDescent="0.25">
      <c r="F56" s="86"/>
    </row>
    <row r="57" spans="6:6" x14ac:dyDescent="0.25">
      <c r="F57" s="86"/>
    </row>
    <row r="58" spans="6:6" x14ac:dyDescent="0.25">
      <c r="F58" s="86"/>
    </row>
    <row r="59" spans="6:6" x14ac:dyDescent="0.25">
      <c r="F59" s="86"/>
    </row>
    <row r="60" spans="6:6" x14ac:dyDescent="0.25">
      <c r="F60" s="86"/>
    </row>
    <row r="61" spans="6:6" x14ac:dyDescent="0.25">
      <c r="F61" s="86"/>
    </row>
    <row r="62" spans="6:6" x14ac:dyDescent="0.25">
      <c r="F62" s="86"/>
    </row>
    <row r="63" spans="6:6" x14ac:dyDescent="0.25">
      <c r="F63" s="86"/>
    </row>
    <row r="64" spans="6:6" x14ac:dyDescent="0.25">
      <c r="F64" s="86"/>
    </row>
    <row r="65" spans="6:6" x14ac:dyDescent="0.25">
      <c r="F65" s="86"/>
    </row>
    <row r="66" spans="6:6" x14ac:dyDescent="0.25">
      <c r="F66" s="86"/>
    </row>
    <row r="67" spans="6:6" x14ac:dyDescent="0.25">
      <c r="F67" s="86"/>
    </row>
    <row r="68" spans="6:6" x14ac:dyDescent="0.25">
      <c r="F68" s="86"/>
    </row>
    <row r="69" spans="6:6" x14ac:dyDescent="0.25">
      <c r="F69" s="86"/>
    </row>
    <row r="70" spans="6:6" x14ac:dyDescent="0.25">
      <c r="F70" s="86"/>
    </row>
    <row r="71" spans="6:6" x14ac:dyDescent="0.25">
      <c r="F71" s="86"/>
    </row>
    <row r="72" spans="6:6" x14ac:dyDescent="0.25">
      <c r="F72" s="86"/>
    </row>
    <row r="73" spans="6:6" x14ac:dyDescent="0.25">
      <c r="F73" s="86"/>
    </row>
    <row r="74" spans="6:6" x14ac:dyDescent="0.25">
      <c r="F74" s="86"/>
    </row>
    <row r="75" spans="6:6" x14ac:dyDescent="0.25">
      <c r="F75" s="86"/>
    </row>
    <row r="76" spans="6:6" x14ac:dyDescent="0.25">
      <c r="F76" s="86"/>
    </row>
    <row r="77" spans="6:6" x14ac:dyDescent="0.25">
      <c r="F77" s="86"/>
    </row>
    <row r="78" spans="6:6" x14ac:dyDescent="0.25">
      <c r="F78" s="86"/>
    </row>
    <row r="79" spans="6:6" x14ac:dyDescent="0.25">
      <c r="F79" s="86"/>
    </row>
    <row r="80" spans="6:6" x14ac:dyDescent="0.25">
      <c r="F80" s="86"/>
    </row>
    <row r="81" spans="6:6" x14ac:dyDescent="0.25">
      <c r="F81" s="86"/>
    </row>
    <row r="82" spans="6:6" x14ac:dyDescent="0.25">
      <c r="F82" s="86"/>
    </row>
    <row r="83" spans="6:6" x14ac:dyDescent="0.25">
      <c r="F83" s="86"/>
    </row>
    <row r="84" spans="6:6" x14ac:dyDescent="0.25">
      <c r="F84" s="86"/>
    </row>
    <row r="85" spans="6:6" x14ac:dyDescent="0.25">
      <c r="F85" s="86"/>
    </row>
    <row r="86" spans="6:6" x14ac:dyDescent="0.25">
      <c r="F86" s="86"/>
    </row>
    <row r="87" spans="6:6" x14ac:dyDescent="0.25">
      <c r="F87" s="86"/>
    </row>
    <row r="88" spans="6:6" x14ac:dyDescent="0.25">
      <c r="F88" s="86"/>
    </row>
    <row r="89" spans="6:6" x14ac:dyDescent="0.25">
      <c r="F89" s="86"/>
    </row>
    <row r="90" spans="6:6" x14ac:dyDescent="0.25">
      <c r="F90" s="86"/>
    </row>
    <row r="91" spans="6:6" x14ac:dyDescent="0.25">
      <c r="F91" s="86"/>
    </row>
  </sheetData>
  <mergeCells count="21">
    <mergeCell ref="A5:A7"/>
    <mergeCell ref="B5:B7"/>
    <mergeCell ref="B19:B27"/>
    <mergeCell ref="B9:B18"/>
    <mergeCell ref="A9:A18"/>
    <mergeCell ref="A19:A27"/>
    <mergeCell ref="C5:C7"/>
    <mergeCell ref="J6:K6"/>
    <mergeCell ref="E5:E7"/>
    <mergeCell ref="G5:G7"/>
    <mergeCell ref="H5:O5"/>
    <mergeCell ref="D5:D7"/>
    <mergeCell ref="U5:U7"/>
    <mergeCell ref="R5:R7"/>
    <mergeCell ref="F5:F7"/>
    <mergeCell ref="T5:T7"/>
    <mergeCell ref="S5:S7"/>
    <mergeCell ref="H6:I6"/>
    <mergeCell ref="L6:M6"/>
    <mergeCell ref="N6:O6"/>
    <mergeCell ref="P5:Q6"/>
  </mergeCells>
  <conditionalFormatting sqref="F9:F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7">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4"/>
  <sheetViews>
    <sheetView showGridLines="0" workbookViewId="0">
      <pane ySplit="6" topLeftCell="A34" activePane="bottomLeft" state="frozen"/>
      <selection sqref="A1:V1"/>
      <selection pane="bottomLeft" activeCell="C16" sqref="C16"/>
    </sheetView>
  </sheetViews>
  <sheetFormatPr baseColWidth="10" defaultColWidth="12.5703125" defaultRowHeight="12" x14ac:dyDescent="0.25"/>
  <cols>
    <col min="1" max="1" width="35.140625" style="259" customWidth="1"/>
    <col min="2" max="2" width="48.140625" style="251" customWidth="1"/>
    <col min="3" max="4" width="32.42578125" style="251" customWidth="1"/>
    <col min="5" max="5" width="32.7109375" style="251" customWidth="1"/>
    <col min="6" max="6" width="27.42578125" style="260" customWidth="1"/>
    <col min="7" max="7" width="36.42578125" style="251" customWidth="1"/>
    <col min="8" max="8" width="15.28515625" style="251" customWidth="1"/>
    <col min="9" max="9" width="15.85546875" style="251" customWidth="1"/>
    <col min="10" max="10" width="15.28515625" style="251" customWidth="1"/>
    <col min="11" max="11" width="15.42578125" style="251" customWidth="1"/>
    <col min="12" max="12" width="15.28515625" style="251" customWidth="1"/>
    <col min="13" max="13" width="14.85546875" style="251" customWidth="1"/>
    <col min="14" max="14" width="15.28515625" style="251" customWidth="1"/>
    <col min="15" max="15" width="17.5703125" style="251" customWidth="1"/>
    <col min="16" max="16" width="15.28515625" style="385" customWidth="1"/>
    <col min="17" max="17" width="16.28515625" style="385" bestFit="1" customWidth="1"/>
    <col min="18" max="20" width="14.28515625" style="251" customWidth="1"/>
    <col min="21" max="21" width="15.7109375" style="251" customWidth="1"/>
    <col min="22" max="16384" width="12.5703125" style="251"/>
  </cols>
  <sheetData>
    <row r="1" spans="1:28" s="243" customFormat="1" ht="18.75" x14ac:dyDescent="0.25">
      <c r="B1" s="288"/>
      <c r="C1" s="288"/>
      <c r="D1" s="288"/>
      <c r="E1" s="288"/>
      <c r="F1" s="288"/>
      <c r="G1" s="288"/>
      <c r="H1" s="288" t="s">
        <v>1378</v>
      </c>
      <c r="I1" s="288"/>
      <c r="L1" s="509" t="s">
        <v>1538</v>
      </c>
      <c r="M1" s="509" t="s">
        <v>1539</v>
      </c>
      <c r="N1" s="509" t="s">
        <v>1540</v>
      </c>
      <c r="O1" s="509" t="s">
        <v>1541</v>
      </c>
      <c r="P1" s="509" t="s">
        <v>1542</v>
      </c>
      <c r="Q1" s="509" t="s">
        <v>1543</v>
      </c>
      <c r="R1" s="509" t="s">
        <v>1544</v>
      </c>
      <c r="S1" s="509" t="s">
        <v>1545</v>
      </c>
      <c r="T1" s="509" t="s">
        <v>1546</v>
      </c>
      <c r="U1" s="509" t="s">
        <v>1547</v>
      </c>
      <c r="V1" s="509" t="s">
        <v>1548</v>
      </c>
      <c r="W1" s="509" t="s">
        <v>1549</v>
      </c>
      <c r="X1" s="509" t="s">
        <v>1550</v>
      </c>
      <c r="Y1" s="509" t="s">
        <v>1551</v>
      </c>
      <c r="Z1" s="509" t="s">
        <v>1552</v>
      </c>
      <c r="AA1" s="509" t="s">
        <v>1553</v>
      </c>
      <c r="AB1" s="509" t="s">
        <v>1554</v>
      </c>
    </row>
    <row r="2" spans="1:28" s="243" customFormat="1" ht="18.75" x14ac:dyDescent="0.25">
      <c r="A2" s="310" t="s">
        <v>1340</v>
      </c>
      <c r="B2" s="288"/>
      <c r="C2" s="288"/>
      <c r="D2" s="288"/>
      <c r="E2" s="288"/>
      <c r="F2" s="288"/>
      <c r="G2" s="288"/>
      <c r="H2" s="288"/>
      <c r="I2" s="288"/>
      <c r="J2" s="288"/>
      <c r="K2" s="288"/>
      <c r="L2" s="288"/>
      <c r="M2" s="288"/>
      <c r="N2" s="288"/>
      <c r="O2" s="288"/>
      <c r="P2" s="379"/>
      <c r="Q2" s="379"/>
      <c r="R2" s="288"/>
      <c r="S2" s="288"/>
      <c r="T2" s="288"/>
      <c r="U2" s="288"/>
    </row>
    <row r="3" spans="1:28" s="243" customFormat="1" ht="21" customHeight="1" x14ac:dyDescent="0.25">
      <c r="A3" s="244" t="s">
        <v>1375</v>
      </c>
      <c r="B3" s="245"/>
      <c r="C3" s="245"/>
      <c r="D3" s="245"/>
      <c r="E3" s="245"/>
      <c r="F3" s="246"/>
      <c r="G3" s="245"/>
      <c r="H3" s="245"/>
      <c r="I3" s="245"/>
      <c r="J3" s="245"/>
      <c r="K3" s="245"/>
      <c r="L3" s="245"/>
      <c r="M3" s="245"/>
      <c r="N3" s="245"/>
      <c r="O3" s="245"/>
      <c r="P3" s="380"/>
      <c r="Q3" s="380"/>
      <c r="R3" s="245"/>
      <c r="S3" s="245"/>
      <c r="T3" s="245"/>
      <c r="U3" s="245"/>
    </row>
    <row r="4" spans="1:28" s="67" customFormat="1" ht="23.25" customHeight="1" x14ac:dyDescent="0.25">
      <c r="A4" s="575" t="s">
        <v>96</v>
      </c>
      <c r="B4" s="574" t="s">
        <v>110</v>
      </c>
      <c r="C4" s="577" t="s">
        <v>1536</v>
      </c>
      <c r="D4" s="577" t="s">
        <v>1537</v>
      </c>
      <c r="E4" s="577" t="s">
        <v>86</v>
      </c>
      <c r="F4" s="577" t="s">
        <v>390</v>
      </c>
      <c r="G4" s="577" t="s">
        <v>87</v>
      </c>
      <c r="H4" s="580" t="s">
        <v>99</v>
      </c>
      <c r="I4" s="586"/>
      <c r="J4" s="586"/>
      <c r="K4" s="586"/>
      <c r="L4" s="586"/>
      <c r="M4" s="586"/>
      <c r="N4" s="586"/>
      <c r="O4" s="581"/>
      <c r="P4" s="582" t="s">
        <v>100</v>
      </c>
      <c r="Q4" s="583"/>
      <c r="R4" s="574" t="s">
        <v>102</v>
      </c>
      <c r="S4" s="574" t="s">
        <v>109</v>
      </c>
      <c r="T4" s="574" t="s">
        <v>108</v>
      </c>
      <c r="U4" s="571" t="s">
        <v>88</v>
      </c>
    </row>
    <row r="5" spans="1:28" s="67" customFormat="1" ht="15" customHeight="1" x14ac:dyDescent="0.25">
      <c r="A5" s="575"/>
      <c r="B5" s="575"/>
      <c r="C5" s="578"/>
      <c r="D5" s="578"/>
      <c r="E5" s="578"/>
      <c r="F5" s="578"/>
      <c r="G5" s="578"/>
      <c r="H5" s="580" t="s">
        <v>103</v>
      </c>
      <c r="I5" s="581"/>
      <c r="J5" s="580" t="s">
        <v>104</v>
      </c>
      <c r="K5" s="581"/>
      <c r="L5" s="580" t="s">
        <v>105</v>
      </c>
      <c r="M5" s="581"/>
      <c r="N5" s="580" t="s">
        <v>106</v>
      </c>
      <c r="O5" s="581"/>
      <c r="P5" s="584"/>
      <c r="Q5" s="585"/>
      <c r="R5" s="575"/>
      <c r="S5" s="575"/>
      <c r="T5" s="575"/>
      <c r="U5" s="572"/>
    </row>
    <row r="6" spans="1:28" s="67" customFormat="1" ht="24" customHeight="1" x14ac:dyDescent="0.25">
      <c r="A6" s="576"/>
      <c r="B6" s="576"/>
      <c r="C6" s="579"/>
      <c r="D6" s="579"/>
      <c r="E6" s="579"/>
      <c r="F6" s="579"/>
      <c r="G6" s="579"/>
      <c r="H6" s="440" t="s">
        <v>107</v>
      </c>
      <c r="I6" s="440" t="s">
        <v>12</v>
      </c>
      <c r="J6" s="440" t="s">
        <v>107</v>
      </c>
      <c r="K6" s="440" t="s">
        <v>12</v>
      </c>
      <c r="L6" s="440" t="s">
        <v>107</v>
      </c>
      <c r="M6" s="440" t="s">
        <v>12</v>
      </c>
      <c r="N6" s="440" t="s">
        <v>107</v>
      </c>
      <c r="O6" s="440" t="s">
        <v>12</v>
      </c>
      <c r="P6" s="440" t="s">
        <v>107</v>
      </c>
      <c r="Q6" s="440" t="s">
        <v>12</v>
      </c>
      <c r="R6" s="576"/>
      <c r="S6" s="576"/>
      <c r="T6" s="576"/>
      <c r="U6" s="573"/>
    </row>
    <row r="7" spans="1:28" s="67" customFormat="1" ht="15.75" x14ac:dyDescent="0.25">
      <c r="A7" s="441"/>
      <c r="B7" s="442"/>
      <c r="C7" s="443"/>
      <c r="D7" s="443"/>
      <c r="E7" s="443"/>
      <c r="F7" s="444"/>
      <c r="G7" s="443"/>
      <c r="H7" s="445"/>
      <c r="I7" s="445"/>
      <c r="J7" s="445"/>
      <c r="K7" s="445"/>
      <c r="L7" s="445"/>
      <c r="M7" s="445"/>
      <c r="N7" s="445"/>
      <c r="O7" s="445"/>
      <c r="P7" s="445"/>
      <c r="Q7" s="445"/>
      <c r="R7" s="446"/>
      <c r="S7" s="446"/>
      <c r="T7" s="446"/>
      <c r="U7" s="447"/>
    </row>
    <row r="8" spans="1:28" ht="15.75" x14ac:dyDescent="0.25">
      <c r="A8" s="596" t="s">
        <v>1376</v>
      </c>
      <c r="B8" s="596" t="s">
        <v>1453</v>
      </c>
      <c r="C8" s="306"/>
      <c r="D8" s="306"/>
      <c r="E8" s="306"/>
      <c r="F8" s="306"/>
      <c r="G8" s="306"/>
      <c r="H8" s="248"/>
      <c r="I8" s="248"/>
      <c r="J8" s="249"/>
      <c r="K8" s="250"/>
      <c r="L8" s="248"/>
      <c r="M8" s="229"/>
      <c r="N8" s="249"/>
      <c r="O8" s="229"/>
      <c r="P8" s="381">
        <f>H8+J8+L8+N8</f>
        <v>0</v>
      </c>
      <c r="Q8" s="382">
        <f>I8+K8+M8+O8</f>
        <v>0</v>
      </c>
      <c r="R8" s="248"/>
      <c r="S8" s="248"/>
      <c r="T8" s="248"/>
      <c r="U8" s="306"/>
    </row>
    <row r="9" spans="1:28" ht="15.75" x14ac:dyDescent="0.25">
      <c r="A9" s="597"/>
      <c r="B9" s="597"/>
      <c r="C9" s="306"/>
      <c r="D9" s="306"/>
      <c r="E9" s="306"/>
      <c r="F9" s="306"/>
      <c r="G9" s="306"/>
      <c r="H9" s="248"/>
      <c r="I9" s="248"/>
      <c r="J9" s="249"/>
      <c r="K9" s="250"/>
      <c r="L9" s="248"/>
      <c r="M9" s="229"/>
      <c r="N9" s="249"/>
      <c r="O9" s="229"/>
      <c r="P9" s="381">
        <f t="shared" ref="P9:P46" si="0">H9+J9+L9+N9</f>
        <v>0</v>
      </c>
      <c r="Q9" s="382">
        <f t="shared" ref="Q9:Q46" si="1">I9+K9+M9+O9</f>
        <v>0</v>
      </c>
      <c r="R9" s="248"/>
      <c r="S9" s="248"/>
      <c r="T9" s="248"/>
      <c r="U9" s="306"/>
    </row>
    <row r="10" spans="1:28" ht="15.75" x14ac:dyDescent="0.25">
      <c r="A10" s="597"/>
      <c r="B10" s="597"/>
      <c r="C10" s="306"/>
      <c r="D10" s="306"/>
      <c r="E10" s="306"/>
      <c r="F10" s="306"/>
      <c r="G10" s="306"/>
      <c r="H10" s="248"/>
      <c r="I10" s="248"/>
      <c r="J10" s="249"/>
      <c r="K10" s="250"/>
      <c r="L10" s="248"/>
      <c r="M10" s="229"/>
      <c r="N10" s="249"/>
      <c r="O10" s="229"/>
      <c r="P10" s="381">
        <f t="shared" si="0"/>
        <v>0</v>
      </c>
      <c r="Q10" s="382">
        <f t="shared" si="1"/>
        <v>0</v>
      </c>
      <c r="R10" s="248"/>
      <c r="S10" s="248"/>
      <c r="T10" s="248"/>
      <c r="U10" s="306"/>
    </row>
    <row r="11" spans="1:28" ht="15.75" x14ac:dyDescent="0.25">
      <c r="A11" s="597"/>
      <c r="B11" s="597"/>
      <c r="C11" s="306"/>
      <c r="D11" s="306"/>
      <c r="E11" s="306"/>
      <c r="F11" s="306"/>
      <c r="G11" s="306"/>
      <c r="H11" s="248"/>
      <c r="I11" s="248"/>
      <c r="J11" s="249"/>
      <c r="K11" s="250"/>
      <c r="L11" s="248"/>
      <c r="M11" s="229"/>
      <c r="N11" s="249"/>
      <c r="O11" s="229"/>
      <c r="P11" s="381">
        <f t="shared" si="0"/>
        <v>0</v>
      </c>
      <c r="Q11" s="382">
        <f t="shared" si="1"/>
        <v>0</v>
      </c>
      <c r="R11" s="248"/>
      <c r="S11" s="248"/>
      <c r="T11" s="248"/>
      <c r="U11" s="306"/>
    </row>
    <row r="12" spans="1:28" ht="15.75" x14ac:dyDescent="0.25">
      <c r="A12" s="597"/>
      <c r="B12" s="597"/>
      <c r="C12" s="306"/>
      <c r="D12" s="306"/>
      <c r="E12" s="306"/>
      <c r="F12" s="306"/>
      <c r="G12" s="306"/>
      <c r="H12" s="248"/>
      <c r="I12" s="248"/>
      <c r="J12" s="249"/>
      <c r="K12" s="250"/>
      <c r="L12" s="248"/>
      <c r="M12" s="229"/>
      <c r="N12" s="249"/>
      <c r="O12" s="229"/>
      <c r="P12" s="381">
        <f t="shared" si="0"/>
        <v>0</v>
      </c>
      <c r="Q12" s="382">
        <f t="shared" si="1"/>
        <v>0</v>
      </c>
      <c r="R12" s="248"/>
      <c r="S12" s="248"/>
      <c r="T12" s="248"/>
      <c r="U12" s="306"/>
    </row>
    <row r="13" spans="1:28" ht="15.75" x14ac:dyDescent="0.25">
      <c r="A13" s="597"/>
      <c r="B13" s="598"/>
      <c r="C13" s="306"/>
      <c r="D13" s="306"/>
      <c r="E13" s="306"/>
      <c r="F13" s="306"/>
      <c r="G13" s="306"/>
      <c r="H13" s="248"/>
      <c r="I13" s="248"/>
      <c r="J13" s="249"/>
      <c r="K13" s="250"/>
      <c r="L13" s="248"/>
      <c r="M13" s="229"/>
      <c r="N13" s="249"/>
      <c r="O13" s="229"/>
      <c r="P13" s="381">
        <f t="shared" si="0"/>
        <v>0</v>
      </c>
      <c r="Q13" s="382">
        <f t="shared" si="1"/>
        <v>0</v>
      </c>
      <c r="R13" s="248"/>
      <c r="S13" s="248"/>
      <c r="T13" s="248"/>
      <c r="U13" s="306"/>
    </row>
    <row r="14" spans="1:28" ht="15.75" x14ac:dyDescent="0.25">
      <c r="A14" s="597"/>
      <c r="B14" s="596" t="s">
        <v>1454</v>
      </c>
      <c r="C14" s="306"/>
      <c r="D14" s="306"/>
      <c r="E14" s="306"/>
      <c r="F14" s="306"/>
      <c r="G14" s="306"/>
      <c r="H14" s="248"/>
      <c r="I14" s="248"/>
      <c r="J14" s="249"/>
      <c r="K14" s="250"/>
      <c r="L14" s="248"/>
      <c r="M14" s="229"/>
      <c r="N14" s="249"/>
      <c r="O14" s="229"/>
      <c r="P14" s="381">
        <f t="shared" si="0"/>
        <v>0</v>
      </c>
      <c r="Q14" s="382">
        <f t="shared" si="1"/>
        <v>0</v>
      </c>
      <c r="R14" s="248"/>
      <c r="S14" s="248"/>
      <c r="T14" s="248"/>
      <c r="U14" s="306"/>
    </row>
    <row r="15" spans="1:28" ht="15.75" x14ac:dyDescent="0.25">
      <c r="A15" s="597"/>
      <c r="B15" s="597"/>
      <c r="C15" s="306"/>
      <c r="D15" s="306"/>
      <c r="E15" s="306"/>
      <c r="F15" s="306"/>
      <c r="G15" s="306"/>
      <c r="H15" s="248"/>
      <c r="I15" s="248"/>
      <c r="J15" s="249"/>
      <c r="K15" s="250"/>
      <c r="L15" s="248"/>
      <c r="M15" s="229"/>
      <c r="N15" s="249"/>
      <c r="O15" s="229"/>
      <c r="P15" s="381">
        <f t="shared" si="0"/>
        <v>0</v>
      </c>
      <c r="Q15" s="382">
        <f t="shared" si="1"/>
        <v>0</v>
      </c>
      <c r="R15" s="248"/>
      <c r="S15" s="248"/>
      <c r="T15" s="248"/>
      <c r="U15" s="306"/>
    </row>
    <row r="16" spans="1:28" ht="15.75" x14ac:dyDescent="0.25">
      <c r="A16" s="597"/>
      <c r="B16" s="597"/>
      <c r="C16" s="306"/>
      <c r="D16" s="306"/>
      <c r="E16" s="306"/>
      <c r="F16" s="306"/>
      <c r="G16" s="306"/>
      <c r="H16" s="248"/>
      <c r="I16" s="248"/>
      <c r="J16" s="249"/>
      <c r="K16" s="250"/>
      <c r="L16" s="248"/>
      <c r="M16" s="229"/>
      <c r="N16" s="249"/>
      <c r="O16" s="229"/>
      <c r="P16" s="381">
        <f t="shared" si="0"/>
        <v>0</v>
      </c>
      <c r="Q16" s="382">
        <f t="shared" si="1"/>
        <v>0</v>
      </c>
      <c r="R16" s="248"/>
      <c r="S16" s="248"/>
      <c r="T16" s="248"/>
      <c r="U16" s="306"/>
    </row>
    <row r="17" spans="1:21" ht="15.75" x14ac:dyDescent="0.25">
      <c r="A17" s="597"/>
      <c r="B17" s="597"/>
      <c r="C17" s="306"/>
      <c r="D17" s="306"/>
      <c r="E17" s="306"/>
      <c r="F17" s="306"/>
      <c r="G17" s="345"/>
      <c r="H17" s="248"/>
      <c r="I17" s="248"/>
      <c r="J17" s="248"/>
      <c r="K17" s="248"/>
      <c r="L17" s="248"/>
      <c r="M17" s="229"/>
      <c r="N17" s="248"/>
      <c r="O17" s="229"/>
      <c r="P17" s="381">
        <f t="shared" si="0"/>
        <v>0</v>
      </c>
      <c r="Q17" s="382">
        <f t="shared" si="1"/>
        <v>0</v>
      </c>
      <c r="R17" s="253"/>
      <c r="S17" s="253"/>
      <c r="T17" s="253"/>
      <c r="U17" s="306"/>
    </row>
    <row r="18" spans="1:21" ht="15.75" x14ac:dyDescent="0.25">
      <c r="A18" s="597"/>
      <c r="B18" s="597"/>
      <c r="C18" s="306"/>
      <c r="D18" s="306"/>
      <c r="E18" s="306"/>
      <c r="F18" s="306"/>
      <c r="G18" s="345"/>
      <c r="H18" s="248"/>
      <c r="I18" s="248"/>
      <c r="J18" s="248"/>
      <c r="K18" s="248"/>
      <c r="L18" s="248"/>
      <c r="M18" s="229"/>
      <c r="N18" s="248"/>
      <c r="O18" s="229"/>
      <c r="P18" s="381">
        <f t="shared" si="0"/>
        <v>0</v>
      </c>
      <c r="Q18" s="382">
        <f t="shared" si="1"/>
        <v>0</v>
      </c>
      <c r="R18" s="253"/>
      <c r="S18" s="253"/>
      <c r="T18" s="253"/>
      <c r="U18" s="306"/>
    </row>
    <row r="19" spans="1:21" ht="15.75" x14ac:dyDescent="0.25">
      <c r="A19" s="597"/>
      <c r="B19" s="598"/>
      <c r="C19" s="306"/>
      <c r="D19" s="306"/>
      <c r="E19" s="306"/>
      <c r="F19" s="306"/>
      <c r="G19" s="306"/>
      <c r="H19" s="248"/>
      <c r="I19" s="346"/>
      <c r="J19" s="248"/>
      <c r="K19" s="346"/>
      <c r="L19" s="248"/>
      <c r="M19" s="229"/>
      <c r="N19" s="248"/>
      <c r="O19" s="229"/>
      <c r="P19" s="381">
        <f t="shared" si="0"/>
        <v>0</v>
      </c>
      <c r="Q19" s="382">
        <f t="shared" si="1"/>
        <v>0</v>
      </c>
      <c r="R19" s="248"/>
      <c r="S19" s="248"/>
      <c r="T19" s="248"/>
      <c r="U19" s="306"/>
    </row>
    <row r="20" spans="1:21" ht="15.75" x14ac:dyDescent="0.25">
      <c r="A20" s="597"/>
      <c r="B20" s="596" t="s">
        <v>1455</v>
      </c>
      <c r="C20" s="306"/>
      <c r="D20" s="306"/>
      <c r="E20" s="306"/>
      <c r="F20" s="306"/>
      <c r="G20" s="306"/>
      <c r="H20" s="248"/>
      <c r="I20" s="346"/>
      <c r="J20" s="248"/>
      <c r="K20" s="346"/>
      <c r="L20" s="248"/>
      <c r="M20" s="229"/>
      <c r="N20" s="248"/>
      <c r="O20" s="229"/>
      <c r="P20" s="381">
        <f t="shared" si="0"/>
        <v>0</v>
      </c>
      <c r="Q20" s="382">
        <f t="shared" si="1"/>
        <v>0</v>
      </c>
      <c r="R20" s="248"/>
      <c r="S20" s="248"/>
      <c r="T20" s="248"/>
      <c r="U20" s="306"/>
    </row>
    <row r="21" spans="1:21" ht="15.75" x14ac:dyDescent="0.25">
      <c r="A21" s="597"/>
      <c r="B21" s="597"/>
      <c r="C21" s="306"/>
      <c r="D21" s="306"/>
      <c r="E21" s="306"/>
      <c r="F21" s="306"/>
      <c r="G21" s="248"/>
      <c r="H21" s="249"/>
      <c r="I21" s="248"/>
      <c r="J21" s="249"/>
      <c r="K21" s="248"/>
      <c r="L21" s="249"/>
      <c r="M21" s="229"/>
      <c r="N21" s="249"/>
      <c r="O21" s="229"/>
      <c r="P21" s="381">
        <f t="shared" si="0"/>
        <v>0</v>
      </c>
      <c r="Q21" s="382">
        <f t="shared" si="1"/>
        <v>0</v>
      </c>
      <c r="R21" s="248"/>
      <c r="S21" s="248"/>
      <c r="T21" s="248"/>
      <c r="U21" s="248"/>
    </row>
    <row r="22" spans="1:21" ht="15.75" x14ac:dyDescent="0.25">
      <c r="A22" s="597"/>
      <c r="B22" s="597"/>
      <c r="C22" s="306"/>
      <c r="D22" s="306"/>
      <c r="E22" s="306"/>
      <c r="F22" s="306"/>
      <c r="G22" s="248"/>
      <c r="H22" s="249"/>
      <c r="I22" s="248"/>
      <c r="J22" s="249"/>
      <c r="K22" s="248"/>
      <c r="L22" s="249"/>
      <c r="M22" s="229"/>
      <c r="N22" s="249"/>
      <c r="O22" s="229"/>
      <c r="P22" s="381">
        <f t="shared" si="0"/>
        <v>0</v>
      </c>
      <c r="Q22" s="382">
        <f t="shared" si="1"/>
        <v>0</v>
      </c>
      <c r="R22" s="248"/>
      <c r="S22" s="248"/>
      <c r="T22" s="248"/>
      <c r="U22" s="248"/>
    </row>
    <row r="23" spans="1:21" ht="15.75" x14ac:dyDescent="0.25">
      <c r="A23" s="597"/>
      <c r="B23" s="597"/>
      <c r="C23" s="306"/>
      <c r="D23" s="306"/>
      <c r="E23" s="306"/>
      <c r="F23" s="306"/>
      <c r="G23" s="248"/>
      <c r="H23" s="249"/>
      <c r="I23" s="248"/>
      <c r="J23" s="249"/>
      <c r="K23" s="248"/>
      <c r="L23" s="249"/>
      <c r="M23" s="229"/>
      <c r="N23" s="249"/>
      <c r="O23" s="229"/>
      <c r="P23" s="381">
        <f t="shared" si="0"/>
        <v>0</v>
      </c>
      <c r="Q23" s="382">
        <f t="shared" si="1"/>
        <v>0</v>
      </c>
      <c r="R23" s="248"/>
      <c r="S23" s="248"/>
      <c r="T23" s="248"/>
      <c r="U23" s="248"/>
    </row>
    <row r="24" spans="1:21" ht="15.75" x14ac:dyDescent="0.25">
      <c r="A24" s="597"/>
      <c r="B24" s="597"/>
      <c r="C24" s="306"/>
      <c r="D24" s="306"/>
      <c r="E24" s="306"/>
      <c r="F24" s="306"/>
      <c r="G24" s="248"/>
      <c r="H24" s="249"/>
      <c r="I24" s="248"/>
      <c r="J24" s="249"/>
      <c r="K24" s="248"/>
      <c r="L24" s="249"/>
      <c r="M24" s="229"/>
      <c r="N24" s="249"/>
      <c r="O24" s="229"/>
      <c r="P24" s="381">
        <f t="shared" si="0"/>
        <v>0</v>
      </c>
      <c r="Q24" s="382">
        <f t="shared" si="1"/>
        <v>0</v>
      </c>
      <c r="R24" s="248"/>
      <c r="S24" s="248"/>
      <c r="T24" s="248"/>
      <c r="U24" s="248"/>
    </row>
    <row r="25" spans="1:21" ht="15.75" x14ac:dyDescent="0.25">
      <c r="A25" s="597"/>
      <c r="B25" s="597"/>
      <c r="C25" s="306"/>
      <c r="D25" s="306"/>
      <c r="E25" s="306"/>
      <c r="F25" s="306"/>
      <c r="G25" s="248"/>
      <c r="H25" s="249"/>
      <c r="I25" s="248"/>
      <c r="J25" s="249"/>
      <c r="K25" s="248"/>
      <c r="L25" s="249"/>
      <c r="M25" s="229"/>
      <c r="N25" s="249"/>
      <c r="O25" s="229"/>
      <c r="P25" s="381">
        <f t="shared" si="0"/>
        <v>0</v>
      </c>
      <c r="Q25" s="382">
        <f t="shared" si="1"/>
        <v>0</v>
      </c>
      <c r="R25" s="248"/>
      <c r="S25" s="248"/>
      <c r="T25" s="248"/>
      <c r="U25" s="248"/>
    </row>
    <row r="26" spans="1:21" ht="15.75" x14ac:dyDescent="0.25">
      <c r="A26" s="597"/>
      <c r="B26" s="597"/>
      <c r="C26" s="247"/>
      <c r="D26" s="247"/>
      <c r="E26" s="306"/>
      <c r="F26" s="306"/>
      <c r="G26" s="306"/>
      <c r="H26" s="249"/>
      <c r="I26" s="252"/>
      <c r="J26" s="249"/>
      <c r="K26" s="252"/>
      <c r="L26" s="249"/>
      <c r="M26" s="229"/>
      <c r="N26" s="249"/>
      <c r="O26" s="229"/>
      <c r="P26" s="381">
        <f t="shared" si="0"/>
        <v>0</v>
      </c>
      <c r="Q26" s="382">
        <f t="shared" si="1"/>
        <v>0</v>
      </c>
      <c r="R26" s="248"/>
      <c r="S26" s="248"/>
      <c r="T26" s="248"/>
      <c r="U26" s="306"/>
    </row>
    <row r="27" spans="1:21" ht="15.75" x14ac:dyDescent="0.25">
      <c r="A27" s="597"/>
      <c r="B27" s="598"/>
      <c r="C27" s="247"/>
      <c r="D27" s="247"/>
      <c r="E27" s="306"/>
      <c r="F27" s="306"/>
      <c r="G27" s="276"/>
      <c r="H27" s="249"/>
      <c r="I27" s="248"/>
      <c r="J27" s="249"/>
      <c r="K27" s="248"/>
      <c r="L27" s="249"/>
      <c r="M27" s="229"/>
      <c r="N27" s="249"/>
      <c r="O27" s="229"/>
      <c r="P27" s="381">
        <f t="shared" si="0"/>
        <v>0</v>
      </c>
      <c r="Q27" s="382">
        <f t="shared" si="1"/>
        <v>0</v>
      </c>
      <c r="R27" s="248"/>
      <c r="S27" s="248"/>
      <c r="T27" s="248"/>
      <c r="U27" s="306"/>
    </row>
    <row r="28" spans="1:21" ht="15.75" customHeight="1" x14ac:dyDescent="0.25">
      <c r="A28" s="597"/>
      <c r="B28" s="599" t="s">
        <v>1504</v>
      </c>
      <c r="C28" s="247"/>
      <c r="D28" s="247"/>
      <c r="E28" s="306"/>
      <c r="F28" s="306"/>
      <c r="G28" s="306"/>
      <c r="H28" s="248"/>
      <c r="I28" s="248"/>
      <c r="J28" s="204"/>
      <c r="K28" s="248"/>
      <c r="L28" s="248"/>
      <c r="M28" s="229"/>
      <c r="N28" s="248"/>
      <c r="O28" s="229"/>
      <c r="P28" s="381">
        <f t="shared" si="0"/>
        <v>0</v>
      </c>
      <c r="Q28" s="382">
        <f t="shared" si="1"/>
        <v>0</v>
      </c>
      <c r="R28" s="248"/>
      <c r="S28" s="248"/>
      <c r="T28" s="248"/>
      <c r="U28" s="306"/>
    </row>
    <row r="29" spans="1:21" ht="15.75" x14ac:dyDescent="0.25">
      <c r="A29" s="597"/>
      <c r="B29" s="599"/>
      <c r="C29" s="247"/>
      <c r="D29" s="247"/>
      <c r="E29" s="306"/>
      <c r="F29" s="306"/>
      <c r="G29" s="306"/>
      <c r="H29" s="248"/>
      <c r="I29" s="248"/>
      <c r="J29" s="204"/>
      <c r="K29" s="248"/>
      <c r="L29" s="248"/>
      <c r="M29" s="229"/>
      <c r="N29" s="248"/>
      <c r="O29" s="229"/>
      <c r="P29" s="381">
        <f t="shared" si="0"/>
        <v>0</v>
      </c>
      <c r="Q29" s="382">
        <f t="shared" si="1"/>
        <v>0</v>
      </c>
      <c r="R29" s="248"/>
      <c r="S29" s="248"/>
      <c r="T29" s="248"/>
      <c r="U29" s="306"/>
    </row>
    <row r="30" spans="1:21" ht="15.75" x14ac:dyDescent="0.25">
      <c r="A30" s="597"/>
      <c r="B30" s="599"/>
      <c r="C30" s="247"/>
      <c r="D30" s="247"/>
      <c r="E30" s="306"/>
      <c r="F30" s="306"/>
      <c r="G30" s="306"/>
      <c r="H30" s="248"/>
      <c r="I30" s="248"/>
      <c r="J30" s="204"/>
      <c r="K30" s="248"/>
      <c r="L30" s="248"/>
      <c r="M30" s="229"/>
      <c r="N30" s="248"/>
      <c r="O30" s="229"/>
      <c r="P30" s="381">
        <f t="shared" si="0"/>
        <v>0</v>
      </c>
      <c r="Q30" s="382">
        <f t="shared" si="1"/>
        <v>0</v>
      </c>
      <c r="R30" s="248"/>
      <c r="S30" s="248"/>
      <c r="T30" s="248"/>
      <c r="U30" s="306"/>
    </row>
    <row r="31" spans="1:21" ht="15.75" x14ac:dyDescent="0.25">
      <c r="A31" s="597"/>
      <c r="B31" s="599"/>
      <c r="C31" s="247"/>
      <c r="D31" s="247"/>
      <c r="E31" s="306"/>
      <c r="F31" s="306"/>
      <c r="G31" s="306"/>
      <c r="H31" s="248"/>
      <c r="I31" s="248"/>
      <c r="J31" s="204"/>
      <c r="K31" s="248"/>
      <c r="L31" s="248"/>
      <c r="M31" s="229"/>
      <c r="N31" s="248"/>
      <c r="O31" s="229"/>
      <c r="P31" s="381"/>
      <c r="Q31" s="382"/>
      <c r="R31" s="248"/>
      <c r="S31" s="248"/>
      <c r="T31" s="248"/>
      <c r="U31" s="306"/>
    </row>
    <row r="32" spans="1:21" ht="15.75" x14ac:dyDescent="0.25">
      <c r="A32" s="597"/>
      <c r="B32" s="599"/>
      <c r="C32" s="247"/>
      <c r="D32" s="247"/>
      <c r="E32" s="306"/>
      <c r="F32" s="306"/>
      <c r="G32" s="306"/>
      <c r="H32" s="248"/>
      <c r="I32" s="248"/>
      <c r="J32" s="204"/>
      <c r="K32" s="248"/>
      <c r="L32" s="248"/>
      <c r="M32" s="229"/>
      <c r="N32" s="248"/>
      <c r="O32" s="229"/>
      <c r="P32" s="381"/>
      <c r="Q32" s="382"/>
      <c r="R32" s="248"/>
      <c r="S32" s="248"/>
      <c r="T32" s="248"/>
      <c r="U32" s="306"/>
    </row>
    <row r="33" spans="1:21" ht="15.75" x14ac:dyDescent="0.25">
      <c r="A33" s="597"/>
      <c r="B33" s="599"/>
      <c r="C33" s="247"/>
      <c r="D33" s="247"/>
      <c r="E33" s="306"/>
      <c r="F33" s="306"/>
      <c r="G33" s="306"/>
      <c r="H33" s="248"/>
      <c r="I33" s="248"/>
      <c r="J33" s="204"/>
      <c r="K33" s="248"/>
      <c r="L33" s="248"/>
      <c r="M33" s="229"/>
      <c r="N33" s="248"/>
      <c r="O33" s="229"/>
      <c r="P33" s="381">
        <f t="shared" si="0"/>
        <v>0</v>
      </c>
      <c r="Q33" s="382">
        <f t="shared" si="1"/>
        <v>0</v>
      </c>
      <c r="R33" s="248"/>
      <c r="S33" s="248"/>
      <c r="T33" s="248"/>
      <c r="U33" s="306"/>
    </row>
    <row r="34" spans="1:21" ht="15.75" x14ac:dyDescent="0.25">
      <c r="A34" s="597"/>
      <c r="B34" s="599"/>
      <c r="C34" s="247"/>
      <c r="D34" s="247"/>
      <c r="E34" s="306"/>
      <c r="F34" s="306"/>
      <c r="G34" s="306"/>
      <c r="H34" s="248"/>
      <c r="I34" s="248"/>
      <c r="J34" s="204"/>
      <c r="K34" s="248"/>
      <c r="L34" s="248"/>
      <c r="M34" s="229"/>
      <c r="N34" s="248"/>
      <c r="O34" s="229"/>
      <c r="P34" s="381">
        <f t="shared" si="0"/>
        <v>0</v>
      </c>
      <c r="Q34" s="382">
        <f t="shared" si="1"/>
        <v>0</v>
      </c>
      <c r="R34" s="248"/>
      <c r="S34" s="248"/>
      <c r="T34" s="248"/>
      <c r="U34" s="306"/>
    </row>
    <row r="35" spans="1:21" ht="15.75" x14ac:dyDescent="0.25">
      <c r="A35" s="597"/>
      <c r="B35" s="599"/>
      <c r="C35" s="247"/>
      <c r="D35" s="247"/>
      <c r="E35" s="306"/>
      <c r="F35" s="306"/>
      <c r="G35" s="306"/>
      <c r="H35" s="248"/>
      <c r="I35" s="248"/>
      <c r="J35" s="204"/>
      <c r="K35" s="248"/>
      <c r="L35" s="248"/>
      <c r="M35" s="229"/>
      <c r="N35" s="248"/>
      <c r="O35" s="229"/>
      <c r="P35" s="381">
        <f t="shared" si="0"/>
        <v>0</v>
      </c>
      <c r="Q35" s="382">
        <f t="shared" si="1"/>
        <v>0</v>
      </c>
      <c r="R35" s="248"/>
      <c r="S35" s="248"/>
      <c r="T35" s="248"/>
      <c r="U35" s="306"/>
    </row>
    <row r="36" spans="1:21" ht="15.75" x14ac:dyDescent="0.25">
      <c r="A36" s="597"/>
      <c r="B36" s="599"/>
      <c r="C36" s="247"/>
      <c r="D36" s="247"/>
      <c r="E36" s="306"/>
      <c r="F36" s="306"/>
      <c r="G36" s="306"/>
      <c r="H36" s="248"/>
      <c r="I36" s="248"/>
      <c r="J36" s="204"/>
      <c r="K36" s="248"/>
      <c r="L36" s="248"/>
      <c r="M36" s="229"/>
      <c r="N36" s="248"/>
      <c r="O36" s="229"/>
      <c r="P36" s="381">
        <f t="shared" si="0"/>
        <v>0</v>
      </c>
      <c r="Q36" s="382">
        <f t="shared" si="1"/>
        <v>0</v>
      </c>
      <c r="R36" s="248"/>
      <c r="S36" s="248"/>
      <c r="T36" s="248"/>
      <c r="U36" s="306"/>
    </row>
    <row r="37" spans="1:21" ht="15.75" x14ac:dyDescent="0.25">
      <c r="A37" s="597"/>
      <c r="B37" s="599"/>
      <c r="C37" s="247"/>
      <c r="D37" s="247"/>
      <c r="E37" s="306"/>
      <c r="F37" s="306"/>
      <c r="G37" s="306"/>
      <c r="H37" s="248"/>
      <c r="I37" s="248"/>
      <c r="J37" s="204"/>
      <c r="K37" s="248"/>
      <c r="L37" s="248"/>
      <c r="M37" s="229"/>
      <c r="N37" s="248"/>
      <c r="O37" s="229"/>
      <c r="P37" s="381">
        <f t="shared" si="0"/>
        <v>0</v>
      </c>
      <c r="Q37" s="382">
        <f t="shared" si="1"/>
        <v>0</v>
      </c>
      <c r="R37" s="248"/>
      <c r="S37" s="248"/>
      <c r="T37" s="248"/>
      <c r="U37" s="306"/>
    </row>
    <row r="38" spans="1:21" ht="15.75" x14ac:dyDescent="0.25">
      <c r="A38" s="597"/>
      <c r="B38" s="599"/>
      <c r="C38" s="247"/>
      <c r="D38" s="247"/>
      <c r="E38" s="306"/>
      <c r="F38" s="306"/>
      <c r="G38" s="306"/>
      <c r="H38" s="248"/>
      <c r="I38" s="248"/>
      <c r="J38" s="204"/>
      <c r="K38" s="248"/>
      <c r="L38" s="248"/>
      <c r="M38" s="229"/>
      <c r="N38" s="248"/>
      <c r="O38" s="229"/>
      <c r="P38" s="381">
        <f t="shared" si="0"/>
        <v>0</v>
      </c>
      <c r="Q38" s="382">
        <f t="shared" si="1"/>
        <v>0</v>
      </c>
      <c r="R38" s="248"/>
      <c r="S38" s="248"/>
      <c r="T38" s="248"/>
      <c r="U38" s="306"/>
    </row>
    <row r="39" spans="1:21" ht="15.75" x14ac:dyDescent="0.25">
      <c r="A39" s="597"/>
      <c r="B39" s="599" t="s">
        <v>1456</v>
      </c>
      <c r="C39" s="247"/>
      <c r="D39" s="247"/>
      <c r="E39" s="306"/>
      <c r="F39" s="306"/>
      <c r="G39" s="306"/>
      <c r="H39" s="248"/>
      <c r="I39" s="248"/>
      <c r="J39" s="204"/>
      <c r="K39" s="248"/>
      <c r="L39" s="248"/>
      <c r="M39" s="229"/>
      <c r="N39" s="248"/>
      <c r="O39" s="229"/>
      <c r="P39" s="381">
        <f t="shared" si="0"/>
        <v>0</v>
      </c>
      <c r="Q39" s="382">
        <f t="shared" si="1"/>
        <v>0</v>
      </c>
      <c r="R39" s="248"/>
      <c r="S39" s="248"/>
      <c r="T39" s="248"/>
      <c r="U39" s="306"/>
    </row>
    <row r="40" spans="1:21" ht="15.75" x14ac:dyDescent="0.25">
      <c r="A40" s="597"/>
      <c r="B40" s="599"/>
      <c r="C40" s="306"/>
      <c r="D40" s="306"/>
      <c r="E40" s="306"/>
      <c r="F40" s="306"/>
      <c r="G40" s="306"/>
      <c r="H40" s="248"/>
      <c r="I40" s="248"/>
      <c r="J40" s="204"/>
      <c r="K40" s="248"/>
      <c r="L40" s="248"/>
      <c r="M40" s="229"/>
      <c r="N40" s="248"/>
      <c r="O40" s="229"/>
      <c r="P40" s="381">
        <f t="shared" si="0"/>
        <v>0</v>
      </c>
      <c r="Q40" s="382">
        <f t="shared" si="1"/>
        <v>0</v>
      </c>
      <c r="R40" s="248"/>
      <c r="S40" s="248"/>
      <c r="T40" s="248"/>
      <c r="U40" s="306"/>
    </row>
    <row r="41" spans="1:21" ht="15.75" x14ac:dyDescent="0.25">
      <c r="A41" s="597"/>
      <c r="B41" s="599"/>
      <c r="C41" s="306"/>
      <c r="D41" s="306"/>
      <c r="E41" s="306"/>
      <c r="F41" s="306"/>
      <c r="G41" s="306"/>
      <c r="H41" s="248"/>
      <c r="I41" s="248"/>
      <c r="J41" s="204"/>
      <c r="K41" s="248"/>
      <c r="L41" s="248"/>
      <c r="M41" s="229"/>
      <c r="N41" s="248"/>
      <c r="O41" s="229"/>
      <c r="P41" s="381">
        <f t="shared" si="0"/>
        <v>0</v>
      </c>
      <c r="Q41" s="382">
        <f t="shared" si="1"/>
        <v>0</v>
      </c>
      <c r="R41" s="248"/>
      <c r="S41" s="248"/>
      <c r="T41" s="248"/>
      <c r="U41" s="306"/>
    </row>
    <row r="42" spans="1:21" ht="15.75" x14ac:dyDescent="0.25">
      <c r="A42" s="597"/>
      <c r="B42" s="599"/>
      <c r="C42" s="306"/>
      <c r="D42" s="306"/>
      <c r="E42" s="306"/>
      <c r="F42" s="306"/>
      <c r="G42" s="306"/>
      <c r="H42" s="248"/>
      <c r="I42" s="248"/>
      <c r="J42" s="204"/>
      <c r="K42" s="248"/>
      <c r="L42" s="248"/>
      <c r="M42" s="229"/>
      <c r="N42" s="248"/>
      <c r="O42" s="229"/>
      <c r="P42" s="381">
        <f t="shared" si="0"/>
        <v>0</v>
      </c>
      <c r="Q42" s="382">
        <f t="shared" si="1"/>
        <v>0</v>
      </c>
      <c r="R42" s="248"/>
      <c r="S42" s="248"/>
      <c r="T42" s="248"/>
      <c r="U42" s="306"/>
    </row>
    <row r="43" spans="1:21" ht="15.75" x14ac:dyDescent="0.25">
      <c r="A43" s="597"/>
      <c r="B43" s="599"/>
      <c r="C43" s="306"/>
      <c r="D43" s="306"/>
      <c r="E43" s="306"/>
      <c r="F43" s="306"/>
      <c r="G43" s="306"/>
      <c r="H43" s="248"/>
      <c r="I43" s="248"/>
      <c r="J43" s="204"/>
      <c r="K43" s="248"/>
      <c r="L43" s="248"/>
      <c r="M43" s="229"/>
      <c r="N43" s="248"/>
      <c r="O43" s="229"/>
      <c r="P43" s="381">
        <f t="shared" si="0"/>
        <v>0</v>
      </c>
      <c r="Q43" s="382">
        <f t="shared" si="1"/>
        <v>0</v>
      </c>
      <c r="R43" s="248"/>
      <c r="S43" s="248"/>
      <c r="T43" s="248"/>
      <c r="U43" s="306"/>
    </row>
    <row r="44" spans="1:21" ht="15.75" x14ac:dyDescent="0.25">
      <c r="A44" s="597"/>
      <c r="B44" s="599"/>
      <c r="C44" s="306"/>
      <c r="D44" s="306"/>
      <c r="E44" s="306"/>
      <c r="F44" s="306"/>
      <c r="G44" s="306"/>
      <c r="H44" s="248"/>
      <c r="I44" s="248"/>
      <c r="J44" s="204"/>
      <c r="K44" s="248"/>
      <c r="L44" s="248"/>
      <c r="M44" s="229"/>
      <c r="N44" s="248"/>
      <c r="O44" s="229"/>
      <c r="P44" s="381">
        <f t="shared" si="0"/>
        <v>0</v>
      </c>
      <c r="Q44" s="382">
        <f t="shared" si="1"/>
        <v>0</v>
      </c>
      <c r="R44" s="248"/>
      <c r="S44" s="248"/>
      <c r="T44" s="248"/>
      <c r="U44" s="306"/>
    </row>
    <row r="45" spans="1:21" ht="15.75" x14ac:dyDescent="0.25">
      <c r="A45" s="597"/>
      <c r="B45" s="599"/>
      <c r="C45" s="306"/>
      <c r="D45" s="306"/>
      <c r="E45" s="306"/>
      <c r="F45" s="306"/>
      <c r="G45" s="306"/>
      <c r="H45" s="248"/>
      <c r="I45" s="248"/>
      <c r="J45" s="204"/>
      <c r="K45" s="248"/>
      <c r="L45" s="248"/>
      <c r="M45" s="229"/>
      <c r="N45" s="248"/>
      <c r="O45" s="229"/>
      <c r="P45" s="381">
        <f t="shared" si="0"/>
        <v>0</v>
      </c>
      <c r="Q45" s="382">
        <f t="shared" si="1"/>
        <v>0</v>
      </c>
      <c r="R45" s="248"/>
      <c r="S45" s="248"/>
      <c r="T45" s="248"/>
      <c r="U45" s="306"/>
    </row>
    <row r="46" spans="1:21" ht="15.75" x14ac:dyDescent="0.25">
      <c r="A46" s="597"/>
      <c r="B46" s="599"/>
      <c r="C46" s="306"/>
      <c r="D46" s="306"/>
      <c r="E46" s="306"/>
      <c r="F46" s="306"/>
      <c r="G46" s="306"/>
      <c r="H46" s="248"/>
      <c r="I46" s="248"/>
      <c r="J46" s="204"/>
      <c r="K46" s="248"/>
      <c r="L46" s="248"/>
      <c r="M46" s="229"/>
      <c r="N46" s="248"/>
      <c r="O46" s="229"/>
      <c r="P46" s="381">
        <f t="shared" si="0"/>
        <v>0</v>
      </c>
      <c r="Q46" s="382">
        <f t="shared" si="1"/>
        <v>0</v>
      </c>
      <c r="R46" s="248"/>
      <c r="S46" s="248"/>
      <c r="T46" s="248"/>
      <c r="U46" s="306"/>
    </row>
    <row r="47" spans="1:21" ht="15.75" x14ac:dyDescent="0.25">
      <c r="A47" s="291"/>
      <c r="B47" s="292"/>
      <c r="C47" s="291" t="s">
        <v>1377</v>
      </c>
      <c r="D47" s="292"/>
      <c r="E47" s="292"/>
      <c r="F47" s="292"/>
      <c r="G47" s="293"/>
      <c r="H47" s="254">
        <f t="shared" ref="H47:O47" si="2">SUM(H8:H46)</f>
        <v>0</v>
      </c>
      <c r="I47" s="254">
        <f t="shared" si="2"/>
        <v>0</v>
      </c>
      <c r="J47" s="254">
        <f t="shared" si="2"/>
        <v>0</v>
      </c>
      <c r="K47" s="254">
        <f t="shared" si="2"/>
        <v>0</v>
      </c>
      <c r="L47" s="254">
        <f t="shared" si="2"/>
        <v>0</v>
      </c>
      <c r="M47" s="254">
        <f t="shared" si="2"/>
        <v>0</v>
      </c>
      <c r="N47" s="254">
        <f t="shared" si="2"/>
        <v>0</v>
      </c>
      <c r="O47" s="254">
        <f t="shared" si="2"/>
        <v>0</v>
      </c>
      <c r="P47" s="254">
        <f>SUM(P8:P46)</f>
        <v>0</v>
      </c>
      <c r="Q47" s="254">
        <f>SUM(Q8:Q46)</f>
        <v>0</v>
      </c>
      <c r="R47" s="255"/>
      <c r="S47" s="255"/>
      <c r="T47" s="255"/>
      <c r="U47" s="255"/>
    </row>
    <row r="48" spans="1:21" ht="15.75" x14ac:dyDescent="0.25">
      <c r="A48" s="256"/>
      <c r="B48" s="257"/>
      <c r="C48" s="257"/>
      <c r="D48" s="257"/>
      <c r="E48" s="257"/>
      <c r="F48" s="258"/>
      <c r="G48" s="257"/>
      <c r="H48" s="257"/>
      <c r="I48" s="257"/>
      <c r="J48" s="257"/>
      <c r="K48" s="257"/>
      <c r="L48" s="257"/>
      <c r="M48" s="257"/>
      <c r="N48" s="257"/>
      <c r="O48" s="257"/>
      <c r="P48" s="384"/>
      <c r="Q48" s="384"/>
      <c r="R48" s="257"/>
      <c r="S48" s="257"/>
      <c r="T48" s="257"/>
      <c r="U48" s="257"/>
    </row>
    <row r="49" spans="1:21" ht="15.75" x14ac:dyDescent="0.25">
      <c r="A49" s="256"/>
      <c r="B49" s="257"/>
      <c r="C49" s="257"/>
      <c r="D49" s="257"/>
      <c r="E49" s="257"/>
      <c r="F49" s="258"/>
      <c r="G49" s="257"/>
      <c r="H49" s="257"/>
      <c r="I49" s="257"/>
      <c r="J49" s="257"/>
      <c r="K49" s="257"/>
      <c r="L49" s="257"/>
      <c r="M49" s="257"/>
      <c r="N49" s="257"/>
      <c r="O49" s="257"/>
      <c r="P49" s="384"/>
      <c r="Q49" s="384"/>
      <c r="R49" s="257"/>
      <c r="S49" s="257"/>
      <c r="T49" s="257"/>
      <c r="U49" s="257"/>
    </row>
    <row r="50" spans="1:21" ht="15.75" x14ac:dyDescent="0.25">
      <c r="A50" s="256"/>
      <c r="B50" s="257"/>
      <c r="C50" s="257"/>
      <c r="D50" s="257"/>
      <c r="E50" s="257"/>
      <c r="F50" s="258"/>
      <c r="G50" s="257"/>
      <c r="H50" s="257"/>
      <c r="I50" s="257"/>
      <c r="J50" s="257"/>
      <c r="K50" s="257"/>
      <c r="L50" s="257"/>
      <c r="M50" s="257"/>
      <c r="N50" s="257"/>
      <c r="O50" s="257"/>
      <c r="P50" s="384"/>
      <c r="Q50" s="384"/>
      <c r="R50" s="257"/>
      <c r="S50" s="257"/>
      <c r="T50" s="257"/>
      <c r="U50" s="257"/>
    </row>
    <row r="51" spans="1:21" ht="15.75" x14ac:dyDescent="0.25">
      <c r="A51" s="256"/>
      <c r="B51" s="257"/>
      <c r="C51" s="257"/>
      <c r="D51" s="257"/>
      <c r="E51" s="257"/>
      <c r="F51" s="258"/>
      <c r="G51" s="257"/>
      <c r="H51" s="257"/>
      <c r="I51" s="257"/>
      <c r="J51" s="257"/>
      <c r="K51" s="257"/>
      <c r="L51" s="257"/>
      <c r="M51" s="257"/>
      <c r="N51" s="257"/>
      <c r="O51" s="257"/>
      <c r="P51" s="384"/>
      <c r="Q51" s="384"/>
      <c r="R51" s="257"/>
      <c r="S51" s="257"/>
      <c r="T51" s="257"/>
      <c r="U51" s="257"/>
    </row>
    <row r="52" spans="1:21" ht="15.75" x14ac:dyDescent="0.25">
      <c r="A52" s="256"/>
      <c r="B52" s="257"/>
      <c r="C52" s="257"/>
      <c r="D52" s="257"/>
      <c r="E52" s="257"/>
      <c r="F52" s="258"/>
      <c r="G52" s="257"/>
      <c r="H52" s="257"/>
      <c r="I52" s="257"/>
      <c r="J52" s="257"/>
      <c r="K52" s="257"/>
      <c r="L52" s="257"/>
      <c r="M52" s="257"/>
      <c r="N52" s="257"/>
      <c r="O52" s="257"/>
      <c r="P52" s="384"/>
      <c r="Q52" s="384"/>
      <c r="R52" s="257"/>
      <c r="S52" s="257"/>
      <c r="T52" s="257"/>
      <c r="U52" s="257"/>
    </row>
    <row r="53" spans="1:21" ht="15.75" x14ac:dyDescent="0.25">
      <c r="A53" s="256"/>
      <c r="B53" s="257"/>
      <c r="C53" s="257"/>
      <c r="D53" s="257"/>
      <c r="E53" s="257"/>
      <c r="F53" s="258"/>
      <c r="G53" s="257"/>
      <c r="H53" s="257"/>
      <c r="I53" s="257"/>
      <c r="J53" s="257"/>
      <c r="K53" s="257"/>
      <c r="L53" s="257"/>
      <c r="M53" s="257"/>
      <c r="N53" s="257"/>
      <c r="O53" s="257"/>
      <c r="P53" s="384"/>
      <c r="Q53" s="384"/>
      <c r="R53" s="257"/>
      <c r="S53" s="257"/>
      <c r="T53" s="257"/>
      <c r="U53" s="257"/>
    </row>
    <row r="54" spans="1:21" ht="15" x14ac:dyDescent="0.25">
      <c r="C54" s="508"/>
    </row>
    <row r="66" spans="1:6" x14ac:dyDescent="0.25">
      <c r="A66" s="251"/>
      <c r="F66" s="251"/>
    </row>
    <row r="67" spans="1:6" x14ac:dyDescent="0.25">
      <c r="A67" s="251"/>
      <c r="F67" s="251"/>
    </row>
    <row r="68" spans="1:6" x14ac:dyDescent="0.25">
      <c r="A68" s="251"/>
      <c r="F68" s="251"/>
    </row>
    <row r="69" spans="1:6" x14ac:dyDescent="0.25">
      <c r="A69" s="251"/>
      <c r="F69" s="251"/>
    </row>
    <row r="70" spans="1:6" x14ac:dyDescent="0.25">
      <c r="A70" s="251"/>
      <c r="F70" s="251"/>
    </row>
    <row r="71" spans="1:6" x14ac:dyDescent="0.25">
      <c r="A71" s="251"/>
      <c r="F71" s="251"/>
    </row>
    <row r="72" spans="1:6" x14ac:dyDescent="0.25">
      <c r="A72" s="251"/>
      <c r="F72" s="251"/>
    </row>
    <row r="73" spans="1:6" x14ac:dyDescent="0.25">
      <c r="A73" s="251"/>
      <c r="F73" s="251"/>
    </row>
    <row r="74" spans="1:6" x14ac:dyDescent="0.25">
      <c r="A74" s="251"/>
      <c r="F74" s="251"/>
    </row>
    <row r="75" spans="1:6" x14ac:dyDescent="0.25">
      <c r="A75" s="251"/>
      <c r="F75" s="251"/>
    </row>
    <row r="76" spans="1:6" x14ac:dyDescent="0.25">
      <c r="A76" s="251"/>
      <c r="F76" s="251"/>
    </row>
    <row r="77" spans="1:6" x14ac:dyDescent="0.25">
      <c r="A77" s="251"/>
      <c r="F77" s="251"/>
    </row>
    <row r="78" spans="1:6" x14ac:dyDescent="0.25">
      <c r="A78" s="251"/>
      <c r="F78" s="251"/>
    </row>
    <row r="79" spans="1:6" x14ac:dyDescent="0.25">
      <c r="A79" s="251"/>
      <c r="F79" s="251"/>
    </row>
    <row r="80" spans="1:6" x14ac:dyDescent="0.25">
      <c r="A80" s="251"/>
      <c r="F80" s="251"/>
    </row>
    <row r="81" spans="1:6" x14ac:dyDescent="0.25">
      <c r="A81" s="251"/>
      <c r="F81" s="251"/>
    </row>
    <row r="82" spans="1:6" x14ac:dyDescent="0.25">
      <c r="A82" s="251"/>
      <c r="F82" s="251"/>
    </row>
    <row r="83" spans="1:6" x14ac:dyDescent="0.25">
      <c r="A83" s="251"/>
      <c r="F83" s="251"/>
    </row>
    <row r="84" spans="1:6" x14ac:dyDescent="0.25">
      <c r="A84" s="251"/>
      <c r="F84" s="251"/>
    </row>
    <row r="85" spans="1:6" x14ac:dyDescent="0.25">
      <c r="A85" s="251"/>
      <c r="F85" s="251"/>
    </row>
    <row r="86" spans="1:6" x14ac:dyDescent="0.25">
      <c r="A86" s="251"/>
      <c r="F86" s="251"/>
    </row>
    <row r="87" spans="1:6" x14ac:dyDescent="0.25">
      <c r="A87" s="251"/>
      <c r="F87" s="251"/>
    </row>
    <row r="88" spans="1:6" x14ac:dyDescent="0.25">
      <c r="A88" s="251"/>
      <c r="F88" s="251"/>
    </row>
    <row r="89" spans="1:6" x14ac:dyDescent="0.25">
      <c r="A89" s="251"/>
      <c r="F89" s="251"/>
    </row>
    <row r="90" spans="1:6" x14ac:dyDescent="0.25">
      <c r="A90" s="251"/>
      <c r="F90" s="251"/>
    </row>
    <row r="91" spans="1:6" x14ac:dyDescent="0.25">
      <c r="A91" s="251"/>
      <c r="F91" s="251"/>
    </row>
    <row r="92" spans="1:6" x14ac:dyDescent="0.25">
      <c r="A92" s="251"/>
      <c r="F92" s="251"/>
    </row>
    <row r="93" spans="1:6" x14ac:dyDescent="0.25">
      <c r="A93" s="251"/>
      <c r="F93" s="251"/>
    </row>
    <row r="94" spans="1:6" x14ac:dyDescent="0.25">
      <c r="A94" s="251"/>
      <c r="F94" s="251"/>
    </row>
    <row r="95" spans="1:6" x14ac:dyDescent="0.25">
      <c r="A95" s="251"/>
      <c r="F95" s="251"/>
    </row>
    <row r="96" spans="1:6" x14ac:dyDescent="0.25">
      <c r="A96" s="251"/>
      <c r="F96" s="251"/>
    </row>
    <row r="97" spans="1:6" x14ac:dyDescent="0.25">
      <c r="A97" s="251"/>
      <c r="F97" s="251"/>
    </row>
    <row r="98" spans="1:6" x14ac:dyDescent="0.25">
      <c r="A98" s="251"/>
      <c r="F98" s="251"/>
    </row>
    <row r="99" spans="1:6" x14ac:dyDescent="0.25">
      <c r="A99" s="251"/>
      <c r="F99" s="251"/>
    </row>
    <row r="100" spans="1:6" x14ac:dyDescent="0.25">
      <c r="A100" s="251"/>
      <c r="F100" s="251"/>
    </row>
    <row r="101" spans="1:6" x14ac:dyDescent="0.25">
      <c r="A101" s="251"/>
      <c r="F101" s="251"/>
    </row>
    <row r="102" spans="1:6" x14ac:dyDescent="0.25">
      <c r="A102" s="251"/>
      <c r="F102" s="251"/>
    </row>
    <row r="103" spans="1:6" x14ac:dyDescent="0.25">
      <c r="A103" s="251"/>
      <c r="F103" s="251"/>
    </row>
    <row r="104" spans="1:6" x14ac:dyDescent="0.25">
      <c r="A104" s="251"/>
      <c r="F104" s="251"/>
    </row>
    <row r="105" spans="1:6" x14ac:dyDescent="0.25">
      <c r="A105" s="251"/>
      <c r="F105" s="251"/>
    </row>
    <row r="106" spans="1:6" x14ac:dyDescent="0.25">
      <c r="A106" s="251"/>
      <c r="F106" s="251"/>
    </row>
    <row r="107" spans="1:6" x14ac:dyDescent="0.25">
      <c r="A107" s="251"/>
      <c r="F107" s="251"/>
    </row>
    <row r="108" spans="1:6" x14ac:dyDescent="0.25">
      <c r="A108" s="251"/>
      <c r="F108" s="251"/>
    </row>
    <row r="109" spans="1:6" x14ac:dyDescent="0.25">
      <c r="A109" s="251"/>
      <c r="F109" s="251"/>
    </row>
    <row r="110" spans="1:6" x14ac:dyDescent="0.25">
      <c r="A110" s="251"/>
      <c r="F110" s="251"/>
    </row>
    <row r="111" spans="1:6" x14ac:dyDescent="0.25">
      <c r="A111" s="251"/>
      <c r="F111" s="251"/>
    </row>
    <row r="112" spans="1:6" x14ac:dyDescent="0.25">
      <c r="A112" s="251"/>
      <c r="F112" s="251"/>
    </row>
    <row r="113" spans="1:6" x14ac:dyDescent="0.25">
      <c r="A113" s="251"/>
      <c r="F113" s="251"/>
    </row>
    <row r="114" spans="1:6" x14ac:dyDescent="0.25">
      <c r="A114" s="251"/>
      <c r="F114" s="251"/>
    </row>
    <row r="115" spans="1:6" x14ac:dyDescent="0.25">
      <c r="A115" s="251"/>
      <c r="F115" s="251"/>
    </row>
    <row r="116" spans="1:6" x14ac:dyDescent="0.25">
      <c r="A116" s="251"/>
      <c r="F116" s="251"/>
    </row>
    <row r="117" spans="1:6" x14ac:dyDescent="0.25">
      <c r="A117" s="251"/>
      <c r="F117" s="251"/>
    </row>
    <row r="118" spans="1:6" x14ac:dyDescent="0.25">
      <c r="A118" s="251"/>
      <c r="F118" s="251"/>
    </row>
    <row r="119" spans="1:6" x14ac:dyDescent="0.25">
      <c r="A119" s="251"/>
      <c r="F119" s="251"/>
    </row>
    <row r="120" spans="1:6" x14ac:dyDescent="0.25">
      <c r="A120" s="251"/>
      <c r="F120" s="251"/>
    </row>
    <row r="121" spans="1:6" x14ac:dyDescent="0.25">
      <c r="A121" s="251"/>
      <c r="F121" s="251"/>
    </row>
    <row r="122" spans="1:6" x14ac:dyDescent="0.25">
      <c r="A122" s="251"/>
      <c r="F122" s="251"/>
    </row>
    <row r="123" spans="1:6" x14ac:dyDescent="0.25">
      <c r="A123" s="251"/>
      <c r="F123" s="251"/>
    </row>
    <row r="124" spans="1:6" x14ac:dyDescent="0.25">
      <c r="A124" s="251"/>
      <c r="F124" s="251"/>
    </row>
    <row r="125" spans="1:6" x14ac:dyDescent="0.25">
      <c r="A125" s="251"/>
      <c r="F125" s="251"/>
    </row>
    <row r="126" spans="1:6" x14ac:dyDescent="0.25">
      <c r="A126" s="251"/>
      <c r="F126" s="251"/>
    </row>
    <row r="127" spans="1:6" x14ac:dyDescent="0.25">
      <c r="A127" s="251"/>
      <c r="F127" s="251"/>
    </row>
    <row r="128" spans="1:6" x14ac:dyDescent="0.25">
      <c r="A128" s="251"/>
      <c r="F128" s="251"/>
    </row>
    <row r="129" spans="1:6" x14ac:dyDescent="0.25">
      <c r="A129" s="251"/>
      <c r="F129" s="251"/>
    </row>
    <row r="130" spans="1:6" x14ac:dyDescent="0.25">
      <c r="A130" s="251"/>
      <c r="F130" s="251"/>
    </row>
    <row r="131" spans="1:6" x14ac:dyDescent="0.25">
      <c r="A131" s="251"/>
      <c r="F131" s="251"/>
    </row>
    <row r="132" spans="1:6" x14ac:dyDescent="0.25">
      <c r="A132" s="251"/>
      <c r="F132" s="251"/>
    </row>
    <row r="133" spans="1:6" x14ac:dyDescent="0.25">
      <c r="A133" s="251"/>
      <c r="F133" s="251"/>
    </row>
    <row r="134" spans="1:6" x14ac:dyDescent="0.25">
      <c r="A134" s="251"/>
      <c r="F134" s="251"/>
    </row>
  </sheetData>
  <mergeCells count="23">
    <mergeCell ref="A8:A46"/>
    <mergeCell ref="B14:B19"/>
    <mergeCell ref="C4:C6"/>
    <mergeCell ref="B8:B13"/>
    <mergeCell ref="B20:B27"/>
    <mergeCell ref="B28:B38"/>
    <mergeCell ref="B39:B46"/>
    <mergeCell ref="F4:F6"/>
    <mergeCell ref="A4:A6"/>
    <mergeCell ref="E4:E6"/>
    <mergeCell ref="G4:G6"/>
    <mergeCell ref="B4:B6"/>
    <mergeCell ref="D4:D6"/>
    <mergeCell ref="J5:K5"/>
    <mergeCell ref="L5:M5"/>
    <mergeCell ref="N5:O5"/>
    <mergeCell ref="U4:U6"/>
    <mergeCell ref="H4:O4"/>
    <mergeCell ref="S4:S6"/>
    <mergeCell ref="T4:T6"/>
    <mergeCell ref="P4:Q5"/>
    <mergeCell ref="R4:R6"/>
    <mergeCell ref="H5:I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46">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70"/>
  <sheetViews>
    <sheetView showGridLines="0" workbookViewId="0">
      <pane ySplit="7" topLeftCell="A8" activePane="bottomLeft" state="frozen"/>
      <selection activeCell="A7" sqref="A7"/>
      <selection pane="bottomLeft" activeCell="C23" sqref="C23"/>
    </sheetView>
  </sheetViews>
  <sheetFormatPr baseColWidth="10" defaultColWidth="11.42578125" defaultRowHeight="12.75" x14ac:dyDescent="0.25"/>
  <cols>
    <col min="1" max="1" width="25.5703125" style="261" customWidth="1"/>
    <col min="2" max="2" width="38.5703125" style="261" customWidth="1"/>
    <col min="3" max="5" width="27.42578125" style="261" customWidth="1"/>
    <col min="6" max="6" width="27.42578125" style="260" customWidth="1"/>
    <col min="7" max="7" width="27.42578125" style="261" customWidth="1"/>
    <col min="8" max="8" width="15.28515625" style="261" customWidth="1"/>
    <col min="9" max="9" width="16" style="261" customWidth="1"/>
    <col min="10" max="10" width="15.28515625" style="261" customWidth="1"/>
    <col min="11" max="11" width="18.5703125" style="261" customWidth="1"/>
    <col min="12" max="12" width="15.28515625" style="261" customWidth="1"/>
    <col min="13" max="13" width="15.85546875" style="261" customWidth="1"/>
    <col min="14" max="14" width="15.28515625" style="261" customWidth="1"/>
    <col min="15" max="15" width="15" style="261" customWidth="1"/>
    <col min="16" max="16" width="15.28515625" style="261" customWidth="1"/>
    <col min="17" max="17" width="17" style="261" bestFit="1" customWidth="1"/>
    <col min="18" max="18" width="14.28515625" style="261" customWidth="1"/>
    <col min="19" max="20" width="14.28515625" style="259" customWidth="1"/>
    <col min="21" max="21" width="17" style="261" customWidth="1"/>
    <col min="22" max="16384" width="11.42578125" style="261"/>
  </cols>
  <sheetData>
    <row r="1" spans="1:36" ht="18.75" customHeight="1" x14ac:dyDescent="0.25">
      <c r="F1" s="288"/>
      <c r="H1" s="283" t="s">
        <v>90</v>
      </c>
      <c r="J1" s="283"/>
      <c r="K1" s="283"/>
      <c r="L1" s="283"/>
      <c r="M1" s="510" t="s">
        <v>1578</v>
      </c>
      <c r="N1" s="510" t="s">
        <v>1577</v>
      </c>
      <c r="O1" s="510" t="s">
        <v>1576</v>
      </c>
      <c r="P1" s="510" t="s">
        <v>1575</v>
      </c>
      <c r="Q1" s="510" t="s">
        <v>1574</v>
      </c>
      <c r="R1" s="510" t="s">
        <v>1573</v>
      </c>
      <c r="S1" s="510" t="s">
        <v>1572</v>
      </c>
      <c r="T1" s="510" t="s">
        <v>1571</v>
      </c>
      <c r="U1" s="510" t="s">
        <v>1570</v>
      </c>
      <c r="V1" s="510" t="s">
        <v>1555</v>
      </c>
      <c r="W1" s="510" t="s">
        <v>1556</v>
      </c>
      <c r="X1" s="510" t="s">
        <v>1557</v>
      </c>
      <c r="Y1" s="510" t="s">
        <v>1558</v>
      </c>
      <c r="Z1" s="510" t="s">
        <v>1559</v>
      </c>
      <c r="AA1" s="510" t="s">
        <v>1560</v>
      </c>
      <c r="AB1" s="510" t="s">
        <v>1561</v>
      </c>
      <c r="AC1" s="510" t="s">
        <v>1562</v>
      </c>
      <c r="AD1" s="510" t="s">
        <v>1563</v>
      </c>
      <c r="AE1" s="510" t="s">
        <v>1564</v>
      </c>
      <c r="AF1" s="510" t="s">
        <v>1565</v>
      </c>
      <c r="AG1" s="510" t="s">
        <v>1566</v>
      </c>
      <c r="AH1" s="510" t="s">
        <v>1567</v>
      </c>
      <c r="AI1" s="510" t="s">
        <v>1568</v>
      </c>
      <c r="AJ1" s="510" t="s">
        <v>1569</v>
      </c>
    </row>
    <row r="2" spans="1:36" ht="18.75" x14ac:dyDescent="0.25">
      <c r="A2" s="267" t="s">
        <v>1346</v>
      </c>
      <c r="F2" s="288"/>
      <c r="H2" s="283"/>
      <c r="J2" s="283"/>
      <c r="K2" s="283"/>
      <c r="L2" s="283"/>
      <c r="M2" s="283"/>
      <c r="N2" s="283"/>
      <c r="O2" s="283"/>
      <c r="P2" s="283"/>
      <c r="Q2" s="283"/>
      <c r="R2" s="283"/>
      <c r="S2" s="283"/>
      <c r="T2" s="283"/>
      <c r="U2" s="283"/>
      <c r="V2" s="283"/>
      <c r="W2" s="283"/>
      <c r="X2" s="283"/>
      <c r="Y2" s="283"/>
      <c r="Z2" s="283"/>
      <c r="AA2" s="283"/>
    </row>
    <row r="3" spans="1:36" ht="18.75" x14ac:dyDescent="0.25">
      <c r="A3" s="316" t="s">
        <v>1473</v>
      </c>
      <c r="F3" s="288"/>
      <c r="H3" s="283"/>
      <c r="J3" s="283"/>
      <c r="K3" s="283"/>
      <c r="L3" s="283"/>
      <c r="M3" s="283"/>
      <c r="N3" s="283"/>
      <c r="O3" s="283"/>
      <c r="P3" s="283"/>
      <c r="Q3" s="283"/>
      <c r="R3" s="283"/>
      <c r="S3" s="283"/>
      <c r="T3" s="283"/>
      <c r="U3" s="283"/>
      <c r="V3" s="283"/>
      <c r="W3" s="283"/>
      <c r="X3" s="283"/>
      <c r="Y3" s="283"/>
      <c r="Z3" s="283"/>
      <c r="AA3" s="283"/>
    </row>
    <row r="4" spans="1:36" ht="15" x14ac:dyDescent="0.25">
      <c r="A4" s="371" t="s">
        <v>1474</v>
      </c>
      <c r="B4" s="267"/>
      <c r="C4" s="267"/>
      <c r="D4" s="267"/>
      <c r="E4" s="267"/>
      <c r="F4" s="246"/>
      <c r="G4" s="267"/>
      <c r="H4" s="267"/>
      <c r="I4" s="267"/>
      <c r="J4" s="267"/>
      <c r="K4" s="267"/>
      <c r="L4" s="267"/>
      <c r="M4" s="267"/>
      <c r="N4" s="267"/>
      <c r="O4" s="267"/>
      <c r="P4" s="267"/>
      <c r="Q4" s="267"/>
      <c r="R4" s="267"/>
      <c r="S4" s="267"/>
      <c r="T4" s="267"/>
      <c r="U4" s="267"/>
    </row>
    <row r="5" spans="1:36" s="66" customFormat="1" ht="23.25" customHeight="1" x14ac:dyDescent="0.25">
      <c r="A5" s="575" t="s">
        <v>96</v>
      </c>
      <c r="B5" s="574" t="s">
        <v>110</v>
      </c>
      <c r="C5" s="577" t="s">
        <v>1536</v>
      </c>
      <c r="D5" s="577" t="s">
        <v>1537</v>
      </c>
      <c r="E5" s="577" t="s">
        <v>86</v>
      </c>
      <c r="F5" s="577" t="s">
        <v>390</v>
      </c>
      <c r="G5" s="577" t="s">
        <v>87</v>
      </c>
      <c r="H5" s="580" t="s">
        <v>99</v>
      </c>
      <c r="I5" s="586"/>
      <c r="J5" s="586"/>
      <c r="K5" s="586"/>
      <c r="L5" s="586"/>
      <c r="M5" s="586"/>
      <c r="N5" s="586"/>
      <c r="O5" s="581"/>
      <c r="P5" s="582" t="s">
        <v>100</v>
      </c>
      <c r="Q5" s="583"/>
      <c r="R5" s="574" t="s">
        <v>102</v>
      </c>
      <c r="S5" s="574" t="s">
        <v>109</v>
      </c>
      <c r="T5" s="574" t="s">
        <v>108</v>
      </c>
      <c r="U5" s="571" t="s">
        <v>88</v>
      </c>
    </row>
    <row r="6" spans="1:36" s="66" customFormat="1" ht="15" customHeight="1" x14ac:dyDescent="0.25">
      <c r="A6" s="575"/>
      <c r="B6" s="575"/>
      <c r="C6" s="578"/>
      <c r="D6" s="578"/>
      <c r="E6" s="578"/>
      <c r="F6" s="578"/>
      <c r="G6" s="578"/>
      <c r="H6" s="580" t="s">
        <v>103</v>
      </c>
      <c r="I6" s="581"/>
      <c r="J6" s="580" t="s">
        <v>104</v>
      </c>
      <c r="K6" s="581"/>
      <c r="L6" s="580" t="s">
        <v>105</v>
      </c>
      <c r="M6" s="581"/>
      <c r="N6" s="580" t="s">
        <v>106</v>
      </c>
      <c r="O6" s="581"/>
      <c r="P6" s="584"/>
      <c r="Q6" s="585"/>
      <c r="R6" s="575"/>
      <c r="S6" s="575"/>
      <c r="T6" s="575"/>
      <c r="U6" s="572"/>
    </row>
    <row r="7" spans="1:36" s="66" customFormat="1" ht="24" customHeight="1" x14ac:dyDescent="0.25">
      <c r="A7" s="576"/>
      <c r="B7" s="576"/>
      <c r="C7" s="579"/>
      <c r="D7" s="579"/>
      <c r="E7" s="579"/>
      <c r="F7" s="579"/>
      <c r="G7" s="579"/>
      <c r="H7" s="440" t="s">
        <v>107</v>
      </c>
      <c r="I7" s="440" t="s">
        <v>12</v>
      </c>
      <c r="J7" s="440" t="s">
        <v>107</v>
      </c>
      <c r="K7" s="440" t="s">
        <v>12</v>
      </c>
      <c r="L7" s="440" t="s">
        <v>107</v>
      </c>
      <c r="M7" s="440" t="s">
        <v>12</v>
      </c>
      <c r="N7" s="440" t="s">
        <v>107</v>
      </c>
      <c r="O7" s="440" t="s">
        <v>12</v>
      </c>
      <c r="P7" s="440" t="s">
        <v>107</v>
      </c>
      <c r="Q7" s="440" t="s">
        <v>12</v>
      </c>
      <c r="R7" s="576"/>
      <c r="S7" s="576"/>
      <c r="T7" s="576"/>
      <c r="U7" s="573"/>
    </row>
    <row r="8" spans="1:36" ht="15.75" customHeight="1" x14ac:dyDescent="0.25">
      <c r="A8" s="441"/>
      <c r="B8" s="442"/>
      <c r="C8" s="443"/>
      <c r="D8" s="443"/>
      <c r="E8" s="443"/>
      <c r="F8" s="444"/>
      <c r="G8" s="443"/>
      <c r="H8" s="445"/>
      <c r="I8" s="445"/>
      <c r="J8" s="445"/>
      <c r="K8" s="445"/>
      <c r="L8" s="445"/>
      <c r="M8" s="445"/>
      <c r="N8" s="445"/>
      <c r="O8" s="445"/>
      <c r="P8" s="445"/>
      <c r="Q8" s="445"/>
      <c r="R8" s="446"/>
      <c r="S8" s="446"/>
      <c r="T8" s="446"/>
      <c r="U8" s="447"/>
    </row>
    <row r="9" spans="1:36" ht="15.75" x14ac:dyDescent="0.25">
      <c r="A9" s="600" t="s">
        <v>1459</v>
      </c>
      <c r="B9" s="599" t="s">
        <v>1457</v>
      </c>
      <c r="C9" s="306"/>
      <c r="D9" s="306"/>
      <c r="E9" s="248"/>
      <c r="F9" s="306"/>
      <c r="G9" s="306"/>
      <c r="H9" s="249"/>
      <c r="I9" s="348"/>
      <c r="J9" s="350"/>
      <c r="K9" s="348"/>
      <c r="L9" s="350"/>
      <c r="M9" s="348"/>
      <c r="N9" s="350"/>
      <c r="O9" s="348"/>
      <c r="P9" s="386">
        <f t="shared" ref="P9:P40" si="0">H9+J9+L9+N9</f>
        <v>0</v>
      </c>
      <c r="Q9" s="387">
        <f t="shared" ref="Q9:Q40" si="1">I9+K9+M9+O9</f>
        <v>0</v>
      </c>
      <c r="R9" s="348"/>
      <c r="S9" s="248"/>
      <c r="T9" s="248"/>
      <c r="U9" s="248"/>
    </row>
    <row r="10" spans="1:36" ht="15.75" x14ac:dyDescent="0.25">
      <c r="A10" s="601"/>
      <c r="B10" s="599"/>
      <c r="C10" s="306"/>
      <c r="D10" s="306"/>
      <c r="E10" s="248"/>
      <c r="F10" s="306"/>
      <c r="G10" s="306"/>
      <c r="H10" s="249"/>
      <c r="I10" s="348"/>
      <c r="J10" s="350"/>
      <c r="K10" s="348"/>
      <c r="L10" s="350"/>
      <c r="M10" s="348"/>
      <c r="N10" s="350"/>
      <c r="O10" s="348"/>
      <c r="P10" s="386">
        <f t="shared" si="0"/>
        <v>0</v>
      </c>
      <c r="Q10" s="387">
        <f t="shared" si="1"/>
        <v>0</v>
      </c>
      <c r="R10" s="348"/>
      <c r="S10" s="248"/>
      <c r="T10" s="248"/>
      <c r="U10" s="248"/>
    </row>
    <row r="11" spans="1:36" ht="15.75" x14ac:dyDescent="0.25">
      <c r="A11" s="601"/>
      <c r="B11" s="599"/>
      <c r="C11" s="306"/>
      <c r="D11" s="306"/>
      <c r="E11" s="248"/>
      <c r="F11" s="306"/>
      <c r="G11" s="306"/>
      <c r="H11" s="249"/>
      <c r="I11" s="348"/>
      <c r="J11" s="350"/>
      <c r="K11" s="348"/>
      <c r="L11" s="350"/>
      <c r="M11" s="348"/>
      <c r="N11" s="350"/>
      <c r="O11" s="348"/>
      <c r="P11" s="386">
        <f t="shared" si="0"/>
        <v>0</v>
      </c>
      <c r="Q11" s="387">
        <f t="shared" si="1"/>
        <v>0</v>
      </c>
      <c r="R11" s="348"/>
      <c r="S11" s="248"/>
      <c r="T11" s="248"/>
      <c r="U11" s="248"/>
    </row>
    <row r="12" spans="1:36" ht="15.75" x14ac:dyDescent="0.25">
      <c r="A12" s="601"/>
      <c r="B12" s="599"/>
      <c r="C12" s="306"/>
      <c r="D12" s="306"/>
      <c r="E12" s="248"/>
      <c r="F12" s="306"/>
      <c r="G12" s="306"/>
      <c r="H12" s="249"/>
      <c r="I12" s="348"/>
      <c r="J12" s="350"/>
      <c r="K12" s="348"/>
      <c r="L12" s="350"/>
      <c r="M12" s="348"/>
      <c r="N12" s="350"/>
      <c r="O12" s="348"/>
      <c r="P12" s="386">
        <f t="shared" si="0"/>
        <v>0</v>
      </c>
      <c r="Q12" s="387">
        <f t="shared" si="1"/>
        <v>0</v>
      </c>
      <c r="R12" s="348"/>
      <c r="S12" s="248"/>
      <c r="T12" s="248"/>
      <c r="U12" s="248"/>
    </row>
    <row r="13" spans="1:36" ht="15.75" x14ac:dyDescent="0.25">
      <c r="A13" s="601"/>
      <c r="B13" s="599"/>
      <c r="C13" s="306"/>
      <c r="D13" s="306"/>
      <c r="E13" s="248"/>
      <c r="F13" s="306"/>
      <c r="G13" s="306"/>
      <c r="H13" s="249"/>
      <c r="I13" s="348"/>
      <c r="J13" s="350"/>
      <c r="K13" s="348"/>
      <c r="L13" s="350"/>
      <c r="M13" s="348"/>
      <c r="N13" s="350"/>
      <c r="O13" s="348"/>
      <c r="P13" s="386">
        <f t="shared" si="0"/>
        <v>0</v>
      </c>
      <c r="Q13" s="387">
        <f t="shared" si="1"/>
        <v>0</v>
      </c>
      <c r="R13" s="348"/>
      <c r="S13" s="248"/>
      <c r="T13" s="248"/>
      <c r="U13" s="248"/>
    </row>
    <row r="14" spans="1:36" ht="15.75" x14ac:dyDescent="0.25">
      <c r="A14" s="601"/>
      <c r="B14" s="599"/>
      <c r="C14" s="306"/>
      <c r="D14" s="306"/>
      <c r="E14" s="248"/>
      <c r="F14" s="306"/>
      <c r="G14" s="306"/>
      <c r="H14" s="249"/>
      <c r="I14" s="348"/>
      <c r="J14" s="350"/>
      <c r="K14" s="348"/>
      <c r="L14" s="350"/>
      <c r="M14" s="348"/>
      <c r="N14" s="350"/>
      <c r="O14" s="348"/>
      <c r="P14" s="386">
        <f t="shared" si="0"/>
        <v>0</v>
      </c>
      <c r="Q14" s="387">
        <f t="shared" si="1"/>
        <v>0</v>
      </c>
      <c r="R14" s="348"/>
      <c r="S14" s="248"/>
      <c r="T14" s="248"/>
      <c r="U14" s="248"/>
    </row>
    <row r="15" spans="1:36" ht="15.75" x14ac:dyDescent="0.25">
      <c r="A15" s="601"/>
      <c r="B15" s="599"/>
      <c r="C15" s="306"/>
      <c r="D15" s="306"/>
      <c r="E15" s="248"/>
      <c r="F15" s="306"/>
      <c r="G15" s="306"/>
      <c r="H15" s="249"/>
      <c r="I15" s="348"/>
      <c r="J15" s="350"/>
      <c r="K15" s="348"/>
      <c r="L15" s="350"/>
      <c r="M15" s="348"/>
      <c r="N15" s="350"/>
      <c r="O15" s="348"/>
      <c r="P15" s="386">
        <f t="shared" si="0"/>
        <v>0</v>
      </c>
      <c r="Q15" s="387">
        <f t="shared" si="1"/>
        <v>0</v>
      </c>
      <c r="R15" s="348"/>
      <c r="S15" s="248"/>
      <c r="T15" s="248"/>
      <c r="U15" s="248"/>
    </row>
    <row r="16" spans="1:36" ht="15.75" x14ac:dyDescent="0.25">
      <c r="A16" s="602"/>
      <c r="B16" s="599"/>
      <c r="C16" s="306"/>
      <c r="D16" s="306"/>
      <c r="E16" s="248"/>
      <c r="F16" s="306"/>
      <c r="G16" s="306"/>
      <c r="H16" s="249"/>
      <c r="I16" s="348"/>
      <c r="J16" s="350"/>
      <c r="K16" s="348"/>
      <c r="L16" s="350"/>
      <c r="M16" s="348"/>
      <c r="N16" s="350"/>
      <c r="O16" s="348"/>
      <c r="P16" s="386">
        <f t="shared" si="0"/>
        <v>0</v>
      </c>
      <c r="Q16" s="387">
        <f t="shared" si="1"/>
        <v>0</v>
      </c>
      <c r="R16" s="348"/>
      <c r="S16" s="248"/>
      <c r="T16" s="248"/>
      <c r="U16" s="248"/>
    </row>
    <row r="17" spans="1:21" ht="15.75" customHeight="1" x14ac:dyDescent="0.25">
      <c r="A17" s="596" t="s">
        <v>1458</v>
      </c>
      <c r="B17" s="596" t="s">
        <v>1460</v>
      </c>
      <c r="C17" s="306"/>
      <c r="D17" s="306"/>
      <c r="E17" s="248"/>
      <c r="F17" s="306"/>
      <c r="G17" s="306"/>
      <c r="H17" s="248"/>
      <c r="I17" s="348"/>
      <c r="J17" s="348"/>
      <c r="K17" s="348"/>
      <c r="L17" s="348"/>
      <c r="M17" s="348"/>
      <c r="N17" s="348"/>
      <c r="O17" s="348"/>
      <c r="P17" s="386">
        <f t="shared" si="0"/>
        <v>0</v>
      </c>
      <c r="Q17" s="387">
        <f t="shared" si="1"/>
        <v>0</v>
      </c>
      <c r="R17" s="348"/>
      <c r="S17" s="248"/>
      <c r="T17" s="248"/>
      <c r="U17" s="248"/>
    </row>
    <row r="18" spans="1:21" ht="15.75" x14ac:dyDescent="0.25">
      <c r="A18" s="597"/>
      <c r="B18" s="597"/>
      <c r="C18" s="306"/>
      <c r="D18" s="306"/>
      <c r="E18" s="248"/>
      <c r="F18" s="306"/>
      <c r="G18" s="306"/>
      <c r="H18" s="248"/>
      <c r="I18" s="348"/>
      <c r="J18" s="348"/>
      <c r="K18" s="348"/>
      <c r="L18" s="348"/>
      <c r="M18" s="348"/>
      <c r="N18" s="348"/>
      <c r="O18" s="348"/>
      <c r="P18" s="386">
        <f t="shared" si="0"/>
        <v>0</v>
      </c>
      <c r="Q18" s="387">
        <f t="shared" si="1"/>
        <v>0</v>
      </c>
      <c r="R18" s="348"/>
      <c r="S18" s="248"/>
      <c r="T18" s="248"/>
      <c r="U18" s="248"/>
    </row>
    <row r="19" spans="1:21" ht="15.75" x14ac:dyDescent="0.25">
      <c r="A19" s="597"/>
      <c r="B19" s="597"/>
      <c r="C19" s="306"/>
      <c r="D19" s="306"/>
      <c r="E19" s="248"/>
      <c r="F19" s="306"/>
      <c r="G19" s="306"/>
      <c r="H19" s="248"/>
      <c r="I19" s="348"/>
      <c r="J19" s="348"/>
      <c r="K19" s="348"/>
      <c r="L19" s="348"/>
      <c r="M19" s="348"/>
      <c r="N19" s="348"/>
      <c r="O19" s="348"/>
      <c r="P19" s="386">
        <f t="shared" si="0"/>
        <v>0</v>
      </c>
      <c r="Q19" s="387">
        <f t="shared" si="1"/>
        <v>0</v>
      </c>
      <c r="R19" s="348"/>
      <c r="S19" s="248"/>
      <c r="T19" s="248"/>
      <c r="U19" s="248"/>
    </row>
    <row r="20" spans="1:21" ht="15.75" x14ac:dyDescent="0.25">
      <c r="A20" s="597"/>
      <c r="B20" s="597"/>
      <c r="C20" s="306"/>
      <c r="D20" s="306"/>
      <c r="E20" s="248"/>
      <c r="F20" s="306"/>
      <c r="G20" s="306"/>
      <c r="H20" s="248"/>
      <c r="I20" s="348"/>
      <c r="J20" s="348"/>
      <c r="K20" s="348"/>
      <c r="L20" s="348"/>
      <c r="M20" s="348"/>
      <c r="N20" s="348"/>
      <c r="O20" s="348"/>
      <c r="P20" s="386">
        <f t="shared" si="0"/>
        <v>0</v>
      </c>
      <c r="Q20" s="387">
        <f t="shared" si="1"/>
        <v>0</v>
      </c>
      <c r="R20" s="348"/>
      <c r="S20" s="248"/>
      <c r="T20" s="248"/>
      <c r="U20" s="248"/>
    </row>
    <row r="21" spans="1:21" ht="15.75" x14ac:dyDescent="0.25">
      <c r="A21" s="597"/>
      <c r="B21" s="597"/>
      <c r="C21" s="306"/>
      <c r="D21" s="306"/>
      <c r="E21" s="248"/>
      <c r="F21" s="306"/>
      <c r="G21" s="306"/>
      <c r="H21" s="248"/>
      <c r="I21" s="348"/>
      <c r="J21" s="348"/>
      <c r="K21" s="348"/>
      <c r="L21" s="348"/>
      <c r="M21" s="348"/>
      <c r="N21" s="348"/>
      <c r="O21" s="348"/>
      <c r="P21" s="386">
        <f t="shared" si="0"/>
        <v>0</v>
      </c>
      <c r="Q21" s="387">
        <f t="shared" si="1"/>
        <v>0</v>
      </c>
      <c r="R21" s="348"/>
      <c r="S21" s="248"/>
      <c r="T21" s="248"/>
      <c r="U21" s="248"/>
    </row>
    <row r="22" spans="1:21" ht="15.75" x14ac:dyDescent="0.25">
      <c r="A22" s="597"/>
      <c r="B22" s="598"/>
      <c r="C22" s="306"/>
      <c r="D22" s="306"/>
      <c r="E22" s="248"/>
      <c r="F22" s="306"/>
      <c r="G22" s="306"/>
      <c r="H22" s="248"/>
      <c r="I22" s="348"/>
      <c r="J22" s="348"/>
      <c r="K22" s="348"/>
      <c r="L22" s="348"/>
      <c r="M22" s="348"/>
      <c r="N22" s="348"/>
      <c r="O22" s="348"/>
      <c r="P22" s="386">
        <f t="shared" si="0"/>
        <v>0</v>
      </c>
      <c r="Q22" s="387">
        <f t="shared" si="1"/>
        <v>0</v>
      </c>
      <c r="R22" s="348"/>
      <c r="S22" s="248"/>
      <c r="T22" s="248"/>
      <c r="U22" s="248"/>
    </row>
    <row r="23" spans="1:21" ht="15.75" customHeight="1" x14ac:dyDescent="0.25">
      <c r="A23" s="597"/>
      <c r="B23" s="596" t="s">
        <v>1461</v>
      </c>
      <c r="C23" s="306"/>
      <c r="D23" s="306"/>
      <c r="E23" s="248"/>
      <c r="F23" s="306"/>
      <c r="G23" s="306"/>
      <c r="H23" s="249"/>
      <c r="I23" s="349"/>
      <c r="J23" s="350"/>
      <c r="K23" s="349"/>
      <c r="L23" s="350"/>
      <c r="M23" s="349"/>
      <c r="N23" s="350"/>
      <c r="O23" s="349"/>
      <c r="P23" s="386">
        <f t="shared" si="0"/>
        <v>0</v>
      </c>
      <c r="Q23" s="388">
        <f t="shared" si="1"/>
        <v>0</v>
      </c>
      <c r="R23" s="347"/>
      <c r="S23" s="248"/>
      <c r="T23" s="248"/>
      <c r="U23" s="248"/>
    </row>
    <row r="24" spans="1:21" ht="15.75" x14ac:dyDescent="0.25">
      <c r="A24" s="597"/>
      <c r="B24" s="597"/>
      <c r="C24" s="306"/>
      <c r="D24" s="306"/>
      <c r="E24" s="248"/>
      <c r="F24" s="306"/>
      <c r="G24" s="306"/>
      <c r="H24" s="249"/>
      <c r="I24" s="349"/>
      <c r="J24" s="350"/>
      <c r="K24" s="349"/>
      <c r="L24" s="350"/>
      <c r="M24" s="349"/>
      <c r="N24" s="350"/>
      <c r="O24" s="349"/>
      <c r="P24" s="386">
        <f t="shared" si="0"/>
        <v>0</v>
      </c>
      <c r="Q24" s="388">
        <f t="shared" si="1"/>
        <v>0</v>
      </c>
      <c r="R24" s="347"/>
      <c r="S24" s="248"/>
      <c r="T24" s="248"/>
      <c r="U24" s="248"/>
    </row>
    <row r="25" spans="1:21" ht="15.75" x14ac:dyDescent="0.25">
      <c r="A25" s="597"/>
      <c r="B25" s="597"/>
      <c r="C25" s="306"/>
      <c r="D25" s="306"/>
      <c r="E25" s="248"/>
      <c r="F25" s="306"/>
      <c r="G25" s="306"/>
      <c r="H25" s="249"/>
      <c r="I25" s="349"/>
      <c r="J25" s="350"/>
      <c r="K25" s="349"/>
      <c r="L25" s="350"/>
      <c r="M25" s="349"/>
      <c r="N25" s="350"/>
      <c r="O25" s="349"/>
      <c r="P25" s="386">
        <f t="shared" si="0"/>
        <v>0</v>
      </c>
      <c r="Q25" s="388">
        <f t="shared" si="1"/>
        <v>0</v>
      </c>
      <c r="R25" s="347"/>
      <c r="S25" s="248"/>
      <c r="T25" s="248"/>
      <c r="U25" s="248"/>
    </row>
    <row r="26" spans="1:21" ht="15.75" x14ac:dyDescent="0.25">
      <c r="A26" s="597"/>
      <c r="B26" s="597"/>
      <c r="C26" s="306"/>
      <c r="D26" s="306"/>
      <c r="E26" s="248"/>
      <c r="F26" s="306"/>
      <c r="G26" s="306"/>
      <c r="H26" s="248"/>
      <c r="I26" s="349"/>
      <c r="J26" s="348"/>
      <c r="K26" s="348"/>
      <c r="L26" s="348"/>
      <c r="M26" s="348"/>
      <c r="N26" s="348"/>
      <c r="O26" s="348"/>
      <c r="P26" s="386">
        <f t="shared" si="0"/>
        <v>0</v>
      </c>
      <c r="Q26" s="387">
        <f t="shared" si="1"/>
        <v>0</v>
      </c>
      <c r="R26" s="248"/>
      <c r="S26" s="248"/>
      <c r="T26" s="248"/>
      <c r="U26" s="248"/>
    </row>
    <row r="27" spans="1:21" ht="15.75" x14ac:dyDescent="0.25">
      <c r="A27" s="597"/>
      <c r="B27" s="597"/>
      <c r="C27" s="306"/>
      <c r="D27" s="306"/>
      <c r="E27" s="248"/>
      <c r="F27" s="306"/>
      <c r="G27" s="306"/>
      <c r="H27" s="248"/>
      <c r="I27" s="349"/>
      <c r="J27" s="348"/>
      <c r="K27" s="348"/>
      <c r="L27" s="348"/>
      <c r="M27" s="348"/>
      <c r="N27" s="348"/>
      <c r="O27" s="348"/>
      <c r="P27" s="386">
        <f t="shared" si="0"/>
        <v>0</v>
      </c>
      <c r="Q27" s="387">
        <f t="shared" si="1"/>
        <v>0</v>
      </c>
      <c r="R27" s="248"/>
      <c r="S27" s="248"/>
      <c r="T27" s="248"/>
      <c r="U27" s="248"/>
    </row>
    <row r="28" spans="1:21" ht="15.75" x14ac:dyDescent="0.25">
      <c r="A28" s="597"/>
      <c r="B28" s="597"/>
      <c r="C28" s="306"/>
      <c r="D28" s="306"/>
      <c r="E28" s="248"/>
      <c r="F28" s="306"/>
      <c r="G28" s="306"/>
      <c r="H28" s="248"/>
      <c r="I28" s="349"/>
      <c r="J28" s="348"/>
      <c r="K28" s="348"/>
      <c r="L28" s="348"/>
      <c r="M28" s="348"/>
      <c r="N28" s="348"/>
      <c r="O28" s="348"/>
      <c r="P28" s="386">
        <f t="shared" si="0"/>
        <v>0</v>
      </c>
      <c r="Q28" s="387">
        <f t="shared" si="1"/>
        <v>0</v>
      </c>
      <c r="R28" s="248"/>
      <c r="S28" s="248"/>
      <c r="T28" s="248"/>
      <c r="U28" s="248"/>
    </row>
    <row r="29" spans="1:21" ht="15.75" x14ac:dyDescent="0.25">
      <c r="A29" s="597"/>
      <c r="B29" s="599" t="s">
        <v>1462</v>
      </c>
      <c r="C29" s="306"/>
      <c r="D29" s="306"/>
      <c r="E29" s="248"/>
      <c r="F29" s="306"/>
      <c r="G29" s="306"/>
      <c r="H29" s="248"/>
      <c r="I29" s="349"/>
      <c r="J29" s="348"/>
      <c r="K29" s="348"/>
      <c r="L29" s="348"/>
      <c r="M29" s="348"/>
      <c r="N29" s="348"/>
      <c r="O29" s="348"/>
      <c r="P29" s="386">
        <f t="shared" si="0"/>
        <v>0</v>
      </c>
      <c r="Q29" s="387">
        <f t="shared" si="1"/>
        <v>0</v>
      </c>
      <c r="R29" s="248"/>
      <c r="S29" s="248"/>
      <c r="T29" s="248"/>
      <c r="U29" s="248"/>
    </row>
    <row r="30" spans="1:21" ht="15.75" x14ac:dyDescent="0.25">
      <c r="A30" s="597"/>
      <c r="B30" s="599"/>
      <c r="C30" s="306"/>
      <c r="D30" s="306"/>
      <c r="E30" s="248"/>
      <c r="F30" s="306"/>
      <c r="G30" s="306"/>
      <c r="H30" s="248"/>
      <c r="I30" s="349"/>
      <c r="J30" s="348"/>
      <c r="K30" s="348"/>
      <c r="L30" s="348"/>
      <c r="M30" s="348"/>
      <c r="N30" s="348"/>
      <c r="O30" s="348"/>
      <c r="P30" s="386">
        <f t="shared" si="0"/>
        <v>0</v>
      </c>
      <c r="Q30" s="387">
        <f t="shared" si="1"/>
        <v>0</v>
      </c>
      <c r="R30" s="248"/>
      <c r="S30" s="248"/>
      <c r="T30" s="248"/>
      <c r="U30" s="248"/>
    </row>
    <row r="31" spans="1:21" ht="15.75" x14ac:dyDescent="0.25">
      <c r="A31" s="597"/>
      <c r="B31" s="599"/>
      <c r="C31" s="306"/>
      <c r="D31" s="306"/>
      <c r="E31" s="248"/>
      <c r="F31" s="306"/>
      <c r="G31" s="306"/>
      <c r="H31" s="248"/>
      <c r="I31" s="349"/>
      <c r="J31" s="348"/>
      <c r="K31" s="348"/>
      <c r="L31" s="348"/>
      <c r="M31" s="348"/>
      <c r="N31" s="348"/>
      <c r="O31" s="348"/>
      <c r="P31" s="386">
        <f t="shared" si="0"/>
        <v>0</v>
      </c>
      <c r="Q31" s="387">
        <f t="shared" si="1"/>
        <v>0</v>
      </c>
      <c r="R31" s="248"/>
      <c r="S31" s="248"/>
      <c r="T31" s="248"/>
      <c r="U31" s="248"/>
    </row>
    <row r="32" spans="1:21" ht="15.75" x14ac:dyDescent="0.25">
      <c r="A32" s="597"/>
      <c r="B32" s="599"/>
      <c r="C32" s="306"/>
      <c r="D32" s="306"/>
      <c r="E32" s="248"/>
      <c r="F32" s="306"/>
      <c r="G32" s="306"/>
      <c r="H32" s="248"/>
      <c r="I32" s="349"/>
      <c r="J32" s="348"/>
      <c r="K32" s="348"/>
      <c r="L32" s="348"/>
      <c r="M32" s="348"/>
      <c r="N32" s="348"/>
      <c r="O32" s="348"/>
      <c r="P32" s="386">
        <f t="shared" si="0"/>
        <v>0</v>
      </c>
      <c r="Q32" s="387">
        <f t="shared" si="1"/>
        <v>0</v>
      </c>
      <c r="R32" s="248"/>
      <c r="S32" s="248"/>
      <c r="T32" s="248"/>
      <c r="U32" s="248"/>
    </row>
    <row r="33" spans="1:21" ht="15.75" x14ac:dyDescent="0.25">
      <c r="A33" s="597"/>
      <c r="B33" s="599"/>
      <c r="C33" s="306"/>
      <c r="D33" s="306"/>
      <c r="E33" s="248"/>
      <c r="F33" s="306"/>
      <c r="G33" s="306"/>
      <c r="H33" s="248"/>
      <c r="I33" s="349"/>
      <c r="J33" s="348"/>
      <c r="K33" s="348"/>
      <c r="L33" s="348"/>
      <c r="M33" s="348"/>
      <c r="N33" s="348"/>
      <c r="O33" s="348"/>
      <c r="P33" s="386">
        <f t="shared" si="0"/>
        <v>0</v>
      </c>
      <c r="Q33" s="387">
        <f t="shared" si="1"/>
        <v>0</v>
      </c>
      <c r="R33" s="248"/>
      <c r="S33" s="248"/>
      <c r="T33" s="248"/>
      <c r="U33" s="248"/>
    </row>
    <row r="34" spans="1:21" ht="15.75" x14ac:dyDescent="0.25">
      <c r="A34" s="597"/>
      <c r="B34" s="599" t="s">
        <v>1463</v>
      </c>
      <c r="C34" s="306"/>
      <c r="D34" s="306"/>
      <c r="E34" s="248"/>
      <c r="F34" s="306"/>
      <c r="G34" s="306"/>
      <c r="H34" s="248"/>
      <c r="I34" s="349"/>
      <c r="J34" s="348"/>
      <c r="K34" s="348"/>
      <c r="L34" s="348"/>
      <c r="M34" s="348"/>
      <c r="N34" s="348"/>
      <c r="O34" s="348"/>
      <c r="P34" s="386">
        <f t="shared" si="0"/>
        <v>0</v>
      </c>
      <c r="Q34" s="387">
        <f t="shared" si="1"/>
        <v>0</v>
      </c>
      <c r="R34" s="248"/>
      <c r="S34" s="248"/>
      <c r="T34" s="248"/>
      <c r="U34" s="248"/>
    </row>
    <row r="35" spans="1:21" ht="15.75" x14ac:dyDescent="0.25">
      <c r="A35" s="597"/>
      <c r="B35" s="599"/>
      <c r="C35" s="306"/>
      <c r="D35" s="306"/>
      <c r="E35" s="248"/>
      <c r="F35" s="306"/>
      <c r="G35" s="306"/>
      <c r="H35" s="248"/>
      <c r="I35" s="349"/>
      <c r="J35" s="348"/>
      <c r="K35" s="348"/>
      <c r="L35" s="348"/>
      <c r="M35" s="348"/>
      <c r="N35" s="348"/>
      <c r="O35" s="348"/>
      <c r="P35" s="386">
        <f t="shared" si="0"/>
        <v>0</v>
      </c>
      <c r="Q35" s="387">
        <f t="shared" si="1"/>
        <v>0</v>
      </c>
      <c r="R35" s="248"/>
      <c r="S35" s="248"/>
      <c r="T35" s="248"/>
      <c r="U35" s="248"/>
    </row>
    <row r="36" spans="1:21" ht="15.75" x14ac:dyDescent="0.25">
      <c r="A36" s="597"/>
      <c r="B36" s="599"/>
      <c r="C36" s="306"/>
      <c r="D36" s="306"/>
      <c r="E36" s="248"/>
      <c r="F36" s="306"/>
      <c r="G36" s="306"/>
      <c r="H36" s="248"/>
      <c r="I36" s="349"/>
      <c r="J36" s="348"/>
      <c r="K36" s="348"/>
      <c r="L36" s="348"/>
      <c r="M36" s="348"/>
      <c r="N36" s="348"/>
      <c r="O36" s="348"/>
      <c r="P36" s="386">
        <f t="shared" si="0"/>
        <v>0</v>
      </c>
      <c r="Q36" s="387">
        <f t="shared" si="1"/>
        <v>0</v>
      </c>
      <c r="R36" s="248"/>
      <c r="S36" s="248"/>
      <c r="T36" s="248"/>
      <c r="U36" s="248"/>
    </row>
    <row r="37" spans="1:21" ht="15.75" x14ac:dyDescent="0.25">
      <c r="A37" s="597"/>
      <c r="B37" s="599"/>
      <c r="C37" s="306"/>
      <c r="D37" s="306"/>
      <c r="E37" s="248"/>
      <c r="F37" s="306"/>
      <c r="G37" s="306"/>
      <c r="H37" s="248"/>
      <c r="I37" s="349"/>
      <c r="J37" s="348"/>
      <c r="K37" s="348"/>
      <c r="L37" s="348"/>
      <c r="M37" s="348"/>
      <c r="N37" s="348"/>
      <c r="O37" s="348"/>
      <c r="P37" s="386">
        <f t="shared" si="0"/>
        <v>0</v>
      </c>
      <c r="Q37" s="387">
        <f t="shared" si="1"/>
        <v>0</v>
      </c>
      <c r="R37" s="248"/>
      <c r="S37" s="248"/>
      <c r="T37" s="248"/>
      <c r="U37" s="248"/>
    </row>
    <row r="38" spans="1:21" ht="15.75" x14ac:dyDescent="0.25">
      <c r="A38" s="597"/>
      <c r="B38" s="599" t="s">
        <v>1464</v>
      </c>
      <c r="C38" s="306"/>
      <c r="D38" s="306"/>
      <c r="E38" s="248"/>
      <c r="F38" s="306"/>
      <c r="G38" s="306"/>
      <c r="H38" s="248"/>
      <c r="I38" s="349"/>
      <c r="J38" s="348"/>
      <c r="K38" s="348"/>
      <c r="L38" s="348"/>
      <c r="M38" s="348"/>
      <c r="N38" s="348"/>
      <c r="O38" s="348"/>
      <c r="P38" s="386">
        <f t="shared" si="0"/>
        <v>0</v>
      </c>
      <c r="Q38" s="387">
        <f t="shared" si="1"/>
        <v>0</v>
      </c>
      <c r="R38" s="248"/>
      <c r="S38" s="248"/>
      <c r="T38" s="248"/>
      <c r="U38" s="248"/>
    </row>
    <row r="39" spans="1:21" ht="15.75" x14ac:dyDescent="0.25">
      <c r="A39" s="597"/>
      <c r="B39" s="599"/>
      <c r="C39" s="306"/>
      <c r="D39" s="306"/>
      <c r="E39" s="248"/>
      <c r="F39" s="306"/>
      <c r="G39" s="306"/>
      <c r="H39" s="248"/>
      <c r="I39" s="349"/>
      <c r="J39" s="348"/>
      <c r="K39" s="348"/>
      <c r="L39" s="348"/>
      <c r="M39" s="348"/>
      <c r="N39" s="348"/>
      <c r="O39" s="348"/>
      <c r="P39" s="386">
        <f t="shared" si="0"/>
        <v>0</v>
      </c>
      <c r="Q39" s="387">
        <f t="shared" si="1"/>
        <v>0</v>
      </c>
      <c r="R39" s="248"/>
      <c r="S39" s="248"/>
      <c r="T39" s="248"/>
      <c r="U39" s="248"/>
    </row>
    <row r="40" spans="1:21" ht="15.75" x14ac:dyDescent="0.25">
      <c r="A40" s="597"/>
      <c r="B40" s="599"/>
      <c r="C40" s="306"/>
      <c r="D40" s="306"/>
      <c r="E40" s="248"/>
      <c r="F40" s="306"/>
      <c r="G40" s="306"/>
      <c r="H40" s="248"/>
      <c r="I40" s="349"/>
      <c r="J40" s="348"/>
      <c r="K40" s="348"/>
      <c r="L40" s="348"/>
      <c r="M40" s="348"/>
      <c r="N40" s="348"/>
      <c r="O40" s="348"/>
      <c r="P40" s="386">
        <f t="shared" si="0"/>
        <v>0</v>
      </c>
      <c r="Q40" s="387">
        <f t="shared" si="1"/>
        <v>0</v>
      </c>
      <c r="R40" s="248"/>
      <c r="S40" s="248"/>
      <c r="T40" s="248"/>
      <c r="U40" s="248"/>
    </row>
    <row r="41" spans="1:21" ht="15.75" x14ac:dyDescent="0.25">
      <c r="A41" s="597"/>
      <c r="B41" s="599"/>
      <c r="C41" s="306"/>
      <c r="D41" s="306"/>
      <c r="E41" s="248"/>
      <c r="F41" s="306"/>
      <c r="G41" s="306"/>
      <c r="H41" s="248"/>
      <c r="I41" s="349"/>
      <c r="J41" s="348"/>
      <c r="K41" s="348"/>
      <c r="L41" s="348"/>
      <c r="M41" s="348"/>
      <c r="N41" s="348"/>
      <c r="O41" s="348"/>
      <c r="P41" s="386">
        <f t="shared" ref="P41:P73" si="2">H41+J41+L41+N41</f>
        <v>0</v>
      </c>
      <c r="Q41" s="387">
        <f t="shared" ref="Q41:Q73" si="3">I41+K41+M41+O41</f>
        <v>0</v>
      </c>
      <c r="R41" s="248"/>
      <c r="S41" s="248"/>
      <c r="T41" s="248"/>
      <c r="U41" s="248"/>
    </row>
    <row r="42" spans="1:21" ht="15.75" x14ac:dyDescent="0.25">
      <c r="A42" s="597"/>
      <c r="B42" s="599"/>
      <c r="C42" s="306"/>
      <c r="D42" s="306"/>
      <c r="E42" s="248"/>
      <c r="F42" s="306"/>
      <c r="G42" s="306"/>
      <c r="H42" s="248"/>
      <c r="I42" s="349"/>
      <c r="J42" s="348"/>
      <c r="K42" s="348"/>
      <c r="L42" s="348"/>
      <c r="M42" s="348"/>
      <c r="N42" s="348"/>
      <c r="O42" s="348"/>
      <c r="P42" s="386">
        <f t="shared" si="2"/>
        <v>0</v>
      </c>
      <c r="Q42" s="387">
        <f t="shared" si="3"/>
        <v>0</v>
      </c>
      <c r="R42" s="248"/>
      <c r="S42" s="248"/>
      <c r="T42" s="248"/>
      <c r="U42" s="248"/>
    </row>
    <row r="43" spans="1:21" ht="15.75" x14ac:dyDescent="0.25">
      <c r="A43" s="596" t="s">
        <v>1459</v>
      </c>
      <c r="B43" s="599" t="s">
        <v>1465</v>
      </c>
      <c r="C43" s="306"/>
      <c r="D43" s="306"/>
      <c r="E43" s="248"/>
      <c r="F43" s="306"/>
      <c r="G43" s="306"/>
      <c r="H43" s="249"/>
      <c r="I43" s="348"/>
      <c r="J43" s="350"/>
      <c r="K43" s="348"/>
      <c r="L43" s="350"/>
      <c r="M43" s="348"/>
      <c r="N43" s="350"/>
      <c r="O43" s="348"/>
      <c r="P43" s="386">
        <f t="shared" si="2"/>
        <v>0</v>
      </c>
      <c r="Q43" s="387">
        <f t="shared" si="3"/>
        <v>0</v>
      </c>
      <c r="R43" s="348"/>
      <c r="S43" s="248"/>
      <c r="T43" s="248"/>
      <c r="U43" s="248"/>
    </row>
    <row r="44" spans="1:21" ht="15.75" x14ac:dyDescent="0.25">
      <c r="A44" s="597"/>
      <c r="B44" s="599"/>
      <c r="C44" s="306"/>
      <c r="D44" s="306"/>
      <c r="E44" s="248"/>
      <c r="F44" s="306"/>
      <c r="G44" s="306"/>
      <c r="H44" s="249"/>
      <c r="I44" s="348"/>
      <c r="J44" s="350"/>
      <c r="K44" s="348"/>
      <c r="L44" s="350"/>
      <c r="M44" s="348"/>
      <c r="N44" s="350"/>
      <c r="O44" s="348"/>
      <c r="P44" s="386">
        <f t="shared" si="2"/>
        <v>0</v>
      </c>
      <c r="Q44" s="387">
        <f t="shared" si="3"/>
        <v>0</v>
      </c>
      <c r="R44" s="348"/>
      <c r="S44" s="248"/>
      <c r="T44" s="248"/>
      <c r="U44" s="248"/>
    </row>
    <row r="45" spans="1:21" ht="15.75" x14ac:dyDescent="0.25">
      <c r="A45" s="597"/>
      <c r="B45" s="599"/>
      <c r="C45" s="306"/>
      <c r="D45" s="306"/>
      <c r="E45" s="248"/>
      <c r="F45" s="306"/>
      <c r="G45" s="306"/>
      <c r="H45" s="249"/>
      <c r="I45" s="348"/>
      <c r="J45" s="350"/>
      <c r="K45" s="348"/>
      <c r="L45" s="350"/>
      <c r="M45" s="348"/>
      <c r="N45" s="350"/>
      <c r="O45" s="348"/>
      <c r="P45" s="386">
        <f t="shared" si="2"/>
        <v>0</v>
      </c>
      <c r="Q45" s="387">
        <f t="shared" si="3"/>
        <v>0</v>
      </c>
      <c r="R45" s="348"/>
      <c r="S45" s="248"/>
      <c r="T45" s="248"/>
      <c r="U45" s="248"/>
    </row>
    <row r="46" spans="1:21" ht="15.75" x14ac:dyDescent="0.25">
      <c r="A46" s="597"/>
      <c r="B46" s="599"/>
      <c r="C46" s="306"/>
      <c r="D46" s="306"/>
      <c r="E46" s="248"/>
      <c r="F46" s="306"/>
      <c r="G46" s="306"/>
      <c r="H46" s="249"/>
      <c r="I46" s="348"/>
      <c r="J46" s="350"/>
      <c r="K46" s="348"/>
      <c r="L46" s="350"/>
      <c r="M46" s="348"/>
      <c r="N46" s="350"/>
      <c r="O46" s="348"/>
      <c r="P46" s="386">
        <f t="shared" si="2"/>
        <v>0</v>
      </c>
      <c r="Q46" s="387">
        <f t="shared" si="3"/>
        <v>0</v>
      </c>
      <c r="R46" s="348"/>
      <c r="S46" s="248"/>
      <c r="T46" s="248"/>
      <c r="U46" s="248"/>
    </row>
    <row r="47" spans="1:21" ht="15.75" x14ac:dyDescent="0.25">
      <c r="A47" s="597"/>
      <c r="B47" s="599"/>
      <c r="C47" s="306"/>
      <c r="D47" s="306"/>
      <c r="E47" s="248"/>
      <c r="F47" s="306"/>
      <c r="G47" s="306"/>
      <c r="H47" s="249"/>
      <c r="I47" s="348"/>
      <c r="J47" s="350"/>
      <c r="K47" s="348"/>
      <c r="L47" s="350"/>
      <c r="M47" s="348"/>
      <c r="N47" s="350"/>
      <c r="O47" s="348"/>
      <c r="P47" s="386">
        <f t="shared" si="2"/>
        <v>0</v>
      </c>
      <c r="Q47" s="387">
        <f t="shared" si="3"/>
        <v>0</v>
      </c>
      <c r="R47" s="348"/>
      <c r="S47" s="248"/>
      <c r="T47" s="248"/>
      <c r="U47" s="248"/>
    </row>
    <row r="48" spans="1:21" ht="15.75" x14ac:dyDescent="0.25">
      <c r="A48" s="597"/>
      <c r="B48" s="599"/>
      <c r="C48" s="306"/>
      <c r="D48" s="306"/>
      <c r="E48" s="248"/>
      <c r="F48" s="306"/>
      <c r="G48" s="306"/>
      <c r="H48" s="249"/>
      <c r="I48" s="348"/>
      <c r="J48" s="350"/>
      <c r="K48" s="348"/>
      <c r="L48" s="350"/>
      <c r="M48" s="348"/>
      <c r="N48" s="350"/>
      <c r="O48" s="348"/>
      <c r="P48" s="386">
        <f t="shared" si="2"/>
        <v>0</v>
      </c>
      <c r="Q48" s="387">
        <f t="shared" si="3"/>
        <v>0</v>
      </c>
      <c r="R48" s="348"/>
      <c r="S48" s="248"/>
      <c r="T48" s="248"/>
      <c r="U48" s="248"/>
    </row>
    <row r="49" spans="1:21" ht="15.75" customHeight="1" x14ac:dyDescent="0.25">
      <c r="A49" s="597"/>
      <c r="B49" s="599" t="s">
        <v>1466</v>
      </c>
      <c r="C49" s="306"/>
      <c r="D49" s="306"/>
      <c r="E49" s="248"/>
      <c r="F49" s="306"/>
      <c r="G49" s="306"/>
      <c r="H49" s="249"/>
      <c r="I49" s="348"/>
      <c r="J49" s="350"/>
      <c r="K49" s="348"/>
      <c r="L49" s="350"/>
      <c r="M49" s="348"/>
      <c r="N49" s="350"/>
      <c r="O49" s="348"/>
      <c r="P49" s="386">
        <f t="shared" si="2"/>
        <v>0</v>
      </c>
      <c r="Q49" s="387">
        <f t="shared" si="3"/>
        <v>0</v>
      </c>
      <c r="R49" s="348"/>
      <c r="S49" s="248"/>
      <c r="T49" s="248"/>
      <c r="U49" s="248"/>
    </row>
    <row r="50" spans="1:21" ht="15.75" customHeight="1" x14ac:dyDescent="0.25">
      <c r="A50" s="597"/>
      <c r="B50" s="599"/>
      <c r="C50" s="306"/>
      <c r="D50" s="306"/>
      <c r="E50" s="248"/>
      <c r="F50" s="306"/>
      <c r="G50" s="306"/>
      <c r="H50" s="249"/>
      <c r="I50" s="348"/>
      <c r="J50" s="350"/>
      <c r="K50" s="348"/>
      <c r="L50" s="350"/>
      <c r="M50" s="348"/>
      <c r="N50" s="350"/>
      <c r="O50" s="348"/>
      <c r="P50" s="386">
        <f t="shared" si="2"/>
        <v>0</v>
      </c>
      <c r="Q50" s="387">
        <f t="shared" si="3"/>
        <v>0</v>
      </c>
      <c r="R50" s="348"/>
      <c r="S50" s="248"/>
      <c r="T50" s="248"/>
      <c r="U50" s="248"/>
    </row>
    <row r="51" spans="1:21" ht="15.75" customHeight="1" x14ac:dyDescent="0.25">
      <c r="A51" s="597"/>
      <c r="B51" s="599"/>
      <c r="C51" s="306"/>
      <c r="D51" s="306"/>
      <c r="E51" s="248"/>
      <c r="F51" s="306"/>
      <c r="G51" s="306"/>
      <c r="H51" s="249"/>
      <c r="I51" s="348"/>
      <c r="J51" s="350"/>
      <c r="K51" s="348"/>
      <c r="L51" s="350"/>
      <c r="M51" s="348"/>
      <c r="N51" s="350"/>
      <c r="O51" s="348"/>
      <c r="P51" s="386">
        <f t="shared" si="2"/>
        <v>0</v>
      </c>
      <c r="Q51" s="387">
        <f t="shared" si="3"/>
        <v>0</v>
      </c>
      <c r="R51" s="348"/>
      <c r="S51" s="248"/>
      <c r="T51" s="248"/>
      <c r="U51" s="248"/>
    </row>
    <row r="52" spans="1:21" ht="15.75" customHeight="1" x14ac:dyDescent="0.25">
      <c r="A52" s="597"/>
      <c r="B52" s="599" t="s">
        <v>1467</v>
      </c>
      <c r="C52" s="306"/>
      <c r="D52" s="306"/>
      <c r="E52" s="248"/>
      <c r="F52" s="306"/>
      <c r="G52" s="306"/>
      <c r="H52" s="249"/>
      <c r="I52" s="348"/>
      <c r="J52" s="350"/>
      <c r="K52" s="348"/>
      <c r="L52" s="350"/>
      <c r="M52" s="348"/>
      <c r="N52" s="350"/>
      <c r="O52" s="348"/>
      <c r="P52" s="386">
        <f t="shared" si="2"/>
        <v>0</v>
      </c>
      <c r="Q52" s="387">
        <f t="shared" si="3"/>
        <v>0</v>
      </c>
      <c r="R52" s="348"/>
      <c r="S52" s="248"/>
      <c r="T52" s="248"/>
      <c r="U52" s="248"/>
    </row>
    <row r="53" spans="1:21" ht="15.75" customHeight="1" x14ac:dyDescent="0.25">
      <c r="A53" s="597"/>
      <c r="B53" s="599"/>
      <c r="C53" s="306"/>
      <c r="D53" s="306"/>
      <c r="E53" s="248"/>
      <c r="F53" s="306"/>
      <c r="G53" s="306"/>
      <c r="H53" s="249"/>
      <c r="I53" s="348"/>
      <c r="J53" s="350"/>
      <c r="K53" s="348"/>
      <c r="L53" s="350"/>
      <c r="M53" s="348"/>
      <c r="N53" s="350"/>
      <c r="O53" s="348"/>
      <c r="P53" s="386">
        <f t="shared" si="2"/>
        <v>0</v>
      </c>
      <c r="Q53" s="387">
        <f t="shared" si="3"/>
        <v>0</v>
      </c>
      <c r="R53" s="348"/>
      <c r="S53" s="248"/>
      <c r="T53" s="248"/>
      <c r="U53" s="248"/>
    </row>
    <row r="54" spans="1:21" ht="15.75" customHeight="1" x14ac:dyDescent="0.25">
      <c r="A54" s="597"/>
      <c r="B54" s="599"/>
      <c r="C54" s="306"/>
      <c r="D54" s="306"/>
      <c r="E54" s="248"/>
      <c r="F54" s="306"/>
      <c r="G54" s="306"/>
      <c r="H54" s="249"/>
      <c r="I54" s="348"/>
      <c r="J54" s="350"/>
      <c r="K54" s="348"/>
      <c r="L54" s="350"/>
      <c r="M54" s="348"/>
      <c r="N54" s="350"/>
      <c r="O54" s="348"/>
      <c r="P54" s="386">
        <f t="shared" si="2"/>
        <v>0</v>
      </c>
      <c r="Q54" s="387">
        <f t="shared" si="3"/>
        <v>0</v>
      </c>
      <c r="R54" s="348"/>
      <c r="S54" s="248"/>
      <c r="T54" s="248"/>
      <c r="U54" s="248"/>
    </row>
    <row r="55" spans="1:21" ht="15.75" customHeight="1" x14ac:dyDescent="0.25">
      <c r="A55" s="597"/>
      <c r="B55" s="599"/>
      <c r="C55" s="306"/>
      <c r="D55" s="306"/>
      <c r="E55" s="248"/>
      <c r="F55" s="306"/>
      <c r="G55" s="306"/>
      <c r="H55" s="249"/>
      <c r="I55" s="348"/>
      <c r="J55" s="350"/>
      <c r="K55" s="348"/>
      <c r="L55" s="350"/>
      <c r="M55" s="348"/>
      <c r="N55" s="350"/>
      <c r="O55" s="348"/>
      <c r="P55" s="386">
        <f t="shared" si="2"/>
        <v>0</v>
      </c>
      <c r="Q55" s="387">
        <f t="shared" si="3"/>
        <v>0</v>
      </c>
      <c r="R55" s="348"/>
      <c r="S55" s="248"/>
      <c r="T55" s="248"/>
      <c r="U55" s="248"/>
    </row>
    <row r="56" spans="1:21" ht="15.75" customHeight="1" x14ac:dyDescent="0.25">
      <c r="A56" s="597"/>
      <c r="B56" s="599" t="s">
        <v>1468</v>
      </c>
      <c r="C56" s="306"/>
      <c r="D56" s="306"/>
      <c r="E56" s="248"/>
      <c r="F56" s="306"/>
      <c r="G56" s="306"/>
      <c r="H56" s="249"/>
      <c r="I56" s="348"/>
      <c r="J56" s="350"/>
      <c r="K56" s="348"/>
      <c r="L56" s="350"/>
      <c r="M56" s="348"/>
      <c r="N56" s="350"/>
      <c r="O56" s="348"/>
      <c r="P56" s="386">
        <f t="shared" si="2"/>
        <v>0</v>
      </c>
      <c r="Q56" s="387">
        <f t="shared" si="3"/>
        <v>0</v>
      </c>
      <c r="R56" s="348"/>
      <c r="S56" s="248"/>
      <c r="T56" s="248"/>
      <c r="U56" s="248"/>
    </row>
    <row r="57" spans="1:21" ht="15.75" customHeight="1" x14ac:dyDescent="0.25">
      <c r="A57" s="597"/>
      <c r="B57" s="599"/>
      <c r="C57" s="306"/>
      <c r="D57" s="306"/>
      <c r="E57" s="248"/>
      <c r="F57" s="306"/>
      <c r="G57" s="306"/>
      <c r="H57" s="249"/>
      <c r="I57" s="348"/>
      <c r="J57" s="350"/>
      <c r="K57" s="348"/>
      <c r="L57" s="350"/>
      <c r="M57" s="348"/>
      <c r="N57" s="350"/>
      <c r="O57" s="348"/>
      <c r="P57" s="386">
        <f t="shared" si="2"/>
        <v>0</v>
      </c>
      <c r="Q57" s="387">
        <f t="shared" si="3"/>
        <v>0</v>
      </c>
      <c r="R57" s="348"/>
      <c r="S57" s="248"/>
      <c r="T57" s="248"/>
      <c r="U57" s="248"/>
    </row>
    <row r="58" spans="1:21" ht="15.75" customHeight="1" x14ac:dyDescent="0.25">
      <c r="A58" s="597"/>
      <c r="B58" s="599"/>
      <c r="C58" s="306"/>
      <c r="D58" s="306"/>
      <c r="E58" s="248"/>
      <c r="F58" s="306"/>
      <c r="G58" s="306"/>
      <c r="H58" s="249"/>
      <c r="I58" s="348"/>
      <c r="J58" s="350"/>
      <c r="K58" s="348"/>
      <c r="L58" s="350"/>
      <c r="M58" s="348"/>
      <c r="N58" s="350"/>
      <c r="O58" s="348"/>
      <c r="P58" s="386">
        <f t="shared" si="2"/>
        <v>0</v>
      </c>
      <c r="Q58" s="387">
        <f t="shared" si="3"/>
        <v>0</v>
      </c>
      <c r="R58" s="348"/>
      <c r="S58" s="248"/>
      <c r="T58" s="248"/>
      <c r="U58" s="248"/>
    </row>
    <row r="59" spans="1:21" ht="15.75" customHeight="1" x14ac:dyDescent="0.25">
      <c r="A59" s="597"/>
      <c r="B59" s="599"/>
      <c r="C59" s="306"/>
      <c r="D59" s="306"/>
      <c r="E59" s="248"/>
      <c r="F59" s="306"/>
      <c r="G59" s="306"/>
      <c r="H59" s="249"/>
      <c r="I59" s="348"/>
      <c r="J59" s="350"/>
      <c r="K59" s="348"/>
      <c r="L59" s="350"/>
      <c r="M59" s="348"/>
      <c r="N59" s="350"/>
      <c r="O59" s="348"/>
      <c r="P59" s="386">
        <f t="shared" si="2"/>
        <v>0</v>
      </c>
      <c r="Q59" s="387">
        <f t="shared" si="3"/>
        <v>0</v>
      </c>
      <c r="R59" s="348"/>
      <c r="S59" s="248"/>
      <c r="T59" s="248"/>
      <c r="U59" s="248"/>
    </row>
    <row r="60" spans="1:21" ht="15.75" x14ac:dyDescent="0.25">
      <c r="A60" s="597"/>
      <c r="B60" s="599" t="s">
        <v>1469</v>
      </c>
      <c r="C60" s="306"/>
      <c r="D60" s="306"/>
      <c r="E60" s="248"/>
      <c r="F60" s="306"/>
      <c r="G60" s="306"/>
      <c r="H60" s="249"/>
      <c r="I60" s="348"/>
      <c r="J60" s="350"/>
      <c r="K60" s="348"/>
      <c r="L60" s="350"/>
      <c r="M60" s="348"/>
      <c r="N60" s="350"/>
      <c r="O60" s="348"/>
      <c r="P60" s="386">
        <f t="shared" si="2"/>
        <v>0</v>
      </c>
      <c r="Q60" s="387">
        <f t="shared" si="3"/>
        <v>0</v>
      </c>
      <c r="R60" s="348"/>
      <c r="S60" s="248"/>
      <c r="T60" s="248"/>
      <c r="U60" s="248"/>
    </row>
    <row r="61" spans="1:21" ht="15.75" x14ac:dyDescent="0.25">
      <c r="A61" s="597"/>
      <c r="B61" s="599"/>
      <c r="C61" s="306"/>
      <c r="D61" s="306"/>
      <c r="E61" s="248"/>
      <c r="F61" s="306"/>
      <c r="G61" s="306"/>
      <c r="H61" s="249"/>
      <c r="I61" s="348"/>
      <c r="J61" s="350"/>
      <c r="K61" s="348"/>
      <c r="L61" s="350"/>
      <c r="M61" s="348"/>
      <c r="N61" s="350"/>
      <c r="O61" s="348"/>
      <c r="P61" s="386">
        <f t="shared" si="2"/>
        <v>0</v>
      </c>
      <c r="Q61" s="387">
        <f t="shared" si="3"/>
        <v>0</v>
      </c>
      <c r="R61" s="348"/>
      <c r="S61" s="248"/>
      <c r="T61" s="248"/>
      <c r="U61" s="248"/>
    </row>
    <row r="62" spans="1:21" ht="15.75" x14ac:dyDescent="0.25">
      <c r="A62" s="597"/>
      <c r="B62" s="599"/>
      <c r="C62" s="306"/>
      <c r="D62" s="306"/>
      <c r="E62" s="248"/>
      <c r="F62" s="306"/>
      <c r="G62" s="306"/>
      <c r="H62" s="249"/>
      <c r="I62" s="348"/>
      <c r="J62" s="350"/>
      <c r="K62" s="348"/>
      <c r="L62" s="350"/>
      <c r="M62" s="348"/>
      <c r="N62" s="350"/>
      <c r="O62" s="348"/>
      <c r="P62" s="386">
        <f t="shared" si="2"/>
        <v>0</v>
      </c>
      <c r="Q62" s="387">
        <f t="shared" si="3"/>
        <v>0</v>
      </c>
      <c r="R62" s="348"/>
      <c r="S62" s="248"/>
      <c r="T62" s="248"/>
      <c r="U62" s="248"/>
    </row>
    <row r="63" spans="1:21" ht="15.75" x14ac:dyDescent="0.25">
      <c r="A63" s="597"/>
      <c r="B63" s="599"/>
      <c r="C63" s="306"/>
      <c r="D63" s="306"/>
      <c r="E63" s="248"/>
      <c r="F63" s="306"/>
      <c r="G63" s="306"/>
      <c r="H63" s="249"/>
      <c r="I63" s="348"/>
      <c r="J63" s="350"/>
      <c r="K63" s="348"/>
      <c r="L63" s="350"/>
      <c r="M63" s="348"/>
      <c r="N63" s="350"/>
      <c r="O63" s="348"/>
      <c r="P63" s="386">
        <f t="shared" si="2"/>
        <v>0</v>
      </c>
      <c r="Q63" s="387">
        <f t="shared" si="3"/>
        <v>0</v>
      </c>
      <c r="R63" s="348"/>
      <c r="S63" s="248"/>
      <c r="T63" s="248"/>
      <c r="U63" s="248"/>
    </row>
    <row r="64" spans="1:21" ht="15.75" customHeight="1" x14ac:dyDescent="0.25">
      <c r="A64" s="597"/>
      <c r="B64" s="604" t="s">
        <v>1470</v>
      </c>
      <c r="C64" s="306"/>
      <c r="D64" s="306"/>
      <c r="E64" s="248"/>
      <c r="F64" s="306"/>
      <c r="G64" s="306"/>
      <c r="H64" s="249"/>
      <c r="I64" s="348"/>
      <c r="J64" s="350"/>
      <c r="K64" s="348"/>
      <c r="L64" s="350"/>
      <c r="M64" s="348"/>
      <c r="N64" s="350"/>
      <c r="O64" s="348"/>
      <c r="P64" s="386">
        <f t="shared" si="2"/>
        <v>0</v>
      </c>
      <c r="Q64" s="387">
        <f t="shared" si="3"/>
        <v>0</v>
      </c>
      <c r="R64" s="348"/>
      <c r="S64" s="248"/>
      <c r="T64" s="248"/>
      <c r="U64" s="248"/>
    </row>
    <row r="65" spans="1:21" ht="15.75" customHeight="1" x14ac:dyDescent="0.25">
      <c r="A65" s="597"/>
      <c r="B65" s="605"/>
      <c r="C65" s="306"/>
      <c r="D65" s="306"/>
      <c r="E65" s="248"/>
      <c r="F65" s="306"/>
      <c r="G65" s="306"/>
      <c r="H65" s="249"/>
      <c r="I65" s="348"/>
      <c r="J65" s="350"/>
      <c r="K65" s="348"/>
      <c r="L65" s="350"/>
      <c r="M65" s="348"/>
      <c r="N65" s="350"/>
      <c r="O65" s="348"/>
      <c r="P65" s="386">
        <f t="shared" si="2"/>
        <v>0</v>
      </c>
      <c r="Q65" s="387">
        <f t="shared" si="3"/>
        <v>0</v>
      </c>
      <c r="R65" s="348"/>
      <c r="S65" s="248"/>
      <c r="T65" s="248"/>
      <c r="U65" s="248"/>
    </row>
    <row r="66" spans="1:21" ht="15.75" customHeight="1" x14ac:dyDescent="0.25">
      <c r="A66" s="597"/>
      <c r="B66" s="605"/>
      <c r="C66" s="306"/>
      <c r="D66" s="306"/>
      <c r="E66" s="248"/>
      <c r="F66" s="306"/>
      <c r="G66" s="306"/>
      <c r="H66" s="249"/>
      <c r="I66" s="348"/>
      <c r="J66" s="350"/>
      <c r="K66" s="348"/>
      <c r="L66" s="350"/>
      <c r="M66" s="348"/>
      <c r="N66" s="350"/>
      <c r="O66" s="348"/>
      <c r="P66" s="386">
        <f t="shared" si="2"/>
        <v>0</v>
      </c>
      <c r="Q66" s="387">
        <f t="shared" si="3"/>
        <v>0</v>
      </c>
      <c r="R66" s="348"/>
      <c r="S66" s="248"/>
      <c r="T66" s="248"/>
      <c r="U66" s="248"/>
    </row>
    <row r="67" spans="1:21" ht="18" customHeight="1" x14ac:dyDescent="0.25">
      <c r="A67" s="597"/>
      <c r="B67" s="606"/>
      <c r="C67" s="306"/>
      <c r="D67" s="306"/>
      <c r="E67" s="248"/>
      <c r="F67" s="306"/>
      <c r="G67" s="306"/>
      <c r="H67" s="249"/>
      <c r="I67" s="348"/>
      <c r="J67" s="350"/>
      <c r="K67" s="348"/>
      <c r="L67" s="350"/>
      <c r="M67" s="348"/>
      <c r="N67" s="350"/>
      <c r="O67" s="348"/>
      <c r="P67" s="386">
        <f t="shared" si="2"/>
        <v>0</v>
      </c>
      <c r="Q67" s="387">
        <f t="shared" si="3"/>
        <v>0</v>
      </c>
      <c r="R67" s="348"/>
      <c r="S67" s="248"/>
      <c r="T67" s="248"/>
      <c r="U67" s="248"/>
    </row>
    <row r="68" spans="1:21" ht="15.75" x14ac:dyDescent="0.25">
      <c r="A68" s="597"/>
      <c r="B68" s="603" t="s">
        <v>1471</v>
      </c>
      <c r="C68" s="306"/>
      <c r="D68" s="306"/>
      <c r="E68" s="248"/>
      <c r="F68" s="306"/>
      <c r="G68" s="306"/>
      <c r="H68" s="249"/>
      <c r="I68" s="348"/>
      <c r="J68" s="350"/>
      <c r="K68" s="348"/>
      <c r="L68" s="350"/>
      <c r="M68" s="348"/>
      <c r="N68" s="350"/>
      <c r="O68" s="348"/>
      <c r="P68" s="386">
        <f t="shared" si="2"/>
        <v>0</v>
      </c>
      <c r="Q68" s="387">
        <f t="shared" si="3"/>
        <v>0</v>
      </c>
      <c r="R68" s="348"/>
      <c r="S68" s="248"/>
      <c r="T68" s="248"/>
      <c r="U68" s="248"/>
    </row>
    <row r="69" spans="1:21" ht="15.75" x14ac:dyDescent="0.25">
      <c r="A69" s="597"/>
      <c r="B69" s="603"/>
      <c r="C69" s="306"/>
      <c r="D69" s="306"/>
      <c r="E69" s="248"/>
      <c r="F69" s="306"/>
      <c r="G69" s="306"/>
      <c r="H69" s="249"/>
      <c r="I69" s="348"/>
      <c r="J69" s="350"/>
      <c r="K69" s="348"/>
      <c r="L69" s="350"/>
      <c r="M69" s="348"/>
      <c r="N69" s="350"/>
      <c r="O69" s="348"/>
      <c r="P69" s="386">
        <f t="shared" si="2"/>
        <v>0</v>
      </c>
      <c r="Q69" s="387">
        <f t="shared" si="3"/>
        <v>0</v>
      </c>
      <c r="R69" s="348"/>
      <c r="S69" s="248"/>
      <c r="T69" s="248"/>
      <c r="U69" s="248"/>
    </row>
    <row r="70" spans="1:21" ht="15.75" x14ac:dyDescent="0.25">
      <c r="A70" s="597"/>
      <c r="B70" s="603"/>
      <c r="C70" s="306"/>
      <c r="D70" s="306"/>
      <c r="E70" s="248"/>
      <c r="F70" s="306"/>
      <c r="G70" s="306"/>
      <c r="H70" s="249"/>
      <c r="I70" s="348"/>
      <c r="J70" s="350"/>
      <c r="K70" s="348"/>
      <c r="L70" s="350"/>
      <c r="M70" s="348"/>
      <c r="N70" s="350"/>
      <c r="O70" s="348"/>
      <c r="P70" s="386">
        <f t="shared" si="2"/>
        <v>0</v>
      </c>
      <c r="Q70" s="387">
        <f t="shared" si="3"/>
        <v>0</v>
      </c>
      <c r="R70" s="348"/>
      <c r="S70" s="248"/>
      <c r="T70" s="248"/>
      <c r="U70" s="248"/>
    </row>
    <row r="71" spans="1:21" ht="15.75" customHeight="1" x14ac:dyDescent="0.25">
      <c r="A71" s="597"/>
      <c r="B71" s="604" t="s">
        <v>1472</v>
      </c>
      <c r="C71" s="306"/>
      <c r="D71" s="306"/>
      <c r="E71" s="248"/>
      <c r="F71" s="306"/>
      <c r="G71" s="306"/>
      <c r="H71" s="249"/>
      <c r="I71" s="348"/>
      <c r="J71" s="350"/>
      <c r="K71" s="348"/>
      <c r="L71" s="350"/>
      <c r="M71" s="348"/>
      <c r="N71" s="350"/>
      <c r="O71" s="348"/>
      <c r="P71" s="386">
        <f t="shared" si="2"/>
        <v>0</v>
      </c>
      <c r="Q71" s="387">
        <f t="shared" si="3"/>
        <v>0</v>
      </c>
      <c r="R71" s="348"/>
      <c r="S71" s="248"/>
      <c r="T71" s="248"/>
      <c r="U71" s="248"/>
    </row>
    <row r="72" spans="1:21" ht="15.75" customHeight="1" x14ac:dyDescent="0.25">
      <c r="A72" s="597"/>
      <c r="B72" s="605"/>
      <c r="C72" s="306"/>
      <c r="D72" s="306"/>
      <c r="E72" s="248"/>
      <c r="F72" s="306"/>
      <c r="G72" s="306"/>
      <c r="H72" s="249"/>
      <c r="I72" s="348"/>
      <c r="J72" s="350"/>
      <c r="K72" s="348"/>
      <c r="L72" s="350"/>
      <c r="M72" s="348"/>
      <c r="N72" s="350"/>
      <c r="O72" s="348"/>
      <c r="P72" s="386">
        <f t="shared" si="2"/>
        <v>0</v>
      </c>
      <c r="Q72" s="387">
        <f t="shared" si="3"/>
        <v>0</v>
      </c>
      <c r="R72" s="348"/>
      <c r="S72" s="248"/>
      <c r="T72" s="248"/>
      <c r="U72" s="248"/>
    </row>
    <row r="73" spans="1:21" ht="15.75" x14ac:dyDescent="0.25">
      <c r="A73" s="597"/>
      <c r="B73" s="606"/>
      <c r="C73" s="306"/>
      <c r="D73" s="306"/>
      <c r="E73" s="248"/>
      <c r="F73" s="306"/>
      <c r="G73" s="306"/>
      <c r="H73" s="249"/>
      <c r="I73" s="348"/>
      <c r="J73" s="350"/>
      <c r="K73" s="348"/>
      <c r="L73" s="350"/>
      <c r="M73" s="348"/>
      <c r="N73" s="350"/>
      <c r="O73" s="348"/>
      <c r="P73" s="386">
        <f t="shared" si="2"/>
        <v>0</v>
      </c>
      <c r="Q73" s="387">
        <f t="shared" si="3"/>
        <v>0</v>
      </c>
      <c r="R73" s="348"/>
      <c r="S73" s="248"/>
      <c r="T73" s="248"/>
      <c r="U73" s="248"/>
    </row>
    <row r="74" spans="1:21" s="259" customFormat="1" ht="15.75" x14ac:dyDescent="0.25">
      <c r="A74" s="291"/>
      <c r="B74" s="292"/>
      <c r="C74" s="291" t="s">
        <v>97</v>
      </c>
      <c r="D74" s="292"/>
      <c r="E74" s="292"/>
      <c r="F74" s="292"/>
      <c r="G74" s="293"/>
      <c r="H74" s="262">
        <f>SUM(H8:H73)</f>
        <v>0</v>
      </c>
      <c r="I74" s="262">
        <f t="shared" ref="I74:Q74" si="4">SUM(I8:I73)</f>
        <v>0</v>
      </c>
      <c r="J74" s="262">
        <f t="shared" si="4"/>
        <v>0</v>
      </c>
      <c r="K74" s="262">
        <f t="shared" si="4"/>
        <v>0</v>
      </c>
      <c r="L74" s="262">
        <f t="shared" si="4"/>
        <v>0</v>
      </c>
      <c r="M74" s="262">
        <f t="shared" si="4"/>
        <v>0</v>
      </c>
      <c r="N74" s="262">
        <f t="shared" si="4"/>
        <v>0</v>
      </c>
      <c r="O74" s="262">
        <f t="shared" si="4"/>
        <v>0</v>
      </c>
      <c r="P74" s="262">
        <f t="shared" si="4"/>
        <v>0</v>
      </c>
      <c r="Q74" s="262">
        <f t="shared" si="4"/>
        <v>0</v>
      </c>
      <c r="R74" s="263"/>
      <c r="S74" s="263"/>
      <c r="T74" s="263"/>
      <c r="U74" s="263"/>
    </row>
    <row r="75" spans="1:21" ht="15.75" x14ac:dyDescent="0.25">
      <c r="A75" s="259"/>
      <c r="B75" s="259"/>
      <c r="C75" s="259"/>
      <c r="D75" s="259"/>
      <c r="E75" s="259"/>
      <c r="F75" s="258"/>
      <c r="G75" s="259"/>
      <c r="H75" s="259"/>
      <c r="S75" s="264"/>
      <c r="T75" s="264"/>
      <c r="U75" s="265"/>
    </row>
    <row r="76" spans="1:21" ht="15.75" x14ac:dyDescent="0.25">
      <c r="F76" s="258"/>
      <c r="S76" s="264"/>
      <c r="T76" s="264"/>
    </row>
    <row r="77" spans="1:21" ht="15.75" x14ac:dyDescent="0.25">
      <c r="F77" s="258"/>
      <c r="S77" s="264"/>
      <c r="T77" s="264"/>
    </row>
    <row r="78" spans="1:21" ht="15.75" x14ac:dyDescent="0.25">
      <c r="F78" s="258"/>
      <c r="S78" s="264"/>
      <c r="T78" s="264"/>
    </row>
    <row r="79" spans="1:21" ht="15.75" x14ac:dyDescent="0.25">
      <c r="F79" s="258"/>
      <c r="S79" s="264"/>
      <c r="T79" s="264"/>
    </row>
    <row r="80" spans="1:21" ht="15.75" x14ac:dyDescent="0.25">
      <c r="F80" s="258"/>
      <c r="S80" s="264"/>
      <c r="T80" s="264"/>
    </row>
    <row r="81" spans="6:20" ht="15.75" x14ac:dyDescent="0.25">
      <c r="F81" s="258"/>
      <c r="S81" s="264"/>
      <c r="T81" s="264"/>
    </row>
    <row r="82" spans="6:20" ht="15.75" x14ac:dyDescent="0.25">
      <c r="F82" s="258"/>
      <c r="S82" s="264"/>
      <c r="T82" s="264"/>
    </row>
    <row r="83" spans="6:20" ht="15.75" x14ac:dyDescent="0.25">
      <c r="F83" s="258"/>
      <c r="S83" s="264"/>
      <c r="T83" s="264"/>
    </row>
    <row r="84" spans="6:20" ht="15.75" x14ac:dyDescent="0.25">
      <c r="F84" s="258"/>
      <c r="S84" s="266"/>
      <c r="T84" s="266"/>
    </row>
    <row r="85" spans="6:20" ht="15.75" x14ac:dyDescent="0.25">
      <c r="F85" s="258"/>
      <c r="S85" s="264"/>
      <c r="T85" s="264"/>
    </row>
    <row r="86" spans="6:20" ht="15.75" x14ac:dyDescent="0.25">
      <c r="F86" s="258"/>
      <c r="S86" s="264"/>
      <c r="T86" s="264"/>
    </row>
    <row r="87" spans="6:20" ht="15.75" x14ac:dyDescent="0.25">
      <c r="F87" s="258"/>
      <c r="S87" s="264"/>
      <c r="T87" s="264"/>
    </row>
    <row r="88" spans="6:20" ht="15.75" x14ac:dyDescent="0.25">
      <c r="F88" s="258"/>
      <c r="S88" s="264"/>
      <c r="T88" s="264"/>
    </row>
    <row r="89" spans="6:20" ht="15.75" x14ac:dyDescent="0.25">
      <c r="F89" s="258"/>
      <c r="S89" s="264"/>
      <c r="T89" s="264"/>
    </row>
    <row r="90" spans="6:20" ht="15.75" x14ac:dyDescent="0.25">
      <c r="F90" s="258"/>
      <c r="S90" s="264"/>
      <c r="T90" s="264"/>
    </row>
    <row r="91" spans="6:20" ht="15.75" x14ac:dyDescent="0.25">
      <c r="F91" s="258"/>
      <c r="S91" s="264"/>
      <c r="T91" s="264"/>
    </row>
    <row r="92" spans="6:20" ht="15.75" x14ac:dyDescent="0.25">
      <c r="F92" s="258"/>
      <c r="S92" s="264"/>
      <c r="T92" s="264"/>
    </row>
    <row r="93" spans="6:20" ht="15.75" x14ac:dyDescent="0.25">
      <c r="F93" s="258"/>
      <c r="S93" s="264"/>
      <c r="T93" s="264"/>
    </row>
    <row r="94" spans="6:20" x14ac:dyDescent="0.25">
      <c r="S94" s="264"/>
      <c r="T94" s="264"/>
    </row>
    <row r="95" spans="6:20" x14ac:dyDescent="0.25">
      <c r="S95" s="264"/>
      <c r="T95" s="264"/>
    </row>
    <row r="96" spans="6:20" x14ac:dyDescent="0.25">
      <c r="S96" s="264"/>
      <c r="T96" s="264"/>
    </row>
    <row r="97" spans="6:20" x14ac:dyDescent="0.25">
      <c r="S97" s="264"/>
      <c r="T97" s="264"/>
    </row>
    <row r="98" spans="6:20" x14ac:dyDescent="0.25">
      <c r="S98" s="264"/>
      <c r="T98" s="264"/>
    </row>
    <row r="99" spans="6:20" x14ac:dyDescent="0.25">
      <c r="S99" s="264"/>
      <c r="T99" s="264"/>
    </row>
    <row r="100" spans="6:20" x14ac:dyDescent="0.25">
      <c r="S100" s="264"/>
      <c r="T100" s="264"/>
    </row>
    <row r="101" spans="6:20" x14ac:dyDescent="0.25">
      <c r="S101" s="264"/>
      <c r="T101" s="264"/>
    </row>
    <row r="105" spans="6:20" x14ac:dyDescent="0.25">
      <c r="F105" s="251"/>
      <c r="S105" s="261"/>
      <c r="T105" s="261"/>
    </row>
    <row r="106" spans="6:20" x14ac:dyDescent="0.25">
      <c r="F106" s="251"/>
      <c r="S106" s="261"/>
      <c r="T106" s="261"/>
    </row>
    <row r="107" spans="6:20" x14ac:dyDescent="0.25">
      <c r="F107" s="251"/>
      <c r="S107" s="261"/>
      <c r="T107" s="261"/>
    </row>
    <row r="108" spans="6:20" x14ac:dyDescent="0.25">
      <c r="F108" s="251"/>
      <c r="S108" s="261"/>
      <c r="T108" s="261"/>
    </row>
    <row r="109" spans="6:20" x14ac:dyDescent="0.25">
      <c r="F109" s="251"/>
      <c r="S109" s="261"/>
      <c r="T109" s="261"/>
    </row>
    <row r="110" spans="6:20" x14ac:dyDescent="0.25">
      <c r="F110" s="251"/>
      <c r="S110" s="261"/>
      <c r="T110" s="261"/>
    </row>
    <row r="111" spans="6:20" x14ac:dyDescent="0.25">
      <c r="F111" s="251"/>
      <c r="S111" s="261"/>
      <c r="T111" s="261"/>
    </row>
    <row r="112" spans="6:20" x14ac:dyDescent="0.25">
      <c r="F112" s="251"/>
      <c r="S112" s="261"/>
      <c r="T112" s="261"/>
    </row>
    <row r="113" spans="6:20" x14ac:dyDescent="0.25">
      <c r="F113" s="251"/>
      <c r="S113" s="261"/>
      <c r="T113" s="261"/>
    </row>
    <row r="114" spans="6:20" x14ac:dyDescent="0.25">
      <c r="F114" s="251"/>
      <c r="S114" s="261"/>
      <c r="T114" s="261"/>
    </row>
    <row r="115" spans="6:20" x14ac:dyDescent="0.25">
      <c r="F115" s="251"/>
      <c r="S115" s="261"/>
      <c r="T115" s="261"/>
    </row>
    <row r="116" spans="6:20" x14ac:dyDescent="0.25">
      <c r="F116" s="251"/>
      <c r="S116" s="261"/>
      <c r="T116" s="261"/>
    </row>
    <row r="117" spans="6:20" x14ac:dyDescent="0.25">
      <c r="F117" s="251"/>
      <c r="S117" s="261"/>
      <c r="T117" s="261"/>
    </row>
    <row r="118" spans="6:20" x14ac:dyDescent="0.25">
      <c r="F118" s="251"/>
      <c r="S118" s="261"/>
      <c r="T118" s="261"/>
    </row>
    <row r="119" spans="6:20" x14ac:dyDescent="0.25">
      <c r="F119" s="251"/>
      <c r="S119" s="261"/>
      <c r="T119" s="261"/>
    </row>
    <row r="120" spans="6:20" x14ac:dyDescent="0.25">
      <c r="F120" s="251"/>
      <c r="S120" s="261"/>
      <c r="T120" s="261"/>
    </row>
    <row r="121" spans="6:20" x14ac:dyDescent="0.25">
      <c r="F121" s="251"/>
      <c r="S121" s="261"/>
      <c r="T121" s="261"/>
    </row>
    <row r="122" spans="6:20" x14ac:dyDescent="0.25">
      <c r="F122" s="251"/>
      <c r="S122" s="261"/>
      <c r="T122" s="261"/>
    </row>
    <row r="123" spans="6:20" x14ac:dyDescent="0.25">
      <c r="F123" s="251"/>
      <c r="S123" s="261"/>
      <c r="T123" s="261"/>
    </row>
    <row r="124" spans="6:20" x14ac:dyDescent="0.25">
      <c r="F124" s="251"/>
      <c r="S124" s="261"/>
      <c r="T124" s="261"/>
    </row>
    <row r="125" spans="6:20" x14ac:dyDescent="0.25">
      <c r="F125" s="251"/>
      <c r="S125" s="261"/>
      <c r="T125" s="261"/>
    </row>
    <row r="126" spans="6:20" x14ac:dyDescent="0.25">
      <c r="F126" s="251"/>
      <c r="S126" s="261"/>
      <c r="T126" s="261"/>
    </row>
    <row r="127" spans="6:20" x14ac:dyDescent="0.25">
      <c r="F127" s="251"/>
      <c r="S127" s="261"/>
      <c r="T127" s="261"/>
    </row>
    <row r="128" spans="6:20" x14ac:dyDescent="0.25">
      <c r="F128" s="251"/>
      <c r="S128" s="261"/>
      <c r="T128" s="261"/>
    </row>
    <row r="129" spans="6:20" x14ac:dyDescent="0.25">
      <c r="F129" s="251"/>
      <c r="S129" s="261"/>
      <c r="T129" s="261"/>
    </row>
    <row r="130" spans="6:20" x14ac:dyDescent="0.25">
      <c r="F130" s="251"/>
      <c r="S130" s="261"/>
      <c r="T130" s="261"/>
    </row>
    <row r="131" spans="6:20" x14ac:dyDescent="0.25">
      <c r="F131" s="251"/>
    </row>
    <row r="132" spans="6:20" x14ac:dyDescent="0.25">
      <c r="F132" s="251"/>
    </row>
    <row r="133" spans="6:20" x14ac:dyDescent="0.25">
      <c r="F133" s="251"/>
    </row>
    <row r="134" spans="6:20" x14ac:dyDescent="0.25">
      <c r="F134" s="251"/>
    </row>
    <row r="135" spans="6:20" x14ac:dyDescent="0.25">
      <c r="F135" s="251"/>
    </row>
    <row r="136" spans="6:20" x14ac:dyDescent="0.25">
      <c r="F136" s="251"/>
    </row>
    <row r="137" spans="6:20" x14ac:dyDescent="0.25">
      <c r="F137" s="251"/>
    </row>
    <row r="138" spans="6:20" x14ac:dyDescent="0.25">
      <c r="F138" s="251"/>
    </row>
    <row r="139" spans="6:20" x14ac:dyDescent="0.25">
      <c r="F139" s="251"/>
    </row>
    <row r="140" spans="6:20" x14ac:dyDescent="0.25">
      <c r="F140" s="251"/>
    </row>
    <row r="141" spans="6:20" x14ac:dyDescent="0.25">
      <c r="F141" s="251"/>
    </row>
    <row r="142" spans="6:20" x14ac:dyDescent="0.25">
      <c r="F142" s="251"/>
    </row>
    <row r="143" spans="6:20" x14ac:dyDescent="0.25">
      <c r="F143" s="251"/>
    </row>
    <row r="144" spans="6:20" x14ac:dyDescent="0.25">
      <c r="F144" s="251"/>
    </row>
    <row r="145" spans="6:6" x14ac:dyDescent="0.25">
      <c r="F145" s="251"/>
    </row>
    <row r="146" spans="6:6" x14ac:dyDescent="0.25">
      <c r="F146" s="251"/>
    </row>
    <row r="147" spans="6:6" x14ac:dyDescent="0.25">
      <c r="F147" s="251"/>
    </row>
    <row r="148" spans="6:6" x14ac:dyDescent="0.25">
      <c r="F148" s="251"/>
    </row>
    <row r="149" spans="6:6" x14ac:dyDescent="0.25">
      <c r="F149" s="251"/>
    </row>
    <row r="150" spans="6:6" x14ac:dyDescent="0.25">
      <c r="F150" s="251"/>
    </row>
    <row r="151" spans="6:6" x14ac:dyDescent="0.25">
      <c r="F151" s="251"/>
    </row>
    <row r="152" spans="6:6" x14ac:dyDescent="0.25">
      <c r="F152" s="251"/>
    </row>
    <row r="153" spans="6:6" x14ac:dyDescent="0.25">
      <c r="F153" s="251"/>
    </row>
    <row r="154" spans="6:6" x14ac:dyDescent="0.25">
      <c r="F154" s="251"/>
    </row>
    <row r="155" spans="6:6" x14ac:dyDescent="0.25">
      <c r="F155" s="251"/>
    </row>
    <row r="156" spans="6:6" x14ac:dyDescent="0.25">
      <c r="F156" s="251"/>
    </row>
    <row r="157" spans="6:6" x14ac:dyDescent="0.25">
      <c r="F157" s="251"/>
    </row>
    <row r="158" spans="6:6" x14ac:dyDescent="0.25">
      <c r="F158" s="251"/>
    </row>
    <row r="159" spans="6:6" x14ac:dyDescent="0.25">
      <c r="F159" s="251"/>
    </row>
    <row r="160" spans="6:6" x14ac:dyDescent="0.25">
      <c r="F160" s="251"/>
    </row>
    <row r="161" spans="6:6" x14ac:dyDescent="0.25">
      <c r="F161" s="251"/>
    </row>
    <row r="162" spans="6:6" x14ac:dyDescent="0.25">
      <c r="F162" s="251"/>
    </row>
    <row r="163" spans="6:6" x14ac:dyDescent="0.25">
      <c r="F163" s="251"/>
    </row>
    <row r="164" spans="6:6" x14ac:dyDescent="0.25">
      <c r="F164" s="251"/>
    </row>
    <row r="165" spans="6:6" x14ac:dyDescent="0.25">
      <c r="F165" s="251"/>
    </row>
    <row r="166" spans="6:6" x14ac:dyDescent="0.25">
      <c r="F166" s="251"/>
    </row>
    <row r="167" spans="6:6" x14ac:dyDescent="0.25">
      <c r="F167" s="251"/>
    </row>
    <row r="168" spans="6:6" x14ac:dyDescent="0.25">
      <c r="F168" s="251"/>
    </row>
    <row r="169" spans="6:6" x14ac:dyDescent="0.25">
      <c r="F169" s="251"/>
    </row>
    <row r="170" spans="6:6" x14ac:dyDescent="0.25">
      <c r="F170" s="251"/>
    </row>
  </sheetData>
  <mergeCells count="34">
    <mergeCell ref="L6:M6"/>
    <mergeCell ref="N6:O6"/>
    <mergeCell ref="B56:B59"/>
    <mergeCell ref="B60:B63"/>
    <mergeCell ref="U5:U7"/>
    <mergeCell ref="P5:Q6"/>
    <mergeCell ref="T5:T7"/>
    <mergeCell ref="B5:B7"/>
    <mergeCell ref="R5:R7"/>
    <mergeCell ref="G5:G7"/>
    <mergeCell ref="F5:F7"/>
    <mergeCell ref="H5:O5"/>
    <mergeCell ref="S5:S7"/>
    <mergeCell ref="C5:C7"/>
    <mergeCell ref="E5:E7"/>
    <mergeCell ref="H6:I6"/>
    <mergeCell ref="J6:K6"/>
    <mergeCell ref="B68:B70"/>
    <mergeCell ref="B64:B67"/>
    <mergeCell ref="B71:B73"/>
    <mergeCell ref="B17:B22"/>
    <mergeCell ref="D5:D7"/>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73">
      <formula1>$M$1:$AJ$1</formula1>
    </dataValidation>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6"/>
  <sheetViews>
    <sheetView workbookViewId="0">
      <pane ySplit="6" topLeftCell="A7" activePane="bottomLeft" state="frozen"/>
      <selection activeCell="O6" sqref="O6"/>
      <selection pane="bottomLeft" activeCell="C14" sqref="C14"/>
    </sheetView>
  </sheetViews>
  <sheetFormatPr baseColWidth="10" defaultRowHeight="15" x14ac:dyDescent="0.25"/>
  <cols>
    <col min="1" max="1" width="40" customWidth="1"/>
    <col min="2" max="2" width="21.7109375" customWidth="1"/>
    <col min="3" max="3" width="30.5703125" customWidth="1"/>
    <col min="4" max="4" width="30.5703125" style="464" customWidth="1"/>
    <col min="5" max="7" width="27.42578125" customWidth="1"/>
    <col min="8" max="8" width="15.28515625" customWidth="1"/>
    <col min="9" max="9" width="12.140625" style="232" bestFit="1" customWidth="1"/>
    <col min="10" max="10" width="15.28515625" customWidth="1"/>
    <col min="11" max="11" width="18.85546875" style="232" customWidth="1"/>
    <col min="13" max="13" width="13.7109375" style="232" bestFit="1" customWidth="1"/>
    <col min="15" max="15" width="13.7109375" style="232" bestFit="1" customWidth="1"/>
    <col min="16" max="16" width="15.28515625" customWidth="1"/>
    <col min="17" max="17" width="18.28515625" style="232" customWidth="1"/>
    <col min="18" max="18" width="14.140625" hidden="1" customWidth="1"/>
    <col min="19" max="21" width="14.140625" customWidth="1"/>
    <col min="22" max="22" width="17" customWidth="1"/>
  </cols>
  <sheetData>
    <row r="1" spans="1:22" ht="18.75" x14ac:dyDescent="0.25">
      <c r="B1" s="283"/>
      <c r="C1" s="512" t="s">
        <v>1689</v>
      </c>
      <c r="D1" s="283"/>
      <c r="E1" s="283"/>
      <c r="F1" s="283"/>
      <c r="G1" s="283"/>
      <c r="H1" s="283" t="s">
        <v>475</v>
      </c>
      <c r="J1" s="283"/>
      <c r="K1" s="283"/>
      <c r="L1" s="283"/>
      <c r="M1" s="283"/>
      <c r="N1" s="283"/>
      <c r="O1" s="283"/>
      <c r="P1" s="283"/>
      <c r="Q1" s="283"/>
      <c r="R1" s="283"/>
      <c r="S1" s="283"/>
      <c r="T1" s="283"/>
      <c r="U1" s="283"/>
      <c r="V1" s="283"/>
    </row>
    <row r="2" spans="1:22" ht="18.75" x14ac:dyDescent="0.25">
      <c r="A2" s="317" t="s">
        <v>1345</v>
      </c>
      <c r="B2" s="283"/>
      <c r="C2" s="283"/>
      <c r="D2" s="283"/>
      <c r="E2" s="283"/>
      <c r="F2" s="283"/>
      <c r="G2" s="283"/>
      <c r="H2" s="283"/>
      <c r="J2" s="283"/>
      <c r="K2" s="283"/>
      <c r="L2" s="283"/>
      <c r="M2" s="283"/>
      <c r="N2" s="283"/>
      <c r="O2" s="283"/>
      <c r="P2" s="283"/>
      <c r="Q2" s="283"/>
      <c r="R2" s="283"/>
      <c r="S2" s="283"/>
      <c r="T2" s="283"/>
      <c r="U2" s="283"/>
      <c r="V2" s="283"/>
    </row>
    <row r="3" spans="1:22" x14ac:dyDescent="0.25">
      <c r="A3" s="607" t="s">
        <v>1347</v>
      </c>
      <c r="B3" s="607"/>
      <c r="C3" s="607"/>
      <c r="D3" s="607"/>
      <c r="E3" s="607"/>
      <c r="F3" s="607"/>
      <c r="G3" s="607"/>
      <c r="H3" s="607"/>
      <c r="I3" s="607"/>
      <c r="J3" s="607"/>
      <c r="K3" s="607"/>
      <c r="L3" s="607"/>
      <c r="M3" s="607"/>
      <c r="N3" s="607"/>
      <c r="O3" s="607"/>
      <c r="P3" s="607"/>
      <c r="Q3" s="607"/>
      <c r="R3" s="607"/>
      <c r="S3" s="607"/>
      <c r="T3" s="607"/>
      <c r="U3" s="607"/>
      <c r="V3" s="607"/>
    </row>
    <row r="4" spans="1:22" ht="15" customHeight="1" x14ac:dyDescent="0.25">
      <c r="A4" s="575" t="s">
        <v>96</v>
      </c>
      <c r="B4" s="574" t="s">
        <v>110</v>
      </c>
      <c r="C4" s="577" t="s">
        <v>1536</v>
      </c>
      <c r="D4" s="577" t="s">
        <v>1537</v>
      </c>
      <c r="E4" s="577" t="s">
        <v>86</v>
      </c>
      <c r="F4" s="577" t="s">
        <v>390</v>
      </c>
      <c r="G4" s="577" t="s">
        <v>87</v>
      </c>
      <c r="H4" s="580" t="s">
        <v>99</v>
      </c>
      <c r="I4" s="586"/>
      <c r="J4" s="586"/>
      <c r="K4" s="586"/>
      <c r="L4" s="586"/>
      <c r="M4" s="586"/>
      <c r="N4" s="586"/>
      <c r="O4" s="581"/>
      <c r="P4" s="582" t="s">
        <v>100</v>
      </c>
      <c r="Q4" s="583"/>
      <c r="R4" s="574" t="s">
        <v>101</v>
      </c>
      <c r="S4" s="574" t="s">
        <v>102</v>
      </c>
      <c r="T4" s="574" t="s">
        <v>109</v>
      </c>
      <c r="U4" s="574" t="s">
        <v>108</v>
      </c>
      <c r="V4" s="571" t="s">
        <v>88</v>
      </c>
    </row>
    <row r="5" spans="1:22" ht="15" customHeight="1" x14ac:dyDescent="0.25">
      <c r="A5" s="575"/>
      <c r="B5" s="575"/>
      <c r="C5" s="578"/>
      <c r="D5" s="578"/>
      <c r="E5" s="578"/>
      <c r="F5" s="578"/>
      <c r="G5" s="578"/>
      <c r="H5" s="580" t="s">
        <v>103</v>
      </c>
      <c r="I5" s="581"/>
      <c r="J5" s="580" t="s">
        <v>104</v>
      </c>
      <c r="K5" s="581"/>
      <c r="L5" s="580" t="s">
        <v>105</v>
      </c>
      <c r="M5" s="581"/>
      <c r="N5" s="580" t="s">
        <v>106</v>
      </c>
      <c r="O5" s="581"/>
      <c r="P5" s="584"/>
      <c r="Q5" s="585"/>
      <c r="R5" s="575"/>
      <c r="S5" s="575"/>
      <c r="T5" s="575"/>
      <c r="U5" s="575"/>
      <c r="V5" s="572"/>
    </row>
    <row r="6" spans="1:22" ht="25.5" x14ac:dyDescent="0.25">
      <c r="A6" s="576"/>
      <c r="B6" s="576"/>
      <c r="C6" s="579"/>
      <c r="D6" s="579"/>
      <c r="E6" s="579"/>
      <c r="F6" s="579"/>
      <c r="G6" s="579"/>
      <c r="H6" s="440" t="s">
        <v>107</v>
      </c>
      <c r="I6" s="440" t="s">
        <v>12</v>
      </c>
      <c r="J6" s="440" t="s">
        <v>107</v>
      </c>
      <c r="K6" s="440" t="s">
        <v>12</v>
      </c>
      <c r="L6" s="440" t="s">
        <v>107</v>
      </c>
      <c r="M6" s="440" t="s">
        <v>12</v>
      </c>
      <c r="N6" s="440" t="s">
        <v>107</v>
      </c>
      <c r="O6" s="440" t="s">
        <v>12</v>
      </c>
      <c r="P6" s="440" t="s">
        <v>107</v>
      </c>
      <c r="Q6" s="440" t="s">
        <v>12</v>
      </c>
      <c r="R6" s="576"/>
      <c r="S6" s="576"/>
      <c r="T6" s="576"/>
      <c r="U6" s="576"/>
      <c r="V6" s="573"/>
    </row>
    <row r="7" spans="1:22" s="365" customFormat="1" ht="15.75" x14ac:dyDescent="0.25">
      <c r="A7" s="441"/>
      <c r="B7" s="442"/>
      <c r="C7" s="443"/>
      <c r="D7" s="443"/>
      <c r="E7" s="443"/>
      <c r="F7" s="444"/>
      <c r="G7" s="443"/>
      <c r="H7" s="445"/>
      <c r="I7" s="445"/>
      <c r="J7" s="445"/>
      <c r="K7" s="445"/>
      <c r="L7" s="445"/>
      <c r="M7" s="445"/>
      <c r="N7" s="445"/>
      <c r="O7" s="445"/>
      <c r="P7" s="445"/>
      <c r="Q7" s="445"/>
      <c r="R7" s="446"/>
      <c r="S7" s="446"/>
      <c r="T7" s="446"/>
      <c r="U7" s="446"/>
      <c r="V7" s="447"/>
    </row>
    <row r="8" spans="1:22" ht="15.75" x14ac:dyDescent="0.25">
      <c r="A8" s="596" t="s">
        <v>1379</v>
      </c>
      <c r="B8" s="596" t="s">
        <v>1380</v>
      </c>
      <c r="C8" s="324"/>
      <c r="D8" s="493"/>
      <c r="E8" s="324"/>
      <c r="F8" s="364"/>
      <c r="G8" s="248"/>
      <c r="H8" s="249"/>
      <c r="I8" s="229"/>
      <c r="J8" s="249"/>
      <c r="K8" s="229"/>
      <c r="L8" s="249"/>
      <c r="M8" s="229"/>
      <c r="N8" s="249"/>
      <c r="O8" s="229"/>
      <c r="P8" s="381">
        <f t="shared" ref="P8:P20" si="0">H8+J8+L8+N8</f>
        <v>0</v>
      </c>
      <c r="Q8" s="382">
        <f t="shared" ref="Q8:Q20" si="1">I8+K8+M8+O8</f>
        <v>0</v>
      </c>
      <c r="R8" s="248"/>
      <c r="S8" s="248"/>
      <c r="T8" s="248"/>
      <c r="U8" s="248"/>
      <c r="V8" s="248"/>
    </row>
    <row r="9" spans="1:22" ht="15.75" x14ac:dyDescent="0.25">
      <c r="A9" s="597"/>
      <c r="B9" s="597"/>
      <c r="C9" s="324"/>
      <c r="D9" s="493"/>
      <c r="E9" s="324"/>
      <c r="F9" s="364"/>
      <c r="G9" s="248"/>
      <c r="H9" s="249"/>
      <c r="I9" s="229"/>
      <c r="J9" s="249"/>
      <c r="K9" s="229"/>
      <c r="L9" s="249"/>
      <c r="M9" s="229"/>
      <c r="N9" s="249"/>
      <c r="O9" s="229"/>
      <c r="P9" s="381">
        <f t="shared" si="0"/>
        <v>0</v>
      </c>
      <c r="Q9" s="382">
        <f t="shared" si="1"/>
        <v>0</v>
      </c>
      <c r="R9" s="248"/>
      <c r="S9" s="248"/>
      <c r="T9" s="248"/>
      <c r="U9" s="248"/>
      <c r="V9" s="248"/>
    </row>
    <row r="10" spans="1:22" ht="15.75" x14ac:dyDescent="0.25">
      <c r="A10" s="597"/>
      <c r="B10" s="597"/>
      <c r="C10" s="324"/>
      <c r="D10" s="493"/>
      <c r="E10" s="324"/>
      <c r="F10" s="364"/>
      <c r="G10" s="248"/>
      <c r="H10" s="249"/>
      <c r="I10" s="229"/>
      <c r="J10" s="249"/>
      <c r="K10" s="229"/>
      <c r="L10" s="249"/>
      <c r="M10" s="229"/>
      <c r="N10" s="249"/>
      <c r="O10" s="229"/>
      <c r="P10" s="381">
        <f t="shared" si="0"/>
        <v>0</v>
      </c>
      <c r="Q10" s="382">
        <f t="shared" si="1"/>
        <v>0</v>
      </c>
      <c r="R10" s="248"/>
      <c r="S10" s="248"/>
      <c r="T10" s="248"/>
      <c r="U10" s="248"/>
      <c r="V10" s="248"/>
    </row>
    <row r="11" spans="1:22" ht="15.75" x14ac:dyDescent="0.25">
      <c r="A11" s="597"/>
      <c r="B11" s="597"/>
      <c r="C11" s="324"/>
      <c r="D11" s="493"/>
      <c r="E11" s="324"/>
      <c r="F11" s="364"/>
      <c r="G11" s="248"/>
      <c r="H11" s="249"/>
      <c r="I11" s="229"/>
      <c r="J11" s="249"/>
      <c r="K11" s="229"/>
      <c r="L11" s="249"/>
      <c r="M11" s="229"/>
      <c r="N11" s="249"/>
      <c r="O11" s="229"/>
      <c r="P11" s="381">
        <f t="shared" si="0"/>
        <v>0</v>
      </c>
      <c r="Q11" s="382">
        <f t="shared" si="1"/>
        <v>0</v>
      </c>
      <c r="R11" s="248"/>
      <c r="S11" s="248"/>
      <c r="T11" s="248"/>
      <c r="U11" s="248"/>
      <c r="V11" s="248"/>
    </row>
    <row r="12" spans="1:22" ht="15.75" x14ac:dyDescent="0.25">
      <c r="A12" s="597"/>
      <c r="B12" s="597"/>
      <c r="C12" s="324"/>
      <c r="D12" s="493"/>
      <c r="E12" s="324"/>
      <c r="F12" s="364"/>
      <c r="G12" s="248"/>
      <c r="H12" s="249"/>
      <c r="I12" s="229"/>
      <c r="J12" s="249"/>
      <c r="K12" s="229"/>
      <c r="L12" s="249"/>
      <c r="M12" s="229"/>
      <c r="N12" s="249"/>
      <c r="O12" s="229"/>
      <c r="P12" s="381">
        <f t="shared" si="0"/>
        <v>0</v>
      </c>
      <c r="Q12" s="382">
        <f t="shared" si="1"/>
        <v>0</v>
      </c>
      <c r="R12" s="248"/>
      <c r="S12" s="248"/>
      <c r="T12" s="248"/>
      <c r="U12" s="248"/>
      <c r="V12" s="248"/>
    </row>
    <row r="13" spans="1:22" ht="15.75" x14ac:dyDescent="0.25">
      <c r="A13" s="597"/>
      <c r="B13" s="597"/>
      <c r="C13" s="324"/>
      <c r="D13" s="493"/>
      <c r="E13" s="324"/>
      <c r="F13" s="364"/>
      <c r="G13" s="248"/>
      <c r="H13" s="249"/>
      <c r="I13" s="229"/>
      <c r="J13" s="249"/>
      <c r="K13" s="229"/>
      <c r="L13" s="249"/>
      <c r="M13" s="229"/>
      <c r="N13" s="249"/>
      <c r="O13" s="229"/>
      <c r="P13" s="381">
        <f t="shared" si="0"/>
        <v>0</v>
      </c>
      <c r="Q13" s="382">
        <f t="shared" si="1"/>
        <v>0</v>
      </c>
      <c r="R13" s="248"/>
      <c r="S13" s="248"/>
      <c r="T13" s="248"/>
      <c r="U13" s="248"/>
      <c r="V13" s="248"/>
    </row>
    <row r="14" spans="1:22" ht="15.75" x14ac:dyDescent="0.25">
      <c r="A14" s="597"/>
      <c r="B14" s="597"/>
      <c r="C14" s="324"/>
      <c r="D14" s="493"/>
      <c r="E14" s="324"/>
      <c r="F14" s="364"/>
      <c r="G14" s="248"/>
      <c r="H14" s="249"/>
      <c r="I14" s="229"/>
      <c r="J14" s="249"/>
      <c r="K14" s="229"/>
      <c r="L14" s="249"/>
      <c r="M14" s="229"/>
      <c r="N14" s="249"/>
      <c r="O14" s="229"/>
      <c r="P14" s="381">
        <f t="shared" si="0"/>
        <v>0</v>
      </c>
      <c r="Q14" s="382">
        <f t="shared" si="1"/>
        <v>0</v>
      </c>
      <c r="R14" s="248"/>
      <c r="S14" s="248"/>
      <c r="T14" s="248"/>
      <c r="U14" s="248"/>
      <c r="V14" s="248"/>
    </row>
    <row r="15" spans="1:22" ht="15.75" x14ac:dyDescent="0.25">
      <c r="A15" s="597"/>
      <c r="B15" s="597"/>
      <c r="C15" s="324"/>
      <c r="D15" s="493"/>
      <c r="E15" s="324"/>
      <c r="F15" s="364"/>
      <c r="G15" s="248"/>
      <c r="H15" s="249"/>
      <c r="I15" s="229"/>
      <c r="J15" s="249"/>
      <c r="K15" s="229"/>
      <c r="L15" s="249"/>
      <c r="M15" s="229"/>
      <c r="N15" s="249"/>
      <c r="O15" s="229"/>
      <c r="P15" s="381">
        <f t="shared" si="0"/>
        <v>0</v>
      </c>
      <c r="Q15" s="382">
        <f t="shared" si="1"/>
        <v>0</v>
      </c>
      <c r="R15" s="248"/>
      <c r="S15" s="248"/>
      <c r="T15" s="248"/>
      <c r="U15" s="248"/>
      <c r="V15" s="248"/>
    </row>
    <row r="16" spans="1:22" ht="15.75" x14ac:dyDescent="0.25">
      <c r="A16" s="597"/>
      <c r="B16" s="597"/>
      <c r="C16" s="324"/>
      <c r="D16" s="493"/>
      <c r="E16" s="324"/>
      <c r="F16" s="364"/>
      <c r="G16" s="248"/>
      <c r="H16" s="249"/>
      <c r="I16" s="229"/>
      <c r="J16" s="249"/>
      <c r="K16" s="229"/>
      <c r="L16" s="249"/>
      <c r="M16" s="229"/>
      <c r="N16" s="249"/>
      <c r="O16" s="229"/>
      <c r="P16" s="381">
        <f t="shared" si="0"/>
        <v>0</v>
      </c>
      <c r="Q16" s="382">
        <f t="shared" si="1"/>
        <v>0</v>
      </c>
      <c r="R16" s="248"/>
      <c r="S16" s="248"/>
      <c r="T16" s="248"/>
      <c r="U16" s="248"/>
      <c r="V16" s="248"/>
    </row>
    <row r="17" spans="1:22" ht="15.75" x14ac:dyDescent="0.25">
      <c r="A17" s="597"/>
      <c r="B17" s="597"/>
      <c r="C17" s="324"/>
      <c r="D17" s="493"/>
      <c r="E17" s="324"/>
      <c r="F17" s="364"/>
      <c r="G17" s="253"/>
      <c r="H17" s="253"/>
      <c r="I17" s="269"/>
      <c r="J17" s="253"/>
      <c r="K17" s="269"/>
      <c r="L17" s="253"/>
      <c r="M17" s="269"/>
      <c r="N17" s="253"/>
      <c r="O17" s="269"/>
      <c r="P17" s="389">
        <f t="shared" si="0"/>
        <v>0</v>
      </c>
      <c r="Q17" s="390">
        <f t="shared" si="1"/>
        <v>0</v>
      </c>
      <c r="R17" s="253"/>
      <c r="S17" s="253"/>
      <c r="T17" s="253"/>
      <c r="U17" s="253"/>
      <c r="V17" s="253"/>
    </row>
    <row r="18" spans="1:22" ht="15.75" x14ac:dyDescent="0.25">
      <c r="A18" s="597"/>
      <c r="B18" s="597"/>
      <c r="C18" s="324"/>
      <c r="D18" s="493"/>
      <c r="E18" s="324"/>
      <c r="F18" s="364"/>
      <c r="G18" s="248"/>
      <c r="H18" s="248"/>
      <c r="I18" s="229"/>
      <c r="J18" s="248"/>
      <c r="K18" s="229"/>
      <c r="L18" s="248"/>
      <c r="M18" s="229"/>
      <c r="N18" s="248"/>
      <c r="O18" s="229"/>
      <c r="P18" s="381">
        <f t="shared" si="0"/>
        <v>0</v>
      </c>
      <c r="Q18" s="382">
        <f t="shared" si="1"/>
        <v>0</v>
      </c>
      <c r="R18" s="270"/>
      <c r="S18" s="270"/>
      <c r="T18" s="270"/>
      <c r="U18" s="248"/>
      <c r="V18" s="271"/>
    </row>
    <row r="19" spans="1:22" ht="15.75" x14ac:dyDescent="0.25">
      <c r="A19" s="597"/>
      <c r="B19" s="597"/>
      <c r="C19" s="324"/>
      <c r="D19" s="493"/>
      <c r="E19" s="324"/>
      <c r="F19" s="364"/>
      <c r="G19" s="253"/>
      <c r="H19" s="253"/>
      <c r="I19" s="269"/>
      <c r="J19" s="253"/>
      <c r="K19" s="269"/>
      <c r="L19" s="253"/>
      <c r="M19" s="269"/>
      <c r="N19" s="253"/>
      <c r="O19" s="269"/>
      <c r="P19" s="389">
        <f t="shared" si="0"/>
        <v>0</v>
      </c>
      <c r="Q19" s="390">
        <f t="shared" si="1"/>
        <v>0</v>
      </c>
      <c r="R19" s="253"/>
      <c r="S19" s="253"/>
      <c r="T19" s="253"/>
      <c r="U19" s="253"/>
      <c r="V19" s="253"/>
    </row>
    <row r="20" spans="1:22" ht="15.75" x14ac:dyDescent="0.25">
      <c r="A20" s="598"/>
      <c r="B20" s="598"/>
      <c r="C20" s="324"/>
      <c r="D20" s="493"/>
      <c r="E20" s="324"/>
      <c r="F20" s="364"/>
      <c r="G20" s="248"/>
      <c r="H20" s="249"/>
      <c r="I20" s="229"/>
      <c r="J20" s="249"/>
      <c r="K20" s="229"/>
      <c r="L20" s="249"/>
      <c r="M20" s="229"/>
      <c r="N20" s="248"/>
      <c r="O20" s="229"/>
      <c r="P20" s="381">
        <f t="shared" si="0"/>
        <v>0</v>
      </c>
      <c r="Q20" s="382">
        <f t="shared" si="1"/>
        <v>0</v>
      </c>
      <c r="R20" s="248"/>
      <c r="S20" s="248"/>
      <c r="T20" s="248"/>
      <c r="U20" s="248"/>
      <c r="V20" s="248"/>
    </row>
    <row r="21" spans="1:22" ht="15.75" x14ac:dyDescent="0.25">
      <c r="A21" s="291"/>
      <c r="B21" s="292"/>
      <c r="C21" s="291" t="s">
        <v>1381</v>
      </c>
      <c r="D21" s="292"/>
      <c r="E21" s="292"/>
      <c r="F21" s="292"/>
      <c r="G21" s="293"/>
      <c r="H21" s="262">
        <f t="shared" ref="H21:Q21" si="2">SUM(H8:H20)</f>
        <v>0</v>
      </c>
      <c r="I21" s="272">
        <f t="shared" si="2"/>
        <v>0</v>
      </c>
      <c r="J21" s="262">
        <f t="shared" si="2"/>
        <v>0</v>
      </c>
      <c r="K21" s="272">
        <f t="shared" si="2"/>
        <v>0</v>
      </c>
      <c r="L21" s="262">
        <f t="shared" si="2"/>
        <v>0</v>
      </c>
      <c r="M21" s="272">
        <f t="shared" si="2"/>
        <v>0</v>
      </c>
      <c r="N21" s="262">
        <f t="shared" si="2"/>
        <v>0</v>
      </c>
      <c r="O21" s="272">
        <f t="shared" si="2"/>
        <v>0</v>
      </c>
      <c r="P21" s="272">
        <f t="shared" si="2"/>
        <v>0</v>
      </c>
      <c r="Q21" s="272">
        <f t="shared" si="2"/>
        <v>0</v>
      </c>
      <c r="R21" s="263"/>
      <c r="S21" s="263"/>
      <c r="T21" s="263"/>
      <c r="U21" s="263"/>
      <c r="V21" s="263"/>
    </row>
    <row r="26" spans="1:22" x14ac:dyDescent="0.25">
      <c r="I26"/>
      <c r="K26"/>
      <c r="M26"/>
      <c r="O26"/>
      <c r="Q26"/>
    </row>
    <row r="27" spans="1:22" x14ac:dyDescent="0.25">
      <c r="I27"/>
      <c r="K27"/>
      <c r="M27"/>
      <c r="O27"/>
      <c r="Q27"/>
    </row>
    <row r="28" spans="1:22" x14ac:dyDescent="0.25">
      <c r="I28"/>
      <c r="K28"/>
      <c r="M28"/>
      <c r="O28"/>
      <c r="Q28"/>
    </row>
    <row r="29" spans="1:22" x14ac:dyDescent="0.25">
      <c r="I29"/>
      <c r="K29"/>
      <c r="M29"/>
      <c r="O29"/>
      <c r="Q29"/>
    </row>
    <row r="30" spans="1:22" x14ac:dyDescent="0.25">
      <c r="I30"/>
      <c r="K30"/>
      <c r="M30"/>
      <c r="O30"/>
      <c r="Q30"/>
    </row>
    <row r="31" spans="1:22" x14ac:dyDescent="0.25">
      <c r="I31"/>
      <c r="K31"/>
      <c r="M31"/>
      <c r="O31"/>
      <c r="Q31"/>
    </row>
    <row r="32" spans="1:22"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ht="15.6" customHeight="1" x14ac:dyDescent="0.25">
      <c r="I56"/>
      <c r="K56"/>
      <c r="M56"/>
      <c r="O56"/>
      <c r="Q56"/>
    </row>
  </sheetData>
  <mergeCells count="21">
    <mergeCell ref="A8:A20"/>
    <mergeCell ref="H5:I5"/>
    <mergeCell ref="B8:B20"/>
    <mergeCell ref="H4:O4"/>
    <mergeCell ref="P4:Q5"/>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9"/>
  <sheetViews>
    <sheetView topLeftCell="I1" zoomScale="90" zoomScaleNormal="90" workbookViewId="0">
      <pane ySplit="8" topLeftCell="A27" activePane="bottomLeft" state="frozen"/>
      <selection activeCell="A7" sqref="A7"/>
      <selection pane="bottomLeft" activeCell="D1" sqref="D1"/>
    </sheetView>
  </sheetViews>
  <sheetFormatPr baseColWidth="10" defaultRowHeight="15" x14ac:dyDescent="0.25"/>
  <cols>
    <col min="1" max="1" width="21.7109375" customWidth="1"/>
    <col min="2" max="2" width="41.42578125" customWidth="1"/>
    <col min="3" max="3" width="27.42578125" customWidth="1"/>
    <col min="4" max="4" width="27.42578125" style="464" customWidth="1"/>
    <col min="5" max="7" width="27.42578125" customWidth="1"/>
    <col min="8" max="8" width="15.28515625" customWidth="1"/>
    <col min="9" max="9" width="13.7109375" style="232" bestFit="1" customWidth="1"/>
    <col min="10" max="10" width="15.28515625" customWidth="1"/>
    <col min="11" max="11" width="18.85546875" style="232" customWidth="1"/>
    <col min="13" max="13" width="12.140625" style="232" bestFit="1" customWidth="1"/>
    <col min="15" max="15" width="12.140625" style="232" bestFit="1" customWidth="1"/>
    <col min="16" max="16" width="15.28515625" style="394" customWidth="1"/>
    <col min="17" max="17" width="18.28515625" style="395" customWidth="1"/>
    <col min="18" max="20" width="14.140625" customWidth="1"/>
    <col min="21" max="21" width="17" customWidth="1"/>
  </cols>
  <sheetData>
    <row r="1" spans="1:33" ht="18.75" x14ac:dyDescent="0.25">
      <c r="C1" s="513" t="s">
        <v>1600</v>
      </c>
      <c r="D1" s="513" t="s">
        <v>1601</v>
      </c>
      <c r="H1" s="283" t="s">
        <v>1382</v>
      </c>
      <c r="J1" s="283"/>
      <c r="K1" s="283"/>
      <c r="M1" s="513" t="s">
        <v>1579</v>
      </c>
      <c r="N1" s="513" t="s">
        <v>1580</v>
      </c>
      <c r="O1" s="513" t="s">
        <v>1581</v>
      </c>
      <c r="P1" s="513" t="s">
        <v>1582</v>
      </c>
      <c r="Q1" s="513" t="s">
        <v>1583</v>
      </c>
      <c r="R1" s="513" t="s">
        <v>1584</v>
      </c>
      <c r="S1" s="513" t="s">
        <v>1585</v>
      </c>
      <c r="T1" s="513" t="s">
        <v>1586</v>
      </c>
      <c r="U1" s="513" t="s">
        <v>1587</v>
      </c>
      <c r="V1" s="513" t="s">
        <v>1588</v>
      </c>
      <c r="W1" s="513" t="s">
        <v>1589</v>
      </c>
      <c r="X1" s="513" t="s">
        <v>1590</v>
      </c>
      <c r="Y1" s="513" t="s">
        <v>1591</v>
      </c>
      <c r="Z1" s="513" t="s">
        <v>1592</v>
      </c>
      <c r="AA1" s="513" t="s">
        <v>1593</v>
      </c>
      <c r="AB1" s="513" t="s">
        <v>1594</v>
      </c>
      <c r="AC1" s="513" t="s">
        <v>1595</v>
      </c>
      <c r="AD1" s="513" t="s">
        <v>1596</v>
      </c>
      <c r="AE1" s="513" t="s">
        <v>1597</v>
      </c>
      <c r="AF1" s="513" t="s">
        <v>1598</v>
      </c>
      <c r="AG1" s="513" t="s">
        <v>1599</v>
      </c>
    </row>
    <row r="2" spans="1:33" ht="18.75" x14ac:dyDescent="0.25">
      <c r="A2" s="314" t="s">
        <v>1345</v>
      </c>
      <c r="H2" s="283"/>
      <c r="J2" s="283"/>
      <c r="K2" s="283"/>
      <c r="L2" s="283"/>
      <c r="M2" s="283"/>
      <c r="N2" s="283"/>
      <c r="O2" s="283"/>
      <c r="P2" s="391"/>
      <c r="Q2" s="391"/>
      <c r="R2" s="283"/>
      <c r="S2" s="283"/>
      <c r="T2" s="283"/>
      <c r="U2" s="283"/>
      <c r="V2" s="283"/>
      <c r="W2" s="283"/>
      <c r="X2" s="283"/>
      <c r="Y2" s="283"/>
      <c r="Z2" s="283"/>
      <c r="AA2" s="283"/>
    </row>
    <row r="3" spans="1:33" ht="18.75" x14ac:dyDescent="0.25">
      <c r="A3" s="315" t="s">
        <v>1390</v>
      </c>
      <c r="H3" s="283"/>
      <c r="J3" s="283"/>
      <c r="K3" s="283"/>
      <c r="L3" s="283"/>
      <c r="M3" s="283"/>
      <c r="N3" s="283"/>
      <c r="O3" s="283"/>
      <c r="P3" s="391"/>
      <c r="Q3" s="391"/>
      <c r="R3" s="283"/>
      <c r="S3" s="283"/>
      <c r="T3" s="283"/>
      <c r="U3" s="283"/>
      <c r="V3" s="283"/>
      <c r="W3" s="283"/>
      <c r="X3" s="283"/>
      <c r="Y3" s="283"/>
      <c r="Z3" s="283"/>
      <c r="AA3" s="283"/>
    </row>
    <row r="4" spans="1:33" ht="18.75" x14ac:dyDescent="0.25">
      <c r="A4" s="315" t="s">
        <v>1389</v>
      </c>
      <c r="H4" s="283"/>
      <c r="J4" s="283"/>
      <c r="K4" s="283"/>
      <c r="L4" s="283"/>
      <c r="M4" s="283"/>
      <c r="N4" s="283"/>
      <c r="O4" s="283"/>
      <c r="P4" s="391"/>
      <c r="Q4" s="391"/>
      <c r="R4" s="283"/>
      <c r="S4" s="283"/>
      <c r="T4" s="283"/>
      <c r="U4" s="283"/>
      <c r="V4" s="283"/>
      <c r="W4" s="283"/>
      <c r="X4" s="283"/>
      <c r="Y4" s="283"/>
      <c r="Z4" s="283"/>
      <c r="AA4" s="283"/>
    </row>
    <row r="5" spans="1:33" x14ac:dyDescent="0.25">
      <c r="A5" s="287" t="s">
        <v>1392</v>
      </c>
      <c r="B5" s="268"/>
      <c r="C5" s="268"/>
      <c r="D5" s="268"/>
      <c r="E5" s="268"/>
      <c r="F5" s="268"/>
      <c r="G5" s="268"/>
      <c r="H5" s="268"/>
      <c r="I5" s="268"/>
      <c r="J5" s="268"/>
      <c r="K5" s="268"/>
      <c r="L5" s="268"/>
      <c r="M5" s="268"/>
      <c r="N5" s="268"/>
      <c r="O5" s="268"/>
      <c r="P5" s="392"/>
      <c r="Q5" s="392"/>
      <c r="R5" s="268"/>
      <c r="S5" s="268"/>
      <c r="T5" s="268"/>
      <c r="U5" s="268"/>
    </row>
    <row r="6" spans="1:33" ht="15" customHeight="1" x14ac:dyDescent="0.25">
      <c r="A6" s="575" t="s">
        <v>96</v>
      </c>
      <c r="B6" s="574" t="s">
        <v>110</v>
      </c>
      <c r="C6" s="577" t="s">
        <v>1536</v>
      </c>
      <c r="D6" s="577" t="s">
        <v>1537</v>
      </c>
      <c r="E6" s="577" t="s">
        <v>86</v>
      </c>
      <c r="F6" s="577" t="s">
        <v>390</v>
      </c>
      <c r="G6" s="577" t="s">
        <v>87</v>
      </c>
      <c r="H6" s="580" t="s">
        <v>99</v>
      </c>
      <c r="I6" s="586"/>
      <c r="J6" s="586"/>
      <c r="K6" s="586"/>
      <c r="L6" s="586"/>
      <c r="M6" s="586"/>
      <c r="N6" s="586"/>
      <c r="O6" s="581"/>
      <c r="P6" s="582" t="s">
        <v>100</v>
      </c>
      <c r="Q6" s="583"/>
      <c r="R6" s="574" t="s">
        <v>102</v>
      </c>
      <c r="S6" s="574" t="s">
        <v>109</v>
      </c>
      <c r="T6" s="574" t="s">
        <v>108</v>
      </c>
      <c r="U6" s="571" t="s">
        <v>88</v>
      </c>
    </row>
    <row r="7" spans="1:33" ht="15" customHeight="1" x14ac:dyDescent="0.25">
      <c r="A7" s="575"/>
      <c r="B7" s="575"/>
      <c r="C7" s="578"/>
      <c r="D7" s="578"/>
      <c r="E7" s="578"/>
      <c r="F7" s="578"/>
      <c r="G7" s="578"/>
      <c r="H7" s="580" t="s">
        <v>103</v>
      </c>
      <c r="I7" s="581"/>
      <c r="J7" s="580" t="s">
        <v>104</v>
      </c>
      <c r="K7" s="581"/>
      <c r="L7" s="580" t="s">
        <v>105</v>
      </c>
      <c r="M7" s="581"/>
      <c r="N7" s="580" t="s">
        <v>106</v>
      </c>
      <c r="O7" s="581"/>
      <c r="P7" s="584"/>
      <c r="Q7" s="585"/>
      <c r="R7" s="575"/>
      <c r="S7" s="575"/>
      <c r="T7" s="575"/>
      <c r="U7" s="572"/>
    </row>
    <row r="8" spans="1:33" ht="25.5" x14ac:dyDescent="0.25">
      <c r="A8" s="576"/>
      <c r="B8" s="576"/>
      <c r="C8" s="579"/>
      <c r="D8" s="579"/>
      <c r="E8" s="579"/>
      <c r="F8" s="579"/>
      <c r="G8" s="579"/>
      <c r="H8" s="440" t="s">
        <v>107</v>
      </c>
      <c r="I8" s="440" t="s">
        <v>12</v>
      </c>
      <c r="J8" s="440" t="s">
        <v>107</v>
      </c>
      <c r="K8" s="440" t="s">
        <v>12</v>
      </c>
      <c r="L8" s="440" t="s">
        <v>107</v>
      </c>
      <c r="M8" s="440" t="s">
        <v>12</v>
      </c>
      <c r="N8" s="440" t="s">
        <v>107</v>
      </c>
      <c r="O8" s="440" t="s">
        <v>12</v>
      </c>
      <c r="P8" s="440" t="s">
        <v>107</v>
      </c>
      <c r="Q8" s="440" t="s">
        <v>12</v>
      </c>
      <c r="R8" s="576"/>
      <c r="S8" s="576"/>
      <c r="T8" s="576"/>
      <c r="U8" s="573"/>
    </row>
    <row r="9" spans="1:33" s="365" customFormat="1" ht="15.75" x14ac:dyDescent="0.25">
      <c r="A9" s="441"/>
      <c r="B9" s="442"/>
      <c r="C9" s="443"/>
      <c r="D9" s="443"/>
      <c r="E9" s="443"/>
      <c r="F9" s="444"/>
      <c r="G9" s="443"/>
      <c r="H9" s="445"/>
      <c r="I9" s="445"/>
      <c r="J9" s="445"/>
      <c r="K9" s="445"/>
      <c r="L9" s="445"/>
      <c r="M9" s="445"/>
      <c r="N9" s="445"/>
      <c r="O9" s="445"/>
      <c r="P9" s="445"/>
      <c r="Q9" s="445"/>
      <c r="R9" s="446"/>
      <c r="S9" s="446"/>
      <c r="T9" s="446"/>
      <c r="U9" s="447"/>
    </row>
    <row r="10" spans="1:33" ht="15.75" x14ac:dyDescent="0.25">
      <c r="A10" s="596" t="s">
        <v>1383</v>
      </c>
      <c r="B10" s="596" t="s">
        <v>1384</v>
      </c>
      <c r="C10" s="248"/>
      <c r="D10" s="248"/>
      <c r="E10" s="248"/>
      <c r="F10" s="248"/>
      <c r="G10" s="253"/>
      <c r="H10" s="253"/>
      <c r="I10" s="269"/>
      <c r="J10" s="253"/>
      <c r="K10" s="269"/>
      <c r="L10" s="253"/>
      <c r="M10" s="269"/>
      <c r="N10" s="253"/>
      <c r="O10" s="269"/>
      <c r="P10" s="389">
        <f t="shared" ref="P10:P29" si="0">H10+J10+L10+N10</f>
        <v>0</v>
      </c>
      <c r="Q10" s="390">
        <f t="shared" ref="Q10:Q29" si="1">I10+K10+M10+O10</f>
        <v>0</v>
      </c>
      <c r="R10" s="253"/>
      <c r="S10" s="253"/>
      <c r="T10" s="253"/>
      <c r="U10" s="73"/>
    </row>
    <row r="11" spans="1:33" ht="15.75" x14ac:dyDescent="0.25">
      <c r="A11" s="597"/>
      <c r="B11" s="597"/>
      <c r="C11" s="248"/>
      <c r="D11" s="248"/>
      <c r="E11" s="248"/>
      <c r="F11" s="248"/>
      <c r="G11" s="253"/>
      <c r="H11" s="253"/>
      <c r="I11" s="269"/>
      <c r="J11" s="253"/>
      <c r="K11" s="269"/>
      <c r="L11" s="253"/>
      <c r="M11" s="269"/>
      <c r="N11" s="253"/>
      <c r="O11" s="269"/>
      <c r="P11" s="389">
        <f t="shared" si="0"/>
        <v>0</v>
      </c>
      <c r="Q11" s="390">
        <f t="shared" si="1"/>
        <v>0</v>
      </c>
      <c r="R11" s="253"/>
      <c r="S11" s="253"/>
      <c r="T11" s="253"/>
      <c r="U11" s="73"/>
    </row>
    <row r="12" spans="1:33" ht="15.75" x14ac:dyDescent="0.25">
      <c r="A12" s="597"/>
      <c r="B12" s="597"/>
      <c r="C12" s="248"/>
      <c r="D12" s="248"/>
      <c r="E12" s="248"/>
      <c r="F12" s="248"/>
      <c r="G12" s="253"/>
      <c r="H12" s="253"/>
      <c r="I12" s="269"/>
      <c r="J12" s="253"/>
      <c r="K12" s="269"/>
      <c r="L12" s="253"/>
      <c r="M12" s="269"/>
      <c r="N12" s="253"/>
      <c r="O12" s="269"/>
      <c r="P12" s="389">
        <f t="shared" si="0"/>
        <v>0</v>
      </c>
      <c r="Q12" s="390">
        <f t="shared" si="1"/>
        <v>0</v>
      </c>
      <c r="R12" s="253"/>
      <c r="S12" s="253"/>
      <c r="T12" s="253"/>
      <c r="U12" s="73"/>
    </row>
    <row r="13" spans="1:33" ht="15.75" x14ac:dyDescent="0.25">
      <c r="A13" s="597"/>
      <c r="B13" s="597"/>
      <c r="C13" s="248"/>
      <c r="D13" s="248"/>
      <c r="E13" s="248"/>
      <c r="F13" s="248"/>
      <c r="G13" s="253"/>
      <c r="H13" s="253"/>
      <c r="I13" s="269"/>
      <c r="J13" s="253"/>
      <c r="K13" s="269"/>
      <c r="L13" s="253"/>
      <c r="M13" s="269"/>
      <c r="N13" s="253"/>
      <c r="O13" s="269"/>
      <c r="P13" s="389">
        <f t="shared" si="0"/>
        <v>0</v>
      </c>
      <c r="Q13" s="390">
        <f t="shared" si="1"/>
        <v>0</v>
      </c>
      <c r="R13" s="253"/>
      <c r="S13" s="253"/>
      <c r="T13" s="253"/>
      <c r="U13" s="73"/>
    </row>
    <row r="14" spans="1:33" ht="15.75" x14ac:dyDescent="0.25">
      <c r="A14" s="597"/>
      <c r="B14" s="597"/>
      <c r="C14" s="248"/>
      <c r="D14" s="248"/>
      <c r="E14" s="248"/>
      <c r="F14" s="248"/>
      <c r="G14" s="253"/>
      <c r="H14" s="253"/>
      <c r="I14" s="269"/>
      <c r="J14" s="253"/>
      <c r="K14" s="269"/>
      <c r="L14" s="253"/>
      <c r="M14" s="269"/>
      <c r="N14" s="253"/>
      <c r="O14" s="269"/>
      <c r="P14" s="389">
        <f t="shared" si="0"/>
        <v>0</v>
      </c>
      <c r="Q14" s="390">
        <f t="shared" si="1"/>
        <v>0</v>
      </c>
      <c r="R14" s="253"/>
      <c r="S14" s="253"/>
      <c r="T14" s="253"/>
      <c r="U14" s="73"/>
    </row>
    <row r="15" spans="1:33" ht="15.75" x14ac:dyDescent="0.25">
      <c r="A15" s="597"/>
      <c r="B15" s="598"/>
      <c r="C15" s="248"/>
      <c r="D15" s="248"/>
      <c r="E15" s="248"/>
      <c r="F15" s="248"/>
      <c r="G15" s="253"/>
      <c r="H15" s="253"/>
      <c r="I15" s="269"/>
      <c r="J15" s="253"/>
      <c r="K15" s="269"/>
      <c r="L15" s="253"/>
      <c r="M15" s="269"/>
      <c r="N15" s="253"/>
      <c r="O15" s="269"/>
      <c r="P15" s="389">
        <f t="shared" si="0"/>
        <v>0</v>
      </c>
      <c r="Q15" s="390">
        <f t="shared" si="1"/>
        <v>0</v>
      </c>
      <c r="R15" s="253"/>
      <c r="S15" s="253"/>
      <c r="T15" s="253"/>
      <c r="U15" s="73"/>
    </row>
    <row r="16" spans="1:33" ht="15.75" x14ac:dyDescent="0.25">
      <c r="A16" s="597"/>
      <c r="B16" s="596" t="s">
        <v>1386</v>
      </c>
      <c r="C16" s="248"/>
      <c r="D16" s="248"/>
      <c r="E16" s="248"/>
      <c r="F16" s="248"/>
      <c r="G16" s="253"/>
      <c r="H16" s="253"/>
      <c r="I16" s="269"/>
      <c r="J16" s="253"/>
      <c r="K16" s="269"/>
      <c r="L16" s="253"/>
      <c r="M16" s="269"/>
      <c r="N16" s="253"/>
      <c r="O16" s="269"/>
      <c r="P16" s="389">
        <f t="shared" si="0"/>
        <v>0</v>
      </c>
      <c r="Q16" s="390">
        <f t="shared" si="1"/>
        <v>0</v>
      </c>
      <c r="R16" s="253"/>
      <c r="S16" s="253"/>
      <c r="T16" s="253"/>
      <c r="U16" s="73"/>
    </row>
    <row r="17" spans="1:21" ht="15.75" x14ac:dyDescent="0.25">
      <c r="A17" s="597"/>
      <c r="B17" s="597"/>
      <c r="C17" s="248"/>
      <c r="D17" s="248"/>
      <c r="E17" s="248"/>
      <c r="F17" s="248"/>
      <c r="G17" s="253"/>
      <c r="H17" s="253"/>
      <c r="I17" s="269"/>
      <c r="J17" s="253"/>
      <c r="K17" s="269"/>
      <c r="L17" s="253"/>
      <c r="M17" s="269"/>
      <c r="N17" s="253"/>
      <c r="O17" s="269"/>
      <c r="P17" s="389">
        <f t="shared" si="0"/>
        <v>0</v>
      </c>
      <c r="Q17" s="390">
        <f t="shared" si="1"/>
        <v>0</v>
      </c>
      <c r="R17" s="253"/>
      <c r="S17" s="253"/>
      <c r="T17" s="253"/>
      <c r="U17" s="73"/>
    </row>
    <row r="18" spans="1:21" ht="15.75" x14ac:dyDescent="0.25">
      <c r="A18" s="597"/>
      <c r="B18" s="597"/>
      <c r="C18" s="248"/>
      <c r="D18" s="248"/>
      <c r="E18" s="248"/>
      <c r="F18" s="248"/>
      <c r="G18" s="253"/>
      <c r="H18" s="253"/>
      <c r="I18" s="269"/>
      <c r="J18" s="253"/>
      <c r="K18" s="269"/>
      <c r="L18" s="253"/>
      <c r="M18" s="269"/>
      <c r="N18" s="253"/>
      <c r="O18" s="269"/>
      <c r="P18" s="389">
        <f t="shared" si="0"/>
        <v>0</v>
      </c>
      <c r="Q18" s="390">
        <f t="shared" si="1"/>
        <v>0</v>
      </c>
      <c r="R18" s="253"/>
      <c r="S18" s="253"/>
      <c r="T18" s="253"/>
      <c r="U18" s="73"/>
    </row>
    <row r="19" spans="1:21" ht="15.75" x14ac:dyDescent="0.25">
      <c r="A19" s="597"/>
      <c r="B19" s="597"/>
      <c r="C19" s="248"/>
      <c r="D19" s="248"/>
      <c r="E19" s="248"/>
      <c r="F19" s="248"/>
      <c r="G19" s="253"/>
      <c r="H19" s="253"/>
      <c r="I19" s="269"/>
      <c r="J19" s="253"/>
      <c r="K19" s="269"/>
      <c r="L19" s="253"/>
      <c r="M19" s="269"/>
      <c r="N19" s="253"/>
      <c r="O19" s="269"/>
      <c r="P19" s="389">
        <f t="shared" si="0"/>
        <v>0</v>
      </c>
      <c r="Q19" s="390">
        <f t="shared" si="1"/>
        <v>0</v>
      </c>
      <c r="R19" s="253"/>
      <c r="S19" s="253"/>
      <c r="T19" s="253"/>
      <c r="U19" s="73"/>
    </row>
    <row r="20" spans="1:21" ht="15.75" x14ac:dyDescent="0.25">
      <c r="A20" s="597"/>
      <c r="B20" s="598"/>
      <c r="C20" s="248"/>
      <c r="D20" s="248"/>
      <c r="E20" s="248"/>
      <c r="F20" s="248"/>
      <c r="G20" s="248"/>
      <c r="H20" s="248"/>
      <c r="I20" s="229"/>
      <c r="J20" s="248"/>
      <c r="K20" s="229"/>
      <c r="L20" s="248"/>
      <c r="M20" s="229"/>
      <c r="N20" s="248"/>
      <c r="O20" s="229"/>
      <c r="P20" s="381">
        <f t="shared" si="0"/>
        <v>0</v>
      </c>
      <c r="Q20" s="382">
        <f t="shared" si="1"/>
        <v>0</v>
      </c>
      <c r="R20" s="248"/>
      <c r="S20" s="248"/>
      <c r="T20" s="248"/>
      <c r="U20" s="325"/>
    </row>
    <row r="21" spans="1:21" ht="15.75" x14ac:dyDescent="0.25">
      <c r="A21" s="597"/>
      <c r="B21" s="596" t="s">
        <v>1387</v>
      </c>
      <c r="C21" s="248"/>
      <c r="D21" s="248"/>
      <c r="E21" s="248"/>
      <c r="F21" s="248"/>
      <c r="G21" s="253"/>
      <c r="H21" s="249"/>
      <c r="I21" s="352"/>
      <c r="J21" s="249"/>
      <c r="K21" s="352"/>
      <c r="L21" s="249"/>
      <c r="M21" s="229"/>
      <c r="N21" s="248"/>
      <c r="O21" s="229"/>
      <c r="P21" s="381">
        <f t="shared" si="0"/>
        <v>0</v>
      </c>
      <c r="Q21" s="393">
        <f t="shared" si="1"/>
        <v>0</v>
      </c>
      <c r="R21" s="248"/>
      <c r="S21" s="248"/>
      <c r="T21" s="248"/>
      <c r="U21" s="248"/>
    </row>
    <row r="22" spans="1:21" ht="15.75" x14ac:dyDescent="0.25">
      <c r="A22" s="597"/>
      <c r="B22" s="597"/>
      <c r="C22" s="248"/>
      <c r="D22" s="248"/>
      <c r="E22" s="248"/>
      <c r="F22" s="248"/>
      <c r="G22" s="253"/>
      <c r="H22" s="249"/>
      <c r="I22" s="352"/>
      <c r="J22" s="249"/>
      <c r="K22" s="352"/>
      <c r="L22" s="249"/>
      <c r="M22" s="229"/>
      <c r="N22" s="248"/>
      <c r="O22" s="229"/>
      <c r="P22" s="381">
        <f t="shared" si="0"/>
        <v>0</v>
      </c>
      <c r="Q22" s="393">
        <f t="shared" si="1"/>
        <v>0</v>
      </c>
      <c r="R22" s="248"/>
      <c r="S22" s="248"/>
      <c r="T22" s="248"/>
      <c r="U22" s="248"/>
    </row>
    <row r="23" spans="1:21" ht="15.75" x14ac:dyDescent="0.25">
      <c r="A23" s="597"/>
      <c r="B23" s="597"/>
      <c r="C23" s="248"/>
      <c r="D23" s="248"/>
      <c r="E23" s="248"/>
      <c r="F23" s="248"/>
      <c r="G23" s="253"/>
      <c r="H23" s="249"/>
      <c r="I23" s="352"/>
      <c r="J23" s="249"/>
      <c r="K23" s="352"/>
      <c r="L23" s="249"/>
      <c r="M23" s="229"/>
      <c r="N23" s="248"/>
      <c r="O23" s="229"/>
      <c r="P23" s="381">
        <f t="shared" si="0"/>
        <v>0</v>
      </c>
      <c r="Q23" s="393">
        <f t="shared" si="1"/>
        <v>0</v>
      </c>
      <c r="R23" s="248"/>
      <c r="S23" s="248"/>
      <c r="T23" s="248"/>
      <c r="U23" s="248"/>
    </row>
    <row r="24" spans="1:21" ht="15.75" x14ac:dyDescent="0.25">
      <c r="A24" s="597"/>
      <c r="B24" s="598"/>
      <c r="C24" s="248"/>
      <c r="D24" s="248"/>
      <c r="E24" s="248"/>
      <c r="F24" s="248"/>
      <c r="G24" s="253"/>
      <c r="H24" s="249"/>
      <c r="I24" s="352"/>
      <c r="J24" s="249"/>
      <c r="K24" s="352"/>
      <c r="L24" s="249"/>
      <c r="M24" s="229"/>
      <c r="N24" s="248"/>
      <c r="O24" s="229"/>
      <c r="P24" s="381">
        <f t="shared" si="0"/>
        <v>0</v>
      </c>
      <c r="Q24" s="393">
        <f t="shared" si="1"/>
        <v>0</v>
      </c>
      <c r="R24" s="248"/>
      <c r="S24" s="248"/>
      <c r="T24" s="248"/>
      <c r="U24" s="248"/>
    </row>
    <row r="25" spans="1:21" ht="15.75" x14ac:dyDescent="0.25">
      <c r="A25" s="597"/>
      <c r="B25" s="599" t="s">
        <v>1388</v>
      </c>
      <c r="C25" s="248"/>
      <c r="D25" s="248"/>
      <c r="E25" s="248"/>
      <c r="F25" s="248"/>
      <c r="G25" s="253"/>
      <c r="H25" s="249"/>
      <c r="I25" s="352"/>
      <c r="J25" s="249"/>
      <c r="K25" s="352"/>
      <c r="L25" s="249"/>
      <c r="M25" s="229"/>
      <c r="N25" s="248"/>
      <c r="O25" s="229"/>
      <c r="P25" s="381">
        <f t="shared" si="0"/>
        <v>0</v>
      </c>
      <c r="Q25" s="393">
        <f t="shared" si="1"/>
        <v>0</v>
      </c>
      <c r="R25" s="248"/>
      <c r="S25" s="248"/>
      <c r="T25" s="248"/>
      <c r="U25" s="248"/>
    </row>
    <row r="26" spans="1:21" ht="15.75" customHeight="1" x14ac:dyDescent="0.25">
      <c r="A26" s="597"/>
      <c r="B26" s="599"/>
      <c r="C26" s="248"/>
      <c r="D26" s="248"/>
      <c r="E26" s="248"/>
      <c r="F26" s="248"/>
      <c r="G26" s="253"/>
      <c r="H26" s="249"/>
      <c r="I26" s="352"/>
      <c r="J26" s="249"/>
      <c r="K26" s="352"/>
      <c r="L26" s="249"/>
      <c r="M26" s="229"/>
      <c r="N26" s="248"/>
      <c r="O26" s="229"/>
      <c r="P26" s="381">
        <f t="shared" si="0"/>
        <v>0</v>
      </c>
      <c r="Q26" s="393">
        <f t="shared" si="1"/>
        <v>0</v>
      </c>
      <c r="R26" s="248"/>
      <c r="S26" s="248"/>
      <c r="T26" s="248"/>
      <c r="U26" s="248"/>
    </row>
    <row r="27" spans="1:21" ht="15.75" x14ac:dyDescent="0.25">
      <c r="A27" s="597"/>
      <c r="B27" s="599"/>
      <c r="C27" s="248"/>
      <c r="D27" s="248"/>
      <c r="E27" s="248"/>
      <c r="F27" s="248"/>
      <c r="G27" s="253"/>
      <c r="H27" s="249"/>
      <c r="I27" s="352"/>
      <c r="J27" s="249"/>
      <c r="K27" s="352"/>
      <c r="L27" s="249"/>
      <c r="M27" s="229"/>
      <c r="N27" s="248"/>
      <c r="O27" s="229"/>
      <c r="P27" s="381">
        <f t="shared" si="0"/>
        <v>0</v>
      </c>
      <c r="Q27" s="393">
        <f t="shared" si="1"/>
        <v>0</v>
      </c>
      <c r="R27" s="248"/>
      <c r="S27" s="248"/>
      <c r="T27" s="248"/>
      <c r="U27" s="248"/>
    </row>
    <row r="28" spans="1:21" ht="15.75" x14ac:dyDescent="0.25">
      <c r="A28" s="597"/>
      <c r="B28" s="599"/>
      <c r="C28" s="248"/>
      <c r="D28" s="248"/>
      <c r="E28" s="248"/>
      <c r="F28" s="248"/>
      <c r="G28" s="248"/>
      <c r="H28" s="248"/>
      <c r="I28" s="229"/>
      <c r="J28" s="248"/>
      <c r="K28" s="229"/>
      <c r="L28" s="248"/>
      <c r="M28" s="229"/>
      <c r="N28" s="248"/>
      <c r="O28" s="229"/>
      <c r="P28" s="381">
        <f t="shared" si="0"/>
        <v>0</v>
      </c>
      <c r="Q28" s="382">
        <f t="shared" si="1"/>
        <v>0</v>
      </c>
      <c r="R28" s="248"/>
      <c r="S28" s="248"/>
      <c r="T28" s="248"/>
      <c r="U28" s="248"/>
    </row>
    <row r="29" spans="1:21" ht="15.75" x14ac:dyDescent="0.25">
      <c r="A29" s="598"/>
      <c r="B29" s="599"/>
      <c r="C29" s="248"/>
      <c r="D29" s="248"/>
      <c r="E29" s="248"/>
      <c r="F29" s="248"/>
      <c r="G29" s="248"/>
      <c r="H29" s="248"/>
      <c r="I29" s="229"/>
      <c r="J29" s="248"/>
      <c r="K29" s="229"/>
      <c r="L29" s="248"/>
      <c r="M29" s="229"/>
      <c r="N29" s="248"/>
      <c r="O29" s="229"/>
      <c r="P29" s="381">
        <f t="shared" si="0"/>
        <v>0</v>
      </c>
      <c r="Q29" s="382">
        <f t="shared" si="1"/>
        <v>0</v>
      </c>
      <c r="R29" s="248"/>
      <c r="S29" s="248"/>
      <c r="T29" s="248"/>
      <c r="U29" s="248"/>
    </row>
    <row r="30" spans="1:21" ht="15.75" x14ac:dyDescent="0.25">
      <c r="A30" s="608" t="s">
        <v>476</v>
      </c>
      <c r="B30" s="609"/>
      <c r="C30" s="609"/>
      <c r="D30" s="609"/>
      <c r="E30" s="609"/>
      <c r="F30" s="609"/>
      <c r="G30" s="609"/>
      <c r="H30" s="609"/>
      <c r="I30" s="609"/>
      <c r="J30" s="609"/>
      <c r="K30" s="609"/>
      <c r="L30" s="609"/>
      <c r="M30" s="609"/>
      <c r="N30" s="609"/>
      <c r="O30" s="609"/>
      <c r="P30" s="609"/>
      <c r="Q30" s="609"/>
      <c r="R30" s="609"/>
      <c r="S30" s="609"/>
      <c r="T30" s="609"/>
      <c r="U30" s="610"/>
    </row>
    <row r="31" spans="1:21" ht="15.75" customHeight="1" x14ac:dyDescent="0.25">
      <c r="A31" s="596" t="s">
        <v>1393</v>
      </c>
      <c r="B31" s="599" t="s">
        <v>1394</v>
      </c>
      <c r="C31" s="248"/>
      <c r="D31" s="248"/>
      <c r="E31" s="248"/>
      <c r="F31" s="248"/>
      <c r="G31" s="253"/>
      <c r="H31" s="248"/>
      <c r="I31" s="229"/>
      <c r="J31" s="248"/>
      <c r="K31" s="229"/>
      <c r="L31" s="248"/>
      <c r="M31" s="229"/>
      <c r="N31" s="248"/>
      <c r="O31" s="229"/>
      <c r="P31" s="381">
        <f t="shared" ref="P31:P42" si="2">H31+J31+L31+N31</f>
        <v>0</v>
      </c>
      <c r="Q31" s="382">
        <f t="shared" ref="Q31:Q42" si="3">I31+K31+M31+O31</f>
        <v>0</v>
      </c>
      <c r="R31" s="248"/>
      <c r="S31" s="248"/>
      <c r="T31" s="248"/>
      <c r="U31" s="271"/>
    </row>
    <row r="32" spans="1:21" ht="15.75" x14ac:dyDescent="0.25">
      <c r="A32" s="597"/>
      <c r="B32" s="599"/>
      <c r="C32" s="248"/>
      <c r="D32" s="248"/>
      <c r="E32" s="248"/>
      <c r="F32" s="248"/>
      <c r="G32" s="253"/>
      <c r="H32" s="248"/>
      <c r="I32" s="229"/>
      <c r="J32" s="248"/>
      <c r="K32" s="229"/>
      <c r="L32" s="248"/>
      <c r="M32" s="229"/>
      <c r="N32" s="248"/>
      <c r="O32" s="229"/>
      <c r="P32" s="381">
        <f t="shared" si="2"/>
        <v>0</v>
      </c>
      <c r="Q32" s="382">
        <f t="shared" si="3"/>
        <v>0</v>
      </c>
      <c r="R32" s="248"/>
      <c r="S32" s="248"/>
      <c r="T32" s="248"/>
      <c r="U32" s="271"/>
    </row>
    <row r="33" spans="1:21" ht="15.75" x14ac:dyDescent="0.25">
      <c r="A33" s="597"/>
      <c r="B33" s="599"/>
      <c r="C33" s="248"/>
      <c r="D33" s="248"/>
      <c r="E33" s="248"/>
      <c r="F33" s="248"/>
      <c r="G33" s="253"/>
      <c r="H33" s="248"/>
      <c r="I33" s="229"/>
      <c r="J33" s="248"/>
      <c r="K33" s="229"/>
      <c r="L33" s="248"/>
      <c r="M33" s="229"/>
      <c r="N33" s="248"/>
      <c r="O33" s="229"/>
      <c r="P33" s="381">
        <f t="shared" si="2"/>
        <v>0</v>
      </c>
      <c r="Q33" s="382">
        <f t="shared" si="3"/>
        <v>0</v>
      </c>
      <c r="R33" s="248"/>
      <c r="S33" s="248"/>
      <c r="T33" s="248"/>
      <c r="U33" s="271"/>
    </row>
    <row r="34" spans="1:21" ht="15.75" x14ac:dyDescent="0.25">
      <c r="A34" s="597"/>
      <c r="B34" s="599"/>
      <c r="C34" s="248"/>
      <c r="D34" s="248"/>
      <c r="E34" s="248"/>
      <c r="F34" s="248"/>
      <c r="G34" s="253"/>
      <c r="H34" s="248"/>
      <c r="I34" s="229"/>
      <c r="J34" s="248"/>
      <c r="K34" s="229"/>
      <c r="L34" s="248"/>
      <c r="M34" s="229"/>
      <c r="N34" s="248"/>
      <c r="O34" s="229"/>
      <c r="P34" s="381">
        <f t="shared" si="2"/>
        <v>0</v>
      </c>
      <c r="Q34" s="382">
        <f t="shared" si="3"/>
        <v>0</v>
      </c>
      <c r="R34" s="248"/>
      <c r="S34" s="248"/>
      <c r="T34" s="248"/>
      <c r="U34" s="271"/>
    </row>
    <row r="35" spans="1:21" ht="15.75" x14ac:dyDescent="0.25">
      <c r="A35" s="597"/>
      <c r="B35" s="599"/>
      <c r="C35" s="248"/>
      <c r="D35" s="248"/>
      <c r="E35" s="248"/>
      <c r="F35" s="248"/>
      <c r="G35" s="253"/>
      <c r="H35" s="248"/>
      <c r="I35" s="229"/>
      <c r="J35" s="248"/>
      <c r="K35" s="229"/>
      <c r="L35" s="248"/>
      <c r="M35" s="229"/>
      <c r="N35" s="248"/>
      <c r="O35" s="229"/>
      <c r="P35" s="381">
        <f t="shared" si="2"/>
        <v>0</v>
      </c>
      <c r="Q35" s="382">
        <f t="shared" si="3"/>
        <v>0</v>
      </c>
      <c r="R35" s="248"/>
      <c r="S35" s="248"/>
      <c r="T35" s="248"/>
      <c r="U35" s="271"/>
    </row>
    <row r="36" spans="1:21" ht="15.75" x14ac:dyDescent="0.25">
      <c r="A36" s="598"/>
      <c r="B36" s="599"/>
      <c r="C36" s="248"/>
      <c r="D36" s="248"/>
      <c r="E36" s="248"/>
      <c r="F36" s="248"/>
      <c r="G36" s="253"/>
      <c r="H36" s="248"/>
      <c r="I36" s="229"/>
      <c r="J36" s="248"/>
      <c r="K36" s="229"/>
      <c r="L36" s="248"/>
      <c r="M36" s="229"/>
      <c r="N36" s="248"/>
      <c r="O36" s="229"/>
      <c r="P36" s="381">
        <f t="shared" si="2"/>
        <v>0</v>
      </c>
      <c r="Q36" s="382">
        <f t="shared" si="3"/>
        <v>0</v>
      </c>
      <c r="R36" s="248"/>
      <c r="S36" s="248"/>
      <c r="T36" s="248"/>
      <c r="U36" s="271"/>
    </row>
    <row r="37" spans="1:21" ht="15.75" x14ac:dyDescent="0.25">
      <c r="A37" s="599" t="s">
        <v>1391</v>
      </c>
      <c r="B37" s="599" t="s">
        <v>1395</v>
      </c>
      <c r="C37" s="248"/>
      <c r="D37" s="248"/>
      <c r="E37" s="248"/>
      <c r="F37" s="248"/>
      <c r="G37" s="248"/>
      <c r="H37" s="248"/>
      <c r="I37" s="229"/>
      <c r="J37" s="248"/>
      <c r="K37" s="229"/>
      <c r="L37" s="249"/>
      <c r="M37" s="229"/>
      <c r="N37" s="248"/>
      <c r="O37" s="229"/>
      <c r="P37" s="383">
        <f t="shared" si="2"/>
        <v>0</v>
      </c>
      <c r="Q37" s="382">
        <f t="shared" si="3"/>
        <v>0</v>
      </c>
      <c r="R37" s="248"/>
      <c r="S37" s="248"/>
      <c r="T37" s="248"/>
      <c r="U37" s="325"/>
    </row>
    <row r="38" spans="1:21" ht="15.75" x14ac:dyDescent="0.25">
      <c r="A38" s="599"/>
      <c r="B38" s="599"/>
      <c r="C38" s="248"/>
      <c r="D38" s="248"/>
      <c r="E38" s="248"/>
      <c r="F38" s="248"/>
      <c r="G38" s="248"/>
      <c r="H38" s="248"/>
      <c r="I38" s="229"/>
      <c r="J38" s="248"/>
      <c r="K38" s="229"/>
      <c r="L38" s="249"/>
      <c r="M38" s="229"/>
      <c r="N38" s="248"/>
      <c r="O38" s="229"/>
      <c r="P38" s="383">
        <f t="shared" si="2"/>
        <v>0</v>
      </c>
      <c r="Q38" s="382">
        <f t="shared" si="3"/>
        <v>0</v>
      </c>
      <c r="R38" s="248"/>
      <c r="S38" s="248"/>
      <c r="T38" s="248"/>
      <c r="U38" s="325"/>
    </row>
    <row r="39" spans="1:21" ht="15.75" x14ac:dyDescent="0.25">
      <c r="A39" s="599"/>
      <c r="B39" s="599"/>
      <c r="C39" s="248"/>
      <c r="D39" s="248"/>
      <c r="E39" s="248"/>
      <c r="F39" s="248"/>
      <c r="G39" s="248"/>
      <c r="H39" s="248"/>
      <c r="I39" s="229"/>
      <c r="J39" s="248"/>
      <c r="K39" s="229"/>
      <c r="L39" s="249"/>
      <c r="M39" s="229"/>
      <c r="N39" s="248"/>
      <c r="O39" s="229"/>
      <c r="P39" s="383">
        <f t="shared" si="2"/>
        <v>0</v>
      </c>
      <c r="Q39" s="382">
        <f t="shared" si="3"/>
        <v>0</v>
      </c>
      <c r="R39" s="248"/>
      <c r="S39" s="248"/>
      <c r="T39" s="248"/>
      <c r="U39" s="325"/>
    </row>
    <row r="40" spans="1:21" ht="15.75" x14ac:dyDescent="0.25">
      <c r="A40" s="599"/>
      <c r="B40" s="599"/>
      <c r="C40" s="248"/>
      <c r="D40" s="248"/>
      <c r="E40" s="248"/>
      <c r="F40" s="248"/>
      <c r="G40" s="248"/>
      <c r="H40" s="248"/>
      <c r="I40" s="229"/>
      <c r="J40" s="248"/>
      <c r="K40" s="229"/>
      <c r="L40" s="249"/>
      <c r="M40" s="229"/>
      <c r="N40" s="248"/>
      <c r="O40" s="229"/>
      <c r="P40" s="383">
        <f t="shared" si="2"/>
        <v>0</v>
      </c>
      <c r="Q40" s="382">
        <f t="shared" si="3"/>
        <v>0</v>
      </c>
      <c r="R40" s="248"/>
      <c r="S40" s="248"/>
      <c r="T40" s="248"/>
      <c r="U40" s="325"/>
    </row>
    <row r="41" spans="1:21" ht="15.75" x14ac:dyDescent="0.25">
      <c r="A41" s="599"/>
      <c r="B41" s="599"/>
      <c r="C41" s="248"/>
      <c r="D41" s="248"/>
      <c r="E41" s="248"/>
      <c r="F41" s="248"/>
      <c r="G41" s="248"/>
      <c r="H41" s="248"/>
      <c r="I41" s="229"/>
      <c r="J41" s="248"/>
      <c r="K41" s="229"/>
      <c r="L41" s="249"/>
      <c r="M41" s="229"/>
      <c r="N41" s="248"/>
      <c r="O41" s="229"/>
      <c r="P41" s="383">
        <f t="shared" si="2"/>
        <v>0</v>
      </c>
      <c r="Q41" s="382">
        <f t="shared" si="3"/>
        <v>0</v>
      </c>
      <c r="R41" s="248"/>
      <c r="S41" s="248"/>
      <c r="T41" s="248"/>
      <c r="U41" s="325"/>
    </row>
    <row r="42" spans="1:21" ht="15.75" x14ac:dyDescent="0.25">
      <c r="A42" s="599"/>
      <c r="B42" s="599"/>
      <c r="C42" s="248"/>
      <c r="D42" s="248"/>
      <c r="E42" s="248"/>
      <c r="F42" s="248"/>
      <c r="G42" s="248"/>
      <c r="H42" s="248"/>
      <c r="I42" s="229"/>
      <c r="J42" s="248"/>
      <c r="K42" s="229"/>
      <c r="L42" s="248"/>
      <c r="M42" s="229"/>
      <c r="N42" s="249"/>
      <c r="O42" s="229"/>
      <c r="P42" s="383">
        <f t="shared" si="2"/>
        <v>0</v>
      </c>
      <c r="Q42" s="382">
        <f t="shared" si="3"/>
        <v>0</v>
      </c>
      <c r="R42" s="248"/>
      <c r="S42" s="248"/>
      <c r="T42" s="248"/>
      <c r="U42" s="325"/>
    </row>
    <row r="43" spans="1:21" ht="15.75" x14ac:dyDescent="0.25">
      <c r="A43" s="291"/>
      <c r="B43" s="292"/>
      <c r="C43" s="292"/>
      <c r="D43" s="292"/>
      <c r="E43" s="291" t="s">
        <v>1385</v>
      </c>
      <c r="F43" s="292"/>
      <c r="G43" s="293"/>
      <c r="H43" s="273">
        <f t="shared" ref="H43:Q43" si="4">SUM(H10:H42)</f>
        <v>0</v>
      </c>
      <c r="I43" s="274">
        <f t="shared" si="4"/>
        <v>0</v>
      </c>
      <c r="J43" s="273">
        <f t="shared" si="4"/>
        <v>0</v>
      </c>
      <c r="K43" s="274">
        <f t="shared" si="4"/>
        <v>0</v>
      </c>
      <c r="L43" s="273">
        <f t="shared" si="4"/>
        <v>0</v>
      </c>
      <c r="M43" s="274">
        <f t="shared" si="4"/>
        <v>0</v>
      </c>
      <c r="N43" s="273">
        <f t="shared" si="4"/>
        <v>0</v>
      </c>
      <c r="O43" s="274">
        <f t="shared" si="4"/>
        <v>0</v>
      </c>
      <c r="P43" s="274">
        <f t="shared" si="4"/>
        <v>0</v>
      </c>
      <c r="Q43" s="274">
        <f t="shared" si="4"/>
        <v>0</v>
      </c>
      <c r="R43" s="263"/>
      <c r="S43" s="263"/>
      <c r="T43" s="263"/>
      <c r="U43" s="263"/>
    </row>
    <row r="45" spans="1:21" x14ac:dyDescent="0.25">
      <c r="I45"/>
      <c r="K45"/>
      <c r="M45"/>
      <c r="O45"/>
      <c r="Q45" s="394"/>
    </row>
    <row r="46" spans="1:21" x14ac:dyDescent="0.25">
      <c r="I46"/>
      <c r="K46"/>
      <c r="M46"/>
      <c r="O46"/>
      <c r="Q46" s="394"/>
    </row>
    <row r="47" spans="1:21" x14ac:dyDescent="0.25">
      <c r="I47"/>
      <c r="K47"/>
      <c r="M47"/>
      <c r="O47"/>
      <c r="Q47" s="394"/>
    </row>
    <row r="48" spans="1:21" x14ac:dyDescent="0.25">
      <c r="I48"/>
      <c r="K48"/>
      <c r="M48"/>
      <c r="O48"/>
      <c r="Q48" s="394"/>
    </row>
    <row r="49" spans="3:17" x14ac:dyDescent="0.25">
      <c r="C49" s="464"/>
      <c r="I49"/>
      <c r="K49"/>
      <c r="M49"/>
      <c r="O49"/>
      <c r="Q49" s="394"/>
    </row>
    <row r="50" spans="3:17" x14ac:dyDescent="0.25">
      <c r="C50" s="464"/>
      <c r="I50"/>
      <c r="K50"/>
      <c r="M50"/>
      <c r="O50"/>
      <c r="Q50" s="394"/>
    </row>
    <row r="51" spans="3:17" x14ac:dyDescent="0.25">
      <c r="C51" s="464"/>
      <c r="I51"/>
      <c r="K51"/>
      <c r="M51"/>
      <c r="O51"/>
      <c r="Q51" s="394"/>
    </row>
    <row r="52" spans="3:17" x14ac:dyDescent="0.25">
      <c r="C52" s="464"/>
      <c r="I52"/>
      <c r="K52"/>
      <c r="M52"/>
      <c r="O52"/>
      <c r="Q52" s="394"/>
    </row>
    <row r="53" spans="3:17" x14ac:dyDescent="0.25">
      <c r="C53" s="464"/>
      <c r="I53"/>
      <c r="K53"/>
      <c r="M53"/>
      <c r="O53"/>
      <c r="Q53" s="394"/>
    </row>
    <row r="54" spans="3:17" x14ac:dyDescent="0.25">
      <c r="C54" s="464"/>
      <c r="I54"/>
      <c r="K54"/>
      <c r="M54"/>
      <c r="O54"/>
      <c r="Q54" s="394"/>
    </row>
    <row r="55" spans="3:17" x14ac:dyDescent="0.25">
      <c r="C55" s="464"/>
      <c r="I55"/>
      <c r="K55"/>
      <c r="M55"/>
      <c r="O55"/>
      <c r="Q55" s="394"/>
    </row>
    <row r="56" spans="3:17" x14ac:dyDescent="0.25">
      <c r="C56" s="464"/>
      <c r="I56"/>
      <c r="K56"/>
      <c r="M56"/>
      <c r="O56"/>
      <c r="Q56" s="394"/>
    </row>
    <row r="57" spans="3:17" x14ac:dyDescent="0.25">
      <c r="C57" s="464"/>
      <c r="I57"/>
      <c r="K57"/>
      <c r="M57"/>
      <c r="O57"/>
      <c r="Q57" s="394"/>
    </row>
    <row r="58" spans="3:17" x14ac:dyDescent="0.25">
      <c r="C58" s="464"/>
      <c r="I58"/>
      <c r="K58"/>
      <c r="M58"/>
      <c r="O58"/>
      <c r="Q58" s="394"/>
    </row>
    <row r="59" spans="3:17" x14ac:dyDescent="0.25">
      <c r="C59" s="464"/>
      <c r="I59"/>
      <c r="K59"/>
      <c r="M59"/>
      <c r="O59"/>
      <c r="Q59" s="394"/>
    </row>
    <row r="60" spans="3:17" x14ac:dyDescent="0.25">
      <c r="C60" s="464"/>
      <c r="I60"/>
      <c r="K60"/>
      <c r="M60"/>
      <c r="O60"/>
      <c r="Q60" s="394"/>
    </row>
    <row r="61" spans="3:17" x14ac:dyDescent="0.25">
      <c r="C61" s="464"/>
      <c r="I61"/>
      <c r="K61"/>
      <c r="M61"/>
      <c r="O61"/>
      <c r="Q61" s="394"/>
    </row>
    <row r="62" spans="3:17" x14ac:dyDescent="0.25">
      <c r="C62" s="464"/>
      <c r="I62"/>
      <c r="K62"/>
      <c r="M62"/>
      <c r="O62"/>
      <c r="Q62" s="394"/>
    </row>
    <row r="63" spans="3:17" x14ac:dyDescent="0.25">
      <c r="C63" s="464"/>
    </row>
    <row r="64" spans="3:17" x14ac:dyDescent="0.25">
      <c r="C64" s="464"/>
    </row>
    <row r="65" spans="3:3" x14ac:dyDescent="0.25">
      <c r="C65" s="464"/>
    </row>
    <row r="66" spans="3:3" x14ac:dyDescent="0.25">
      <c r="C66" s="464"/>
    </row>
    <row r="67" spans="3:3" x14ac:dyDescent="0.25">
      <c r="C67" s="464"/>
    </row>
    <row r="68" spans="3:3" x14ac:dyDescent="0.25">
      <c r="C68" s="464"/>
    </row>
    <row r="69" spans="3:3" x14ac:dyDescent="0.25">
      <c r="C69" s="464"/>
    </row>
  </sheetData>
  <mergeCells count="27">
    <mergeCell ref="A30:U30"/>
    <mergeCell ref="B31:B36"/>
    <mergeCell ref="B37:B42"/>
    <mergeCell ref="A37:A42"/>
    <mergeCell ref="A31:A36"/>
    <mergeCell ref="B16:B20"/>
    <mergeCell ref="A10:A29"/>
    <mergeCell ref="U6:U8"/>
    <mergeCell ref="H7:I7"/>
    <mergeCell ref="J7:K7"/>
    <mergeCell ref="P6:Q7"/>
    <mergeCell ref="R6:R8"/>
    <mergeCell ref="S6:S8"/>
    <mergeCell ref="T6:T8"/>
    <mergeCell ref="L7:M7"/>
    <mergeCell ref="N7:O7"/>
    <mergeCell ref="G6:G8"/>
    <mergeCell ref="H6:O6"/>
    <mergeCell ref="B10:B15"/>
    <mergeCell ref="B21:B24"/>
    <mergeCell ref="B25:B29"/>
    <mergeCell ref="F6:F8"/>
    <mergeCell ref="A6:A8"/>
    <mergeCell ref="B6:B8"/>
    <mergeCell ref="C6:C8"/>
    <mergeCell ref="E6:E8"/>
    <mergeCell ref="D6:D8"/>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29">
      <formula1>$M$1:$AG$1</formula1>
    </dataValidation>
    <dataValidation type="list" allowBlank="1" showInputMessage="1" showErrorMessage="1" sqref="C31:C42">
      <formula1>$C$1:$D$1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7" activePane="bottomLeft" state="frozen"/>
      <selection activeCell="P6" sqref="P6"/>
      <selection pane="bottomLeft" activeCell="C15" sqref="C15"/>
    </sheetView>
  </sheetViews>
  <sheetFormatPr baseColWidth="10" defaultRowHeight="15" x14ac:dyDescent="0.25"/>
  <cols>
    <col min="1" max="1" width="21.7109375" customWidth="1"/>
    <col min="2" max="2" width="42.85546875" customWidth="1"/>
    <col min="3" max="3" width="27.42578125" customWidth="1"/>
    <col min="4" max="4" width="27.42578125" style="464" customWidth="1"/>
    <col min="5" max="7" width="27.42578125" customWidth="1"/>
    <col min="8" max="8" width="15.28515625" customWidth="1"/>
    <col min="9" max="9" width="12.140625" style="232" bestFit="1" customWidth="1"/>
    <col min="10" max="10" width="15.28515625" customWidth="1"/>
    <col min="11" max="11" width="12.140625" style="232" bestFit="1" customWidth="1"/>
    <col min="12" max="12" width="15.28515625" customWidth="1"/>
    <col min="13" max="13" width="12.140625" style="232" bestFit="1" customWidth="1"/>
    <col min="14" max="14" width="15.28515625" customWidth="1"/>
    <col min="15" max="15" width="11.5703125" style="232"/>
    <col min="16" max="16" width="15.28515625" customWidth="1"/>
    <col min="17" max="17" width="15.7109375" style="232" customWidth="1"/>
    <col min="18" max="20" width="14.28515625" customWidth="1"/>
    <col min="21" max="21" width="17" customWidth="1"/>
  </cols>
  <sheetData>
    <row r="1" spans="1:21" s="284" customFormat="1" ht="18" customHeight="1" x14ac:dyDescent="0.25">
      <c r="B1" s="283"/>
      <c r="C1" s="513" t="s">
        <v>1602</v>
      </c>
      <c r="D1" s="513" t="s">
        <v>1603</v>
      </c>
      <c r="E1" s="513" t="s">
        <v>1604</v>
      </c>
      <c r="F1" s="283"/>
      <c r="G1" s="283"/>
      <c r="H1" s="283" t="s">
        <v>114</v>
      </c>
      <c r="J1" s="283"/>
      <c r="K1" s="283"/>
      <c r="L1" s="283"/>
      <c r="M1" s="283"/>
      <c r="N1" s="283"/>
      <c r="O1" s="283"/>
      <c r="P1" s="283"/>
      <c r="Q1" s="283"/>
      <c r="R1" s="283"/>
      <c r="S1" s="283"/>
      <c r="T1" s="283"/>
      <c r="U1" s="283"/>
    </row>
    <row r="2" spans="1:21" s="284" customFormat="1" ht="18" customHeight="1" x14ac:dyDescent="0.25">
      <c r="A2" s="318" t="s">
        <v>1348</v>
      </c>
      <c r="B2" s="283"/>
      <c r="C2" s="283"/>
      <c r="D2" s="283"/>
      <c r="E2" s="283"/>
      <c r="F2" s="283"/>
      <c r="G2" s="283"/>
      <c r="H2" s="283"/>
      <c r="J2" s="283"/>
      <c r="K2" s="283"/>
      <c r="L2" s="283"/>
      <c r="M2" s="283"/>
      <c r="N2" s="283"/>
      <c r="O2" s="283"/>
      <c r="P2" s="283"/>
      <c r="Q2" s="283"/>
      <c r="R2" s="283"/>
      <c r="S2" s="283"/>
      <c r="T2" s="283"/>
      <c r="U2" s="283"/>
    </row>
    <row r="3" spans="1:21" s="284" customFormat="1" ht="18.75" x14ac:dyDescent="0.2">
      <c r="A3" s="353" t="s">
        <v>1396</v>
      </c>
      <c r="B3" s="283"/>
      <c r="C3" s="283"/>
      <c r="D3" s="283"/>
      <c r="E3" s="283"/>
      <c r="F3" s="283"/>
      <c r="G3" s="283"/>
      <c r="H3" s="283"/>
      <c r="J3" s="283"/>
      <c r="K3" s="283"/>
      <c r="L3" s="283"/>
      <c r="M3" s="283"/>
      <c r="N3" s="283"/>
      <c r="O3" s="283"/>
      <c r="P3" s="283"/>
      <c r="Q3" s="283"/>
      <c r="R3" s="283"/>
      <c r="S3" s="283"/>
      <c r="T3" s="283"/>
      <c r="U3" s="283"/>
    </row>
    <row r="4" spans="1:21" s="66" customFormat="1" ht="15.75" customHeight="1" x14ac:dyDescent="0.25">
      <c r="A4" s="575" t="s">
        <v>96</v>
      </c>
      <c r="B4" s="574" t="s">
        <v>110</v>
      </c>
      <c r="C4" s="577" t="s">
        <v>1536</v>
      </c>
      <c r="D4" s="577" t="s">
        <v>1537</v>
      </c>
      <c r="E4" s="577" t="s">
        <v>86</v>
      </c>
      <c r="F4" s="577" t="s">
        <v>390</v>
      </c>
      <c r="G4" s="577" t="s">
        <v>87</v>
      </c>
      <c r="H4" s="580" t="s">
        <v>99</v>
      </c>
      <c r="I4" s="586"/>
      <c r="J4" s="586"/>
      <c r="K4" s="586"/>
      <c r="L4" s="586"/>
      <c r="M4" s="586"/>
      <c r="N4" s="586"/>
      <c r="O4" s="581"/>
      <c r="P4" s="582" t="s">
        <v>100</v>
      </c>
      <c r="Q4" s="583"/>
      <c r="R4" s="574" t="s">
        <v>102</v>
      </c>
      <c r="S4" s="574" t="s">
        <v>109</v>
      </c>
      <c r="T4" s="574" t="s">
        <v>108</v>
      </c>
      <c r="U4" s="571" t="s">
        <v>88</v>
      </c>
    </row>
    <row r="5" spans="1:21" s="66" customFormat="1" ht="15" customHeight="1" x14ac:dyDescent="0.25">
      <c r="A5" s="575"/>
      <c r="B5" s="575"/>
      <c r="C5" s="578"/>
      <c r="D5" s="578"/>
      <c r="E5" s="578"/>
      <c r="F5" s="578"/>
      <c r="G5" s="578"/>
      <c r="H5" s="580" t="s">
        <v>103</v>
      </c>
      <c r="I5" s="581"/>
      <c r="J5" s="580" t="s">
        <v>104</v>
      </c>
      <c r="K5" s="581"/>
      <c r="L5" s="580" t="s">
        <v>105</v>
      </c>
      <c r="M5" s="581"/>
      <c r="N5" s="580" t="s">
        <v>106</v>
      </c>
      <c r="O5" s="581"/>
      <c r="P5" s="584"/>
      <c r="Q5" s="585"/>
      <c r="R5" s="575"/>
      <c r="S5" s="575"/>
      <c r="T5" s="575"/>
      <c r="U5" s="572"/>
    </row>
    <row r="6" spans="1:21" s="67" customFormat="1" ht="25.5" x14ac:dyDescent="0.25">
      <c r="A6" s="576"/>
      <c r="B6" s="576"/>
      <c r="C6" s="579"/>
      <c r="D6" s="579"/>
      <c r="E6" s="579"/>
      <c r="F6" s="579"/>
      <c r="G6" s="579"/>
      <c r="H6" s="440" t="s">
        <v>107</v>
      </c>
      <c r="I6" s="440" t="s">
        <v>12</v>
      </c>
      <c r="J6" s="440" t="s">
        <v>107</v>
      </c>
      <c r="K6" s="440" t="s">
        <v>12</v>
      </c>
      <c r="L6" s="440" t="s">
        <v>107</v>
      </c>
      <c r="M6" s="440" t="s">
        <v>12</v>
      </c>
      <c r="N6" s="440" t="s">
        <v>107</v>
      </c>
      <c r="O6" s="440" t="s">
        <v>12</v>
      </c>
      <c r="P6" s="440" t="s">
        <v>107</v>
      </c>
      <c r="Q6" s="440" t="s">
        <v>12</v>
      </c>
      <c r="R6" s="576"/>
      <c r="S6" s="576"/>
      <c r="T6" s="576"/>
      <c r="U6" s="573"/>
    </row>
    <row r="7" spans="1:21" s="67" customFormat="1" ht="15.75" x14ac:dyDescent="0.25">
      <c r="A7" s="441"/>
      <c r="B7" s="442"/>
      <c r="C7" s="443"/>
      <c r="D7" s="443"/>
      <c r="E7" s="443"/>
      <c r="F7" s="444"/>
      <c r="G7" s="443"/>
      <c r="H7" s="445"/>
      <c r="I7" s="445"/>
      <c r="J7" s="445"/>
      <c r="K7" s="445"/>
      <c r="L7" s="445"/>
      <c r="M7" s="445"/>
      <c r="N7" s="445"/>
      <c r="O7" s="445"/>
      <c r="P7" s="445"/>
      <c r="Q7" s="445"/>
      <c r="R7" s="446"/>
      <c r="S7" s="446"/>
      <c r="T7" s="446"/>
      <c r="U7" s="447"/>
    </row>
    <row r="8" spans="1:21" ht="15.75" x14ac:dyDescent="0.25">
      <c r="A8" s="611" t="s">
        <v>1397</v>
      </c>
      <c r="B8" s="611" t="s">
        <v>111</v>
      </c>
      <c r="C8" s="325"/>
      <c r="D8" s="325"/>
      <c r="E8" s="325"/>
      <c r="F8" s="325"/>
      <c r="G8" s="73"/>
      <c r="H8" s="351"/>
      <c r="I8" s="354"/>
      <c r="J8" s="351"/>
      <c r="K8" s="354"/>
      <c r="L8" s="351"/>
      <c r="M8" s="354"/>
      <c r="N8" s="351"/>
      <c r="O8" s="354"/>
      <c r="P8" s="396">
        <f>H8+J8+L8+N8</f>
        <v>0</v>
      </c>
      <c r="Q8" s="397">
        <f>I8+K8+M8+O8</f>
        <v>0</v>
      </c>
      <c r="R8" s="348"/>
      <c r="S8" s="248"/>
      <c r="T8" s="248"/>
      <c r="U8" s="248"/>
    </row>
    <row r="9" spans="1:21" ht="15.75" x14ac:dyDescent="0.25">
      <c r="A9" s="611"/>
      <c r="B9" s="611"/>
      <c r="C9" s="325"/>
      <c r="D9" s="325"/>
      <c r="E9" s="325"/>
      <c r="F9" s="325"/>
      <c r="G9" s="73"/>
      <c r="H9" s="351"/>
      <c r="I9" s="354"/>
      <c r="J9" s="351"/>
      <c r="K9" s="354"/>
      <c r="L9" s="351"/>
      <c r="M9" s="354"/>
      <c r="N9" s="351"/>
      <c r="O9" s="354"/>
      <c r="P9" s="396">
        <f t="shared" ref="P9:P26" si="0">H9+J9+L9+N9</f>
        <v>0</v>
      </c>
      <c r="Q9" s="397">
        <f t="shared" ref="Q9:Q26" si="1">I9+K9+M9+O9</f>
        <v>0</v>
      </c>
      <c r="R9" s="348"/>
      <c r="S9" s="248"/>
      <c r="T9" s="248"/>
      <c r="U9" s="248"/>
    </row>
    <row r="10" spans="1:21" ht="15.75" x14ac:dyDescent="0.25">
      <c r="A10" s="611"/>
      <c r="B10" s="611"/>
      <c r="C10" s="325"/>
      <c r="D10" s="325"/>
      <c r="E10" s="325"/>
      <c r="F10" s="325"/>
      <c r="G10" s="73"/>
      <c r="H10" s="351"/>
      <c r="I10" s="354"/>
      <c r="J10" s="351"/>
      <c r="K10" s="354"/>
      <c r="L10" s="351"/>
      <c r="M10" s="354"/>
      <c r="N10" s="351"/>
      <c r="O10" s="354"/>
      <c r="P10" s="396">
        <f t="shared" si="0"/>
        <v>0</v>
      </c>
      <c r="Q10" s="397">
        <f t="shared" si="1"/>
        <v>0</v>
      </c>
      <c r="R10" s="348"/>
      <c r="S10" s="248"/>
      <c r="T10" s="248"/>
      <c r="U10" s="248"/>
    </row>
    <row r="11" spans="1:21" ht="15.75" x14ac:dyDescent="0.25">
      <c r="A11" s="611"/>
      <c r="B11" s="611"/>
      <c r="C11" s="325"/>
      <c r="D11" s="325"/>
      <c r="E11" s="325"/>
      <c r="F11" s="325"/>
      <c r="G11" s="73"/>
      <c r="H11" s="351"/>
      <c r="I11" s="354"/>
      <c r="J11" s="351"/>
      <c r="K11" s="354"/>
      <c r="L11" s="351"/>
      <c r="M11" s="354"/>
      <c r="N11" s="351"/>
      <c r="O11" s="354"/>
      <c r="P11" s="396">
        <f t="shared" si="0"/>
        <v>0</v>
      </c>
      <c r="Q11" s="397">
        <f t="shared" si="1"/>
        <v>0</v>
      </c>
      <c r="R11" s="348"/>
      <c r="S11" s="248"/>
      <c r="T11" s="248"/>
      <c r="U11" s="248"/>
    </row>
    <row r="12" spans="1:21" ht="15.75" x14ac:dyDescent="0.25">
      <c r="A12" s="611"/>
      <c r="B12" s="611"/>
      <c r="C12" s="325"/>
      <c r="D12" s="325"/>
      <c r="E12" s="325"/>
      <c r="F12" s="325"/>
      <c r="G12" s="73"/>
      <c r="H12" s="351"/>
      <c r="I12" s="354"/>
      <c r="J12" s="351"/>
      <c r="K12" s="354"/>
      <c r="L12" s="351"/>
      <c r="M12" s="354"/>
      <c r="N12" s="351"/>
      <c r="O12" s="354"/>
      <c r="P12" s="396">
        <f t="shared" si="0"/>
        <v>0</v>
      </c>
      <c r="Q12" s="397">
        <f t="shared" si="1"/>
        <v>0</v>
      </c>
      <c r="R12" s="348"/>
      <c r="S12" s="248"/>
      <c r="T12" s="248"/>
      <c r="U12" s="248"/>
    </row>
    <row r="13" spans="1:21" ht="15.75" x14ac:dyDescent="0.25">
      <c r="A13" s="611"/>
      <c r="B13" s="611"/>
      <c r="C13" s="325"/>
      <c r="D13" s="325"/>
      <c r="E13" s="325"/>
      <c r="F13" s="325"/>
      <c r="G13" s="73"/>
      <c r="H13" s="351"/>
      <c r="I13" s="354"/>
      <c r="J13" s="351"/>
      <c r="K13" s="354"/>
      <c r="L13" s="351"/>
      <c r="M13" s="354"/>
      <c r="N13" s="351"/>
      <c r="O13" s="354"/>
      <c r="P13" s="396">
        <f t="shared" si="0"/>
        <v>0</v>
      </c>
      <c r="Q13" s="397">
        <f t="shared" si="1"/>
        <v>0</v>
      </c>
      <c r="R13" s="348"/>
      <c r="S13" s="248"/>
      <c r="T13" s="248"/>
      <c r="U13" s="248"/>
    </row>
    <row r="14" spans="1:21" ht="15.75" x14ac:dyDescent="0.25">
      <c r="A14" s="611"/>
      <c r="B14" s="611" t="s">
        <v>112</v>
      </c>
      <c r="C14" s="325"/>
      <c r="D14" s="325"/>
      <c r="E14" s="325"/>
      <c r="F14" s="325"/>
      <c r="G14" s="73"/>
      <c r="H14" s="351"/>
      <c r="I14" s="354"/>
      <c r="J14" s="351"/>
      <c r="K14" s="354"/>
      <c r="L14" s="351"/>
      <c r="M14" s="354"/>
      <c r="N14" s="351"/>
      <c r="O14" s="354"/>
      <c r="P14" s="396">
        <f t="shared" si="0"/>
        <v>0</v>
      </c>
      <c r="Q14" s="397">
        <f t="shared" si="1"/>
        <v>0</v>
      </c>
      <c r="R14" s="348"/>
      <c r="S14" s="248"/>
      <c r="T14" s="248"/>
      <c r="U14" s="248"/>
    </row>
    <row r="15" spans="1:21" ht="15.75" x14ac:dyDescent="0.25">
      <c r="A15" s="611"/>
      <c r="B15" s="611"/>
      <c r="C15" s="325"/>
      <c r="D15" s="325"/>
      <c r="E15" s="325"/>
      <c r="F15" s="325"/>
      <c r="G15" s="73"/>
      <c r="H15" s="351"/>
      <c r="I15" s="354"/>
      <c r="J15" s="351"/>
      <c r="K15" s="354"/>
      <c r="L15" s="351"/>
      <c r="M15" s="354"/>
      <c r="N15" s="351"/>
      <c r="O15" s="354"/>
      <c r="P15" s="396">
        <f t="shared" si="0"/>
        <v>0</v>
      </c>
      <c r="Q15" s="397">
        <f t="shared" si="1"/>
        <v>0</v>
      </c>
      <c r="R15" s="348"/>
      <c r="S15" s="248"/>
      <c r="T15" s="248"/>
      <c r="U15" s="248"/>
    </row>
    <row r="16" spans="1:21" ht="15.75" x14ac:dyDescent="0.25">
      <c r="A16" s="611"/>
      <c r="B16" s="611"/>
      <c r="C16" s="325"/>
      <c r="D16" s="325"/>
      <c r="E16" s="325"/>
      <c r="F16" s="325"/>
      <c r="G16" s="73"/>
      <c r="H16" s="351"/>
      <c r="I16" s="354"/>
      <c r="J16" s="351"/>
      <c r="K16" s="354"/>
      <c r="L16" s="351"/>
      <c r="M16" s="354"/>
      <c r="N16" s="351"/>
      <c r="O16" s="354"/>
      <c r="P16" s="396">
        <f t="shared" si="0"/>
        <v>0</v>
      </c>
      <c r="Q16" s="397">
        <f t="shared" si="1"/>
        <v>0</v>
      </c>
      <c r="R16" s="348"/>
      <c r="S16" s="248"/>
      <c r="T16" s="248"/>
      <c r="U16" s="248"/>
    </row>
    <row r="17" spans="1:21" ht="15.75" x14ac:dyDescent="0.25">
      <c r="A17" s="611"/>
      <c r="B17" s="611"/>
      <c r="C17" s="325"/>
      <c r="D17" s="325"/>
      <c r="E17" s="325"/>
      <c r="F17" s="325"/>
      <c r="G17" s="73"/>
      <c r="H17" s="351"/>
      <c r="I17" s="354"/>
      <c r="J17" s="351"/>
      <c r="K17" s="354"/>
      <c r="L17" s="351"/>
      <c r="M17" s="354"/>
      <c r="N17" s="351"/>
      <c r="O17" s="354"/>
      <c r="P17" s="396">
        <f t="shared" si="0"/>
        <v>0</v>
      </c>
      <c r="Q17" s="397">
        <f t="shared" si="1"/>
        <v>0</v>
      </c>
      <c r="R17" s="348"/>
      <c r="S17" s="248"/>
      <c r="T17" s="248"/>
      <c r="U17" s="248"/>
    </row>
    <row r="18" spans="1:21" ht="15.75" x14ac:dyDescent="0.25">
      <c r="A18" s="611"/>
      <c r="B18" s="611"/>
      <c r="C18" s="325"/>
      <c r="D18" s="325"/>
      <c r="E18" s="325"/>
      <c r="F18" s="325"/>
      <c r="G18" s="73"/>
      <c r="H18" s="351"/>
      <c r="I18" s="354"/>
      <c r="J18" s="351"/>
      <c r="K18" s="354"/>
      <c r="L18" s="351"/>
      <c r="M18" s="354"/>
      <c r="N18" s="351"/>
      <c r="O18" s="354"/>
      <c r="P18" s="396">
        <f t="shared" si="0"/>
        <v>0</v>
      </c>
      <c r="Q18" s="397">
        <f t="shared" si="1"/>
        <v>0</v>
      </c>
      <c r="R18" s="348"/>
      <c r="S18" s="248"/>
      <c r="T18" s="248"/>
      <c r="U18" s="248"/>
    </row>
    <row r="19" spans="1:21" ht="15.75" x14ac:dyDescent="0.25">
      <c r="A19" s="611"/>
      <c r="B19" s="611"/>
      <c r="C19" s="325"/>
      <c r="D19" s="325"/>
      <c r="E19" s="325"/>
      <c r="F19" s="325"/>
      <c r="G19" s="73"/>
      <c r="H19" s="351"/>
      <c r="I19" s="354"/>
      <c r="J19" s="351"/>
      <c r="K19" s="354"/>
      <c r="L19" s="351"/>
      <c r="M19" s="354"/>
      <c r="N19" s="351"/>
      <c r="O19" s="354"/>
      <c r="P19" s="396">
        <f t="shared" si="0"/>
        <v>0</v>
      </c>
      <c r="Q19" s="397">
        <f t="shared" si="1"/>
        <v>0</v>
      </c>
      <c r="R19" s="348"/>
      <c r="S19" s="248"/>
      <c r="T19" s="248"/>
      <c r="U19" s="248"/>
    </row>
    <row r="20" spans="1:21" ht="15.75" x14ac:dyDescent="0.25">
      <c r="A20" s="611"/>
      <c r="B20" s="611" t="s">
        <v>1398</v>
      </c>
      <c r="C20" s="325"/>
      <c r="D20" s="325"/>
      <c r="E20" s="325"/>
      <c r="F20" s="325"/>
      <c r="G20" s="73"/>
      <c r="H20" s="351"/>
      <c r="I20" s="354"/>
      <c r="J20" s="351"/>
      <c r="K20" s="354"/>
      <c r="L20" s="351"/>
      <c r="M20" s="354"/>
      <c r="N20" s="351"/>
      <c r="O20" s="354"/>
      <c r="P20" s="396">
        <f t="shared" si="0"/>
        <v>0</v>
      </c>
      <c r="Q20" s="397">
        <f t="shared" si="1"/>
        <v>0</v>
      </c>
      <c r="R20" s="348"/>
      <c r="S20" s="248"/>
      <c r="T20" s="248"/>
      <c r="U20" s="248"/>
    </row>
    <row r="21" spans="1:21" ht="15.75" x14ac:dyDescent="0.25">
      <c r="A21" s="611"/>
      <c r="B21" s="611"/>
      <c r="C21" s="325"/>
      <c r="D21" s="325"/>
      <c r="E21" s="325"/>
      <c r="F21" s="325"/>
      <c r="G21" s="73"/>
      <c r="H21" s="351"/>
      <c r="I21" s="354"/>
      <c r="J21" s="351"/>
      <c r="K21" s="354"/>
      <c r="L21" s="351"/>
      <c r="M21" s="354"/>
      <c r="N21" s="351"/>
      <c r="O21" s="354"/>
      <c r="P21" s="396">
        <f t="shared" si="0"/>
        <v>0</v>
      </c>
      <c r="Q21" s="397">
        <f t="shared" si="1"/>
        <v>0</v>
      </c>
      <c r="R21" s="348"/>
      <c r="S21" s="248"/>
      <c r="T21" s="248"/>
      <c r="U21" s="248"/>
    </row>
    <row r="22" spans="1:21" ht="15.75" x14ac:dyDescent="0.25">
      <c r="A22" s="611"/>
      <c r="B22" s="611"/>
      <c r="C22" s="325"/>
      <c r="D22" s="325"/>
      <c r="E22" s="325"/>
      <c r="F22" s="325"/>
      <c r="G22" s="73"/>
      <c r="H22" s="351"/>
      <c r="I22" s="354"/>
      <c r="J22" s="351"/>
      <c r="K22" s="354"/>
      <c r="L22" s="351"/>
      <c r="M22" s="354"/>
      <c r="N22" s="351"/>
      <c r="O22" s="354"/>
      <c r="P22" s="396">
        <f t="shared" si="0"/>
        <v>0</v>
      </c>
      <c r="Q22" s="397">
        <f t="shared" si="1"/>
        <v>0</v>
      </c>
      <c r="R22" s="348"/>
      <c r="S22" s="248"/>
      <c r="T22" s="248"/>
      <c r="U22" s="248"/>
    </row>
    <row r="23" spans="1:21" ht="15.75" x14ac:dyDescent="0.25">
      <c r="A23" s="611"/>
      <c r="B23" s="611"/>
      <c r="C23" s="325"/>
      <c r="D23" s="325"/>
      <c r="E23" s="325"/>
      <c r="F23" s="325"/>
      <c r="G23" s="73"/>
      <c r="H23" s="351"/>
      <c r="I23" s="354"/>
      <c r="J23" s="351"/>
      <c r="K23" s="354"/>
      <c r="L23" s="351"/>
      <c r="M23" s="354"/>
      <c r="N23" s="351"/>
      <c r="O23" s="354"/>
      <c r="P23" s="396">
        <f t="shared" si="0"/>
        <v>0</v>
      </c>
      <c r="Q23" s="397">
        <f t="shared" si="1"/>
        <v>0</v>
      </c>
      <c r="R23" s="348"/>
      <c r="S23" s="248"/>
      <c r="T23" s="248"/>
      <c r="U23" s="248"/>
    </row>
    <row r="24" spans="1:21" ht="15.75" x14ac:dyDescent="0.25">
      <c r="A24" s="611"/>
      <c r="B24" s="611"/>
      <c r="C24" s="74"/>
      <c r="D24" s="74"/>
      <c r="E24" s="325"/>
      <c r="F24" s="325"/>
      <c r="G24" s="73"/>
      <c r="H24" s="351"/>
      <c r="I24" s="354"/>
      <c r="J24" s="351"/>
      <c r="K24" s="354"/>
      <c r="L24" s="351"/>
      <c r="M24" s="354"/>
      <c r="N24" s="351"/>
      <c r="O24" s="354"/>
      <c r="P24" s="396">
        <f t="shared" si="0"/>
        <v>0</v>
      </c>
      <c r="Q24" s="397">
        <f t="shared" si="1"/>
        <v>0</v>
      </c>
      <c r="R24" s="348"/>
      <c r="S24" s="248"/>
      <c r="T24" s="248"/>
      <c r="U24" s="248"/>
    </row>
    <row r="25" spans="1:21" ht="15.75" x14ac:dyDescent="0.25">
      <c r="A25" s="611"/>
      <c r="B25" s="611"/>
      <c r="C25" s="74"/>
      <c r="D25" s="74"/>
      <c r="E25" s="325"/>
      <c r="F25" s="325"/>
      <c r="G25" s="73"/>
      <c r="H25" s="351"/>
      <c r="I25" s="354"/>
      <c r="J25" s="351"/>
      <c r="K25" s="354"/>
      <c r="L25" s="351"/>
      <c r="M25" s="354"/>
      <c r="N25" s="351"/>
      <c r="O25" s="354"/>
      <c r="P25" s="396">
        <f t="shared" si="0"/>
        <v>0</v>
      </c>
      <c r="Q25" s="397">
        <f t="shared" si="1"/>
        <v>0</v>
      </c>
      <c r="R25" s="348"/>
      <c r="S25" s="248"/>
      <c r="T25" s="248"/>
      <c r="U25" s="248"/>
    </row>
    <row r="26" spans="1:21" ht="15.75" x14ac:dyDescent="0.25">
      <c r="A26" s="611"/>
      <c r="B26" s="611"/>
      <c r="C26" s="325"/>
      <c r="D26" s="325"/>
      <c r="E26" s="325"/>
      <c r="F26" s="325"/>
      <c r="G26" s="73"/>
      <c r="H26" s="351"/>
      <c r="I26" s="354"/>
      <c r="J26" s="351"/>
      <c r="K26" s="354"/>
      <c r="L26" s="351"/>
      <c r="M26" s="354"/>
      <c r="N26" s="351"/>
      <c r="O26" s="354"/>
      <c r="P26" s="396">
        <f t="shared" si="0"/>
        <v>0</v>
      </c>
      <c r="Q26" s="397">
        <f t="shared" si="1"/>
        <v>0</v>
      </c>
      <c r="R26" s="348"/>
      <c r="S26" s="248"/>
      <c r="T26" s="248"/>
      <c r="U26" s="248"/>
    </row>
    <row r="27" spans="1:21" s="285" customFormat="1" ht="15.75" x14ac:dyDescent="0.2">
      <c r="A27" s="297"/>
      <c r="B27" s="298"/>
      <c r="C27" s="297" t="s">
        <v>113</v>
      </c>
      <c r="D27" s="298"/>
      <c r="E27" s="298"/>
      <c r="F27" s="298"/>
      <c r="G27" s="299"/>
      <c r="H27" s="263">
        <f t="shared" ref="H27:Q27" si="2">SUM(H8:H26)</f>
        <v>0</v>
      </c>
      <c r="I27" s="231">
        <f t="shared" si="2"/>
        <v>0</v>
      </c>
      <c r="J27" s="263">
        <f t="shared" si="2"/>
        <v>0</v>
      </c>
      <c r="K27" s="231">
        <f t="shared" si="2"/>
        <v>0</v>
      </c>
      <c r="L27" s="263">
        <f t="shared" si="2"/>
        <v>0</v>
      </c>
      <c r="M27" s="231">
        <f t="shared" si="2"/>
        <v>0</v>
      </c>
      <c r="N27" s="263">
        <f t="shared" si="2"/>
        <v>0</v>
      </c>
      <c r="O27" s="231">
        <f t="shared" si="2"/>
        <v>0</v>
      </c>
      <c r="P27" s="231">
        <f t="shared" si="2"/>
        <v>0</v>
      </c>
      <c r="Q27" s="231">
        <f t="shared" si="2"/>
        <v>0</v>
      </c>
      <c r="R27" s="263"/>
      <c r="S27" s="263"/>
      <c r="T27" s="263"/>
      <c r="U27" s="263"/>
    </row>
    <row r="28" spans="1:21" x14ac:dyDescent="0.25">
      <c r="I28"/>
      <c r="K28"/>
      <c r="M28"/>
      <c r="O28"/>
      <c r="Q28"/>
    </row>
    <row r="29" spans="1:21" x14ac:dyDescent="0.25">
      <c r="I29"/>
      <c r="K29"/>
      <c r="M29"/>
      <c r="O29"/>
      <c r="Q29"/>
    </row>
    <row r="30" spans="1:21" x14ac:dyDescent="0.25">
      <c r="C30" s="464"/>
      <c r="I30"/>
      <c r="K30"/>
      <c r="M30"/>
      <c r="O30"/>
      <c r="Q30"/>
    </row>
    <row r="31" spans="1:21" x14ac:dyDescent="0.25">
      <c r="C31" s="464"/>
      <c r="I31"/>
      <c r="K31"/>
      <c r="M31"/>
      <c r="O31"/>
      <c r="Q31"/>
    </row>
    <row r="32" spans="1:21" x14ac:dyDescent="0.25">
      <c r="C32" s="464"/>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x14ac:dyDescent="0.25">
      <c r="I88"/>
      <c r="K88"/>
      <c r="M88"/>
      <c r="O88"/>
      <c r="Q88"/>
    </row>
    <row r="89" spans="9:17" x14ac:dyDescent="0.25">
      <c r="I89"/>
      <c r="K89"/>
      <c r="M89"/>
      <c r="O89"/>
      <c r="Q89"/>
    </row>
    <row r="90" spans="9:17" x14ac:dyDescent="0.25">
      <c r="I90"/>
      <c r="K90"/>
      <c r="M90"/>
      <c r="O90"/>
      <c r="Q90"/>
    </row>
    <row r="91" spans="9:17" x14ac:dyDescent="0.25">
      <c r="I91"/>
      <c r="K91"/>
      <c r="M91"/>
      <c r="O91"/>
      <c r="Q91"/>
    </row>
    <row r="92" spans="9:17" x14ac:dyDescent="0.25">
      <c r="I92"/>
      <c r="K92"/>
      <c r="M92"/>
      <c r="O92"/>
      <c r="Q92"/>
    </row>
    <row r="93" spans="9:17" x14ac:dyDescent="0.25">
      <c r="I93"/>
      <c r="K93"/>
      <c r="M93"/>
      <c r="O93"/>
      <c r="Q93"/>
    </row>
    <row r="94" spans="9:17" x14ac:dyDescent="0.25">
      <c r="I94"/>
      <c r="K94"/>
      <c r="M94"/>
      <c r="O94"/>
      <c r="Q94"/>
    </row>
    <row r="95" spans="9:17" x14ac:dyDescent="0.25">
      <c r="I95"/>
      <c r="K95"/>
      <c r="M95"/>
      <c r="O95"/>
      <c r="Q95"/>
    </row>
    <row r="96" spans="9:17" x14ac:dyDescent="0.25">
      <c r="I96"/>
      <c r="K96"/>
      <c r="M96"/>
      <c r="O96"/>
      <c r="Q96"/>
    </row>
    <row r="97" spans="9:17" x14ac:dyDescent="0.25">
      <c r="I97"/>
      <c r="K97"/>
      <c r="M97"/>
      <c r="O97"/>
      <c r="Q97"/>
    </row>
    <row r="98" spans="9:17" x14ac:dyDescent="0.25">
      <c r="I98"/>
      <c r="K98"/>
      <c r="M98"/>
      <c r="O98"/>
      <c r="Q98"/>
    </row>
    <row r="99" spans="9:17" x14ac:dyDescent="0.25">
      <c r="I99"/>
      <c r="K99"/>
      <c r="M99"/>
      <c r="O99"/>
      <c r="Q99"/>
    </row>
    <row r="100" spans="9:17" x14ac:dyDescent="0.25">
      <c r="I100"/>
      <c r="K100"/>
      <c r="M100"/>
      <c r="O100"/>
      <c r="Q100"/>
    </row>
    <row r="101" spans="9:17" x14ac:dyDescent="0.25">
      <c r="I101"/>
      <c r="K101"/>
      <c r="M101"/>
      <c r="O101"/>
      <c r="Q101"/>
    </row>
    <row r="102" spans="9:17" x14ac:dyDescent="0.25">
      <c r="I102"/>
      <c r="K102"/>
      <c r="M102"/>
      <c r="O102"/>
      <c r="Q102"/>
    </row>
    <row r="103" spans="9:17" x14ac:dyDescent="0.25">
      <c r="I103"/>
      <c r="K103"/>
      <c r="M103"/>
      <c r="O103"/>
      <c r="Q103"/>
    </row>
    <row r="104" spans="9:17" x14ac:dyDescent="0.25">
      <c r="I104"/>
      <c r="K104"/>
      <c r="M104"/>
      <c r="O104"/>
      <c r="Q104"/>
    </row>
    <row r="105" spans="9:17" x14ac:dyDescent="0.25">
      <c r="I105"/>
      <c r="K105"/>
      <c r="M105"/>
      <c r="O105"/>
      <c r="Q105"/>
    </row>
    <row r="106" spans="9:17" x14ac:dyDescent="0.25">
      <c r="I106"/>
      <c r="K106"/>
      <c r="M106"/>
      <c r="O106"/>
      <c r="Q106"/>
    </row>
    <row r="107" spans="9:17" x14ac:dyDescent="0.25">
      <c r="I107"/>
      <c r="K107"/>
      <c r="M107"/>
      <c r="O107"/>
      <c r="Q107"/>
    </row>
    <row r="108" spans="9:17" x14ac:dyDescent="0.25">
      <c r="I108"/>
      <c r="K108"/>
      <c r="M108"/>
      <c r="O108"/>
      <c r="Q108"/>
    </row>
    <row r="109" spans="9:17" x14ac:dyDescent="0.25">
      <c r="I109"/>
      <c r="K109"/>
      <c r="M109"/>
      <c r="O109"/>
      <c r="Q109"/>
    </row>
    <row r="110" spans="9:17" x14ac:dyDescent="0.25">
      <c r="I110"/>
      <c r="K110"/>
      <c r="M110"/>
      <c r="O110"/>
      <c r="Q110"/>
    </row>
    <row r="111" spans="9:17" x14ac:dyDescent="0.25">
      <c r="I111"/>
      <c r="K111"/>
      <c r="M111"/>
      <c r="O111"/>
      <c r="Q111"/>
    </row>
    <row r="112" spans="9:17" x14ac:dyDescent="0.25">
      <c r="I112"/>
      <c r="K112"/>
      <c r="M112"/>
      <c r="O112"/>
      <c r="Q112"/>
    </row>
    <row r="113" spans="9:17" x14ac:dyDescent="0.25">
      <c r="I113"/>
      <c r="K113"/>
      <c r="M113"/>
      <c r="O113"/>
      <c r="Q113"/>
    </row>
    <row r="114" spans="9:17" x14ac:dyDescent="0.25">
      <c r="I114"/>
      <c r="K114"/>
      <c r="M114"/>
      <c r="O114"/>
      <c r="Q114"/>
    </row>
    <row r="115" spans="9:17" x14ac:dyDescent="0.25">
      <c r="I115"/>
      <c r="K115"/>
      <c r="M115"/>
      <c r="O115"/>
      <c r="Q115"/>
    </row>
    <row r="116" spans="9:17" x14ac:dyDescent="0.25">
      <c r="I116"/>
      <c r="K116"/>
      <c r="M116"/>
      <c r="O116"/>
      <c r="Q116"/>
    </row>
    <row r="117" spans="9:17" x14ac:dyDescent="0.25">
      <c r="I117"/>
      <c r="K117"/>
      <c r="M117"/>
      <c r="O117"/>
      <c r="Q117"/>
    </row>
    <row r="118" spans="9:17" x14ac:dyDescent="0.25">
      <c r="I118"/>
      <c r="K118"/>
      <c r="M118"/>
      <c r="O118"/>
      <c r="Q118"/>
    </row>
    <row r="119" spans="9:17" x14ac:dyDescent="0.25">
      <c r="I119"/>
      <c r="K119"/>
      <c r="M119"/>
      <c r="O119"/>
      <c r="Q119"/>
    </row>
    <row r="120" spans="9:17" x14ac:dyDescent="0.25">
      <c r="I120"/>
      <c r="K120"/>
      <c r="M120"/>
      <c r="O120"/>
      <c r="Q120"/>
    </row>
    <row r="121" spans="9:17" x14ac:dyDescent="0.25">
      <c r="I121"/>
      <c r="K121"/>
      <c r="M121"/>
      <c r="O121"/>
      <c r="Q121"/>
    </row>
    <row r="122" spans="9:17" x14ac:dyDescent="0.25">
      <c r="I122"/>
      <c r="K122"/>
      <c r="M122"/>
      <c r="O122"/>
      <c r="Q122"/>
    </row>
    <row r="123" spans="9:17" x14ac:dyDescent="0.25">
      <c r="I123"/>
      <c r="K123"/>
      <c r="M123"/>
      <c r="O123"/>
      <c r="Q123"/>
    </row>
    <row r="124" spans="9:17" x14ac:dyDescent="0.25">
      <c r="I124"/>
      <c r="K124"/>
      <c r="M124"/>
      <c r="O124"/>
      <c r="Q124"/>
    </row>
    <row r="125" spans="9:17" x14ac:dyDescent="0.25">
      <c r="I125"/>
      <c r="K125"/>
      <c r="M125"/>
      <c r="O125"/>
      <c r="Q125"/>
    </row>
    <row r="126" spans="9:17" x14ac:dyDescent="0.25">
      <c r="I126"/>
      <c r="K126"/>
      <c r="M126"/>
      <c r="O126"/>
      <c r="Q126"/>
    </row>
    <row r="127" spans="9:17" x14ac:dyDescent="0.25">
      <c r="I127"/>
      <c r="K127"/>
      <c r="M127"/>
      <c r="O127"/>
      <c r="Q127"/>
    </row>
    <row r="128" spans="9:17" x14ac:dyDescent="0.25">
      <c r="I128"/>
      <c r="K128"/>
      <c r="M128"/>
      <c r="O128"/>
      <c r="Q128"/>
    </row>
    <row r="129" spans="9:17" x14ac:dyDescent="0.25">
      <c r="I129"/>
      <c r="K129"/>
      <c r="M129"/>
      <c r="O129"/>
      <c r="Q129"/>
    </row>
    <row r="130" spans="9:17" x14ac:dyDescent="0.25">
      <c r="I130"/>
      <c r="K130"/>
      <c r="M130"/>
      <c r="O130"/>
      <c r="Q130"/>
    </row>
    <row r="131" spans="9:17" x14ac:dyDescent="0.25">
      <c r="I131"/>
      <c r="K131"/>
      <c r="M131"/>
      <c r="O131"/>
      <c r="Q131"/>
    </row>
    <row r="132" spans="9:17" x14ac:dyDescent="0.25">
      <c r="I132"/>
      <c r="K132"/>
      <c r="M132"/>
      <c r="O132"/>
      <c r="Q132"/>
    </row>
    <row r="133" spans="9:17" x14ac:dyDescent="0.25">
      <c r="I133"/>
      <c r="K133"/>
      <c r="M133"/>
      <c r="O133"/>
      <c r="Q133"/>
    </row>
    <row r="134" spans="9:17" x14ac:dyDescent="0.25">
      <c r="I134"/>
      <c r="K134"/>
      <c r="M134"/>
      <c r="O134"/>
      <c r="Q134"/>
    </row>
    <row r="135" spans="9:17" x14ac:dyDescent="0.25">
      <c r="I135"/>
      <c r="K135"/>
      <c r="M135"/>
      <c r="O135"/>
      <c r="Q135"/>
    </row>
    <row r="136" spans="9:17" x14ac:dyDescent="0.25">
      <c r="I136"/>
      <c r="K136"/>
      <c r="M136"/>
      <c r="O136"/>
      <c r="Q136"/>
    </row>
    <row r="137" spans="9:17" x14ac:dyDescent="0.25">
      <c r="I137"/>
      <c r="K137"/>
      <c r="M137"/>
      <c r="O137"/>
      <c r="Q137"/>
    </row>
    <row r="138" spans="9:17" x14ac:dyDescent="0.25">
      <c r="I138"/>
      <c r="K138"/>
      <c r="M138"/>
      <c r="O138"/>
      <c r="Q138"/>
    </row>
    <row r="139" spans="9:17" x14ac:dyDescent="0.25">
      <c r="I139"/>
      <c r="K139"/>
      <c r="M139"/>
      <c r="O139"/>
      <c r="Q139"/>
    </row>
    <row r="140" spans="9:17" x14ac:dyDescent="0.25">
      <c r="I140"/>
      <c r="K140"/>
      <c r="M140"/>
      <c r="O140"/>
      <c r="Q140"/>
    </row>
    <row r="141" spans="9:17" x14ac:dyDescent="0.25">
      <c r="I141"/>
      <c r="K141"/>
      <c r="M141"/>
      <c r="O141"/>
      <c r="Q141"/>
    </row>
    <row r="142" spans="9:17" x14ac:dyDescent="0.25">
      <c r="I142"/>
      <c r="K142"/>
      <c r="M142"/>
      <c r="O142"/>
      <c r="Q142"/>
    </row>
    <row r="143" spans="9:17" x14ac:dyDescent="0.25">
      <c r="I143"/>
      <c r="K143"/>
      <c r="M143"/>
      <c r="O143"/>
      <c r="Q143"/>
    </row>
    <row r="144" spans="9:17" x14ac:dyDescent="0.25">
      <c r="I144"/>
      <c r="K144"/>
      <c r="M144"/>
      <c r="O144"/>
      <c r="Q144"/>
    </row>
    <row r="145" spans="9:17" x14ac:dyDescent="0.25">
      <c r="I145"/>
      <c r="K145"/>
      <c r="M145"/>
      <c r="O145"/>
      <c r="Q145"/>
    </row>
    <row r="146" spans="9:17" x14ac:dyDescent="0.25">
      <c r="I146"/>
      <c r="K146"/>
      <c r="M146"/>
      <c r="O146"/>
      <c r="Q146"/>
    </row>
    <row r="147" spans="9:17" x14ac:dyDescent="0.25">
      <c r="I147"/>
      <c r="K147"/>
      <c r="M147"/>
      <c r="O147"/>
      <c r="Q147"/>
    </row>
    <row r="148" spans="9:17" x14ac:dyDescent="0.25">
      <c r="I148"/>
      <c r="K148"/>
      <c r="M148"/>
      <c r="O148"/>
      <c r="Q148"/>
    </row>
    <row r="149" spans="9:17" x14ac:dyDescent="0.25">
      <c r="I149"/>
      <c r="K149"/>
      <c r="M149"/>
      <c r="O149"/>
      <c r="Q149"/>
    </row>
    <row r="150" spans="9:17" x14ac:dyDescent="0.25">
      <c r="I150"/>
      <c r="K150"/>
      <c r="M150"/>
      <c r="O150"/>
      <c r="Q150"/>
    </row>
    <row r="151" spans="9:17" x14ac:dyDescent="0.25">
      <c r="I151"/>
      <c r="K151"/>
      <c r="M151"/>
      <c r="O151"/>
      <c r="Q151"/>
    </row>
    <row r="152" spans="9:17" x14ac:dyDescent="0.25">
      <c r="I152"/>
      <c r="K152"/>
      <c r="M152"/>
      <c r="O152"/>
      <c r="Q152"/>
    </row>
    <row r="153" spans="9:17" x14ac:dyDescent="0.25">
      <c r="I153"/>
      <c r="K153"/>
      <c r="M153"/>
      <c r="O153"/>
      <c r="Q153"/>
    </row>
    <row r="154" spans="9:17" x14ac:dyDescent="0.25">
      <c r="I154"/>
      <c r="K154"/>
      <c r="M154"/>
      <c r="O154"/>
      <c r="Q154"/>
    </row>
    <row r="155" spans="9:17" x14ac:dyDescent="0.25">
      <c r="I155"/>
      <c r="K155"/>
      <c r="M155"/>
      <c r="O155"/>
      <c r="Q155"/>
    </row>
    <row r="156" spans="9:17" x14ac:dyDescent="0.25">
      <c r="I156"/>
      <c r="K156"/>
      <c r="M156"/>
      <c r="O156"/>
      <c r="Q156"/>
    </row>
    <row r="157" spans="9:17" x14ac:dyDescent="0.25">
      <c r="I157"/>
      <c r="K157"/>
      <c r="M157"/>
      <c r="O157"/>
      <c r="Q157"/>
    </row>
    <row r="158" spans="9:17" x14ac:dyDescent="0.25">
      <c r="I158"/>
      <c r="K158"/>
      <c r="M158"/>
      <c r="O158"/>
      <c r="Q158"/>
    </row>
    <row r="159" spans="9:17" x14ac:dyDescent="0.25">
      <c r="I159"/>
      <c r="K159"/>
      <c r="M159"/>
      <c r="O159"/>
      <c r="Q159"/>
    </row>
    <row r="160" spans="9:17" x14ac:dyDescent="0.25">
      <c r="I160"/>
      <c r="K160"/>
      <c r="M160"/>
      <c r="O160"/>
      <c r="Q160"/>
    </row>
    <row r="161" spans="9:17" x14ac:dyDescent="0.25">
      <c r="I161"/>
      <c r="K161"/>
      <c r="M161"/>
      <c r="O161"/>
      <c r="Q161"/>
    </row>
    <row r="162" spans="9:17" x14ac:dyDescent="0.25">
      <c r="I162"/>
      <c r="K162"/>
      <c r="M162"/>
      <c r="O162"/>
      <c r="Q162"/>
    </row>
    <row r="163" spans="9:17" x14ac:dyDescent="0.25">
      <c r="I163"/>
      <c r="K163"/>
      <c r="M163"/>
      <c r="O163"/>
      <c r="Q163"/>
    </row>
    <row r="164" spans="9:17" x14ac:dyDescent="0.25">
      <c r="I164"/>
      <c r="K164"/>
      <c r="M164"/>
      <c r="O164"/>
      <c r="Q164"/>
    </row>
    <row r="165" spans="9:17" x14ac:dyDescent="0.25">
      <c r="I165"/>
      <c r="K165"/>
      <c r="M165"/>
      <c r="O165"/>
      <c r="Q165"/>
    </row>
    <row r="166" spans="9:17" x14ac:dyDescent="0.25">
      <c r="I166"/>
      <c r="K166"/>
      <c r="M166"/>
      <c r="O166"/>
      <c r="Q166"/>
    </row>
    <row r="167" spans="9:17" x14ac:dyDescent="0.25">
      <c r="I167"/>
      <c r="K167"/>
      <c r="M167"/>
      <c r="O167"/>
      <c r="Q167"/>
    </row>
    <row r="168" spans="9:17" x14ac:dyDescent="0.25">
      <c r="I168"/>
      <c r="K168"/>
      <c r="M168"/>
      <c r="O168"/>
      <c r="Q168"/>
    </row>
    <row r="169" spans="9:17" x14ac:dyDescent="0.25">
      <c r="I169"/>
      <c r="K169"/>
      <c r="M169"/>
      <c r="O169"/>
      <c r="Q169"/>
    </row>
    <row r="170" spans="9:17" x14ac:dyDescent="0.25">
      <c r="I170"/>
      <c r="K170"/>
      <c r="M170"/>
      <c r="O170"/>
      <c r="Q170"/>
    </row>
    <row r="171" spans="9:17" x14ac:dyDescent="0.25">
      <c r="I171"/>
      <c r="K171"/>
      <c r="M171"/>
      <c r="O171"/>
      <c r="Q171"/>
    </row>
    <row r="172" spans="9:17" x14ac:dyDescent="0.25">
      <c r="I172"/>
      <c r="K172"/>
      <c r="M172"/>
      <c r="O172"/>
      <c r="Q172"/>
    </row>
    <row r="173" spans="9:17" x14ac:dyDescent="0.25">
      <c r="I173"/>
      <c r="K173"/>
      <c r="M173"/>
      <c r="O173"/>
      <c r="Q173"/>
    </row>
    <row r="174" spans="9:17" x14ac:dyDescent="0.25">
      <c r="I174"/>
      <c r="K174"/>
      <c r="M174"/>
      <c r="O174"/>
      <c r="Q174"/>
    </row>
    <row r="175" spans="9:17" x14ac:dyDescent="0.25">
      <c r="I175"/>
      <c r="K175"/>
      <c r="M175"/>
      <c r="O175"/>
      <c r="Q175"/>
    </row>
    <row r="176" spans="9:17" x14ac:dyDescent="0.25">
      <c r="I176"/>
      <c r="K176"/>
      <c r="M176"/>
      <c r="O176"/>
      <c r="Q176"/>
    </row>
    <row r="177" spans="9:17" x14ac:dyDescent="0.25">
      <c r="I177"/>
      <c r="K177"/>
      <c r="M177"/>
      <c r="O177"/>
      <c r="Q177"/>
    </row>
    <row r="178" spans="9:17" x14ac:dyDescent="0.25">
      <c r="I178"/>
      <c r="K178"/>
      <c r="M178"/>
      <c r="O178"/>
      <c r="Q178"/>
    </row>
    <row r="179" spans="9:17" x14ac:dyDescent="0.25">
      <c r="I179"/>
      <c r="K179"/>
      <c r="M179"/>
      <c r="O179"/>
      <c r="Q179"/>
    </row>
    <row r="180" spans="9:17" x14ac:dyDescent="0.25">
      <c r="I180"/>
      <c r="K180"/>
      <c r="M180"/>
      <c r="O180"/>
      <c r="Q180"/>
    </row>
    <row r="181" spans="9:17" x14ac:dyDescent="0.25">
      <c r="I181"/>
      <c r="K181"/>
      <c r="M181"/>
      <c r="O181"/>
      <c r="Q181"/>
    </row>
    <row r="182" spans="9:17" x14ac:dyDescent="0.25">
      <c r="I182"/>
      <c r="K182"/>
      <c r="M182"/>
      <c r="O182"/>
      <c r="Q182"/>
    </row>
    <row r="183" spans="9:17" x14ac:dyDescent="0.25">
      <c r="I183"/>
      <c r="K183"/>
      <c r="M183"/>
      <c r="O183"/>
      <c r="Q183"/>
    </row>
    <row r="184" spans="9:17" x14ac:dyDescent="0.25">
      <c r="I184"/>
      <c r="K184"/>
      <c r="M184"/>
      <c r="O184"/>
      <c r="Q184"/>
    </row>
    <row r="185" spans="9:17" x14ac:dyDescent="0.25">
      <c r="I185"/>
      <c r="K185"/>
      <c r="M185"/>
      <c r="O185"/>
      <c r="Q185"/>
    </row>
    <row r="186" spans="9:17" x14ac:dyDescent="0.25">
      <c r="I186"/>
      <c r="K186"/>
      <c r="M186"/>
      <c r="O186"/>
      <c r="Q186"/>
    </row>
    <row r="187" spans="9:17" x14ac:dyDescent="0.25">
      <c r="I187"/>
      <c r="K187"/>
      <c r="M187"/>
      <c r="O187"/>
      <c r="Q187"/>
    </row>
    <row r="188" spans="9:17" x14ac:dyDescent="0.25">
      <c r="I188"/>
      <c r="K188"/>
      <c r="M188"/>
      <c r="O188"/>
      <c r="Q188"/>
    </row>
    <row r="189" spans="9:17" x14ac:dyDescent="0.25">
      <c r="I189"/>
      <c r="K189"/>
      <c r="M189"/>
      <c r="O189"/>
      <c r="Q189"/>
    </row>
    <row r="190" spans="9:17" x14ac:dyDescent="0.25">
      <c r="I190"/>
      <c r="K190"/>
      <c r="M190"/>
      <c r="O190"/>
      <c r="Q190"/>
    </row>
    <row r="191" spans="9:17" x14ac:dyDescent="0.25">
      <c r="I191"/>
      <c r="K191"/>
      <c r="M191"/>
      <c r="O191"/>
      <c r="Q191"/>
    </row>
    <row r="192" spans="9:17" x14ac:dyDescent="0.25">
      <c r="I192"/>
      <c r="K192"/>
      <c r="M192"/>
      <c r="O192"/>
      <c r="Q192"/>
    </row>
    <row r="193" spans="9:17" x14ac:dyDescent="0.25">
      <c r="I193"/>
      <c r="K193"/>
      <c r="M193"/>
      <c r="O193"/>
      <c r="Q193"/>
    </row>
    <row r="194" spans="9:17" x14ac:dyDescent="0.25">
      <c r="I194"/>
      <c r="K194"/>
      <c r="M194"/>
      <c r="O194"/>
      <c r="Q194"/>
    </row>
    <row r="195" spans="9:17" x14ac:dyDescent="0.25">
      <c r="I195"/>
      <c r="K195"/>
      <c r="M195"/>
      <c r="O195"/>
      <c r="Q195"/>
    </row>
    <row r="196" spans="9:17" x14ac:dyDescent="0.25">
      <c r="I196"/>
      <c r="K196"/>
      <c r="M196"/>
      <c r="O196"/>
      <c r="Q196"/>
    </row>
    <row r="197" spans="9:17" x14ac:dyDescent="0.25">
      <c r="I197"/>
      <c r="K197"/>
      <c r="M197"/>
      <c r="O197"/>
      <c r="Q197"/>
    </row>
    <row r="198" spans="9:17" x14ac:dyDescent="0.25">
      <c r="I198"/>
      <c r="K198"/>
      <c r="M198"/>
      <c r="O198"/>
      <c r="Q198"/>
    </row>
    <row r="199" spans="9:17" x14ac:dyDescent="0.25">
      <c r="I199"/>
      <c r="K199"/>
      <c r="M199"/>
      <c r="O199"/>
      <c r="Q199"/>
    </row>
    <row r="200" spans="9:17" x14ac:dyDescent="0.25">
      <c r="I200"/>
      <c r="K200"/>
      <c r="M200"/>
      <c r="O200"/>
      <c r="Q200"/>
    </row>
    <row r="201" spans="9:17" x14ac:dyDescent="0.25">
      <c r="I201"/>
      <c r="K201"/>
      <c r="M201"/>
      <c r="O201"/>
      <c r="Q201"/>
    </row>
    <row r="202" spans="9:17" x14ac:dyDescent="0.25">
      <c r="I202"/>
      <c r="K202"/>
      <c r="M202"/>
      <c r="O202"/>
      <c r="Q202"/>
    </row>
    <row r="203" spans="9:17" x14ac:dyDescent="0.25">
      <c r="I203"/>
      <c r="K203"/>
      <c r="M203"/>
      <c r="O203"/>
      <c r="Q203"/>
    </row>
    <row r="204" spans="9:17" x14ac:dyDescent="0.25">
      <c r="I204"/>
      <c r="K204"/>
      <c r="M204"/>
      <c r="O204"/>
      <c r="Q204"/>
    </row>
    <row r="205" spans="9:17" x14ac:dyDescent="0.25">
      <c r="I205"/>
      <c r="K205"/>
      <c r="M205"/>
      <c r="O205"/>
      <c r="Q205"/>
    </row>
    <row r="206" spans="9:17" x14ac:dyDescent="0.25">
      <c r="I206"/>
      <c r="K206"/>
      <c r="M206"/>
      <c r="O206"/>
      <c r="Q206"/>
    </row>
    <row r="207" spans="9:17" x14ac:dyDescent="0.25">
      <c r="I207"/>
      <c r="K207"/>
      <c r="M207"/>
      <c r="O207"/>
      <c r="Q207"/>
    </row>
    <row r="208" spans="9:17" x14ac:dyDescent="0.25">
      <c r="I208"/>
      <c r="K208"/>
      <c r="M208"/>
      <c r="O208"/>
      <c r="Q208"/>
    </row>
    <row r="209" spans="9:17" x14ac:dyDescent="0.25">
      <c r="I209"/>
      <c r="K209"/>
      <c r="M209"/>
      <c r="O209"/>
      <c r="Q209"/>
    </row>
    <row r="210" spans="9:17" x14ac:dyDescent="0.25">
      <c r="I210"/>
      <c r="K210"/>
      <c r="M210"/>
      <c r="O210"/>
      <c r="Q210"/>
    </row>
    <row r="211" spans="9:17" x14ac:dyDescent="0.25">
      <c r="I211"/>
      <c r="K211"/>
      <c r="M211"/>
      <c r="O211"/>
      <c r="Q211"/>
    </row>
    <row r="212" spans="9:17" x14ac:dyDescent="0.25">
      <c r="I212"/>
      <c r="K212"/>
      <c r="M212"/>
      <c r="O212"/>
      <c r="Q212"/>
    </row>
    <row r="213" spans="9:17" x14ac:dyDescent="0.25">
      <c r="I213"/>
      <c r="K213"/>
      <c r="M213"/>
      <c r="O213"/>
      <c r="Q213"/>
    </row>
    <row r="214" spans="9:17" x14ac:dyDescent="0.25">
      <c r="I214"/>
      <c r="K214"/>
      <c r="M214"/>
      <c r="O214"/>
      <c r="Q214"/>
    </row>
    <row r="215" spans="9:17" x14ac:dyDescent="0.25">
      <c r="I215"/>
      <c r="K215"/>
      <c r="M215"/>
      <c r="O215"/>
      <c r="Q215"/>
    </row>
    <row r="216" spans="9:17" x14ac:dyDescent="0.25">
      <c r="I216"/>
      <c r="K216"/>
      <c r="M216"/>
      <c r="O216"/>
      <c r="Q216"/>
    </row>
    <row r="217" spans="9:17" x14ac:dyDescent="0.25">
      <c r="I217"/>
      <c r="K217"/>
      <c r="M217"/>
      <c r="O217"/>
      <c r="Q217"/>
    </row>
    <row r="218" spans="9:17" x14ac:dyDescent="0.25">
      <c r="I218"/>
      <c r="K218"/>
      <c r="M218"/>
      <c r="O218"/>
      <c r="Q218"/>
    </row>
    <row r="219" spans="9:17" x14ac:dyDescent="0.25">
      <c r="I219"/>
      <c r="K219"/>
      <c r="M219"/>
      <c r="O219"/>
      <c r="Q219"/>
    </row>
    <row r="220" spans="9:17" x14ac:dyDescent="0.25">
      <c r="I220"/>
      <c r="K220"/>
      <c r="M220"/>
      <c r="O220"/>
      <c r="Q220"/>
    </row>
    <row r="221" spans="9:17" x14ac:dyDescent="0.25">
      <c r="I221"/>
      <c r="K221"/>
      <c r="M221"/>
      <c r="O221"/>
      <c r="Q221"/>
    </row>
    <row r="222" spans="9:17" x14ac:dyDescent="0.25">
      <c r="I222"/>
      <c r="K222"/>
      <c r="M222"/>
      <c r="O222"/>
      <c r="Q222"/>
    </row>
    <row r="223" spans="9:17" x14ac:dyDescent="0.25">
      <c r="I223"/>
      <c r="K223"/>
      <c r="M223"/>
      <c r="O223"/>
      <c r="Q223"/>
    </row>
    <row r="224" spans="9:17" x14ac:dyDescent="0.25">
      <c r="I224"/>
      <c r="K224"/>
      <c r="M224"/>
      <c r="O224"/>
      <c r="Q224"/>
    </row>
    <row r="225" spans="9:17" x14ac:dyDescent="0.25">
      <c r="I225"/>
      <c r="K225"/>
      <c r="M225"/>
      <c r="O225"/>
      <c r="Q225"/>
    </row>
    <row r="226" spans="9:17" x14ac:dyDescent="0.25">
      <c r="I226"/>
      <c r="K226"/>
      <c r="M226"/>
      <c r="O226"/>
      <c r="Q226"/>
    </row>
    <row r="227" spans="9:17" x14ac:dyDescent="0.25">
      <c r="I227"/>
      <c r="K227"/>
      <c r="M227"/>
      <c r="O227"/>
      <c r="Q227"/>
    </row>
    <row r="228" spans="9:17" x14ac:dyDescent="0.25">
      <c r="I228"/>
      <c r="K228"/>
      <c r="M228"/>
      <c r="O228"/>
      <c r="Q228"/>
    </row>
    <row r="229" spans="9:17" x14ac:dyDescent="0.25">
      <c r="I229"/>
      <c r="K229"/>
      <c r="M229"/>
      <c r="O229"/>
      <c r="Q229"/>
    </row>
    <row r="230" spans="9:17" x14ac:dyDescent="0.25">
      <c r="I230"/>
      <c r="K230"/>
      <c r="M230"/>
      <c r="O230"/>
      <c r="Q230"/>
    </row>
    <row r="231" spans="9:17" x14ac:dyDescent="0.25">
      <c r="I231"/>
      <c r="K231"/>
      <c r="M231"/>
      <c r="O231"/>
      <c r="Q231"/>
    </row>
    <row r="232" spans="9:17" x14ac:dyDescent="0.25">
      <c r="I232"/>
      <c r="K232"/>
      <c r="M232"/>
      <c r="O232"/>
      <c r="Q232"/>
    </row>
    <row r="233" spans="9:17" x14ac:dyDescent="0.25">
      <c r="I233"/>
      <c r="K233"/>
      <c r="M233"/>
      <c r="O233"/>
      <c r="Q233"/>
    </row>
    <row r="234" spans="9:17" x14ac:dyDescent="0.25">
      <c r="I234"/>
      <c r="K234"/>
      <c r="M234"/>
      <c r="O234"/>
      <c r="Q234"/>
    </row>
    <row r="235" spans="9:17" x14ac:dyDescent="0.25">
      <c r="I235"/>
      <c r="K235"/>
      <c r="M235"/>
      <c r="O235"/>
      <c r="Q235"/>
    </row>
    <row r="236" spans="9:17" x14ac:dyDescent="0.25">
      <c r="I236"/>
      <c r="K236"/>
      <c r="M236"/>
      <c r="O236"/>
      <c r="Q236"/>
    </row>
    <row r="237" spans="9:17" x14ac:dyDescent="0.25">
      <c r="I237"/>
      <c r="K237"/>
      <c r="M237"/>
      <c r="O237"/>
      <c r="Q237"/>
    </row>
    <row r="238" spans="9:17" x14ac:dyDescent="0.25">
      <c r="I238"/>
      <c r="K238"/>
      <c r="M238"/>
      <c r="O238"/>
      <c r="Q238"/>
    </row>
    <row r="239" spans="9:17" x14ac:dyDescent="0.25">
      <c r="I239"/>
      <c r="K239"/>
      <c r="M239"/>
      <c r="O239"/>
      <c r="Q239"/>
    </row>
    <row r="240" spans="9:17" x14ac:dyDescent="0.25">
      <c r="I240"/>
      <c r="K240"/>
      <c r="M240"/>
      <c r="O240"/>
      <c r="Q240"/>
    </row>
    <row r="241" spans="9:17" x14ac:dyDescent="0.25">
      <c r="I241"/>
      <c r="K241"/>
      <c r="M241"/>
      <c r="O241"/>
      <c r="Q241"/>
    </row>
    <row r="242" spans="9:17" x14ac:dyDescent="0.25">
      <c r="I242"/>
      <c r="K242"/>
      <c r="M242"/>
      <c r="O242"/>
      <c r="Q242"/>
    </row>
    <row r="243" spans="9:17" x14ac:dyDescent="0.25">
      <c r="I243"/>
      <c r="K243"/>
      <c r="M243"/>
      <c r="O243"/>
      <c r="Q243"/>
    </row>
    <row r="244" spans="9:17" x14ac:dyDescent="0.25">
      <c r="I244"/>
      <c r="K244"/>
      <c r="M244"/>
      <c r="O244"/>
      <c r="Q244"/>
    </row>
    <row r="245" spans="9:17" x14ac:dyDescent="0.25">
      <c r="I245"/>
      <c r="K245"/>
      <c r="M245"/>
      <c r="O245"/>
      <c r="Q245"/>
    </row>
    <row r="246" spans="9:17" x14ac:dyDescent="0.25">
      <c r="I246"/>
      <c r="K246"/>
      <c r="M246"/>
      <c r="O246"/>
      <c r="Q246"/>
    </row>
    <row r="247" spans="9:17" x14ac:dyDescent="0.25">
      <c r="I247"/>
      <c r="K247"/>
      <c r="M247"/>
      <c r="O247"/>
      <c r="Q247"/>
    </row>
    <row r="248" spans="9:17" x14ac:dyDescent="0.25">
      <c r="I248"/>
      <c r="K248"/>
      <c r="M248"/>
      <c r="O248"/>
      <c r="Q248"/>
    </row>
    <row r="249" spans="9:17" x14ac:dyDescent="0.25">
      <c r="I249"/>
      <c r="K249"/>
      <c r="M249"/>
      <c r="O249"/>
      <c r="Q249"/>
    </row>
  </sheetData>
  <mergeCells count="21">
    <mergeCell ref="E4:E6"/>
    <mergeCell ref="G4:G6"/>
    <mergeCell ref="H4:O4"/>
    <mergeCell ref="A8:A26"/>
    <mergeCell ref="A4:A6"/>
    <mergeCell ref="B4:B6"/>
    <mergeCell ref="C4:C6"/>
    <mergeCell ref="B20:B26"/>
    <mergeCell ref="B8:B13"/>
    <mergeCell ref="B14:B19"/>
    <mergeCell ref="D4:D6"/>
    <mergeCell ref="T4:T6"/>
    <mergeCell ref="U4:U6"/>
    <mergeCell ref="H5:I5"/>
    <mergeCell ref="F4:F6"/>
    <mergeCell ref="P4:Q5"/>
    <mergeCell ref="R4:R6"/>
    <mergeCell ref="S4:S6"/>
    <mergeCell ref="J5:K5"/>
    <mergeCell ref="L5:M5"/>
    <mergeCell ref="N5:O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6">
      <formula1>$C$1:$E$1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workbookViewId="0">
      <pane ySplit="5" topLeftCell="A6" activePane="bottomLeft" state="frozen"/>
      <selection activeCell="R5" sqref="R5"/>
      <selection pane="bottomLeft" activeCell="C3" sqref="C3:D5"/>
    </sheetView>
  </sheetViews>
  <sheetFormatPr baseColWidth="10" defaultRowHeight="15" x14ac:dyDescent="0.25"/>
  <cols>
    <col min="1" max="2" width="35.7109375" customWidth="1"/>
    <col min="3" max="3" width="27.42578125" customWidth="1"/>
    <col min="4" max="4" width="27.42578125" style="464" customWidth="1"/>
    <col min="5" max="7" width="27.42578125" customWidth="1"/>
    <col min="8" max="8" width="15.28515625" customWidth="1"/>
    <col min="9" max="9" width="11.5703125" style="232"/>
    <col min="10" max="10" width="15.28515625" customWidth="1"/>
    <col min="11" max="11" width="18.85546875" style="232" customWidth="1"/>
    <col min="13" max="13" width="11.5703125" style="232"/>
    <col min="15" max="15" width="11.5703125" style="232"/>
    <col min="16" max="16" width="15.28515625" customWidth="1"/>
    <col min="17" max="17" width="18.28515625" style="232" customWidth="1"/>
    <col min="18" max="18" width="14.140625" hidden="1" customWidth="1"/>
    <col min="19" max="21" width="14.140625" customWidth="1"/>
    <col min="22" max="22" width="17" customWidth="1"/>
  </cols>
  <sheetData>
    <row r="1" spans="1:22" ht="18.75" x14ac:dyDescent="0.25">
      <c r="B1" s="513" t="s">
        <v>1605</v>
      </c>
      <c r="C1" s="513" t="s">
        <v>1606</v>
      </c>
      <c r="D1" s="513" t="s">
        <v>1607</v>
      </c>
      <c r="E1" s="513" t="s">
        <v>1608</v>
      </c>
      <c r="F1" s="283"/>
      <c r="G1" s="283"/>
      <c r="H1" s="283" t="s">
        <v>477</v>
      </c>
      <c r="J1" s="283"/>
      <c r="K1" s="283"/>
      <c r="L1" s="283"/>
      <c r="M1" s="283"/>
      <c r="N1" s="283"/>
      <c r="O1" s="283"/>
      <c r="P1" s="283"/>
      <c r="Q1" s="283"/>
      <c r="R1" s="283"/>
      <c r="S1" s="283"/>
      <c r="T1" s="283"/>
      <c r="U1" s="283"/>
      <c r="V1" s="283"/>
    </row>
    <row r="2" spans="1:22" x14ac:dyDescent="0.25">
      <c r="A2" s="268" t="s">
        <v>1338</v>
      </c>
      <c r="B2" s="268"/>
      <c r="C2" s="268"/>
      <c r="D2" s="268"/>
      <c r="E2" s="268"/>
      <c r="F2" s="268"/>
      <c r="G2" s="268"/>
      <c r="H2" s="268"/>
      <c r="I2" s="268"/>
      <c r="J2" s="268"/>
      <c r="K2" s="268"/>
      <c r="L2" s="268"/>
      <c r="M2" s="268"/>
      <c r="N2" s="268"/>
      <c r="O2" s="268"/>
      <c r="P2" s="268"/>
      <c r="Q2" s="268"/>
      <c r="R2" s="268"/>
      <c r="S2" s="268"/>
      <c r="T2" s="268"/>
      <c r="U2" s="268"/>
      <c r="V2" s="268"/>
    </row>
    <row r="3" spans="1:22" ht="15" customHeight="1" x14ac:dyDescent="0.25">
      <c r="A3" s="575" t="s">
        <v>96</v>
      </c>
      <c r="B3" s="574" t="s">
        <v>110</v>
      </c>
      <c r="C3" s="577" t="s">
        <v>1536</v>
      </c>
      <c r="D3" s="577" t="s">
        <v>1537</v>
      </c>
      <c r="E3" s="577" t="s">
        <v>86</v>
      </c>
      <c r="F3" s="577" t="s">
        <v>390</v>
      </c>
      <c r="G3" s="577" t="s">
        <v>87</v>
      </c>
      <c r="H3" s="580" t="s">
        <v>99</v>
      </c>
      <c r="I3" s="586"/>
      <c r="J3" s="586"/>
      <c r="K3" s="586"/>
      <c r="L3" s="586"/>
      <c r="M3" s="586"/>
      <c r="N3" s="586"/>
      <c r="O3" s="581"/>
      <c r="P3" s="582" t="s">
        <v>100</v>
      </c>
      <c r="Q3" s="583"/>
      <c r="R3" s="574" t="s">
        <v>101</v>
      </c>
      <c r="S3" s="574" t="s">
        <v>102</v>
      </c>
      <c r="T3" s="574" t="s">
        <v>109</v>
      </c>
      <c r="U3" s="574" t="s">
        <v>108</v>
      </c>
      <c r="V3" s="571" t="s">
        <v>88</v>
      </c>
    </row>
    <row r="4" spans="1:22" ht="15" customHeight="1" x14ac:dyDescent="0.25">
      <c r="A4" s="575"/>
      <c r="B4" s="575"/>
      <c r="C4" s="578"/>
      <c r="D4" s="578"/>
      <c r="E4" s="578"/>
      <c r="F4" s="578"/>
      <c r="G4" s="578"/>
      <c r="H4" s="580" t="s">
        <v>103</v>
      </c>
      <c r="I4" s="581"/>
      <c r="J4" s="580" t="s">
        <v>104</v>
      </c>
      <c r="K4" s="581"/>
      <c r="L4" s="580" t="s">
        <v>105</v>
      </c>
      <c r="M4" s="581"/>
      <c r="N4" s="580" t="s">
        <v>106</v>
      </c>
      <c r="O4" s="581"/>
      <c r="P4" s="584"/>
      <c r="Q4" s="585"/>
      <c r="R4" s="575"/>
      <c r="S4" s="575"/>
      <c r="T4" s="575"/>
      <c r="U4" s="575"/>
      <c r="V4" s="572"/>
    </row>
    <row r="5" spans="1:22" ht="25.5" x14ac:dyDescent="0.25">
      <c r="A5" s="576"/>
      <c r="B5" s="576"/>
      <c r="C5" s="579"/>
      <c r="D5" s="579"/>
      <c r="E5" s="579"/>
      <c r="F5" s="579"/>
      <c r="G5" s="579"/>
      <c r="H5" s="440" t="s">
        <v>107</v>
      </c>
      <c r="I5" s="440" t="s">
        <v>12</v>
      </c>
      <c r="J5" s="440" t="s">
        <v>107</v>
      </c>
      <c r="K5" s="440" t="s">
        <v>12</v>
      </c>
      <c r="L5" s="440" t="s">
        <v>107</v>
      </c>
      <c r="M5" s="440" t="s">
        <v>12</v>
      </c>
      <c r="N5" s="440" t="s">
        <v>107</v>
      </c>
      <c r="O5" s="440" t="s">
        <v>12</v>
      </c>
      <c r="P5" s="440" t="s">
        <v>107</v>
      </c>
      <c r="Q5" s="440" t="s">
        <v>12</v>
      </c>
      <c r="R5" s="576"/>
      <c r="S5" s="576"/>
      <c r="T5" s="576"/>
      <c r="U5" s="576"/>
      <c r="V5" s="573"/>
    </row>
    <row r="6" spans="1:22" s="365" customFormat="1" ht="15.75" x14ac:dyDescent="0.25">
      <c r="A6" s="441"/>
      <c r="B6" s="442"/>
      <c r="C6" s="443"/>
      <c r="D6" s="443"/>
      <c r="E6" s="443"/>
      <c r="F6" s="444"/>
      <c r="G6" s="443"/>
      <c r="H6" s="445"/>
      <c r="I6" s="445"/>
      <c r="J6" s="445"/>
      <c r="K6" s="445"/>
      <c r="L6" s="445"/>
      <c r="M6" s="445"/>
      <c r="N6" s="445"/>
      <c r="O6" s="445"/>
      <c r="P6" s="445"/>
      <c r="Q6" s="445"/>
      <c r="R6" s="446"/>
      <c r="S6" s="446"/>
      <c r="T6" s="446"/>
      <c r="U6" s="446"/>
      <c r="V6" s="447"/>
    </row>
    <row r="7" spans="1:22" ht="15.75" x14ac:dyDescent="0.25">
      <c r="A7" s="599" t="s">
        <v>1434</v>
      </c>
      <c r="B7" s="596" t="s">
        <v>1339</v>
      </c>
      <c r="C7" s="74"/>
      <c r="D7" s="74"/>
      <c r="E7" s="325"/>
      <c r="F7" s="325"/>
      <c r="G7" s="276"/>
      <c r="H7" s="355"/>
      <c r="I7" s="356"/>
      <c r="J7" s="355"/>
      <c r="K7" s="356"/>
      <c r="L7" s="355"/>
      <c r="M7" s="356"/>
      <c r="N7" s="355"/>
      <c r="O7" s="356"/>
      <c r="P7" s="398">
        <f>H7+J7+L7+N7</f>
        <v>0</v>
      </c>
      <c r="Q7" s="399">
        <f>I7+K7+M7+O7</f>
        <v>0</v>
      </c>
      <c r="R7" s="325"/>
      <c r="S7" s="325"/>
      <c r="T7" s="325"/>
      <c r="U7" s="325"/>
      <c r="V7" s="325"/>
    </row>
    <row r="8" spans="1:22" s="365" customFormat="1" ht="15.75" x14ac:dyDescent="0.25">
      <c r="A8" s="599"/>
      <c r="B8" s="597"/>
      <c r="C8" s="74"/>
      <c r="D8" s="74"/>
      <c r="E8" s="325"/>
      <c r="F8" s="325"/>
      <c r="G8" s="276"/>
      <c r="H8" s="355"/>
      <c r="I8" s="356"/>
      <c r="J8" s="355"/>
      <c r="K8" s="356"/>
      <c r="L8" s="355"/>
      <c r="M8" s="356"/>
      <c r="N8" s="355"/>
      <c r="O8" s="356"/>
      <c r="P8" s="398">
        <f t="shared" ref="P8:P33" si="0">H8+J8+L8+N8</f>
        <v>0</v>
      </c>
      <c r="Q8" s="399">
        <f t="shared" ref="Q8:Q33" si="1">I8+K8+M8+O8</f>
        <v>0</v>
      </c>
      <c r="R8" s="325"/>
      <c r="S8" s="325"/>
      <c r="T8" s="325"/>
      <c r="U8" s="325"/>
      <c r="V8" s="325"/>
    </row>
    <row r="9" spans="1:22" s="365" customFormat="1" ht="15.75" x14ac:dyDescent="0.25">
      <c r="A9" s="599"/>
      <c r="B9" s="597"/>
      <c r="C9" s="74"/>
      <c r="D9" s="74"/>
      <c r="E9" s="325"/>
      <c r="F9" s="325"/>
      <c r="G9" s="276"/>
      <c r="H9" s="355"/>
      <c r="I9" s="356"/>
      <c r="J9" s="355"/>
      <c r="K9" s="356"/>
      <c r="L9" s="355"/>
      <c r="M9" s="356"/>
      <c r="N9" s="355"/>
      <c r="O9" s="356"/>
      <c r="P9" s="398">
        <f t="shared" si="0"/>
        <v>0</v>
      </c>
      <c r="Q9" s="399">
        <f t="shared" si="1"/>
        <v>0</v>
      </c>
      <c r="R9" s="325"/>
      <c r="S9" s="325"/>
      <c r="T9" s="325"/>
      <c r="U9" s="325"/>
      <c r="V9" s="325"/>
    </row>
    <row r="10" spans="1:22" ht="15.75" x14ac:dyDescent="0.25">
      <c r="A10" s="599"/>
      <c r="B10" s="597"/>
      <c r="C10" s="74"/>
      <c r="D10" s="74"/>
      <c r="E10" s="325"/>
      <c r="F10" s="325"/>
      <c r="G10" s="276"/>
      <c r="H10" s="355"/>
      <c r="I10" s="356"/>
      <c r="J10" s="355"/>
      <c r="K10" s="356"/>
      <c r="L10" s="355"/>
      <c r="M10" s="356"/>
      <c r="N10" s="355"/>
      <c r="O10" s="356"/>
      <c r="P10" s="398">
        <f t="shared" si="0"/>
        <v>0</v>
      </c>
      <c r="Q10" s="399">
        <f t="shared" si="1"/>
        <v>0</v>
      </c>
      <c r="R10" s="325"/>
      <c r="S10" s="325"/>
      <c r="T10" s="325"/>
      <c r="U10" s="325"/>
      <c r="V10" s="325"/>
    </row>
    <row r="11" spans="1:22" ht="15.75" x14ac:dyDescent="0.25">
      <c r="A11" s="599"/>
      <c r="B11" s="597"/>
      <c r="C11" s="74"/>
      <c r="D11" s="74"/>
      <c r="E11" s="325"/>
      <c r="F11" s="325"/>
      <c r="G11" s="276"/>
      <c r="H11" s="355"/>
      <c r="I11" s="356"/>
      <c r="J11" s="355"/>
      <c r="K11" s="356"/>
      <c r="L11" s="355"/>
      <c r="M11" s="356"/>
      <c r="N11" s="355"/>
      <c r="O11" s="356"/>
      <c r="P11" s="398">
        <f t="shared" si="0"/>
        <v>0</v>
      </c>
      <c r="Q11" s="399">
        <f t="shared" si="1"/>
        <v>0</v>
      </c>
      <c r="R11" s="325"/>
      <c r="S11" s="325"/>
      <c r="T11" s="325"/>
      <c r="U11" s="325"/>
      <c r="V11" s="325"/>
    </row>
    <row r="12" spans="1:22" ht="15.75" x14ac:dyDescent="0.25">
      <c r="A12" s="599"/>
      <c r="B12" s="598"/>
      <c r="C12" s="74"/>
      <c r="D12" s="74"/>
      <c r="E12" s="325"/>
      <c r="F12" s="325"/>
      <c r="G12" s="276"/>
      <c r="H12" s="355"/>
      <c r="I12" s="356"/>
      <c r="J12" s="355"/>
      <c r="K12" s="356"/>
      <c r="L12" s="355"/>
      <c r="M12" s="356"/>
      <c r="N12" s="355"/>
      <c r="O12" s="356"/>
      <c r="P12" s="398">
        <f t="shared" si="0"/>
        <v>0</v>
      </c>
      <c r="Q12" s="399">
        <f t="shared" si="1"/>
        <v>0</v>
      </c>
      <c r="R12" s="325"/>
      <c r="S12" s="325"/>
      <c r="T12" s="325"/>
      <c r="U12" s="325"/>
      <c r="V12" s="325"/>
    </row>
    <row r="13" spans="1:22" ht="15.75" x14ac:dyDescent="0.25">
      <c r="A13" s="597" t="s">
        <v>1435</v>
      </c>
      <c r="B13" s="596" t="s">
        <v>1436</v>
      </c>
      <c r="C13" s="74"/>
      <c r="D13" s="74"/>
      <c r="E13" s="308"/>
      <c r="F13" s="308"/>
      <c r="G13" s="308"/>
      <c r="H13" s="355"/>
      <c r="I13" s="356"/>
      <c r="J13" s="355"/>
      <c r="K13" s="356"/>
      <c r="L13" s="355"/>
      <c r="M13" s="356"/>
      <c r="N13" s="355"/>
      <c r="O13" s="356"/>
      <c r="P13" s="398">
        <f t="shared" si="0"/>
        <v>0</v>
      </c>
      <c r="Q13" s="399">
        <f t="shared" si="1"/>
        <v>0</v>
      </c>
      <c r="R13" s="325"/>
      <c r="S13" s="325"/>
      <c r="T13" s="325"/>
      <c r="U13" s="325"/>
      <c r="V13" s="325"/>
    </row>
    <row r="14" spans="1:22" ht="15.75" x14ac:dyDescent="0.25">
      <c r="A14" s="597"/>
      <c r="B14" s="597"/>
      <c r="C14" s="74"/>
      <c r="D14" s="74"/>
      <c r="E14" s="325"/>
      <c r="F14" s="325"/>
      <c r="G14" s="276"/>
      <c r="H14" s="355"/>
      <c r="I14" s="356"/>
      <c r="J14" s="355"/>
      <c r="K14" s="356"/>
      <c r="L14" s="355"/>
      <c r="M14" s="356"/>
      <c r="N14" s="355"/>
      <c r="O14" s="356"/>
      <c r="P14" s="398">
        <f t="shared" si="0"/>
        <v>0</v>
      </c>
      <c r="Q14" s="399">
        <f t="shared" si="1"/>
        <v>0</v>
      </c>
      <c r="R14" s="325"/>
      <c r="S14" s="325"/>
      <c r="T14" s="325"/>
      <c r="U14" s="325"/>
      <c r="V14" s="325"/>
    </row>
    <row r="15" spans="1:22" ht="15.75" x14ac:dyDescent="0.25">
      <c r="A15" s="597"/>
      <c r="B15" s="597"/>
      <c r="C15" s="74"/>
      <c r="D15" s="74"/>
      <c r="E15" s="325"/>
      <c r="F15" s="325"/>
      <c r="G15" s="276"/>
      <c r="H15" s="355"/>
      <c r="I15" s="356"/>
      <c r="J15" s="355"/>
      <c r="K15" s="356"/>
      <c r="L15" s="355"/>
      <c r="M15" s="356"/>
      <c r="N15" s="355"/>
      <c r="O15" s="356"/>
      <c r="P15" s="398">
        <f t="shared" si="0"/>
        <v>0</v>
      </c>
      <c r="Q15" s="399">
        <f t="shared" si="1"/>
        <v>0</v>
      </c>
      <c r="R15" s="325"/>
      <c r="S15" s="325"/>
      <c r="T15" s="325"/>
      <c r="U15" s="325"/>
      <c r="V15" s="325"/>
    </row>
    <row r="16" spans="1:22" ht="15.75" x14ac:dyDescent="0.25">
      <c r="A16" s="597"/>
      <c r="B16" s="597"/>
      <c r="C16" s="74"/>
      <c r="D16" s="74"/>
      <c r="E16" s="325"/>
      <c r="F16" s="325"/>
      <c r="G16" s="276"/>
      <c r="H16" s="355"/>
      <c r="I16" s="356"/>
      <c r="J16" s="355"/>
      <c r="K16" s="356"/>
      <c r="L16" s="355"/>
      <c r="M16" s="356"/>
      <c r="N16" s="355"/>
      <c r="O16" s="356"/>
      <c r="P16" s="398">
        <f t="shared" si="0"/>
        <v>0</v>
      </c>
      <c r="Q16" s="399">
        <f t="shared" si="1"/>
        <v>0</v>
      </c>
      <c r="R16" s="325"/>
      <c r="S16" s="325"/>
      <c r="T16" s="325"/>
      <c r="U16" s="325"/>
      <c r="V16" s="325"/>
    </row>
    <row r="17" spans="1:22" ht="15.75" x14ac:dyDescent="0.25">
      <c r="A17" s="597"/>
      <c r="B17" s="597"/>
      <c r="C17" s="74"/>
      <c r="D17" s="74"/>
      <c r="E17" s="325"/>
      <c r="F17" s="325"/>
      <c r="G17" s="276"/>
      <c r="H17" s="355"/>
      <c r="I17" s="356"/>
      <c r="J17" s="355"/>
      <c r="K17" s="356"/>
      <c r="L17" s="355"/>
      <c r="M17" s="356"/>
      <c r="N17" s="355"/>
      <c r="O17" s="356"/>
      <c r="P17" s="398">
        <f t="shared" si="0"/>
        <v>0</v>
      </c>
      <c r="Q17" s="399">
        <f t="shared" si="1"/>
        <v>0</v>
      </c>
      <c r="R17" s="325"/>
      <c r="S17" s="325"/>
      <c r="T17" s="325"/>
      <c r="U17" s="325"/>
      <c r="V17" s="325"/>
    </row>
    <row r="18" spans="1:22" ht="15.75" x14ac:dyDescent="0.25">
      <c r="A18" s="597"/>
      <c r="B18" s="597"/>
      <c r="C18" s="74"/>
      <c r="D18" s="74"/>
      <c r="E18" s="325"/>
      <c r="F18" s="325"/>
      <c r="G18" s="276"/>
      <c r="H18" s="355"/>
      <c r="I18" s="356"/>
      <c r="J18" s="355"/>
      <c r="K18" s="356"/>
      <c r="L18" s="355"/>
      <c r="M18" s="356"/>
      <c r="N18" s="355"/>
      <c r="O18" s="356"/>
      <c r="P18" s="398">
        <f t="shared" si="0"/>
        <v>0</v>
      </c>
      <c r="Q18" s="399">
        <f t="shared" si="1"/>
        <v>0</v>
      </c>
      <c r="R18" s="325"/>
      <c r="S18" s="325"/>
      <c r="T18" s="325"/>
      <c r="U18" s="325"/>
      <c r="V18" s="325"/>
    </row>
    <row r="19" spans="1:22" ht="15.75" x14ac:dyDescent="0.25">
      <c r="A19" s="598"/>
      <c r="B19" s="598"/>
      <c r="C19" s="74"/>
      <c r="D19" s="74"/>
      <c r="E19" s="325"/>
      <c r="F19" s="325"/>
      <c r="G19" s="276"/>
      <c r="H19" s="355"/>
      <c r="I19" s="356"/>
      <c r="J19" s="355"/>
      <c r="K19" s="356"/>
      <c r="L19" s="355"/>
      <c r="M19" s="356"/>
      <c r="N19" s="355"/>
      <c r="O19" s="356"/>
      <c r="P19" s="398">
        <f t="shared" si="0"/>
        <v>0</v>
      </c>
      <c r="Q19" s="399">
        <f t="shared" si="1"/>
        <v>0</v>
      </c>
      <c r="R19" s="325"/>
      <c r="S19" s="325"/>
      <c r="T19" s="325"/>
      <c r="U19" s="325"/>
      <c r="V19" s="325"/>
    </row>
    <row r="20" spans="1:22" ht="15.75" x14ac:dyDescent="0.25">
      <c r="A20" s="596" t="s">
        <v>1437</v>
      </c>
      <c r="B20" s="596" t="s">
        <v>1438</v>
      </c>
      <c r="C20" s="74"/>
      <c r="D20" s="74"/>
      <c r="E20" s="325"/>
      <c r="F20" s="325"/>
      <c r="G20" s="276"/>
      <c r="H20" s="355"/>
      <c r="I20" s="356"/>
      <c r="J20" s="355"/>
      <c r="K20" s="356"/>
      <c r="L20" s="355"/>
      <c r="M20" s="356"/>
      <c r="N20" s="355"/>
      <c r="O20" s="356"/>
      <c r="P20" s="398">
        <f t="shared" si="0"/>
        <v>0</v>
      </c>
      <c r="Q20" s="399">
        <f t="shared" si="1"/>
        <v>0</v>
      </c>
      <c r="R20" s="325"/>
      <c r="S20" s="325"/>
      <c r="T20" s="325"/>
      <c r="U20" s="325"/>
      <c r="V20" s="325"/>
    </row>
    <row r="21" spans="1:22" s="365" customFormat="1" ht="15.75" x14ac:dyDescent="0.25">
      <c r="A21" s="597"/>
      <c r="B21" s="597"/>
      <c r="C21" s="74"/>
      <c r="D21" s="74"/>
      <c r="E21" s="325"/>
      <c r="F21" s="325"/>
      <c r="G21" s="276"/>
      <c r="H21" s="355"/>
      <c r="I21" s="356"/>
      <c r="J21" s="355"/>
      <c r="K21" s="356"/>
      <c r="L21" s="355"/>
      <c r="M21" s="356"/>
      <c r="N21" s="355"/>
      <c r="O21" s="356"/>
      <c r="P21" s="398">
        <f t="shared" si="0"/>
        <v>0</v>
      </c>
      <c r="Q21" s="399">
        <f t="shared" si="1"/>
        <v>0</v>
      </c>
      <c r="R21" s="325"/>
      <c r="S21" s="325"/>
      <c r="T21" s="325"/>
      <c r="U21" s="325"/>
      <c r="V21" s="325"/>
    </row>
    <row r="22" spans="1:22" s="365" customFormat="1" ht="15.75" x14ac:dyDescent="0.25">
      <c r="A22" s="597"/>
      <c r="B22" s="597"/>
      <c r="C22" s="74"/>
      <c r="D22" s="74"/>
      <c r="E22" s="325"/>
      <c r="F22" s="325"/>
      <c r="G22" s="276"/>
      <c r="H22" s="355"/>
      <c r="I22" s="356"/>
      <c r="J22" s="355"/>
      <c r="K22" s="356"/>
      <c r="L22" s="355"/>
      <c r="M22" s="356"/>
      <c r="N22" s="355"/>
      <c r="O22" s="356"/>
      <c r="P22" s="398">
        <f t="shared" si="0"/>
        <v>0</v>
      </c>
      <c r="Q22" s="399">
        <f t="shared" si="1"/>
        <v>0</v>
      </c>
      <c r="R22" s="325"/>
      <c r="S22" s="325"/>
      <c r="T22" s="325"/>
      <c r="U22" s="325"/>
      <c r="V22" s="325"/>
    </row>
    <row r="23" spans="1:22" s="365" customFormat="1" ht="15.75" x14ac:dyDescent="0.25">
      <c r="A23" s="597"/>
      <c r="B23" s="597"/>
      <c r="C23" s="74"/>
      <c r="D23" s="74"/>
      <c r="E23" s="325"/>
      <c r="F23" s="325"/>
      <c r="G23" s="276"/>
      <c r="H23" s="355"/>
      <c r="I23" s="356"/>
      <c r="J23" s="355"/>
      <c r="K23" s="356"/>
      <c r="L23" s="355"/>
      <c r="M23" s="356"/>
      <c r="N23" s="355"/>
      <c r="O23" s="356"/>
      <c r="P23" s="398">
        <f t="shared" si="0"/>
        <v>0</v>
      </c>
      <c r="Q23" s="399">
        <f t="shared" si="1"/>
        <v>0</v>
      </c>
      <c r="R23" s="325"/>
      <c r="S23" s="325"/>
      <c r="T23" s="325"/>
      <c r="U23" s="325"/>
      <c r="V23" s="325"/>
    </row>
    <row r="24" spans="1:22" ht="15.75" x14ac:dyDescent="0.25">
      <c r="A24" s="597"/>
      <c r="B24" s="597"/>
      <c r="C24" s="74"/>
      <c r="D24" s="74"/>
      <c r="E24" s="325"/>
      <c r="F24" s="325"/>
      <c r="G24" s="276"/>
      <c r="H24" s="355"/>
      <c r="I24" s="356"/>
      <c r="J24" s="355"/>
      <c r="K24" s="356"/>
      <c r="L24" s="355"/>
      <c r="M24" s="356"/>
      <c r="N24" s="355"/>
      <c r="O24" s="356"/>
      <c r="P24" s="398">
        <f t="shared" si="0"/>
        <v>0</v>
      </c>
      <c r="Q24" s="399">
        <f t="shared" si="1"/>
        <v>0</v>
      </c>
      <c r="R24" s="325"/>
      <c r="S24" s="325"/>
      <c r="T24" s="325"/>
      <c r="U24" s="325"/>
      <c r="V24" s="325"/>
    </row>
    <row r="25" spans="1:22" ht="15.75" x14ac:dyDescent="0.25">
      <c r="A25" s="597"/>
      <c r="B25" s="597"/>
      <c r="C25" s="74"/>
      <c r="D25" s="74"/>
      <c r="E25" s="325"/>
      <c r="F25" s="325"/>
      <c r="G25" s="276"/>
      <c r="H25" s="355"/>
      <c r="I25" s="356"/>
      <c r="J25" s="355"/>
      <c r="K25" s="356"/>
      <c r="L25" s="355"/>
      <c r="M25" s="356"/>
      <c r="N25" s="355"/>
      <c r="O25" s="356"/>
      <c r="P25" s="398">
        <f t="shared" si="0"/>
        <v>0</v>
      </c>
      <c r="Q25" s="399">
        <f t="shared" si="1"/>
        <v>0</v>
      </c>
      <c r="R25" s="325"/>
      <c r="S25" s="325"/>
      <c r="T25" s="325"/>
      <c r="U25" s="325"/>
      <c r="V25" s="325"/>
    </row>
    <row r="26" spans="1:22" ht="15.75" x14ac:dyDescent="0.25">
      <c r="A26" s="598"/>
      <c r="B26" s="598"/>
      <c r="C26" s="74"/>
      <c r="D26" s="74"/>
      <c r="E26" s="325"/>
      <c r="F26" s="325"/>
      <c r="G26" s="276"/>
      <c r="H26" s="355"/>
      <c r="I26" s="356"/>
      <c r="J26" s="355"/>
      <c r="K26" s="356"/>
      <c r="L26" s="355"/>
      <c r="M26" s="356"/>
      <c r="N26" s="355"/>
      <c r="O26" s="356"/>
      <c r="P26" s="398">
        <f t="shared" si="0"/>
        <v>0</v>
      </c>
      <c r="Q26" s="399">
        <f t="shared" si="1"/>
        <v>0</v>
      </c>
      <c r="R26" s="325"/>
      <c r="S26" s="325"/>
      <c r="T26" s="325"/>
      <c r="U26" s="325"/>
      <c r="V26" s="325"/>
    </row>
    <row r="27" spans="1:22" ht="15.75" x14ac:dyDescent="0.25">
      <c r="A27" s="596" t="s">
        <v>1439</v>
      </c>
      <c r="B27" s="596" t="s">
        <v>1440</v>
      </c>
      <c r="C27" s="74"/>
      <c r="D27" s="74"/>
      <c r="E27" s="325"/>
      <c r="F27" s="325"/>
      <c r="G27" s="276"/>
      <c r="H27" s="355"/>
      <c r="I27" s="356"/>
      <c r="J27" s="355"/>
      <c r="K27" s="356"/>
      <c r="L27" s="355"/>
      <c r="M27" s="356"/>
      <c r="N27" s="355"/>
      <c r="O27" s="356"/>
      <c r="P27" s="398">
        <f t="shared" si="0"/>
        <v>0</v>
      </c>
      <c r="Q27" s="399">
        <f t="shared" si="1"/>
        <v>0</v>
      </c>
      <c r="R27" s="325"/>
      <c r="S27" s="325"/>
      <c r="T27" s="325"/>
      <c r="U27" s="325"/>
      <c r="V27" s="325"/>
    </row>
    <row r="28" spans="1:22" s="365" customFormat="1" ht="15.75" x14ac:dyDescent="0.25">
      <c r="A28" s="597"/>
      <c r="B28" s="597"/>
      <c r="C28" s="74"/>
      <c r="D28" s="74"/>
      <c r="E28" s="325"/>
      <c r="F28" s="325"/>
      <c r="G28" s="276"/>
      <c r="H28" s="355"/>
      <c r="I28" s="356"/>
      <c r="J28" s="355"/>
      <c r="K28" s="356"/>
      <c r="L28" s="355"/>
      <c r="M28" s="356"/>
      <c r="N28" s="355"/>
      <c r="O28" s="356"/>
      <c r="P28" s="398">
        <f t="shared" si="0"/>
        <v>0</v>
      </c>
      <c r="Q28" s="399">
        <f t="shared" si="1"/>
        <v>0</v>
      </c>
      <c r="R28" s="325"/>
      <c r="S28" s="325"/>
      <c r="T28" s="325"/>
      <c r="U28" s="325"/>
      <c r="V28" s="325"/>
    </row>
    <row r="29" spans="1:22" s="365" customFormat="1" ht="15.75" x14ac:dyDescent="0.25">
      <c r="A29" s="597"/>
      <c r="B29" s="597"/>
      <c r="C29" s="74"/>
      <c r="D29" s="74"/>
      <c r="E29" s="325"/>
      <c r="F29" s="325"/>
      <c r="G29" s="276"/>
      <c r="H29" s="355"/>
      <c r="I29" s="356"/>
      <c r="J29" s="355"/>
      <c r="K29" s="356"/>
      <c r="L29" s="355"/>
      <c r="M29" s="356"/>
      <c r="N29" s="355"/>
      <c r="O29" s="356"/>
      <c r="P29" s="398">
        <f t="shared" si="0"/>
        <v>0</v>
      </c>
      <c r="Q29" s="399">
        <f t="shared" si="1"/>
        <v>0</v>
      </c>
      <c r="R29" s="325"/>
      <c r="S29" s="325"/>
      <c r="T29" s="325"/>
      <c r="U29" s="325"/>
      <c r="V29" s="325"/>
    </row>
    <row r="30" spans="1:22" s="365" customFormat="1" ht="15.75" x14ac:dyDescent="0.25">
      <c r="A30" s="597"/>
      <c r="B30" s="597"/>
      <c r="C30" s="74"/>
      <c r="D30" s="74"/>
      <c r="E30" s="325"/>
      <c r="F30" s="325"/>
      <c r="G30" s="276"/>
      <c r="H30" s="355"/>
      <c r="I30" s="356"/>
      <c r="J30" s="355"/>
      <c r="K30" s="356"/>
      <c r="L30" s="355"/>
      <c r="M30" s="356"/>
      <c r="N30" s="355"/>
      <c r="O30" s="356"/>
      <c r="P30" s="398">
        <f t="shared" si="0"/>
        <v>0</v>
      </c>
      <c r="Q30" s="399">
        <f t="shared" si="1"/>
        <v>0</v>
      </c>
      <c r="R30" s="325"/>
      <c r="S30" s="325"/>
      <c r="T30" s="325"/>
      <c r="U30" s="325"/>
      <c r="V30" s="325"/>
    </row>
    <row r="31" spans="1:22" ht="15.75" x14ac:dyDescent="0.25">
      <c r="A31" s="597"/>
      <c r="B31" s="597"/>
      <c r="C31" s="74"/>
      <c r="D31" s="74"/>
      <c r="E31" s="325"/>
      <c r="F31" s="325"/>
      <c r="G31" s="276"/>
      <c r="H31" s="355"/>
      <c r="I31" s="356"/>
      <c r="J31" s="355"/>
      <c r="K31" s="356"/>
      <c r="L31" s="355"/>
      <c r="M31" s="356"/>
      <c r="N31" s="355"/>
      <c r="O31" s="356"/>
      <c r="P31" s="398">
        <f t="shared" si="0"/>
        <v>0</v>
      </c>
      <c r="Q31" s="399">
        <f t="shared" si="1"/>
        <v>0</v>
      </c>
      <c r="R31" s="325"/>
      <c r="S31" s="325"/>
      <c r="T31" s="325"/>
      <c r="U31" s="325"/>
      <c r="V31" s="325"/>
    </row>
    <row r="32" spans="1:22" ht="15.75" x14ac:dyDescent="0.25">
      <c r="A32" s="597"/>
      <c r="B32" s="597"/>
      <c r="C32" s="74"/>
      <c r="D32" s="74"/>
      <c r="E32" s="325"/>
      <c r="F32" s="325"/>
      <c r="G32" s="276"/>
      <c r="H32" s="355"/>
      <c r="I32" s="356"/>
      <c r="J32" s="355"/>
      <c r="K32" s="356"/>
      <c r="L32" s="355"/>
      <c r="M32" s="356"/>
      <c r="N32" s="355"/>
      <c r="O32" s="356"/>
      <c r="P32" s="398">
        <f t="shared" si="0"/>
        <v>0</v>
      </c>
      <c r="Q32" s="399">
        <f t="shared" si="1"/>
        <v>0</v>
      </c>
      <c r="R32" s="325"/>
      <c r="S32" s="325"/>
      <c r="T32" s="325"/>
      <c r="U32" s="325"/>
      <c r="V32" s="325"/>
    </row>
    <row r="33" spans="1:22" ht="15.75" x14ac:dyDescent="0.25">
      <c r="A33" s="598"/>
      <c r="B33" s="598"/>
      <c r="C33" s="74"/>
      <c r="D33" s="74"/>
      <c r="E33" s="325"/>
      <c r="F33" s="325"/>
      <c r="G33" s="276"/>
      <c r="H33" s="355"/>
      <c r="I33" s="356"/>
      <c r="J33" s="355"/>
      <c r="K33" s="356"/>
      <c r="L33" s="355"/>
      <c r="M33" s="356"/>
      <c r="N33" s="355"/>
      <c r="O33" s="356"/>
      <c r="P33" s="398">
        <f t="shared" si="0"/>
        <v>0</v>
      </c>
      <c r="Q33" s="399">
        <f t="shared" si="1"/>
        <v>0</v>
      </c>
      <c r="R33" s="325"/>
      <c r="S33" s="325"/>
      <c r="T33" s="325"/>
      <c r="U33" s="325"/>
      <c r="V33" s="325"/>
    </row>
    <row r="34" spans="1:22" ht="15.6" customHeight="1" x14ac:dyDescent="0.25">
      <c r="A34" s="291"/>
      <c r="B34" s="292"/>
      <c r="C34" s="291" t="s">
        <v>117</v>
      </c>
      <c r="D34" s="292"/>
      <c r="E34" s="292"/>
      <c r="F34" s="292"/>
      <c r="G34" s="293"/>
      <c r="H34" s="282">
        <f t="shared" ref="H34:P34" si="2">SUM(H7:I33)</f>
        <v>0</v>
      </c>
      <c r="I34" s="282">
        <f t="shared" si="2"/>
        <v>0</v>
      </c>
      <c r="J34" s="282">
        <f t="shared" si="2"/>
        <v>0</v>
      </c>
      <c r="K34" s="282">
        <f t="shared" si="2"/>
        <v>0</v>
      </c>
      <c r="L34" s="282">
        <f t="shared" si="2"/>
        <v>0</v>
      </c>
      <c r="M34" s="282">
        <f t="shared" si="2"/>
        <v>0</v>
      </c>
      <c r="N34" s="282">
        <f t="shared" si="2"/>
        <v>0</v>
      </c>
      <c r="O34" s="282">
        <f t="shared" si="2"/>
        <v>0</v>
      </c>
      <c r="P34" s="282">
        <f t="shared" si="2"/>
        <v>0</v>
      </c>
      <c r="Q34" s="282">
        <f>SUM(Q7:R33)</f>
        <v>0</v>
      </c>
      <c r="R34" s="263"/>
      <c r="S34" s="263"/>
      <c r="T34" s="263"/>
      <c r="U34" s="263"/>
      <c r="V34" s="263"/>
    </row>
    <row r="38" spans="1:22" x14ac:dyDescent="0.25">
      <c r="C38" s="464"/>
    </row>
    <row r="39" spans="1:22" x14ac:dyDescent="0.25">
      <c r="C39" s="464"/>
    </row>
    <row r="40" spans="1:22" x14ac:dyDescent="0.25">
      <c r="C40" s="464"/>
    </row>
    <row r="41" spans="1:22" x14ac:dyDescent="0.25">
      <c r="C41" s="464"/>
    </row>
  </sheetData>
  <mergeCells count="26">
    <mergeCell ref="B20:B26"/>
    <mergeCell ref="A20:A26"/>
    <mergeCell ref="A27:A33"/>
    <mergeCell ref="B27:B33"/>
    <mergeCell ref="B7:B12"/>
    <mergeCell ref="B13:B19"/>
    <mergeCell ref="A7:A12"/>
    <mergeCell ref="A13:A19"/>
    <mergeCell ref="A3:A5"/>
    <mergeCell ref="B3:B5"/>
    <mergeCell ref="C3:C5"/>
    <mergeCell ref="E3:E5"/>
    <mergeCell ref="G3:G5"/>
    <mergeCell ref="F3:F5"/>
    <mergeCell ref="D3:D5"/>
    <mergeCell ref="V3:V5"/>
    <mergeCell ref="H4:I4"/>
    <mergeCell ref="J4:K4"/>
    <mergeCell ref="L4:M4"/>
    <mergeCell ref="N4:O4"/>
    <mergeCell ref="H3:O3"/>
    <mergeCell ref="P3:Q4"/>
    <mergeCell ref="R3:R5"/>
    <mergeCell ref="S3:S5"/>
    <mergeCell ref="T3:T5"/>
    <mergeCell ref="U3:U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33">
      <formula1>$B$1:$E$1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E37" sqref="E37"/>
    </sheetView>
  </sheetViews>
  <sheetFormatPr baseColWidth="10" defaultRowHeight="15" x14ac:dyDescent="0.25"/>
  <cols>
    <col min="1" max="2" width="21.7109375" customWidth="1"/>
    <col min="3" max="3" width="27.42578125" customWidth="1"/>
    <col min="4" max="4" width="27.42578125" style="464" customWidth="1"/>
    <col min="5" max="7" width="27.42578125" customWidth="1"/>
    <col min="8" max="8" width="15.28515625" customWidth="1"/>
    <col min="9" max="9" width="13.7109375" style="232" bestFit="1" customWidth="1"/>
    <col min="10" max="10" width="15.28515625" customWidth="1"/>
    <col min="11" max="11" width="18.85546875" style="232" customWidth="1"/>
    <col min="13" max="13" width="13.7109375" style="232" bestFit="1" customWidth="1"/>
    <col min="15" max="15" width="13.7109375" style="232" bestFit="1" customWidth="1"/>
    <col min="16" max="16" width="15.28515625" customWidth="1"/>
    <col min="17" max="17" width="18.28515625" style="232" customWidth="1"/>
    <col min="18" max="20" width="14.140625" customWidth="1"/>
    <col min="21" max="21" width="17" customWidth="1"/>
  </cols>
  <sheetData>
    <row r="1" spans="1:21" ht="18.75" x14ac:dyDescent="0.25">
      <c r="B1" s="283"/>
      <c r="C1" s="511" t="s">
        <v>1609</v>
      </c>
      <c r="D1" s="511"/>
      <c r="E1" s="283"/>
      <c r="F1" s="283"/>
      <c r="G1" s="283"/>
      <c r="H1" s="283" t="s">
        <v>1404</v>
      </c>
      <c r="K1" s="283"/>
      <c r="L1" s="283"/>
      <c r="M1" s="283"/>
      <c r="N1" s="283"/>
      <c r="O1" s="283"/>
      <c r="P1" s="283"/>
      <c r="Q1" s="283"/>
      <c r="R1" s="283"/>
      <c r="S1" s="283"/>
      <c r="T1" s="283"/>
      <c r="U1" s="283"/>
    </row>
    <row r="2" spans="1:21" ht="18.75" x14ac:dyDescent="0.25">
      <c r="A2" s="268" t="s">
        <v>1345</v>
      </c>
      <c r="B2" s="283"/>
      <c r="C2" s="283"/>
      <c r="D2" s="283"/>
      <c r="E2" s="283"/>
      <c r="F2" s="283"/>
      <c r="G2" s="283"/>
      <c r="H2" s="283"/>
      <c r="K2" s="283"/>
      <c r="L2" s="283"/>
      <c r="M2" s="283"/>
      <c r="N2" s="283"/>
      <c r="O2" s="283"/>
      <c r="P2" s="283"/>
      <c r="Q2" s="283"/>
      <c r="R2" s="283"/>
      <c r="S2" s="283"/>
      <c r="T2" s="283"/>
      <c r="U2" s="283"/>
    </row>
    <row r="3" spans="1:21" x14ac:dyDescent="0.25">
      <c r="A3" s="615" t="s">
        <v>1405</v>
      </c>
      <c r="B3" s="615"/>
      <c r="C3" s="615"/>
      <c r="D3" s="615"/>
      <c r="E3" s="615"/>
      <c r="F3" s="615"/>
      <c r="G3" s="615"/>
      <c r="H3" s="615"/>
      <c r="I3" s="615"/>
      <c r="J3" s="615"/>
      <c r="K3" s="615"/>
      <c r="L3" s="615"/>
      <c r="M3" s="615"/>
      <c r="N3" s="615"/>
      <c r="O3" s="615"/>
      <c r="P3" s="615"/>
      <c r="Q3" s="615"/>
      <c r="R3" s="615"/>
      <c r="S3" s="615"/>
      <c r="T3" s="615"/>
      <c r="U3" s="615"/>
    </row>
    <row r="4" spans="1:21" ht="15" customHeight="1" x14ac:dyDescent="0.25">
      <c r="A4" s="575" t="s">
        <v>96</v>
      </c>
      <c r="B4" s="574" t="s">
        <v>110</v>
      </c>
      <c r="C4" s="577" t="s">
        <v>1536</v>
      </c>
      <c r="D4" s="577" t="s">
        <v>1537</v>
      </c>
      <c r="E4" s="577" t="s">
        <v>86</v>
      </c>
      <c r="F4" s="577" t="s">
        <v>390</v>
      </c>
      <c r="G4" s="577" t="s">
        <v>87</v>
      </c>
      <c r="H4" s="580" t="s">
        <v>99</v>
      </c>
      <c r="I4" s="586"/>
      <c r="J4" s="586"/>
      <c r="K4" s="586"/>
      <c r="L4" s="586"/>
      <c r="M4" s="586"/>
      <c r="N4" s="586"/>
      <c r="O4" s="581"/>
      <c r="P4" s="582" t="s">
        <v>100</v>
      </c>
      <c r="Q4" s="583"/>
      <c r="R4" s="574" t="s">
        <v>102</v>
      </c>
      <c r="S4" s="574" t="s">
        <v>109</v>
      </c>
      <c r="T4" s="574" t="s">
        <v>108</v>
      </c>
      <c r="U4" s="571" t="s">
        <v>88</v>
      </c>
    </row>
    <row r="5" spans="1:21" ht="15" customHeight="1" x14ac:dyDescent="0.25">
      <c r="A5" s="575"/>
      <c r="B5" s="575"/>
      <c r="C5" s="578"/>
      <c r="D5" s="578"/>
      <c r="E5" s="578"/>
      <c r="F5" s="578"/>
      <c r="G5" s="578"/>
      <c r="H5" s="580" t="s">
        <v>103</v>
      </c>
      <c r="I5" s="581"/>
      <c r="J5" s="580" t="s">
        <v>104</v>
      </c>
      <c r="K5" s="581"/>
      <c r="L5" s="580" t="s">
        <v>105</v>
      </c>
      <c r="M5" s="581"/>
      <c r="N5" s="580" t="s">
        <v>106</v>
      </c>
      <c r="O5" s="581"/>
      <c r="P5" s="584"/>
      <c r="Q5" s="585"/>
      <c r="R5" s="575"/>
      <c r="S5" s="575"/>
      <c r="T5" s="575"/>
      <c r="U5" s="572"/>
    </row>
    <row r="6" spans="1:21" ht="25.5" x14ac:dyDescent="0.25">
      <c r="A6" s="576"/>
      <c r="B6" s="576"/>
      <c r="C6" s="579"/>
      <c r="D6" s="579"/>
      <c r="E6" s="579"/>
      <c r="F6" s="579"/>
      <c r="G6" s="579"/>
      <c r="H6" s="440" t="s">
        <v>107</v>
      </c>
      <c r="I6" s="440" t="s">
        <v>12</v>
      </c>
      <c r="J6" s="440" t="s">
        <v>107</v>
      </c>
      <c r="K6" s="440" t="s">
        <v>12</v>
      </c>
      <c r="L6" s="440" t="s">
        <v>107</v>
      </c>
      <c r="M6" s="440" t="s">
        <v>12</v>
      </c>
      <c r="N6" s="440" t="s">
        <v>107</v>
      </c>
      <c r="O6" s="440" t="s">
        <v>12</v>
      </c>
      <c r="P6" s="440" t="s">
        <v>107</v>
      </c>
      <c r="Q6" s="440" t="s">
        <v>12</v>
      </c>
      <c r="R6" s="576"/>
      <c r="S6" s="576"/>
      <c r="T6" s="576"/>
      <c r="U6" s="573"/>
    </row>
    <row r="7" spans="1:21" s="365" customFormat="1" ht="15.75" x14ac:dyDescent="0.25">
      <c r="A7" s="441"/>
      <c r="B7" s="442"/>
      <c r="C7" s="443"/>
      <c r="D7" s="443"/>
      <c r="E7" s="443"/>
      <c r="F7" s="444"/>
      <c r="G7" s="443"/>
      <c r="H7" s="445"/>
      <c r="I7" s="445"/>
      <c r="J7" s="445"/>
      <c r="K7" s="445"/>
      <c r="L7" s="445"/>
      <c r="M7" s="445"/>
      <c r="N7" s="445"/>
      <c r="O7" s="445"/>
      <c r="P7" s="445"/>
      <c r="Q7" s="445"/>
      <c r="R7" s="446"/>
      <c r="S7" s="446"/>
      <c r="T7" s="446"/>
      <c r="U7" s="447"/>
    </row>
    <row r="8" spans="1:21" ht="15.75" customHeight="1" x14ac:dyDescent="0.25">
      <c r="A8" s="612" t="s">
        <v>1405</v>
      </c>
      <c r="B8" s="612" t="s">
        <v>1406</v>
      </c>
      <c r="C8" s="279"/>
      <c r="D8" s="495"/>
      <c r="E8" s="279"/>
      <c r="F8" s="279"/>
      <c r="G8" s="280"/>
      <c r="H8" s="280"/>
      <c r="I8" s="358"/>
      <c r="J8" s="280"/>
      <c r="K8" s="358"/>
      <c r="L8" s="280"/>
      <c r="M8" s="358"/>
      <c r="N8" s="280"/>
      <c r="O8" s="358"/>
      <c r="P8" s="400">
        <f t="shared" ref="P8:Q8" si="0">H8+J8+L8+N8</f>
        <v>0</v>
      </c>
      <c r="Q8" s="401">
        <f t="shared" si="0"/>
        <v>0</v>
      </c>
      <c r="R8" s="280"/>
      <c r="S8" s="280"/>
      <c r="T8" s="280"/>
      <c r="U8" s="280"/>
    </row>
    <row r="9" spans="1:21" ht="15.75" x14ac:dyDescent="0.25">
      <c r="A9" s="613"/>
      <c r="B9" s="613"/>
      <c r="C9" s="279"/>
      <c r="D9" s="495"/>
      <c r="E9" s="279"/>
      <c r="F9" s="279"/>
      <c r="G9" s="280"/>
      <c r="H9" s="280"/>
      <c r="I9" s="358"/>
      <c r="J9" s="280"/>
      <c r="K9" s="358"/>
      <c r="L9" s="280"/>
      <c r="M9" s="358"/>
      <c r="N9" s="280"/>
      <c r="O9" s="358"/>
      <c r="P9" s="400">
        <f t="shared" ref="P9:P20" si="1">H9+J9+L9+N9</f>
        <v>0</v>
      </c>
      <c r="Q9" s="401">
        <f t="shared" ref="Q9:Q20" si="2">I9+K9+M9+O9</f>
        <v>0</v>
      </c>
      <c r="R9" s="280"/>
      <c r="S9" s="280"/>
      <c r="T9" s="280"/>
      <c r="U9" s="280"/>
    </row>
    <row r="10" spans="1:21" ht="15.75" x14ac:dyDescent="0.25">
      <c r="A10" s="613"/>
      <c r="B10" s="613"/>
      <c r="C10" s="279"/>
      <c r="D10" s="495"/>
      <c r="E10" s="279"/>
      <c r="F10" s="279"/>
      <c r="G10" s="280"/>
      <c r="H10" s="280"/>
      <c r="I10" s="358"/>
      <c r="J10" s="280"/>
      <c r="K10" s="358"/>
      <c r="L10" s="280"/>
      <c r="M10" s="358"/>
      <c r="N10" s="280"/>
      <c r="O10" s="358"/>
      <c r="P10" s="400">
        <f t="shared" si="1"/>
        <v>0</v>
      </c>
      <c r="Q10" s="401">
        <f t="shared" si="2"/>
        <v>0</v>
      </c>
      <c r="R10" s="280"/>
      <c r="S10" s="280"/>
      <c r="T10" s="280"/>
      <c r="U10" s="280"/>
    </row>
    <row r="11" spans="1:21" ht="15.75" x14ac:dyDescent="0.25">
      <c r="A11" s="613"/>
      <c r="B11" s="613"/>
      <c r="C11" s="279"/>
      <c r="D11" s="495"/>
      <c r="E11" s="279"/>
      <c r="F11" s="279"/>
      <c r="G11" s="280"/>
      <c r="H11" s="280"/>
      <c r="I11" s="358"/>
      <c r="J11" s="280"/>
      <c r="K11" s="358"/>
      <c r="L11" s="280"/>
      <c r="M11" s="358"/>
      <c r="N11" s="280"/>
      <c r="O11" s="358"/>
      <c r="P11" s="400">
        <f t="shared" si="1"/>
        <v>0</v>
      </c>
      <c r="Q11" s="401">
        <f t="shared" si="2"/>
        <v>0</v>
      </c>
      <c r="R11" s="280"/>
      <c r="S11" s="280"/>
      <c r="T11" s="280"/>
      <c r="U11" s="280"/>
    </row>
    <row r="12" spans="1:21" ht="15.75" x14ac:dyDescent="0.25">
      <c r="A12" s="613"/>
      <c r="B12" s="613"/>
      <c r="C12" s="279"/>
      <c r="D12" s="495"/>
      <c r="E12" s="279"/>
      <c r="F12" s="279"/>
      <c r="G12" s="280"/>
      <c r="H12" s="280"/>
      <c r="I12" s="358"/>
      <c r="J12" s="280"/>
      <c r="K12" s="358"/>
      <c r="L12" s="280"/>
      <c r="M12" s="358"/>
      <c r="N12" s="280"/>
      <c r="O12" s="358"/>
      <c r="P12" s="400">
        <f t="shared" si="1"/>
        <v>0</v>
      </c>
      <c r="Q12" s="401">
        <f t="shared" si="2"/>
        <v>0</v>
      </c>
      <c r="R12" s="280"/>
      <c r="S12" s="280"/>
      <c r="T12" s="280"/>
      <c r="U12" s="280"/>
    </row>
    <row r="13" spans="1:21" s="365" customFormat="1" ht="15.75" x14ac:dyDescent="0.25">
      <c r="A13" s="613"/>
      <c r="B13" s="613"/>
      <c r="C13" s="406"/>
      <c r="D13" s="495"/>
      <c r="E13" s="406"/>
      <c r="F13" s="406"/>
      <c r="G13" s="280"/>
      <c r="H13" s="280"/>
      <c r="I13" s="358"/>
      <c r="J13" s="280"/>
      <c r="K13" s="358"/>
      <c r="L13" s="280"/>
      <c r="M13" s="358"/>
      <c r="N13" s="280"/>
      <c r="O13" s="358"/>
      <c r="P13" s="400">
        <f t="shared" ref="P13" si="3">H13+J13+L13+N13</f>
        <v>0</v>
      </c>
      <c r="Q13" s="401">
        <f t="shared" ref="Q13" si="4">I13+K13+M13+O13</f>
        <v>0</v>
      </c>
      <c r="R13" s="280"/>
      <c r="S13" s="280"/>
      <c r="T13" s="280"/>
      <c r="U13" s="280"/>
    </row>
    <row r="14" spans="1:21" ht="15.75" x14ac:dyDescent="0.25">
      <c r="A14" s="613"/>
      <c r="B14" s="613"/>
      <c r="C14" s="279"/>
      <c r="D14" s="495"/>
      <c r="E14" s="279"/>
      <c r="F14" s="279"/>
      <c r="G14" s="280"/>
      <c r="H14" s="280"/>
      <c r="I14" s="358"/>
      <c r="J14" s="280"/>
      <c r="K14" s="358"/>
      <c r="L14" s="280"/>
      <c r="M14" s="358"/>
      <c r="N14" s="280"/>
      <c r="O14" s="358"/>
      <c r="P14" s="400">
        <f t="shared" si="1"/>
        <v>0</v>
      </c>
      <c r="Q14" s="401">
        <f t="shared" si="2"/>
        <v>0</v>
      </c>
      <c r="R14" s="280"/>
      <c r="S14" s="280"/>
      <c r="T14" s="280"/>
      <c r="U14" s="359"/>
    </row>
    <row r="15" spans="1:21" ht="15.75" customHeight="1" x14ac:dyDescent="0.25">
      <c r="A15" s="613"/>
      <c r="B15" s="613"/>
      <c r="C15" s="279"/>
      <c r="D15" s="495"/>
      <c r="E15" s="279"/>
      <c r="F15" s="279"/>
      <c r="G15" s="280"/>
      <c r="H15" s="280"/>
      <c r="I15" s="358"/>
      <c r="J15" s="280"/>
      <c r="K15" s="358"/>
      <c r="L15" s="360"/>
      <c r="M15" s="358"/>
      <c r="N15" s="280"/>
      <c r="O15" s="358"/>
      <c r="P15" s="400">
        <f t="shared" si="1"/>
        <v>0</v>
      </c>
      <c r="Q15" s="401">
        <f t="shared" si="2"/>
        <v>0</v>
      </c>
      <c r="R15" s="280"/>
      <c r="S15" s="280"/>
      <c r="T15" s="280"/>
      <c r="U15" s="280"/>
    </row>
    <row r="16" spans="1:21" ht="15.75" x14ac:dyDescent="0.25">
      <c r="A16" s="613"/>
      <c r="B16" s="613"/>
      <c r="C16" s="279"/>
      <c r="D16" s="495"/>
      <c r="E16" s="279"/>
      <c r="F16" s="279"/>
      <c r="G16" s="280"/>
      <c r="H16" s="280"/>
      <c r="I16" s="358"/>
      <c r="J16" s="280"/>
      <c r="K16" s="358"/>
      <c r="L16" s="360"/>
      <c r="M16" s="358"/>
      <c r="N16" s="280"/>
      <c r="O16" s="358"/>
      <c r="P16" s="400">
        <f t="shared" si="1"/>
        <v>0</v>
      </c>
      <c r="Q16" s="401">
        <f t="shared" si="2"/>
        <v>0</v>
      </c>
      <c r="R16" s="280"/>
      <c r="S16" s="280"/>
      <c r="T16" s="280"/>
      <c r="U16" s="280"/>
    </row>
    <row r="17" spans="1:21" ht="15.75" x14ac:dyDescent="0.25">
      <c r="A17" s="613"/>
      <c r="B17" s="613"/>
      <c r="C17" s="279"/>
      <c r="D17" s="495"/>
      <c r="E17" s="279"/>
      <c r="F17" s="279"/>
      <c r="G17" s="280"/>
      <c r="H17" s="280"/>
      <c r="I17" s="358"/>
      <c r="J17" s="280"/>
      <c r="K17" s="358"/>
      <c r="L17" s="360"/>
      <c r="M17" s="358"/>
      <c r="N17" s="280"/>
      <c r="O17" s="358"/>
      <c r="P17" s="400">
        <f t="shared" si="1"/>
        <v>0</v>
      </c>
      <c r="Q17" s="401">
        <f t="shared" si="2"/>
        <v>0</v>
      </c>
      <c r="R17" s="280"/>
      <c r="S17" s="280"/>
      <c r="T17" s="280"/>
      <c r="U17" s="280"/>
    </row>
    <row r="18" spans="1:21" ht="15.75" x14ac:dyDescent="0.25">
      <c r="A18" s="613"/>
      <c r="B18" s="613"/>
      <c r="C18" s="279"/>
      <c r="D18" s="495"/>
      <c r="E18" s="279"/>
      <c r="F18" s="279"/>
      <c r="G18" s="280"/>
      <c r="H18" s="280"/>
      <c r="I18" s="358"/>
      <c r="J18" s="280"/>
      <c r="K18" s="358"/>
      <c r="L18" s="360"/>
      <c r="M18" s="358"/>
      <c r="N18" s="280"/>
      <c r="O18" s="358"/>
      <c r="P18" s="400">
        <f t="shared" si="1"/>
        <v>0</v>
      </c>
      <c r="Q18" s="401">
        <f t="shared" si="2"/>
        <v>0</v>
      </c>
      <c r="R18" s="280"/>
      <c r="S18" s="280"/>
      <c r="T18" s="280"/>
      <c r="U18" s="280"/>
    </row>
    <row r="19" spans="1:21" ht="15.75" x14ac:dyDescent="0.25">
      <c r="A19" s="613"/>
      <c r="B19" s="613"/>
      <c r="C19" s="279"/>
      <c r="D19" s="495"/>
      <c r="E19" s="279"/>
      <c r="F19" s="279"/>
      <c r="G19" s="280"/>
      <c r="H19" s="280"/>
      <c r="I19" s="358"/>
      <c r="J19" s="280"/>
      <c r="K19" s="358"/>
      <c r="L19" s="280"/>
      <c r="M19" s="358"/>
      <c r="N19" s="280"/>
      <c r="O19" s="358"/>
      <c r="P19" s="400">
        <f t="shared" si="1"/>
        <v>0</v>
      </c>
      <c r="Q19" s="401">
        <f t="shared" si="2"/>
        <v>0</v>
      </c>
      <c r="R19" s="280"/>
      <c r="S19" s="280"/>
      <c r="T19" s="280"/>
      <c r="U19" s="361"/>
    </row>
    <row r="20" spans="1:21" ht="15.75" x14ac:dyDescent="0.25">
      <c r="A20" s="614"/>
      <c r="B20" s="614"/>
      <c r="C20" s="279"/>
      <c r="D20" s="495"/>
      <c r="E20" s="279"/>
      <c r="F20" s="279"/>
      <c r="G20" s="280"/>
      <c r="H20" s="280"/>
      <c r="I20" s="358"/>
      <c r="J20" s="280"/>
      <c r="K20" s="358"/>
      <c r="L20" s="280"/>
      <c r="M20" s="358"/>
      <c r="N20" s="280"/>
      <c r="O20" s="358"/>
      <c r="P20" s="400">
        <f t="shared" si="1"/>
        <v>0</v>
      </c>
      <c r="Q20" s="401">
        <f t="shared" si="2"/>
        <v>0</v>
      </c>
      <c r="R20" s="280"/>
      <c r="S20" s="280"/>
      <c r="T20" s="280"/>
      <c r="U20" s="280"/>
    </row>
    <row r="21" spans="1:21" ht="15.75" x14ac:dyDescent="0.25">
      <c r="A21" s="291"/>
      <c r="B21" s="292"/>
      <c r="C21" s="291" t="s">
        <v>1403</v>
      </c>
      <c r="D21" s="292"/>
      <c r="E21" s="292"/>
      <c r="F21" s="292"/>
      <c r="G21" s="293"/>
      <c r="H21" s="281">
        <f t="shared" ref="H21:Q21" si="5">SUM(H8:H20)</f>
        <v>0</v>
      </c>
      <c r="I21" s="282">
        <f t="shared" si="5"/>
        <v>0</v>
      </c>
      <c r="J21" s="281">
        <f t="shared" si="5"/>
        <v>0</v>
      </c>
      <c r="K21" s="282">
        <f t="shared" si="5"/>
        <v>0</v>
      </c>
      <c r="L21" s="281">
        <f t="shared" si="5"/>
        <v>0</v>
      </c>
      <c r="M21" s="282">
        <f t="shared" si="5"/>
        <v>0</v>
      </c>
      <c r="N21" s="281">
        <f t="shared" si="5"/>
        <v>0</v>
      </c>
      <c r="O21" s="282">
        <f t="shared" si="5"/>
        <v>0</v>
      </c>
      <c r="P21" s="282">
        <f t="shared" si="5"/>
        <v>0</v>
      </c>
      <c r="Q21" s="282">
        <f t="shared" si="5"/>
        <v>0</v>
      </c>
      <c r="R21" s="262"/>
      <c r="S21" s="262"/>
      <c r="T21" s="262"/>
      <c r="U21" s="262"/>
    </row>
    <row r="27" spans="1:21" x14ac:dyDescent="0.25">
      <c r="I27"/>
      <c r="K27"/>
      <c r="M27"/>
      <c r="O27"/>
      <c r="Q27"/>
    </row>
    <row r="28" spans="1:21" x14ac:dyDescent="0.25">
      <c r="I28"/>
      <c r="K28"/>
      <c r="M28"/>
      <c r="O28"/>
      <c r="Q28"/>
    </row>
    <row r="29" spans="1:21" x14ac:dyDescent="0.25">
      <c r="I29"/>
      <c r="K29"/>
      <c r="M29"/>
      <c r="O29"/>
      <c r="Q29"/>
    </row>
    <row r="30" spans="1:21" x14ac:dyDescent="0.25">
      <c r="I30"/>
      <c r="K30"/>
      <c r="M30"/>
      <c r="O30"/>
      <c r="Q30"/>
    </row>
    <row r="31" spans="1:21" x14ac:dyDescent="0.25">
      <c r="I31"/>
      <c r="K31"/>
      <c r="M31"/>
      <c r="O31"/>
      <c r="Q31"/>
    </row>
    <row r="32" spans="1:21"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sheetData>
  <mergeCells count="20">
    <mergeCell ref="A3:U3"/>
    <mergeCell ref="A4:A6"/>
    <mergeCell ref="B4:B6"/>
    <mergeCell ref="C4:C6"/>
    <mergeCell ref="E4:E6"/>
    <mergeCell ref="F4:F6"/>
    <mergeCell ref="G4:G6"/>
    <mergeCell ref="H4:O4"/>
    <mergeCell ref="P4:Q5"/>
    <mergeCell ref="T4:T6"/>
    <mergeCell ref="U4:U6"/>
    <mergeCell ref="H5:I5"/>
    <mergeCell ref="J5:K5"/>
    <mergeCell ref="L5:M5"/>
    <mergeCell ref="N5:O5"/>
    <mergeCell ref="D4:D6"/>
    <mergeCell ref="B8:B20"/>
    <mergeCell ref="A8:A20"/>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abSelected="1" topLeftCell="E4" zoomScale="110" zoomScaleNormal="110" workbookViewId="0">
      <selection activeCell="F11" sqref="F11"/>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5" customWidth="1"/>
    <col min="10" max="10" width="15.85546875" style="86" bestFit="1" customWidth="1"/>
    <col min="11" max="16384" width="11.5703125" style="86"/>
  </cols>
  <sheetData>
    <row r="2" spans="2:11" ht="16.5" thickBot="1" x14ac:dyDescent="0.3">
      <c r="H2" s="563" t="s">
        <v>1367</v>
      </c>
      <c r="I2" s="563"/>
    </row>
    <row r="3" spans="2:11" ht="19.5" thickBot="1" x14ac:dyDescent="0.3">
      <c r="B3" s="81" t="s">
        <v>21</v>
      </c>
      <c r="C3" s="81" t="s">
        <v>389</v>
      </c>
      <c r="H3" s="422" t="s">
        <v>388</v>
      </c>
      <c r="I3" s="423" t="s">
        <v>389</v>
      </c>
    </row>
    <row r="4" spans="2:11" ht="18.75" x14ac:dyDescent="0.25">
      <c r="B4" s="82" t="s">
        <v>121</v>
      </c>
      <c r="C4" s="200">
        <f>'1. TALLERES SEMINARIOS'!D5</f>
        <v>2800426</v>
      </c>
      <c r="H4" s="415" t="s">
        <v>1355</v>
      </c>
      <c r="I4" s="418">
        <f>'1. Desarrollo e Innov. Curricu.'!Q28</f>
        <v>0</v>
      </c>
    </row>
    <row r="5" spans="2:11" ht="18.75" x14ac:dyDescent="0.25">
      <c r="B5" s="82" t="s">
        <v>413</v>
      </c>
      <c r="C5" s="200">
        <f>'2. CONTRATACION DE PERSONAL'!D5</f>
        <v>0</v>
      </c>
      <c r="H5" s="416" t="s">
        <v>1357</v>
      </c>
      <c r="I5" s="419">
        <f>'2. Investigación Científica'!Q47</f>
        <v>0</v>
      </c>
    </row>
    <row r="6" spans="2:11" ht="18.75" x14ac:dyDescent="0.25">
      <c r="B6" s="82" t="s">
        <v>125</v>
      </c>
      <c r="C6" s="200">
        <f>'3. EQUIPO DE OFICINA'!D5</f>
        <v>3620900</v>
      </c>
      <c r="H6" s="416" t="s">
        <v>469</v>
      </c>
      <c r="I6" s="419">
        <f>'3. Vinculación Univ. Sociedad'!Q74</f>
        <v>0</v>
      </c>
    </row>
    <row r="7" spans="2:11" ht="19.5" thickBot="1" x14ac:dyDescent="0.3">
      <c r="B7" s="82" t="s">
        <v>414</v>
      </c>
      <c r="C7" s="200">
        <f>'4. EQUIPO TECNOLÓGICOS'!D5</f>
        <v>1147000</v>
      </c>
      <c r="E7" s="426" t="s">
        <v>118</v>
      </c>
      <c r="F7" s="435" t="s">
        <v>1481</v>
      </c>
      <c r="H7" s="416" t="s">
        <v>1356</v>
      </c>
      <c r="I7" s="419">
        <f>'4. Docencia y Profesorado Univ.'!Q21</f>
        <v>0</v>
      </c>
    </row>
    <row r="8" spans="2:11" ht="18.75" x14ac:dyDescent="0.25">
      <c r="B8" s="82" t="s">
        <v>126</v>
      </c>
      <c r="C8" s="200">
        <f>'5. ACTIVIDADES ESPECIALES'!D5</f>
        <v>0</v>
      </c>
      <c r="E8" s="431" t="s">
        <v>1483</v>
      </c>
      <c r="F8" s="432">
        <f>Presupuesto!D566</f>
        <v>2800426</v>
      </c>
      <c r="H8" s="416" t="s">
        <v>1358</v>
      </c>
      <c r="I8" s="419">
        <f>'5. Estudiantes y Graduados'!Q43</f>
        <v>0</v>
      </c>
    </row>
    <row r="9" spans="2:11" ht="19.5" thickBot="1" x14ac:dyDescent="0.3">
      <c r="B9" s="92" t="s">
        <v>384</v>
      </c>
      <c r="C9" s="83">
        <f>'6. Becas'!D5</f>
        <v>0</v>
      </c>
      <c r="E9" s="433" t="s">
        <v>1505</v>
      </c>
      <c r="F9" s="434">
        <f>Presupuesto!E566</f>
        <v>4767900</v>
      </c>
      <c r="H9" s="416" t="s">
        <v>470</v>
      </c>
      <c r="I9" s="419">
        <f>'6. Gestión del Conocimiento'!Q27</f>
        <v>0</v>
      </c>
    </row>
    <row r="10" spans="2:11" ht="19.5" thickBot="1" x14ac:dyDescent="0.3">
      <c r="B10" s="92" t="s">
        <v>385</v>
      </c>
      <c r="C10" s="83">
        <f>'7. Infraestructura'!D5</f>
        <v>0</v>
      </c>
      <c r="E10" s="436" t="s">
        <v>1482</v>
      </c>
      <c r="F10" s="437">
        <f>Presupuesto!F566</f>
        <v>7568326</v>
      </c>
      <c r="G10" s="111"/>
      <c r="H10" s="416" t="s">
        <v>1359</v>
      </c>
      <c r="I10" s="420">
        <f>'7. Lo Esencial de la Reforma U.'!Q34</f>
        <v>0</v>
      </c>
    </row>
    <row r="11" spans="2:11" ht="18.75" x14ac:dyDescent="0.25">
      <c r="B11" s="82" t="s">
        <v>416</v>
      </c>
      <c r="C11" s="83">
        <f>'8. Venta de Servicios'!D5</f>
        <v>0</v>
      </c>
      <c r="E11" s="438" t="s">
        <v>403</v>
      </c>
      <c r="F11" s="439">
        <f>Presupuesto!AR566</f>
        <v>7477201</v>
      </c>
      <c r="G11" s="111"/>
      <c r="H11" s="416" t="s">
        <v>1361</v>
      </c>
      <c r="I11" s="420">
        <f>'8. Cultura de Inno. Insti...'!Q21</f>
        <v>0</v>
      </c>
    </row>
    <row r="12" spans="2:11" ht="18.75" x14ac:dyDescent="0.25">
      <c r="B12" s="92"/>
      <c r="C12" s="83"/>
      <c r="F12" s="111"/>
      <c r="G12" s="111"/>
      <c r="H12" s="416" t="s">
        <v>1476</v>
      </c>
      <c r="I12" s="420">
        <f>'9. Asegura. de la Calid. y M'!Q36</f>
        <v>0</v>
      </c>
      <c r="K12" s="155"/>
    </row>
    <row r="13" spans="2:11" ht="24" thickBot="1" x14ac:dyDescent="0.3">
      <c r="B13" s="84" t="s">
        <v>124</v>
      </c>
      <c r="C13" s="430">
        <f>SUM(C4:C12)</f>
        <v>7568326</v>
      </c>
      <c r="F13" s="544"/>
      <c r="G13" s="111"/>
      <c r="H13" s="417" t="s">
        <v>1452</v>
      </c>
      <c r="I13" s="421">
        <f>'10. Posgrado'!Q43</f>
        <v>0</v>
      </c>
    </row>
    <row r="14" spans="2:11" ht="23.25" x14ac:dyDescent="0.25">
      <c r="B14" s="84"/>
      <c r="C14" s="85"/>
      <c r="F14" s="111"/>
      <c r="G14" s="111"/>
      <c r="H14" s="424" t="s">
        <v>124</v>
      </c>
      <c r="I14" s="425">
        <f>SUM(I4:I13)</f>
        <v>0</v>
      </c>
    </row>
    <row r="15" spans="2:11" ht="15.75" x14ac:dyDescent="0.25">
      <c r="F15" s="111"/>
      <c r="G15" s="111"/>
      <c r="H15" s="564"/>
      <c r="I15" s="564"/>
    </row>
    <row r="16" spans="2:11" ht="16.5" thickBot="1" x14ac:dyDescent="0.3">
      <c r="F16" s="111"/>
      <c r="G16" s="111"/>
      <c r="H16" s="565" t="s">
        <v>1369</v>
      </c>
      <c r="I16" s="565"/>
    </row>
    <row r="17" spans="2:15" ht="15.75" thickBot="1" x14ac:dyDescent="0.3">
      <c r="F17" s="111"/>
      <c r="G17" s="111"/>
      <c r="H17" s="426" t="s">
        <v>388</v>
      </c>
      <c r="I17" s="427" t="s">
        <v>389</v>
      </c>
      <c r="J17" s="195"/>
    </row>
    <row r="18" spans="2:15" x14ac:dyDescent="0.25">
      <c r="H18" s="479" t="s">
        <v>1362</v>
      </c>
      <c r="I18" s="480">
        <f>'11. Gestion Administrativa'!Q39</f>
        <v>7568326</v>
      </c>
      <c r="J18" s="195"/>
    </row>
    <row r="19" spans="2:15" x14ac:dyDescent="0.25">
      <c r="H19" s="481" t="s">
        <v>1363</v>
      </c>
      <c r="I19" s="482">
        <f>'12. Gestión del Talento Humano'!Q21</f>
        <v>0</v>
      </c>
      <c r="J19" s="195"/>
    </row>
    <row r="20" spans="2:15" x14ac:dyDescent="0.25">
      <c r="B20" s="473" t="s">
        <v>1503</v>
      </c>
      <c r="C20" s="474">
        <v>22.584900000000001</v>
      </c>
      <c r="D20" s="473" t="s">
        <v>1535</v>
      </c>
      <c r="E20" s="475"/>
      <c r="H20" s="481" t="s">
        <v>1364</v>
      </c>
      <c r="I20" s="482">
        <f>'13. Gestión Académica'!Q21</f>
        <v>0</v>
      </c>
      <c r="J20" s="195"/>
    </row>
    <row r="21" spans="2:15" x14ac:dyDescent="0.25">
      <c r="H21" s="481" t="s">
        <v>1365</v>
      </c>
      <c r="I21" s="482">
        <f>'14. Internacional... de la E.S.'!Q36</f>
        <v>0</v>
      </c>
      <c r="J21" s="195"/>
    </row>
    <row r="22" spans="2:15" x14ac:dyDescent="0.25">
      <c r="H22" s="483" t="s">
        <v>1366</v>
      </c>
      <c r="I22" s="484">
        <f>'15. Gobernabilidad y Proceso...'!Q29</f>
        <v>0</v>
      </c>
      <c r="J22" s="195"/>
    </row>
    <row r="23" spans="2:15" x14ac:dyDescent="0.25">
      <c r="H23" s="485" t="s">
        <v>1477</v>
      </c>
      <c r="I23" s="486">
        <f>'16. Desa. del Sistema Educ.Sup.'!Q70</f>
        <v>0</v>
      </c>
      <c r="J23" s="195"/>
    </row>
    <row r="24" spans="2:15" s="465" customFormat="1" ht="15.75" thickBot="1" x14ac:dyDescent="0.3">
      <c r="H24" s="487" t="s">
        <v>1512</v>
      </c>
      <c r="I24" s="488">
        <f>'17. Gestión TIC'!Q74</f>
        <v>0</v>
      </c>
      <c r="J24" s="195"/>
    </row>
    <row r="25" spans="2:15" ht="15.75" thickBot="1" x14ac:dyDescent="0.3">
      <c r="H25" s="477" t="s">
        <v>124</v>
      </c>
      <c r="I25" s="478">
        <f>SUM(I18:I24)</f>
        <v>7568326</v>
      </c>
    </row>
    <row r="26" spans="2:15" ht="15.75" thickBot="1" x14ac:dyDescent="0.3"/>
    <row r="27" spans="2:15" ht="15.75" thickBot="1" x14ac:dyDescent="0.3">
      <c r="H27" s="428" t="s">
        <v>1368</v>
      </c>
      <c r="I27" s="429">
        <f>I14+I25</f>
        <v>7568326</v>
      </c>
    </row>
    <row r="28" spans="2:15" x14ac:dyDescent="0.25">
      <c r="H28" s="341"/>
      <c r="I28" s="342"/>
    </row>
    <row r="29" spans="2:15" x14ac:dyDescent="0.25">
      <c r="H29" s="341"/>
      <c r="I29" s="342"/>
    </row>
    <row r="30" spans="2:15" x14ac:dyDescent="0.25">
      <c r="H30" s="195"/>
    </row>
    <row r="31" spans="2:15" x14ac:dyDescent="0.25">
      <c r="B31" s="86" t="s">
        <v>480</v>
      </c>
      <c r="C31" s="86" t="s">
        <v>481</v>
      </c>
      <c r="D31" s="86" t="s">
        <v>482</v>
      </c>
      <c r="E31" s="86" t="s">
        <v>483</v>
      </c>
      <c r="F31" s="86" t="s">
        <v>484</v>
      </c>
      <c r="G31" s="86" t="s">
        <v>485</v>
      </c>
      <c r="H31" s="86" t="s">
        <v>486</v>
      </c>
      <c r="I31" s="195" t="s">
        <v>487</v>
      </c>
      <c r="J31" s="86" t="s">
        <v>488</v>
      </c>
      <c r="K31" s="86" t="s">
        <v>489</v>
      </c>
      <c r="L31" s="86" t="s">
        <v>490</v>
      </c>
      <c r="M31" s="86" t="s">
        <v>491</v>
      </c>
      <c r="N31" s="86" t="s">
        <v>492</v>
      </c>
      <c r="O31" s="86" t="s">
        <v>493</v>
      </c>
    </row>
    <row r="33" spans="2:8" x14ac:dyDescent="0.25">
      <c r="H33" s="155"/>
    </row>
    <row r="35" spans="2:8" ht="18.75" x14ac:dyDescent="0.25">
      <c r="B35" s="82"/>
      <c r="C35" s="83"/>
    </row>
    <row r="36" spans="2:8" ht="18.75" x14ac:dyDescent="0.25">
      <c r="B36" s="82"/>
      <c r="C36" s="83"/>
    </row>
    <row r="37" spans="2:8" x14ac:dyDescent="0.25">
      <c r="B37" s="196" t="s">
        <v>411</v>
      </c>
    </row>
    <row r="39" spans="2:8" ht="18.75" x14ac:dyDescent="0.25">
      <c r="B39" s="81" t="s">
        <v>21</v>
      </c>
      <c r="C39" s="81" t="s">
        <v>55</v>
      </c>
      <c r="D39" s="235" t="s">
        <v>473</v>
      </c>
    </row>
    <row r="40" spans="2:8" ht="18.75" x14ac:dyDescent="0.25">
      <c r="B40" s="86" t="s">
        <v>480</v>
      </c>
      <c r="C40" s="166">
        <f>SUMIF('2. CONTRATACION DE PERSONAL'!C:C,'Cuadro Resumen'!$B$40:$B$56,'2. CONTRATACION DE PERSONAL'!D:D)</f>
        <v>0</v>
      </c>
      <c r="D40" s="236">
        <f>SUMIF('2. CONTRATACION DE PERSONAL'!$C:$C,'Cuadro Resumen'!$B$40:$B$56,'2. CONTRATACION DE PERSONAL'!$G:$G)</f>
        <v>0</v>
      </c>
    </row>
    <row r="41" spans="2:8" ht="18.75" x14ac:dyDescent="0.25">
      <c r="B41" s="86" t="s">
        <v>481</v>
      </c>
      <c r="C41" s="166">
        <f>SUMIF('2. CONTRATACION DE PERSONAL'!C:C,'Cuadro Resumen'!$B$40:$B$56,'2. CONTRATACION DE PERSONAL'!D:D)</f>
        <v>0</v>
      </c>
      <c r="D41" s="236">
        <f>SUMIF('2. CONTRATACION DE PERSONAL'!$C:$C,'Cuadro Resumen'!$B$40:$B$56,'2. CONTRATACION DE PERSONAL'!$G:$G)</f>
        <v>0</v>
      </c>
    </row>
    <row r="42" spans="2:8" ht="18.75" x14ac:dyDescent="0.25">
      <c r="B42" s="86" t="s">
        <v>482</v>
      </c>
      <c r="C42" s="166">
        <f>SUMIF('2. CONTRATACION DE PERSONAL'!C:C,'Cuadro Resumen'!$B$40:$B$56,'2. CONTRATACION DE PERSONAL'!D:D)</f>
        <v>0</v>
      </c>
      <c r="D42" s="236">
        <f>SUMIF('2. CONTRATACION DE PERSONAL'!$C:$C,'Cuadro Resumen'!$B$40:$B$56,'2. CONTRATACION DE PERSONAL'!$G:$G)</f>
        <v>0</v>
      </c>
    </row>
    <row r="43" spans="2:8" ht="18.75" x14ac:dyDescent="0.25">
      <c r="B43" s="86" t="s">
        <v>483</v>
      </c>
      <c r="C43" s="166">
        <f>SUMIF('2. CONTRATACION DE PERSONAL'!C:C,'Cuadro Resumen'!$B$40:$B$56,'2. CONTRATACION DE PERSONAL'!D:D)</f>
        <v>0</v>
      </c>
      <c r="D43" s="236">
        <f>SUMIF('2. CONTRATACION DE PERSONAL'!$C:$C,'Cuadro Resumen'!$B$40:$B$56,'2. CONTRATACION DE PERSONAL'!$G:$G)</f>
        <v>0</v>
      </c>
    </row>
    <row r="44" spans="2:8" ht="18.75" x14ac:dyDescent="0.25">
      <c r="B44" s="86" t="s">
        <v>484</v>
      </c>
      <c r="C44" s="166">
        <f>SUMIF('2. CONTRATACION DE PERSONAL'!C:C,'Cuadro Resumen'!$B$40:$B$56,'2. CONTRATACION DE PERSONAL'!D:D)</f>
        <v>0</v>
      </c>
      <c r="D44" s="236">
        <f>SUMIF('2. CONTRATACION DE PERSONAL'!$C:$C,'Cuadro Resumen'!$B$40:$B$56,'2. CONTRATACION DE PERSONAL'!$G:$G)</f>
        <v>0</v>
      </c>
    </row>
    <row r="45" spans="2:8" ht="18.75" x14ac:dyDescent="0.25">
      <c r="B45" s="86" t="s">
        <v>485</v>
      </c>
      <c r="C45" s="166">
        <f>SUMIF('2. CONTRATACION DE PERSONAL'!C:C,'Cuadro Resumen'!$B$40:$B$56,'2. CONTRATACION DE PERSONAL'!D:D)</f>
        <v>0</v>
      </c>
      <c r="D45" s="236">
        <f>SUMIF('2. CONTRATACION DE PERSONAL'!$C:$C,'Cuadro Resumen'!$B$40:$B$56,'2. CONTRATACION DE PERSONAL'!$G:$G)</f>
        <v>0</v>
      </c>
    </row>
    <row r="46" spans="2:8" ht="18.75" x14ac:dyDescent="0.25">
      <c r="B46" s="86" t="s">
        <v>486</v>
      </c>
      <c r="C46" s="166">
        <f>SUMIF('2. CONTRATACION DE PERSONAL'!C:C,'Cuadro Resumen'!$B$40:$B$56,'2. CONTRATACION DE PERSONAL'!D:D)</f>
        <v>0</v>
      </c>
      <c r="D46" s="236">
        <f>SUMIF('2. CONTRATACION DE PERSONAL'!$C:$C,'Cuadro Resumen'!$B$40:$B$56,'2. CONTRATACION DE PERSONAL'!$G:$G)</f>
        <v>0</v>
      </c>
    </row>
    <row r="47" spans="2:8" ht="18.75" x14ac:dyDescent="0.25">
      <c r="B47" s="86" t="s">
        <v>487</v>
      </c>
      <c r="C47" s="166">
        <f>SUMIF('2. CONTRATACION DE PERSONAL'!C:C,'Cuadro Resumen'!$B$40:$B$56,'2. CONTRATACION DE PERSONAL'!D:D)</f>
        <v>0</v>
      </c>
      <c r="D47" s="236">
        <f>SUMIF('2. CONTRATACION DE PERSONAL'!$C:$C,'Cuadro Resumen'!$B$40:$B$56,'2. CONTRATACION DE PERSONAL'!$G:$G)</f>
        <v>0</v>
      </c>
    </row>
    <row r="48" spans="2:8" ht="18.75" x14ac:dyDescent="0.25">
      <c r="B48" s="86" t="s">
        <v>488</v>
      </c>
      <c r="C48" s="166">
        <f>SUMIF('2. CONTRATACION DE PERSONAL'!C:C,'Cuadro Resumen'!$B$40:$B$56,'2. CONTRATACION DE PERSONAL'!D:D)</f>
        <v>0</v>
      </c>
      <c r="D48" s="236">
        <f>SUMIF('2. CONTRATACION DE PERSONAL'!$C:$C,'Cuadro Resumen'!$B$40:$B$56,'2. CONTRATACION DE PERSONAL'!$G:$G)</f>
        <v>0</v>
      </c>
    </row>
    <row r="49" spans="2:4" ht="18.75" x14ac:dyDescent="0.25">
      <c r="B49" s="86" t="s">
        <v>489</v>
      </c>
      <c r="C49" s="166">
        <f>SUMIF('2. CONTRATACION DE PERSONAL'!C:C,'Cuadro Resumen'!$B$40:$B$56,'2. CONTRATACION DE PERSONAL'!D:D)</f>
        <v>0</v>
      </c>
      <c r="D49" s="236">
        <f>SUMIF('2. CONTRATACION DE PERSONAL'!$C:$C,'Cuadro Resumen'!$B$40:$B$56,'2. CONTRATACION DE PERSONAL'!$G:$G)</f>
        <v>0</v>
      </c>
    </row>
    <row r="50" spans="2:4" ht="18.75" x14ac:dyDescent="0.25">
      <c r="B50" s="86" t="s">
        <v>490</v>
      </c>
      <c r="C50" s="166">
        <f>SUMIF('2. CONTRATACION DE PERSONAL'!C:C,'Cuadro Resumen'!$B$40:$B$56,'2. CONTRATACION DE PERSONAL'!D:D)</f>
        <v>0</v>
      </c>
      <c r="D50" s="236">
        <f>SUMIF('2. CONTRATACION DE PERSONAL'!$C:$C,'Cuadro Resumen'!$B$40:$B$56,'2. CONTRATACION DE PERSONAL'!$G:$G)</f>
        <v>0</v>
      </c>
    </row>
    <row r="51" spans="2:4" ht="18.75" x14ac:dyDescent="0.25">
      <c r="B51" s="86" t="s">
        <v>491</v>
      </c>
      <c r="C51" s="166">
        <f>SUMIF('2. CONTRATACION DE PERSONAL'!C:C,'Cuadro Resumen'!$B$40:$B$56,'2. CONTRATACION DE PERSONAL'!D:D)</f>
        <v>0</v>
      </c>
      <c r="D51" s="236">
        <f>SUMIF('2. CONTRATACION DE PERSONAL'!$C:$C,'Cuadro Resumen'!$B$40:$B$56,'2. CONTRATACION DE PERSONAL'!$G:$G)</f>
        <v>0</v>
      </c>
    </row>
    <row r="52" spans="2:4" ht="18.75" x14ac:dyDescent="0.25">
      <c r="B52" s="86" t="s">
        <v>492</v>
      </c>
      <c r="C52" s="166">
        <f>SUMIF('2. CONTRATACION DE PERSONAL'!C:C,'Cuadro Resumen'!$B$40:$B$56,'2. CONTRATACION DE PERSONAL'!D:D)</f>
        <v>0</v>
      </c>
      <c r="D52" s="236">
        <f>SUMIF('2. CONTRATACION DE PERSONAL'!$C:$C,'Cuadro Resumen'!$B$40:$B$56,'2. CONTRATACION DE PERSONAL'!$G:$G)</f>
        <v>0</v>
      </c>
    </row>
    <row r="53" spans="2:4" ht="18.75" x14ac:dyDescent="0.25">
      <c r="B53" s="86" t="s">
        <v>493</v>
      </c>
      <c r="C53" s="166">
        <f>SUMIF('2. CONTRATACION DE PERSONAL'!C:C,'Cuadro Resumen'!$B$40:$B$56,'2. CONTRATACION DE PERSONAL'!D:D)</f>
        <v>0</v>
      </c>
      <c r="D53" s="236">
        <f>SUMIF('2. CONTRATACION DE PERSONAL'!$C:$C,'Cuadro Resumen'!$B$40:$B$56,'2. CONTRATACION DE PERSONAL'!$G:$G)</f>
        <v>0</v>
      </c>
    </row>
    <row r="54" spans="2:4" ht="18.75" x14ac:dyDescent="0.25">
      <c r="B54" s="82" t="s">
        <v>83</v>
      </c>
      <c r="C54" s="166">
        <f>SUMIF('2. CONTRATACION DE PERSONAL'!C:C,'Cuadro Resumen'!$B$40:$B$56,'2. CONTRATACION DE PERSONAL'!D:D)</f>
        <v>0</v>
      </c>
      <c r="D54" s="236">
        <f>SUMIF('2. CONTRATACION DE PERSONAL'!$C:$C,'Cuadro Resumen'!$B$40:$B$56,'2. CONTRATACION DE PERSONAL'!$G:$G)</f>
        <v>0</v>
      </c>
    </row>
    <row r="55" spans="2:4" ht="18.75" x14ac:dyDescent="0.25">
      <c r="B55" s="82" t="s">
        <v>60</v>
      </c>
      <c r="C55" s="166">
        <f>SUMIF('2. CONTRATACION DE PERSONAL'!C:C,'Cuadro Resumen'!$B$40:$B$56,'2. CONTRATACION DE PERSONAL'!D:D)</f>
        <v>0</v>
      </c>
      <c r="D55" s="236">
        <f>SUMIF('2. CONTRATACION DE PERSONAL'!$C:$C,'Cuadro Resumen'!$B$40:$B$56,'2. CONTRATACION DE PERSONAL'!$G:$G)</f>
        <v>0</v>
      </c>
    </row>
    <row r="56" spans="2:4" ht="18.75" x14ac:dyDescent="0.25">
      <c r="B56" s="82" t="s">
        <v>61</v>
      </c>
      <c r="C56" s="166">
        <f>SUMIF('2. CONTRATACION DE PERSONAL'!C:C,'Cuadro Resumen'!$B$40:$B$56,'2. CONTRATACION DE PERSONAL'!D:D)</f>
        <v>0</v>
      </c>
      <c r="D56" s="236">
        <f>SUMIF('2. CONTRATACION DE PERSONAL'!$C:$C,'Cuadro Resumen'!$B$40:$B$56,'2. CONTRATACION DE PERSONAL'!$G:$G)</f>
        <v>0</v>
      </c>
    </row>
    <row r="57" spans="2:4" ht="23.25" x14ac:dyDescent="0.25">
      <c r="B57" s="84" t="s">
        <v>124</v>
      </c>
      <c r="C57" s="167">
        <f>SUBTOTAL(109,C40:C56)</f>
        <v>0</v>
      </c>
      <c r="D57" s="236">
        <f>SUM(D40:D56)</f>
        <v>0</v>
      </c>
    </row>
    <row r="66" spans="2:4" x14ac:dyDescent="0.25">
      <c r="B66" s="196" t="s">
        <v>378</v>
      </c>
    </row>
    <row r="68" spans="2:4" ht="18.75" x14ac:dyDescent="0.25">
      <c r="B68" s="81" t="s">
        <v>21</v>
      </c>
      <c r="C68" s="81" t="s">
        <v>55</v>
      </c>
      <c r="D68" s="235" t="s">
        <v>473</v>
      </c>
    </row>
    <row r="69" spans="2:4" ht="18.75" x14ac:dyDescent="0.25">
      <c r="B69" s="82" t="s">
        <v>63</v>
      </c>
      <c r="C69" s="83">
        <f>SUMIF('3. EQUIPO DE OFICINA'!C:C,'Cuadro Resumen'!$B$69:$B$78,'3. EQUIPO DE OFICINA'!D:D)</f>
        <v>10</v>
      </c>
      <c r="D69" s="237">
        <f>SUMIF('3. EQUIPO DE OFICINA'!$C:$C,'Cuadro Resumen'!$B$69:$B$78,'3. EQUIPO DE OFICINA'!$F:$F)</f>
        <v>30000</v>
      </c>
    </row>
    <row r="70" spans="2:4" ht="18.75" x14ac:dyDescent="0.25">
      <c r="B70" s="92" t="s">
        <v>64</v>
      </c>
      <c r="C70" s="83">
        <f>SUMIF('3. EQUIPO DE OFICINA'!C:C,'Cuadro Resumen'!$B$69:$B$78,'3. EQUIPO DE OFICINA'!D:D)</f>
        <v>33</v>
      </c>
      <c r="D70" s="237">
        <f>SUMIF('3. EQUIPO DE OFICINA'!$C:$C,'Cuadro Resumen'!$B$69:$B$78,'3. EQUIPO DE OFICINA'!$F:$F)</f>
        <v>82500</v>
      </c>
    </row>
    <row r="71" spans="2:4" ht="18.75" x14ac:dyDescent="0.25">
      <c r="B71" s="92" t="s">
        <v>65</v>
      </c>
      <c r="C71" s="83">
        <f>SUMIF('3. EQUIPO DE OFICINA'!C:C,'Cuadro Resumen'!$B$69:$B$78,'3. EQUIPO DE OFICINA'!D:D)</f>
        <v>8</v>
      </c>
      <c r="D71" s="237">
        <f>SUMIF('3. EQUIPO DE OFICINA'!$C:$C,'Cuadro Resumen'!$B$69:$B$78,'3. EQUIPO DE OFICINA'!$F:$F)</f>
        <v>18400</v>
      </c>
    </row>
    <row r="72" spans="2:4" ht="18.75" x14ac:dyDescent="0.25">
      <c r="B72" s="92" t="s">
        <v>66</v>
      </c>
      <c r="C72" s="83">
        <f>SUMIF('3. EQUIPO DE OFICINA'!C:C,'Cuadro Resumen'!$B$69:$B$78,'3. EQUIPO DE OFICINA'!D:D)</f>
        <v>10</v>
      </c>
      <c r="D72" s="237">
        <f>SUMIF('3. EQUIPO DE OFICINA'!$C:$C,'Cuadro Resumen'!$B$69:$B$78,'3. EQUIPO DE OFICINA'!$F:$F)</f>
        <v>60000</v>
      </c>
    </row>
    <row r="73" spans="2:4" ht="18.75" x14ac:dyDescent="0.25">
      <c r="B73" s="92" t="s">
        <v>67</v>
      </c>
      <c r="C73" s="83">
        <f>SUMIF('3. EQUIPO DE OFICINA'!C:C,'Cuadro Resumen'!$B$69:$B$78,'3. EQUIPO DE OFICINA'!D:D)</f>
        <v>0</v>
      </c>
      <c r="D73" s="237">
        <f>SUMIF('3. EQUIPO DE OFICINA'!$C:$C,'Cuadro Resumen'!$B$69:$B$78,'3. EQUIPO DE OFICINA'!$F:$F)</f>
        <v>0</v>
      </c>
    </row>
    <row r="74" spans="2:4" ht="18.75" x14ac:dyDescent="0.25">
      <c r="B74" s="92" t="s">
        <v>68</v>
      </c>
      <c r="C74" s="83">
        <f>SUMIF('3. EQUIPO DE OFICINA'!C:C,'Cuadro Resumen'!$B$69:$B$78,'3. EQUIPO DE OFICINA'!D:D)</f>
        <v>0</v>
      </c>
      <c r="D74" s="237">
        <f>SUMIF('3. EQUIPO DE OFICINA'!$C:$C,'Cuadro Resumen'!$B$69:$B$78,'3. EQUIPO DE OFICINA'!$F:$F)</f>
        <v>0</v>
      </c>
    </row>
    <row r="75" spans="2:4" ht="18.75" x14ac:dyDescent="0.25">
      <c r="B75" s="92" t="s">
        <v>69</v>
      </c>
      <c r="C75" s="83">
        <f>SUMIF('3. EQUIPO DE OFICINA'!C:C,'Cuadro Resumen'!$B$69:$B$78,'3. EQUIPO DE OFICINA'!D:D)</f>
        <v>0</v>
      </c>
      <c r="D75" s="237">
        <f>SUMIF('3. EQUIPO DE OFICINA'!$C:$C,'Cuadro Resumen'!$B$69:$B$78,'3. EQUIPO DE OFICINA'!$F:$F)</f>
        <v>0</v>
      </c>
    </row>
    <row r="76" spans="2:4" ht="18.75" x14ac:dyDescent="0.25">
      <c r="B76" s="82" t="s">
        <v>70</v>
      </c>
      <c r="C76" s="83">
        <f>SUMIF('3. EQUIPO DE OFICINA'!C:C,'Cuadro Resumen'!$B$69:$B$78,'3. EQUIPO DE OFICINA'!D:D)</f>
        <v>0</v>
      </c>
      <c r="D76" s="237">
        <f>SUMIF('3. EQUIPO DE OFICINA'!$C:$C,'Cuadro Resumen'!$B$69:$B$78,'3. EQUIPO DE OFICINA'!$F:$F)</f>
        <v>0</v>
      </c>
    </row>
    <row r="77" spans="2:4" ht="18.75" x14ac:dyDescent="0.25">
      <c r="B77" s="82" t="s">
        <v>71</v>
      </c>
      <c r="C77" s="83">
        <f>SUMIF('3. EQUIPO DE OFICINA'!C:C,'Cuadro Resumen'!$B$69:$B$78,'3. EQUIPO DE OFICINA'!D:D)</f>
        <v>0</v>
      </c>
      <c r="D77" s="237">
        <f>SUMIF('3. EQUIPO DE OFICINA'!$C:$C,'Cuadro Resumen'!$B$69:$B$78,'3. EQUIPO DE OFICINA'!$F:$F)</f>
        <v>0</v>
      </c>
    </row>
    <row r="78" spans="2:4" ht="18.75" x14ac:dyDescent="0.25">
      <c r="B78" s="82" t="s">
        <v>72</v>
      </c>
      <c r="C78" s="83">
        <f>SUMIF('3. EQUIPO DE OFICINA'!C:C,'Cuadro Resumen'!$B$69:$B$78,'3. EQUIPO DE OFICINA'!D:D)</f>
        <v>0</v>
      </c>
      <c r="D78" s="237">
        <f>SUMIF('3. EQUIPO DE OFICINA'!$C:$C,'Cuadro Resumen'!$B$69:$B$78,'3. EQUIPO DE OFICINA'!$F:$F)</f>
        <v>0</v>
      </c>
    </row>
    <row r="79" spans="2:4" ht="18.75" x14ac:dyDescent="0.25">
      <c r="B79" s="82"/>
      <c r="C79" s="83">
        <f>SUMIF('3. EQUIPO DE OFICINA'!C:C,'Cuadro Resumen'!$B$69:$B$78,'3. EQUIPO DE OFICINA'!D:D)</f>
        <v>0</v>
      </c>
      <c r="D79" s="237">
        <f>SUMIF('3. EQUIPO DE OFICINA'!$C:$C,'Cuadro Resumen'!$B$69:$B$78,'3. EQUIPO DE OFICINA'!$F:$F)</f>
        <v>0</v>
      </c>
    </row>
    <row r="80" spans="2:4" ht="23.25" x14ac:dyDescent="0.25">
      <c r="B80" s="84" t="s">
        <v>124</v>
      </c>
      <c r="C80" s="85">
        <f>SUM(C69:C79)</f>
        <v>61</v>
      </c>
      <c r="D80" s="238">
        <f>SUM(D69:D79)</f>
        <v>190900</v>
      </c>
    </row>
    <row r="83" spans="2:4" x14ac:dyDescent="0.25">
      <c r="B83" s="196" t="s">
        <v>379</v>
      </c>
    </row>
    <row r="85" spans="2:4" ht="18.75" x14ac:dyDescent="0.25">
      <c r="B85" s="81" t="s">
        <v>380</v>
      </c>
      <c r="C85" s="81" t="s">
        <v>55</v>
      </c>
      <c r="D85" s="235" t="s">
        <v>473</v>
      </c>
    </row>
    <row r="86" spans="2:4" ht="37.5" x14ac:dyDescent="0.25">
      <c r="B86" s="305" t="s">
        <v>1335</v>
      </c>
      <c r="C86" s="83">
        <f>SUMIF('4. EQUIPO TECNOLÓGICOS'!C:C,'Cuadro Resumen'!$B$86:$B$102,'4. EQUIPO TECNOLÓGICOS'!D:D)</f>
        <v>0</v>
      </c>
      <c r="D86" s="83">
        <f>SUMIF('4. EQUIPO TECNOLÓGICOS'!$C:$C,'Cuadro Resumen'!$B$86:$B$102,'4. EQUIPO TECNOLÓGICOS'!F:F)</f>
        <v>0</v>
      </c>
    </row>
    <row r="87" spans="2:4" ht="18.75" x14ac:dyDescent="0.25">
      <c r="B87" s="305" t="s">
        <v>1336</v>
      </c>
      <c r="C87" s="83">
        <f>SUMIF('4. EQUIPO TECNOLÓGICOS'!C:C,'Cuadro Resumen'!$B$86:$B$102,'4. EQUIPO TECNOLÓGICOS'!D:D)</f>
        <v>0</v>
      </c>
      <c r="D87" s="83">
        <f>SUMIF('4. EQUIPO TECNOLÓGICOS'!$C:$C,'Cuadro Resumen'!$B$86:$B$102,'4. EQUIPO TECNOLÓGICOS'!F:F)</f>
        <v>0</v>
      </c>
    </row>
    <row r="88" spans="2:4" ht="37.5" x14ac:dyDescent="0.25">
      <c r="B88" s="305" t="s">
        <v>1334</v>
      </c>
      <c r="C88" s="83">
        <f>SUMIF('4. EQUIPO TECNOLÓGICOS'!C:C,'Cuadro Resumen'!$B$86:$B$102,'4. EQUIPO TECNOLÓGICOS'!D:D)</f>
        <v>0</v>
      </c>
      <c r="D88" s="83">
        <f>SUMIF('4. EQUIPO TECNOLÓGICOS'!$C:$C,'Cuadro Resumen'!$B$86:$B$102,'4. EQUIPO TECNOLÓGICOS'!F:F)</f>
        <v>0</v>
      </c>
    </row>
    <row r="89" spans="2:4" ht="37.5" x14ac:dyDescent="0.25">
      <c r="B89" s="305" t="s">
        <v>1337</v>
      </c>
      <c r="C89" s="83">
        <f>SUMIF('4. EQUIPO TECNOLÓGICOS'!C:C,'Cuadro Resumen'!$B$86:$B$102,'4. EQUIPO TECNOLÓGICOS'!D:D)</f>
        <v>0</v>
      </c>
      <c r="D89" s="83">
        <f>SUMIF('4. EQUIPO TECNOLÓGICOS'!$C:$C,'Cuadro Resumen'!$B$86:$B$102,'4. EQUIPO TECNOLÓGICOS'!F:F)</f>
        <v>0</v>
      </c>
    </row>
    <row r="90" spans="2:4" ht="18.75" x14ac:dyDescent="0.25">
      <c r="B90" s="82" t="s">
        <v>412</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22</v>
      </c>
      <c r="D91" s="83">
        <f>SUMIF('4. EQUIPO TECNOLÓGICOS'!$C:$C,'Cuadro Resumen'!$B$86:$B$102,'4. EQUIPO TECNOLÓGICOS'!F:F)</f>
        <v>572000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11</v>
      </c>
      <c r="D93" s="83">
        <f>SUMIF('4. EQUIPO TECNOLÓGICOS'!$C:$C,'Cuadro Resumen'!$B$86:$B$102,'4. EQUIPO TECNOLÓGICOS'!F:F)</f>
        <v>275000</v>
      </c>
    </row>
    <row r="94" spans="2:4" ht="18.75" x14ac:dyDescent="0.25">
      <c r="B94" s="82" t="s">
        <v>35</v>
      </c>
      <c r="C94" s="83">
        <f>SUMIF('4. EQUIPO TECNOLÓGICOS'!C:C,'Cuadro Resumen'!$B$86:$B$102,'4. EQUIPO TECNOLÓGICOS'!D:D)</f>
        <v>0</v>
      </c>
      <c r="D94" s="83">
        <f>SUMIF('4. EQUIPO TECNOLÓGICOS'!$C:$C,'Cuadro Resumen'!$B$86:$B$102,'4. EQUIPO TECNOLÓGICOS'!F:F)</f>
        <v>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3</v>
      </c>
      <c r="D97" s="83">
        <f>SUMIF('4. EQUIPO TECNOLÓGICOS'!$C:$C,'Cuadro Resumen'!$B$86:$B$102,'4. EQUIPO TECNOLÓGICOS'!F:F)</f>
        <v>300000</v>
      </c>
    </row>
    <row r="98" spans="2:4" ht="18.75" x14ac:dyDescent="0.25">
      <c r="B98" s="92" t="s">
        <v>79</v>
      </c>
      <c r="C98" s="83">
        <f>SUMIF('4. EQUIPO TECNOLÓGICOS'!C:C,'Cuadro Resumen'!$B$86:$B$102,'4. EQUIPO TECNOLÓGICOS'!D:D)</f>
        <v>0</v>
      </c>
      <c r="D98" s="83">
        <f>SUMIF('4. EQUIPO TECNOLÓGICOS'!$C:$C,'Cuadro Resumen'!$B$86:$B$102,'4. EQUIPO TECNOLÓGICOS'!F:F)</f>
        <v>0</v>
      </c>
    </row>
    <row r="99" spans="2:4" ht="18.75" x14ac:dyDescent="0.25">
      <c r="B99" s="82" t="s">
        <v>1480</v>
      </c>
      <c r="C99" s="83">
        <f>SUMIF('4. EQUIPO TECNOLÓGICOS'!C:C,'Cuadro Resumen'!$B$86:$B$102,'4. EQUIPO TECNOLÓGICOS'!D:D)</f>
        <v>0</v>
      </c>
      <c r="D99" s="83">
        <f>SUMIF('4. EQUIPO TECNOLÓGICOS'!$C:$C,'Cuadro Resumen'!$B$86:$B$102,'4. EQUIPO TECNOLÓGICOS'!F:F)</f>
        <v>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0</v>
      </c>
      <c r="D101" s="83">
        <f>SUMIF('4. EQUIPO TECNOLÓGICOS'!$C:$C,'Cuadro Resumen'!$B$86:$B$102,'4. EQUIPO TECNOLÓGICOS'!F:F)</f>
        <v>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124</v>
      </c>
      <c r="C103" s="85">
        <f>SUM(C86:C102)</f>
        <v>36</v>
      </c>
      <c r="D103" s="85">
        <f>SUM(D86:D102)</f>
        <v>1147000</v>
      </c>
    </row>
    <row r="107" spans="2:4" x14ac:dyDescent="0.25">
      <c r="B107" s="196" t="s">
        <v>471</v>
      </c>
    </row>
    <row r="128" spans="2:2" x14ac:dyDescent="0.25">
      <c r="B128" s="196" t="s">
        <v>472</v>
      </c>
    </row>
    <row r="129" spans="2:4" x14ac:dyDescent="0.25">
      <c r="B129" s="86" t="s">
        <v>119</v>
      </c>
      <c r="C129" s="86" t="s">
        <v>55</v>
      </c>
      <c r="D129" s="86" t="s">
        <v>473</v>
      </c>
    </row>
    <row r="130" spans="2:4" x14ac:dyDescent="0.25">
      <c r="B130" s="86" t="s">
        <v>474</v>
      </c>
    </row>
    <row r="131" spans="2:4" x14ac:dyDescent="0.25">
      <c r="B131" s="86" t="s">
        <v>464</v>
      </c>
    </row>
    <row r="132" spans="2:4" x14ac:dyDescent="0.25">
      <c r="B132" s="86" t="s">
        <v>478</v>
      </c>
    </row>
    <row r="145" spans="2:2" x14ac:dyDescent="0.25">
      <c r="B145" s="196" t="s">
        <v>479</v>
      </c>
    </row>
    <row r="196" spans="2:9" s="122" customFormat="1" x14ac:dyDescent="0.25">
      <c r="I196" s="449"/>
    </row>
    <row r="198" spans="2:9" hidden="1" x14ac:dyDescent="0.25">
      <c r="B198" s="566" t="s">
        <v>1496</v>
      </c>
      <c r="C198" s="566"/>
      <c r="D198" s="566"/>
      <c r="E198" s="566"/>
      <c r="F198" s="566"/>
    </row>
    <row r="199" spans="2:9" hidden="1" x14ac:dyDescent="0.25">
      <c r="B199" s="453" t="s">
        <v>1497</v>
      </c>
      <c r="C199" s="452" t="s">
        <v>1498</v>
      </c>
      <c r="D199" s="452" t="s">
        <v>1498</v>
      </c>
      <c r="E199" s="452" t="s">
        <v>1499</v>
      </c>
      <c r="F199" s="452" t="s">
        <v>1499</v>
      </c>
    </row>
    <row r="200" spans="2:9" hidden="1" x14ac:dyDescent="0.25">
      <c r="B200" s="451"/>
      <c r="C200" s="451" t="s">
        <v>1500</v>
      </c>
      <c r="D200" s="451" t="s">
        <v>1501</v>
      </c>
      <c r="E200" s="451" t="s">
        <v>1500</v>
      </c>
      <c r="F200" s="451" t="s">
        <v>1501</v>
      </c>
    </row>
    <row r="201" spans="2:9" hidden="1" x14ac:dyDescent="0.25">
      <c r="B201" s="453" t="s">
        <v>3</v>
      </c>
      <c r="C201" s="450">
        <v>255</v>
      </c>
      <c r="D201" s="450">
        <v>235</v>
      </c>
      <c r="E201" s="450">
        <v>300</v>
      </c>
      <c r="F201" s="450">
        <v>280</v>
      </c>
    </row>
    <row r="202" spans="2:9" hidden="1" x14ac:dyDescent="0.25">
      <c r="B202" s="453" t="s">
        <v>4</v>
      </c>
      <c r="C202" s="450">
        <v>225</v>
      </c>
      <c r="D202" s="450">
        <v>205</v>
      </c>
      <c r="E202" s="450">
        <v>270</v>
      </c>
      <c r="F202" s="450">
        <v>250</v>
      </c>
    </row>
    <row r="203" spans="2:9" hidden="1" x14ac:dyDescent="0.25">
      <c r="B203" s="453" t="s">
        <v>5</v>
      </c>
      <c r="C203" s="450">
        <v>195</v>
      </c>
      <c r="D203" s="450">
        <v>180</v>
      </c>
      <c r="E203" s="450">
        <v>240</v>
      </c>
      <c r="F203" s="450">
        <v>220</v>
      </c>
    </row>
    <row r="204" spans="2:9" hidden="1" x14ac:dyDescent="0.25">
      <c r="B204" s="453" t="s">
        <v>6</v>
      </c>
      <c r="C204" s="450">
        <v>165</v>
      </c>
      <c r="D204" s="450">
        <v>150</v>
      </c>
      <c r="E204" s="450">
        <v>210</v>
      </c>
      <c r="F204" s="450">
        <v>195</v>
      </c>
    </row>
    <row r="205" spans="2:9" hidden="1" x14ac:dyDescent="0.25">
      <c r="B205" s="453" t="s">
        <v>1502</v>
      </c>
      <c r="C205" s="450">
        <v>145</v>
      </c>
      <c r="D205" s="450">
        <v>135</v>
      </c>
      <c r="E205" s="450">
        <v>185</v>
      </c>
      <c r="F205" s="450">
        <v>170</v>
      </c>
    </row>
    <row r="206" spans="2:9" hidden="1" x14ac:dyDescent="0.25">
      <c r="B206" s="448"/>
      <c r="C206" s="448"/>
      <c r="D206" s="448"/>
      <c r="E206" s="448"/>
      <c r="F206" s="448"/>
    </row>
    <row r="207" spans="2:9" hidden="1" x14ac:dyDescent="0.25">
      <c r="B207" s="567" t="s">
        <v>1503</v>
      </c>
      <c r="C207" s="567"/>
      <c r="D207" s="567"/>
      <c r="E207" s="476">
        <f>C20</f>
        <v>22.584900000000001</v>
      </c>
      <c r="F207" s="476" t="str">
        <f>D20</f>
        <v>Lunes, 08 de febrero del 2016 Fuente el BCH</v>
      </c>
    </row>
    <row r="208" spans="2:9" hidden="1" x14ac:dyDescent="0.25">
      <c r="B208" s="448"/>
      <c r="C208" s="448"/>
      <c r="D208" s="448"/>
      <c r="E208" s="448"/>
      <c r="F208" s="448"/>
    </row>
    <row r="209" spans="2:9" hidden="1" x14ac:dyDescent="0.25">
      <c r="B209" s="448"/>
      <c r="C209" s="448"/>
      <c r="D209" s="448"/>
      <c r="E209" s="448"/>
      <c r="F209" s="448"/>
    </row>
    <row r="210" spans="2:9" hidden="1" x14ac:dyDescent="0.25">
      <c r="B210" s="566" t="s">
        <v>1496</v>
      </c>
      <c r="C210" s="566"/>
      <c r="D210" s="566"/>
      <c r="E210" s="566"/>
      <c r="F210" s="566"/>
    </row>
    <row r="211" spans="2:9" hidden="1" x14ac:dyDescent="0.25">
      <c r="B211" s="453" t="s">
        <v>1497</v>
      </c>
      <c r="C211" s="452" t="s">
        <v>1498</v>
      </c>
      <c r="D211" s="452" t="s">
        <v>1498</v>
      </c>
      <c r="E211" s="452" t="s">
        <v>1499</v>
      </c>
      <c r="F211" s="452" t="s">
        <v>1499</v>
      </c>
    </row>
    <row r="212" spans="2:9" hidden="1" x14ac:dyDescent="0.25">
      <c r="B212" s="451"/>
      <c r="C212" s="451" t="s">
        <v>1500</v>
      </c>
      <c r="D212" s="451" t="s">
        <v>1501</v>
      </c>
      <c r="E212" s="451" t="s">
        <v>1500</v>
      </c>
      <c r="F212" s="451" t="s">
        <v>1501</v>
      </c>
    </row>
    <row r="213" spans="2:9" hidden="1" x14ac:dyDescent="0.25">
      <c r="B213" s="453" t="s">
        <v>3</v>
      </c>
      <c r="C213" s="454">
        <f>+C201*E207</f>
        <v>5759.1495000000004</v>
      </c>
      <c r="D213" s="455">
        <f>+D201*E207</f>
        <v>5307.4515000000001</v>
      </c>
      <c r="E213" s="455">
        <f>+E201*E207</f>
        <v>6775.47</v>
      </c>
      <c r="F213" s="455">
        <f>+F201*E207</f>
        <v>6323.7719999999999</v>
      </c>
    </row>
    <row r="214" spans="2:9" hidden="1" x14ac:dyDescent="0.25">
      <c r="B214" s="453" t="s">
        <v>4</v>
      </c>
      <c r="C214" s="454">
        <f>+C202*E207</f>
        <v>5081.6025</v>
      </c>
      <c r="D214" s="455">
        <f>+D202*E207</f>
        <v>4629.9045000000006</v>
      </c>
      <c r="E214" s="455">
        <f>+E202*E207</f>
        <v>6097.9230000000007</v>
      </c>
      <c r="F214" s="455">
        <f>+F202*E207</f>
        <v>5646.2250000000004</v>
      </c>
    </row>
    <row r="215" spans="2:9" hidden="1" x14ac:dyDescent="0.25">
      <c r="B215" s="453" t="s">
        <v>5</v>
      </c>
      <c r="C215" s="454">
        <f>+C203*E207</f>
        <v>4404.0555000000004</v>
      </c>
      <c r="D215" s="455">
        <f>+D203*E207</f>
        <v>4065.2820000000002</v>
      </c>
      <c r="E215" s="455">
        <f>+E203*E207</f>
        <v>5420.3760000000002</v>
      </c>
      <c r="F215" s="455">
        <f>+F203*E207</f>
        <v>4968.6779999999999</v>
      </c>
    </row>
    <row r="216" spans="2:9" hidden="1" x14ac:dyDescent="0.25">
      <c r="B216" s="453" t="s">
        <v>6</v>
      </c>
      <c r="C216" s="454">
        <f>+C204*E207</f>
        <v>3726.5085000000004</v>
      </c>
      <c r="D216" s="455">
        <f>+D204*E207</f>
        <v>3387.7350000000001</v>
      </c>
      <c r="E216" s="455">
        <f>+E204*E207</f>
        <v>4742.8290000000006</v>
      </c>
      <c r="F216" s="455">
        <f>+F204*E207</f>
        <v>4404.0555000000004</v>
      </c>
    </row>
    <row r="217" spans="2:9" hidden="1" x14ac:dyDescent="0.25">
      <c r="B217" s="453" t="s">
        <v>1502</v>
      </c>
      <c r="C217" s="454">
        <f>+C205*E207</f>
        <v>3274.8105</v>
      </c>
      <c r="D217" s="455">
        <f>+D205*E207</f>
        <v>3048.9615000000003</v>
      </c>
      <c r="E217" s="455">
        <f>+E205*E207</f>
        <v>4178.2065000000002</v>
      </c>
      <c r="F217" s="455">
        <f>+F205*E207</f>
        <v>3839.433</v>
      </c>
    </row>
    <row r="218" spans="2:9" hidden="1" x14ac:dyDescent="0.25"/>
    <row r="220" spans="2:9" s="122" customFormat="1" x14ac:dyDescent="0.25">
      <c r="I220" s="449"/>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workbookViewId="0">
      <pane ySplit="8" topLeftCell="A9" activePane="bottomLeft" state="frozen"/>
      <selection activeCell="A7" sqref="A7"/>
      <selection pane="bottomLeft" activeCell="C49" sqref="C38:C49"/>
    </sheetView>
  </sheetViews>
  <sheetFormatPr baseColWidth="10" defaultRowHeight="15" x14ac:dyDescent="0.25"/>
  <cols>
    <col min="1" max="2" width="21.7109375" customWidth="1"/>
    <col min="3" max="3" width="27.42578125" customWidth="1"/>
    <col min="4" max="4" width="27.42578125" style="464" customWidth="1"/>
    <col min="5" max="7" width="27.42578125" customWidth="1"/>
    <col min="8" max="8" width="15.28515625" customWidth="1"/>
    <col min="9" max="9" width="13.7109375" style="232" bestFit="1" customWidth="1"/>
    <col min="10" max="10" width="15.28515625" customWidth="1"/>
    <col min="11" max="11" width="18.85546875" style="232" customWidth="1"/>
    <col min="13" max="13" width="13.7109375" style="232" bestFit="1" customWidth="1"/>
    <col min="15" max="15" width="13.7109375" style="232" bestFit="1" customWidth="1"/>
    <col min="16" max="16" width="15.28515625" customWidth="1"/>
    <col min="17" max="17" width="18.28515625" style="232" customWidth="1"/>
    <col min="18" max="20" width="14.140625" customWidth="1"/>
    <col min="21" max="21" width="17" customWidth="1"/>
  </cols>
  <sheetData>
    <row r="1" spans="1:23" ht="18.75" x14ac:dyDescent="0.25">
      <c r="B1" s="283"/>
      <c r="C1" s="283"/>
      <c r="D1" s="283"/>
      <c r="E1" s="283"/>
      <c r="F1" s="283"/>
      <c r="G1" s="283"/>
      <c r="H1" s="283" t="s">
        <v>1513</v>
      </c>
      <c r="K1" s="283"/>
      <c r="L1" s="283"/>
      <c r="M1" s="283"/>
      <c r="N1" s="283"/>
      <c r="O1" s="283"/>
      <c r="P1" s="513" t="s">
        <v>1610</v>
      </c>
      <c r="Q1" s="513" t="s">
        <v>1611</v>
      </c>
      <c r="R1" s="513" t="s">
        <v>1612</v>
      </c>
      <c r="S1" s="513" t="s">
        <v>1613</v>
      </c>
      <c r="T1" s="513" t="s">
        <v>1614</v>
      </c>
      <c r="U1" s="513" t="s">
        <v>1615</v>
      </c>
      <c r="V1" s="513" t="s">
        <v>1616</v>
      </c>
      <c r="W1" s="513" t="s">
        <v>1617</v>
      </c>
    </row>
    <row r="2" spans="1:23" ht="18.75" x14ac:dyDescent="0.25">
      <c r="A2" s="268" t="s">
        <v>1345</v>
      </c>
      <c r="B2" s="283"/>
      <c r="C2" s="283"/>
      <c r="D2" s="283"/>
      <c r="E2" s="283"/>
      <c r="F2" s="283"/>
      <c r="G2" s="283"/>
      <c r="H2" s="283"/>
      <c r="K2" s="283"/>
      <c r="L2" s="283"/>
      <c r="M2" s="283"/>
      <c r="N2" s="283"/>
      <c r="O2" s="283"/>
      <c r="P2" s="283"/>
      <c r="Q2" s="283"/>
      <c r="R2" s="283"/>
      <c r="S2" s="283"/>
      <c r="T2" s="283"/>
      <c r="U2" s="283"/>
    </row>
    <row r="3" spans="1:23" x14ac:dyDescent="0.25">
      <c r="A3" s="615" t="s">
        <v>1400</v>
      </c>
      <c r="B3" s="615"/>
      <c r="C3" s="615"/>
      <c r="D3" s="615"/>
      <c r="E3" s="615"/>
      <c r="F3" s="615"/>
      <c r="G3" s="615"/>
      <c r="H3" s="615"/>
      <c r="I3" s="615"/>
      <c r="J3" s="615"/>
      <c r="K3" s="615"/>
      <c r="L3" s="615"/>
      <c r="M3" s="615"/>
      <c r="N3" s="615"/>
      <c r="O3" s="615"/>
      <c r="P3" s="615"/>
      <c r="Q3" s="615"/>
      <c r="R3" s="615"/>
      <c r="S3" s="615"/>
      <c r="T3" s="615"/>
      <c r="U3" s="615"/>
    </row>
    <row r="4" spans="1:23" s="365" customFormat="1" x14ac:dyDescent="0.25">
      <c r="A4" s="377" t="s">
        <v>1399</v>
      </c>
      <c r="B4" s="375"/>
      <c r="C4" s="375"/>
      <c r="D4" s="494"/>
      <c r="E4" s="375"/>
      <c r="F4" s="375"/>
      <c r="G4" s="375"/>
      <c r="H4" s="375"/>
      <c r="I4" s="375"/>
      <c r="J4" s="375"/>
      <c r="K4" s="375"/>
      <c r="L4" s="375"/>
      <c r="M4" s="375"/>
      <c r="N4" s="375"/>
      <c r="O4" s="375"/>
      <c r="P4" s="375"/>
      <c r="Q4" s="375"/>
      <c r="R4" s="375"/>
      <c r="S4" s="375"/>
      <c r="T4" s="375"/>
      <c r="U4" s="375"/>
    </row>
    <row r="5" spans="1:23" x14ac:dyDescent="0.25">
      <c r="A5" s="315" t="s">
        <v>1475</v>
      </c>
      <c r="B5" s="268"/>
      <c r="C5" s="268"/>
      <c r="D5" s="268"/>
      <c r="E5" s="268"/>
      <c r="F5" s="268"/>
      <c r="G5" s="268"/>
      <c r="H5" s="268"/>
      <c r="I5" s="268"/>
      <c r="J5" s="268"/>
      <c r="K5" s="268"/>
      <c r="L5" s="268"/>
      <c r="M5" s="268"/>
      <c r="N5" s="268"/>
      <c r="O5" s="268"/>
      <c r="P5" s="268"/>
      <c r="Q5" s="268"/>
      <c r="R5" s="268"/>
      <c r="S5" s="268"/>
      <c r="T5" s="268"/>
      <c r="U5" s="268"/>
    </row>
    <row r="6" spans="1:23" ht="15" customHeight="1" x14ac:dyDescent="0.25">
      <c r="A6" s="575" t="s">
        <v>96</v>
      </c>
      <c r="B6" s="574" t="s">
        <v>110</v>
      </c>
      <c r="C6" s="577" t="s">
        <v>1536</v>
      </c>
      <c r="D6" s="577" t="s">
        <v>1537</v>
      </c>
      <c r="E6" s="577" t="s">
        <v>86</v>
      </c>
      <c r="F6" s="577" t="s">
        <v>390</v>
      </c>
      <c r="G6" s="577" t="s">
        <v>87</v>
      </c>
      <c r="H6" s="580" t="s">
        <v>99</v>
      </c>
      <c r="I6" s="586"/>
      <c r="J6" s="586"/>
      <c r="K6" s="586"/>
      <c r="L6" s="586"/>
      <c r="M6" s="586"/>
      <c r="N6" s="586"/>
      <c r="O6" s="581"/>
      <c r="P6" s="582" t="s">
        <v>100</v>
      </c>
      <c r="Q6" s="583"/>
      <c r="R6" s="574" t="s">
        <v>102</v>
      </c>
      <c r="S6" s="574" t="s">
        <v>109</v>
      </c>
      <c r="T6" s="574" t="s">
        <v>108</v>
      </c>
      <c r="U6" s="571" t="s">
        <v>88</v>
      </c>
    </row>
    <row r="7" spans="1:23" ht="15" customHeight="1" x14ac:dyDescent="0.25">
      <c r="A7" s="575"/>
      <c r="B7" s="575"/>
      <c r="C7" s="578"/>
      <c r="D7" s="578"/>
      <c r="E7" s="578"/>
      <c r="F7" s="578"/>
      <c r="G7" s="578"/>
      <c r="H7" s="580" t="s">
        <v>103</v>
      </c>
      <c r="I7" s="581"/>
      <c r="J7" s="580" t="s">
        <v>104</v>
      </c>
      <c r="K7" s="581"/>
      <c r="L7" s="580" t="s">
        <v>105</v>
      </c>
      <c r="M7" s="581"/>
      <c r="N7" s="580" t="s">
        <v>106</v>
      </c>
      <c r="O7" s="581"/>
      <c r="P7" s="584"/>
      <c r="Q7" s="585"/>
      <c r="R7" s="575"/>
      <c r="S7" s="575"/>
      <c r="T7" s="575"/>
      <c r="U7" s="572"/>
    </row>
    <row r="8" spans="1:23" ht="25.5" x14ac:dyDescent="0.25">
      <c r="A8" s="576"/>
      <c r="B8" s="576"/>
      <c r="C8" s="579"/>
      <c r="D8" s="579"/>
      <c r="E8" s="579"/>
      <c r="F8" s="579"/>
      <c r="G8" s="579"/>
      <c r="H8" s="440" t="s">
        <v>107</v>
      </c>
      <c r="I8" s="440" t="s">
        <v>12</v>
      </c>
      <c r="J8" s="440" t="s">
        <v>107</v>
      </c>
      <c r="K8" s="440" t="s">
        <v>12</v>
      </c>
      <c r="L8" s="440" t="s">
        <v>107</v>
      </c>
      <c r="M8" s="440" t="s">
        <v>12</v>
      </c>
      <c r="N8" s="440" t="s">
        <v>107</v>
      </c>
      <c r="O8" s="440" t="s">
        <v>12</v>
      </c>
      <c r="P8" s="440" t="s">
        <v>107</v>
      </c>
      <c r="Q8" s="440" t="s">
        <v>12</v>
      </c>
      <c r="R8" s="576"/>
      <c r="S8" s="576"/>
      <c r="T8" s="576"/>
      <c r="U8" s="573"/>
    </row>
    <row r="9" spans="1:23" s="365" customFormat="1" ht="15.75" x14ac:dyDescent="0.25">
      <c r="A9" s="441"/>
      <c r="B9" s="442"/>
      <c r="C9" s="443"/>
      <c r="D9" s="443"/>
      <c r="E9" s="443"/>
      <c r="F9" s="444"/>
      <c r="G9" s="443"/>
      <c r="H9" s="445"/>
      <c r="I9" s="445"/>
      <c r="J9" s="445"/>
      <c r="K9" s="445"/>
      <c r="L9" s="445"/>
      <c r="M9" s="445"/>
      <c r="N9" s="445"/>
      <c r="O9" s="445"/>
      <c r="P9" s="445"/>
      <c r="Q9" s="445"/>
      <c r="R9" s="446"/>
      <c r="S9" s="446"/>
      <c r="T9" s="446"/>
      <c r="U9" s="447"/>
    </row>
    <row r="10" spans="1:23" ht="15.75" x14ac:dyDescent="0.25">
      <c r="A10" s="612" t="s">
        <v>1400</v>
      </c>
      <c r="B10" s="612" t="s">
        <v>1401</v>
      </c>
      <c r="C10" s="279"/>
      <c r="D10" s="495"/>
      <c r="E10" s="279"/>
      <c r="F10" s="279"/>
      <c r="G10" s="280"/>
      <c r="H10" s="280"/>
      <c r="I10" s="358"/>
      <c r="J10" s="280"/>
      <c r="K10" s="358"/>
      <c r="L10" s="280"/>
      <c r="M10" s="358"/>
      <c r="N10" s="280"/>
      <c r="O10" s="358"/>
      <c r="P10" s="400">
        <f>H10+J10+L10+N10</f>
        <v>0</v>
      </c>
      <c r="Q10" s="401">
        <f>I10+K10+M10+O10</f>
        <v>0</v>
      </c>
      <c r="R10" s="280"/>
      <c r="S10" s="280"/>
      <c r="T10" s="280"/>
      <c r="U10" s="280"/>
    </row>
    <row r="11" spans="1:23" ht="15.75" x14ac:dyDescent="0.25">
      <c r="A11" s="613"/>
      <c r="B11" s="613"/>
      <c r="C11" s="279"/>
      <c r="D11" s="495"/>
      <c r="E11" s="279"/>
      <c r="F11" s="279"/>
      <c r="G11" s="280"/>
      <c r="H11" s="280"/>
      <c r="I11" s="358"/>
      <c r="J11" s="280"/>
      <c r="K11" s="358"/>
      <c r="L11" s="280"/>
      <c r="M11" s="358"/>
      <c r="N11" s="280"/>
      <c r="O11" s="358"/>
      <c r="P11" s="400">
        <f t="shared" ref="P11:P35" si="0">H11+J11+L11+N11</f>
        <v>0</v>
      </c>
      <c r="Q11" s="401">
        <f t="shared" ref="Q11:Q35" si="1">I11+K11+M11+O11</f>
        <v>0</v>
      </c>
      <c r="R11" s="280"/>
      <c r="S11" s="280"/>
      <c r="T11" s="280"/>
      <c r="U11" s="280"/>
    </row>
    <row r="12" spans="1:23" ht="15.75" x14ac:dyDescent="0.25">
      <c r="A12" s="613"/>
      <c r="B12" s="613"/>
      <c r="C12" s="279"/>
      <c r="D12" s="495"/>
      <c r="E12" s="279"/>
      <c r="F12" s="279"/>
      <c r="G12" s="280"/>
      <c r="H12" s="280"/>
      <c r="I12" s="358"/>
      <c r="J12" s="280"/>
      <c r="K12" s="358"/>
      <c r="L12" s="280"/>
      <c r="M12" s="358"/>
      <c r="N12" s="280"/>
      <c r="O12" s="358"/>
      <c r="P12" s="400">
        <f t="shared" si="0"/>
        <v>0</v>
      </c>
      <c r="Q12" s="401">
        <f t="shared" si="1"/>
        <v>0</v>
      </c>
      <c r="R12" s="280"/>
      <c r="S12" s="280"/>
      <c r="T12" s="280"/>
      <c r="U12" s="280"/>
    </row>
    <row r="13" spans="1:23" ht="15.75" x14ac:dyDescent="0.25">
      <c r="A13" s="613"/>
      <c r="B13" s="613"/>
      <c r="C13" s="279"/>
      <c r="D13" s="495"/>
      <c r="E13" s="279"/>
      <c r="F13" s="279"/>
      <c r="G13" s="280"/>
      <c r="H13" s="280"/>
      <c r="I13" s="358"/>
      <c r="J13" s="280"/>
      <c r="K13" s="358"/>
      <c r="L13" s="280"/>
      <c r="M13" s="358"/>
      <c r="N13" s="280"/>
      <c r="O13" s="358"/>
      <c r="P13" s="400">
        <f t="shared" si="0"/>
        <v>0</v>
      </c>
      <c r="Q13" s="401">
        <f t="shared" si="1"/>
        <v>0</v>
      </c>
      <c r="R13" s="280"/>
      <c r="S13" s="280"/>
      <c r="T13" s="280"/>
      <c r="U13" s="280"/>
    </row>
    <row r="14" spans="1:23" ht="15.75" x14ac:dyDescent="0.25">
      <c r="A14" s="613"/>
      <c r="B14" s="613"/>
      <c r="C14" s="279"/>
      <c r="D14" s="495"/>
      <c r="E14" s="279"/>
      <c r="F14" s="279"/>
      <c r="G14" s="280"/>
      <c r="H14" s="280"/>
      <c r="I14" s="358"/>
      <c r="J14" s="280"/>
      <c r="K14" s="358"/>
      <c r="L14" s="280"/>
      <c r="M14" s="358"/>
      <c r="N14" s="280"/>
      <c r="O14" s="358"/>
      <c r="P14" s="400">
        <f t="shared" si="0"/>
        <v>0</v>
      </c>
      <c r="Q14" s="401">
        <f t="shared" si="1"/>
        <v>0</v>
      </c>
      <c r="R14" s="280"/>
      <c r="S14" s="280"/>
      <c r="T14" s="280"/>
      <c r="U14" s="280"/>
    </row>
    <row r="15" spans="1:23" ht="15.75" x14ac:dyDescent="0.25">
      <c r="A15" s="614"/>
      <c r="B15" s="614"/>
      <c r="C15" s="279"/>
      <c r="D15" s="495"/>
      <c r="E15" s="279"/>
      <c r="F15" s="279"/>
      <c r="G15" s="280"/>
      <c r="H15" s="280"/>
      <c r="I15" s="358"/>
      <c r="J15" s="280"/>
      <c r="K15" s="358"/>
      <c r="L15" s="280"/>
      <c r="M15" s="358"/>
      <c r="N15" s="280"/>
      <c r="O15" s="358"/>
      <c r="P15" s="400">
        <f t="shared" si="0"/>
        <v>0</v>
      </c>
      <c r="Q15" s="401">
        <f t="shared" si="1"/>
        <v>0</v>
      </c>
      <c r="R15" s="280"/>
      <c r="S15" s="280"/>
      <c r="T15" s="280"/>
      <c r="U15" s="359"/>
    </row>
    <row r="16" spans="1:23" ht="15.75" customHeight="1" x14ac:dyDescent="0.25">
      <c r="A16" s="612" t="s">
        <v>1399</v>
      </c>
      <c r="B16" s="612" t="s">
        <v>1402</v>
      </c>
      <c r="C16" s="279"/>
      <c r="D16" s="495"/>
      <c r="E16" s="279"/>
      <c r="F16" s="279"/>
      <c r="G16" s="280"/>
      <c r="H16" s="280"/>
      <c r="I16" s="358"/>
      <c r="J16" s="280"/>
      <c r="K16" s="358"/>
      <c r="L16" s="360"/>
      <c r="M16" s="358"/>
      <c r="N16" s="280"/>
      <c r="O16" s="358"/>
      <c r="P16" s="400">
        <f t="shared" si="0"/>
        <v>0</v>
      </c>
      <c r="Q16" s="401">
        <f t="shared" si="1"/>
        <v>0</v>
      </c>
      <c r="R16" s="280"/>
      <c r="S16" s="280"/>
      <c r="T16" s="280"/>
      <c r="U16" s="280"/>
    </row>
    <row r="17" spans="1:21" ht="15.75" x14ac:dyDescent="0.25">
      <c r="A17" s="613"/>
      <c r="B17" s="613"/>
      <c r="C17" s="279"/>
      <c r="D17" s="495"/>
      <c r="E17" s="279"/>
      <c r="F17" s="279"/>
      <c r="G17" s="280"/>
      <c r="H17" s="280"/>
      <c r="I17" s="358"/>
      <c r="J17" s="280"/>
      <c r="K17" s="358"/>
      <c r="L17" s="360"/>
      <c r="M17" s="358"/>
      <c r="N17" s="280"/>
      <c r="O17" s="358"/>
      <c r="P17" s="400">
        <f t="shared" si="0"/>
        <v>0</v>
      </c>
      <c r="Q17" s="401">
        <f t="shared" si="1"/>
        <v>0</v>
      </c>
      <c r="R17" s="280"/>
      <c r="S17" s="280"/>
      <c r="T17" s="280"/>
      <c r="U17" s="280"/>
    </row>
    <row r="18" spans="1:21" ht="15.75" x14ac:dyDescent="0.25">
      <c r="A18" s="613"/>
      <c r="B18" s="613"/>
      <c r="C18" s="279"/>
      <c r="D18" s="495"/>
      <c r="E18" s="279"/>
      <c r="F18" s="279"/>
      <c r="G18" s="280"/>
      <c r="H18" s="280"/>
      <c r="I18" s="358"/>
      <c r="J18" s="280"/>
      <c r="K18" s="358"/>
      <c r="L18" s="360"/>
      <c r="M18" s="358"/>
      <c r="N18" s="280"/>
      <c r="O18" s="358"/>
      <c r="P18" s="400">
        <f t="shared" si="0"/>
        <v>0</v>
      </c>
      <c r="Q18" s="401">
        <f t="shared" si="1"/>
        <v>0</v>
      </c>
      <c r="R18" s="280"/>
      <c r="S18" s="280"/>
      <c r="T18" s="280"/>
      <c r="U18" s="280"/>
    </row>
    <row r="19" spans="1:21" ht="15.75" x14ac:dyDescent="0.25">
      <c r="A19" s="613"/>
      <c r="B19" s="613"/>
      <c r="C19" s="279"/>
      <c r="D19" s="495"/>
      <c r="E19" s="279"/>
      <c r="F19" s="279"/>
      <c r="G19" s="280"/>
      <c r="H19" s="280"/>
      <c r="I19" s="358"/>
      <c r="J19" s="280"/>
      <c r="K19" s="358"/>
      <c r="L19" s="360"/>
      <c r="M19" s="358"/>
      <c r="N19" s="280"/>
      <c r="O19" s="358"/>
      <c r="P19" s="400">
        <f t="shared" si="0"/>
        <v>0</v>
      </c>
      <c r="Q19" s="401">
        <f t="shared" si="1"/>
        <v>0</v>
      </c>
      <c r="R19" s="280"/>
      <c r="S19" s="280"/>
      <c r="T19" s="280"/>
      <c r="U19" s="280"/>
    </row>
    <row r="20" spans="1:21" ht="15.75" x14ac:dyDescent="0.25">
      <c r="A20" s="613"/>
      <c r="B20" s="613"/>
      <c r="C20" s="279"/>
      <c r="D20" s="495"/>
      <c r="E20" s="279"/>
      <c r="F20" s="279"/>
      <c r="G20" s="280"/>
      <c r="H20" s="280"/>
      <c r="I20" s="358"/>
      <c r="J20" s="280"/>
      <c r="K20" s="358"/>
      <c r="L20" s="280"/>
      <c r="M20" s="358"/>
      <c r="N20" s="280"/>
      <c r="O20" s="358"/>
      <c r="P20" s="400">
        <f t="shared" si="0"/>
        <v>0</v>
      </c>
      <c r="Q20" s="401">
        <f t="shared" si="1"/>
        <v>0</v>
      </c>
      <c r="R20" s="280"/>
      <c r="S20" s="280"/>
      <c r="T20" s="280"/>
      <c r="U20" s="361"/>
    </row>
    <row r="21" spans="1:21" s="365" customFormat="1" ht="15.75" x14ac:dyDescent="0.25">
      <c r="A21" s="613"/>
      <c r="B21" s="613"/>
      <c r="C21" s="376"/>
      <c r="D21" s="495"/>
      <c r="E21" s="376"/>
      <c r="F21" s="376"/>
      <c r="G21" s="280"/>
      <c r="H21" s="280"/>
      <c r="I21" s="358"/>
      <c r="J21" s="280"/>
      <c r="K21" s="358"/>
      <c r="L21" s="280"/>
      <c r="M21" s="358"/>
      <c r="N21" s="280"/>
      <c r="O21" s="358"/>
      <c r="P21" s="400">
        <f t="shared" si="0"/>
        <v>0</v>
      </c>
      <c r="Q21" s="401">
        <f t="shared" si="1"/>
        <v>0</v>
      </c>
      <c r="R21" s="280"/>
      <c r="S21" s="280"/>
      <c r="T21" s="280"/>
      <c r="U21" s="361"/>
    </row>
    <row r="22" spans="1:21" s="365" customFormat="1" ht="15.75" x14ac:dyDescent="0.25">
      <c r="A22" s="613"/>
      <c r="B22" s="613"/>
      <c r="C22" s="376"/>
      <c r="D22" s="495"/>
      <c r="E22" s="376"/>
      <c r="F22" s="376"/>
      <c r="G22" s="280"/>
      <c r="H22" s="280"/>
      <c r="I22" s="358"/>
      <c r="J22" s="280"/>
      <c r="K22" s="358"/>
      <c r="L22" s="280"/>
      <c r="M22" s="358"/>
      <c r="N22" s="280"/>
      <c r="O22" s="358"/>
      <c r="P22" s="400">
        <f t="shared" si="0"/>
        <v>0</v>
      </c>
      <c r="Q22" s="401">
        <f t="shared" si="1"/>
        <v>0</v>
      </c>
      <c r="R22" s="280"/>
      <c r="S22" s="280"/>
      <c r="T22" s="280"/>
      <c r="U22" s="361"/>
    </row>
    <row r="23" spans="1:21" s="365" customFormat="1" ht="15.75" x14ac:dyDescent="0.25">
      <c r="A23" s="613"/>
      <c r="B23" s="613"/>
      <c r="C23" s="376"/>
      <c r="D23" s="495"/>
      <c r="E23" s="376"/>
      <c r="F23" s="376"/>
      <c r="G23" s="280"/>
      <c r="H23" s="280"/>
      <c r="I23" s="358"/>
      <c r="J23" s="280"/>
      <c r="K23" s="358"/>
      <c r="L23" s="280"/>
      <c r="M23" s="358"/>
      <c r="N23" s="280"/>
      <c r="O23" s="358"/>
      <c r="P23" s="400">
        <f t="shared" si="0"/>
        <v>0</v>
      </c>
      <c r="Q23" s="401">
        <f t="shared" si="1"/>
        <v>0</v>
      </c>
      <c r="R23" s="280"/>
      <c r="S23" s="280"/>
      <c r="T23" s="280"/>
      <c r="U23" s="361"/>
    </row>
    <row r="24" spans="1:21" s="365" customFormat="1" ht="15.75" x14ac:dyDescent="0.25">
      <c r="A24" s="613"/>
      <c r="B24" s="613"/>
      <c r="C24" s="376"/>
      <c r="D24" s="495"/>
      <c r="E24" s="376"/>
      <c r="F24" s="376"/>
      <c r="G24" s="280"/>
      <c r="H24" s="280"/>
      <c r="I24" s="358"/>
      <c r="J24" s="280"/>
      <c r="K24" s="358"/>
      <c r="L24" s="280"/>
      <c r="M24" s="358"/>
      <c r="N24" s="280"/>
      <c r="O24" s="358"/>
      <c r="P24" s="400">
        <f t="shared" si="0"/>
        <v>0</v>
      </c>
      <c r="Q24" s="401">
        <f t="shared" si="1"/>
        <v>0</v>
      </c>
      <c r="R24" s="280"/>
      <c r="S24" s="280"/>
      <c r="T24" s="280"/>
      <c r="U24" s="361"/>
    </row>
    <row r="25" spans="1:21" s="365" customFormat="1" ht="15.75" x14ac:dyDescent="0.25">
      <c r="A25" s="616" t="s">
        <v>1475</v>
      </c>
      <c r="B25" s="616" t="s">
        <v>1423</v>
      </c>
      <c r="C25" s="376"/>
      <c r="D25" s="495"/>
      <c r="E25" s="376"/>
      <c r="F25" s="376"/>
      <c r="G25" s="280"/>
      <c r="H25" s="280"/>
      <c r="I25" s="358"/>
      <c r="J25" s="280"/>
      <c r="K25" s="358"/>
      <c r="L25" s="280"/>
      <c r="M25" s="358"/>
      <c r="N25" s="280"/>
      <c r="O25" s="358"/>
      <c r="P25" s="400">
        <f t="shared" si="0"/>
        <v>0</v>
      </c>
      <c r="Q25" s="401">
        <f t="shared" si="1"/>
        <v>0</v>
      </c>
      <c r="R25" s="280"/>
      <c r="S25" s="280"/>
      <c r="T25" s="280"/>
      <c r="U25" s="361"/>
    </row>
    <row r="26" spans="1:21" s="365" customFormat="1" ht="15.75" x14ac:dyDescent="0.25">
      <c r="A26" s="616"/>
      <c r="B26" s="616"/>
      <c r="C26" s="376"/>
      <c r="D26" s="495"/>
      <c r="E26" s="376"/>
      <c r="F26" s="376"/>
      <c r="G26" s="280"/>
      <c r="H26" s="280"/>
      <c r="I26" s="358"/>
      <c r="J26" s="280"/>
      <c r="K26" s="358"/>
      <c r="L26" s="280"/>
      <c r="M26" s="358"/>
      <c r="N26" s="280"/>
      <c r="O26" s="358"/>
      <c r="P26" s="400">
        <f t="shared" si="0"/>
        <v>0</v>
      </c>
      <c r="Q26" s="401">
        <f t="shared" si="1"/>
        <v>0</v>
      </c>
      <c r="R26" s="280"/>
      <c r="S26" s="280"/>
      <c r="T26" s="280"/>
      <c r="U26" s="361"/>
    </row>
    <row r="27" spans="1:21" s="365" customFormat="1" ht="15.75" x14ac:dyDescent="0.25">
      <c r="A27" s="616"/>
      <c r="B27" s="616"/>
      <c r="C27" s="376"/>
      <c r="D27" s="495"/>
      <c r="E27" s="376"/>
      <c r="F27" s="376"/>
      <c r="G27" s="280"/>
      <c r="H27" s="280"/>
      <c r="I27" s="358"/>
      <c r="J27" s="280"/>
      <c r="K27" s="358"/>
      <c r="L27" s="280"/>
      <c r="M27" s="358"/>
      <c r="N27" s="280"/>
      <c r="O27" s="358"/>
      <c r="P27" s="400">
        <f t="shared" si="0"/>
        <v>0</v>
      </c>
      <c r="Q27" s="401">
        <f t="shared" si="1"/>
        <v>0</v>
      </c>
      <c r="R27" s="280"/>
      <c r="S27" s="280"/>
      <c r="T27" s="280"/>
      <c r="U27" s="361"/>
    </row>
    <row r="28" spans="1:21" s="365" customFormat="1" ht="15.75" x14ac:dyDescent="0.25">
      <c r="A28" s="616"/>
      <c r="B28" s="616"/>
      <c r="C28" s="376"/>
      <c r="D28" s="495"/>
      <c r="E28" s="376"/>
      <c r="F28" s="376"/>
      <c r="G28" s="280"/>
      <c r="H28" s="280"/>
      <c r="I28" s="358"/>
      <c r="J28" s="280"/>
      <c r="K28" s="358"/>
      <c r="L28" s="280"/>
      <c r="M28" s="358"/>
      <c r="N28" s="280"/>
      <c r="O28" s="358"/>
      <c r="P28" s="400">
        <f t="shared" si="0"/>
        <v>0</v>
      </c>
      <c r="Q28" s="401">
        <f t="shared" si="1"/>
        <v>0</v>
      </c>
      <c r="R28" s="280"/>
      <c r="S28" s="280"/>
      <c r="T28" s="280"/>
      <c r="U28" s="361"/>
    </row>
    <row r="29" spans="1:21" s="365" customFormat="1" ht="15.75" x14ac:dyDescent="0.25">
      <c r="A29" s="616"/>
      <c r="B29" s="616"/>
      <c r="C29" s="376"/>
      <c r="D29" s="495"/>
      <c r="E29" s="376"/>
      <c r="F29" s="376"/>
      <c r="G29" s="280"/>
      <c r="H29" s="280"/>
      <c r="I29" s="358"/>
      <c r="J29" s="280"/>
      <c r="K29" s="358"/>
      <c r="L29" s="280"/>
      <c r="M29" s="358"/>
      <c r="N29" s="280"/>
      <c r="O29" s="358"/>
      <c r="P29" s="400">
        <f t="shared" si="0"/>
        <v>0</v>
      </c>
      <c r="Q29" s="401">
        <f t="shared" si="1"/>
        <v>0</v>
      </c>
      <c r="R29" s="280"/>
      <c r="S29" s="280"/>
      <c r="T29" s="280"/>
      <c r="U29" s="361"/>
    </row>
    <row r="30" spans="1:21" s="365" customFormat="1" ht="15.75" x14ac:dyDescent="0.25">
      <c r="A30" s="616"/>
      <c r="B30" s="616"/>
      <c r="C30" s="376"/>
      <c r="D30" s="495"/>
      <c r="E30" s="376"/>
      <c r="F30" s="376"/>
      <c r="G30" s="280"/>
      <c r="H30" s="280"/>
      <c r="I30" s="358"/>
      <c r="J30" s="280"/>
      <c r="K30" s="358"/>
      <c r="L30" s="280"/>
      <c r="M30" s="358"/>
      <c r="N30" s="280"/>
      <c r="O30" s="358"/>
      <c r="P30" s="400">
        <f t="shared" si="0"/>
        <v>0</v>
      </c>
      <c r="Q30" s="401">
        <f t="shared" si="1"/>
        <v>0</v>
      </c>
      <c r="R30" s="280"/>
      <c r="S30" s="280"/>
      <c r="T30" s="280"/>
      <c r="U30" s="361"/>
    </row>
    <row r="31" spans="1:21" s="365" customFormat="1" ht="15.75" x14ac:dyDescent="0.25">
      <c r="A31" s="616"/>
      <c r="B31" s="616"/>
      <c r="C31" s="376"/>
      <c r="D31" s="495"/>
      <c r="E31" s="376"/>
      <c r="F31" s="376"/>
      <c r="G31" s="280"/>
      <c r="H31" s="280"/>
      <c r="I31" s="358"/>
      <c r="J31" s="280"/>
      <c r="K31" s="358"/>
      <c r="L31" s="280"/>
      <c r="M31" s="358"/>
      <c r="N31" s="280"/>
      <c r="O31" s="358"/>
      <c r="P31" s="400">
        <f t="shared" si="0"/>
        <v>0</v>
      </c>
      <c r="Q31" s="401">
        <f t="shared" si="1"/>
        <v>0</v>
      </c>
      <c r="R31" s="280"/>
      <c r="S31" s="280"/>
      <c r="T31" s="280"/>
      <c r="U31" s="361"/>
    </row>
    <row r="32" spans="1:21" s="365" customFormat="1" ht="15.75" x14ac:dyDescent="0.25">
      <c r="A32" s="616"/>
      <c r="B32" s="616"/>
      <c r="C32" s="376"/>
      <c r="D32" s="495"/>
      <c r="E32" s="376"/>
      <c r="F32" s="376"/>
      <c r="G32" s="280"/>
      <c r="H32" s="280"/>
      <c r="I32" s="358"/>
      <c r="J32" s="280"/>
      <c r="K32" s="358"/>
      <c r="L32" s="280"/>
      <c r="M32" s="358"/>
      <c r="N32" s="280"/>
      <c r="O32" s="358"/>
      <c r="P32" s="400">
        <f t="shared" si="0"/>
        <v>0</v>
      </c>
      <c r="Q32" s="401">
        <f t="shared" si="1"/>
        <v>0</v>
      </c>
      <c r="R32" s="280"/>
      <c r="S32" s="280"/>
      <c r="T32" s="280"/>
      <c r="U32" s="361"/>
    </row>
    <row r="33" spans="1:21" s="365" customFormat="1" ht="15.75" x14ac:dyDescent="0.25">
      <c r="A33" s="616"/>
      <c r="B33" s="616"/>
      <c r="C33" s="376"/>
      <c r="D33" s="495"/>
      <c r="E33" s="376"/>
      <c r="F33" s="376"/>
      <c r="G33" s="280"/>
      <c r="H33" s="280"/>
      <c r="I33" s="358"/>
      <c r="J33" s="280"/>
      <c r="K33" s="358"/>
      <c r="L33" s="280"/>
      <c r="M33" s="358"/>
      <c r="N33" s="280"/>
      <c r="O33" s="358"/>
      <c r="P33" s="400">
        <f t="shared" si="0"/>
        <v>0</v>
      </c>
      <c r="Q33" s="401">
        <f t="shared" si="1"/>
        <v>0</v>
      </c>
      <c r="R33" s="280"/>
      <c r="S33" s="280"/>
      <c r="T33" s="280"/>
      <c r="U33" s="361"/>
    </row>
    <row r="34" spans="1:21" s="365" customFormat="1" ht="15.75" x14ac:dyDescent="0.25">
      <c r="A34" s="616"/>
      <c r="B34" s="616"/>
      <c r="C34" s="376"/>
      <c r="D34" s="495"/>
      <c r="E34" s="376"/>
      <c r="F34" s="376"/>
      <c r="G34" s="280"/>
      <c r="H34" s="280"/>
      <c r="I34" s="358"/>
      <c r="J34" s="280"/>
      <c r="K34" s="358"/>
      <c r="L34" s="280"/>
      <c r="M34" s="358"/>
      <c r="N34" s="280"/>
      <c r="O34" s="358"/>
      <c r="P34" s="400">
        <f t="shared" si="0"/>
        <v>0</v>
      </c>
      <c r="Q34" s="401">
        <f t="shared" si="1"/>
        <v>0</v>
      </c>
      <c r="R34" s="280"/>
      <c r="S34" s="280"/>
      <c r="T34" s="280"/>
      <c r="U34" s="361"/>
    </row>
    <row r="35" spans="1:21" ht="15.75" x14ac:dyDescent="0.25">
      <c r="A35" s="616"/>
      <c r="B35" s="616"/>
      <c r="C35" s="279"/>
      <c r="D35" s="495"/>
      <c r="E35" s="279"/>
      <c r="F35" s="279"/>
      <c r="G35" s="280"/>
      <c r="H35" s="280"/>
      <c r="I35" s="358"/>
      <c r="J35" s="280"/>
      <c r="K35" s="358"/>
      <c r="L35" s="280"/>
      <c r="M35" s="358"/>
      <c r="N35" s="280"/>
      <c r="O35" s="358"/>
      <c r="P35" s="400">
        <f t="shared" si="0"/>
        <v>0</v>
      </c>
      <c r="Q35" s="401">
        <f t="shared" si="1"/>
        <v>0</v>
      </c>
      <c r="R35" s="280"/>
      <c r="S35" s="280"/>
      <c r="T35" s="280"/>
      <c r="U35" s="280"/>
    </row>
    <row r="36" spans="1:21" ht="15.75" x14ac:dyDescent="0.25">
      <c r="A36" s="291"/>
      <c r="B36" s="292"/>
      <c r="C36" s="291" t="s">
        <v>1514</v>
      </c>
      <c r="D36" s="292"/>
      <c r="E36" s="292"/>
      <c r="F36" s="292"/>
      <c r="G36" s="293"/>
      <c r="H36" s="281">
        <f t="shared" ref="H36:Q36" si="2">SUM(H10:H35)</f>
        <v>0</v>
      </c>
      <c r="I36" s="282">
        <f t="shared" si="2"/>
        <v>0</v>
      </c>
      <c r="J36" s="281">
        <f t="shared" si="2"/>
        <v>0</v>
      </c>
      <c r="K36" s="282">
        <f t="shared" si="2"/>
        <v>0</v>
      </c>
      <c r="L36" s="281">
        <f t="shared" si="2"/>
        <v>0</v>
      </c>
      <c r="M36" s="282">
        <f t="shared" si="2"/>
        <v>0</v>
      </c>
      <c r="N36" s="281">
        <f t="shared" si="2"/>
        <v>0</v>
      </c>
      <c r="O36" s="282">
        <f t="shared" si="2"/>
        <v>0</v>
      </c>
      <c r="P36" s="282">
        <f t="shared" si="2"/>
        <v>0</v>
      </c>
      <c r="Q36" s="282">
        <f t="shared" si="2"/>
        <v>0</v>
      </c>
      <c r="R36" s="262"/>
      <c r="S36" s="262"/>
      <c r="T36" s="262"/>
      <c r="U36" s="262"/>
    </row>
    <row r="39" spans="1:21" x14ac:dyDescent="0.25">
      <c r="C39" s="464"/>
    </row>
    <row r="40" spans="1:21" x14ac:dyDescent="0.25">
      <c r="C40" s="464"/>
    </row>
    <row r="41" spans="1:21" x14ac:dyDescent="0.25">
      <c r="C41" s="464"/>
    </row>
    <row r="42" spans="1:21" x14ac:dyDescent="0.25">
      <c r="C42" s="464"/>
      <c r="I42"/>
      <c r="K42"/>
      <c r="M42"/>
      <c r="O42"/>
      <c r="Q42"/>
    </row>
    <row r="43" spans="1:21" x14ac:dyDescent="0.25">
      <c r="C43" s="464"/>
      <c r="I43"/>
      <c r="K43"/>
      <c r="M43"/>
      <c r="O43"/>
      <c r="Q43"/>
    </row>
    <row r="44" spans="1:21" x14ac:dyDescent="0.25">
      <c r="C44" s="464"/>
      <c r="I44"/>
      <c r="K44"/>
      <c r="M44"/>
      <c r="O44"/>
      <c r="Q44"/>
    </row>
    <row r="45" spans="1:21" x14ac:dyDescent="0.25">
      <c r="C45" s="464"/>
      <c r="I45"/>
      <c r="K45"/>
      <c r="M45"/>
      <c r="O45"/>
      <c r="Q45"/>
    </row>
    <row r="46" spans="1:21" x14ac:dyDescent="0.25">
      <c r="C46" s="464"/>
      <c r="I46"/>
      <c r="K46"/>
      <c r="M46"/>
      <c r="O46"/>
      <c r="Q46"/>
    </row>
    <row r="47" spans="1:21" x14ac:dyDescent="0.25">
      <c r="I47"/>
      <c r="K47"/>
      <c r="M47"/>
      <c r="O47"/>
      <c r="Q47"/>
    </row>
    <row r="48" spans="1:21"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sheetData>
  <mergeCells count="24">
    <mergeCell ref="A25:A35"/>
    <mergeCell ref="B25:B35"/>
    <mergeCell ref="B10:B15"/>
    <mergeCell ref="F6:F8"/>
    <mergeCell ref="A6:A8"/>
    <mergeCell ref="A10:A15"/>
    <mergeCell ref="A16:A24"/>
    <mergeCell ref="B16:B24"/>
    <mergeCell ref="D6:D8"/>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5">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zoomScale="90" zoomScaleNormal="90" workbookViewId="0">
      <pane ySplit="6" topLeftCell="A7" activePane="bottomLeft" state="frozen"/>
      <selection activeCell="A7" sqref="A7"/>
      <selection pane="bottomLeft" activeCell="C50" sqref="C50:C70"/>
    </sheetView>
  </sheetViews>
  <sheetFormatPr baseColWidth="10" defaultRowHeight="15" x14ac:dyDescent="0.25"/>
  <cols>
    <col min="1" max="1" width="21.7109375" style="365" customWidth="1"/>
    <col min="2" max="2" width="24.28515625" style="365" customWidth="1"/>
    <col min="3" max="3" width="27.42578125" style="365" customWidth="1"/>
    <col min="4" max="4" width="27.42578125" style="464" customWidth="1"/>
    <col min="5" max="7" width="27.42578125" style="365" customWidth="1"/>
    <col min="8" max="8" width="15.28515625" style="365" customWidth="1"/>
    <col min="9" max="9" width="13.7109375" style="232" bestFit="1" customWidth="1"/>
    <col min="10" max="10" width="15.28515625" style="365" customWidth="1"/>
    <col min="11" max="11" width="18.85546875" style="232" customWidth="1"/>
    <col min="12" max="12" width="11.42578125" style="365"/>
    <col min="13" max="13" width="13.7109375" style="232" bestFit="1" customWidth="1"/>
    <col min="14" max="14" width="11.42578125" style="365"/>
    <col min="15" max="15" width="13.7109375" style="232" bestFit="1" customWidth="1"/>
    <col min="16" max="16" width="15.28515625" style="365" customWidth="1"/>
    <col min="17" max="17" width="18.28515625" style="232" customWidth="1"/>
    <col min="18" max="20" width="14.140625" style="365" customWidth="1"/>
    <col min="21" max="21" width="17" style="365" customWidth="1"/>
    <col min="22" max="16384" width="11.42578125" style="365"/>
  </cols>
  <sheetData>
    <row r="1" spans="1:32" ht="18.75" x14ac:dyDescent="0.25">
      <c r="B1" s="283"/>
      <c r="C1" s="283"/>
      <c r="D1" s="283"/>
      <c r="E1" s="283"/>
      <c r="F1" s="283"/>
      <c r="G1" s="283"/>
      <c r="H1" s="283" t="s">
        <v>1450</v>
      </c>
      <c r="K1" s="283"/>
      <c r="L1" s="283"/>
      <c r="M1" s="513" t="s">
        <v>1618</v>
      </c>
      <c r="N1" s="513" t="s">
        <v>1619</v>
      </c>
      <c r="O1" s="513" t="s">
        <v>1620</v>
      </c>
      <c r="P1" s="513" t="s">
        <v>1621</v>
      </c>
      <c r="Q1" s="513" t="s">
        <v>1622</v>
      </c>
      <c r="R1" s="513" t="s">
        <v>1623</v>
      </c>
      <c r="S1" s="513" t="s">
        <v>1624</v>
      </c>
      <c r="T1" s="513" t="s">
        <v>1625</v>
      </c>
      <c r="U1" s="513" t="s">
        <v>1626</v>
      </c>
      <c r="V1" s="515" t="s">
        <v>1627</v>
      </c>
      <c r="W1" s="513" t="s">
        <v>1628</v>
      </c>
      <c r="X1" s="513" t="s">
        <v>1629</v>
      </c>
      <c r="Y1" s="513" t="s">
        <v>1630</v>
      </c>
      <c r="Z1" s="513" t="s">
        <v>1631</v>
      </c>
      <c r="AA1" s="513" t="s">
        <v>1632</v>
      </c>
      <c r="AB1" s="513" t="s">
        <v>1633</v>
      </c>
      <c r="AC1" s="513" t="s">
        <v>1634</v>
      </c>
      <c r="AD1" s="513" t="s">
        <v>1635</v>
      </c>
      <c r="AE1" s="513" t="s">
        <v>1636</v>
      </c>
      <c r="AF1" s="513" t="s">
        <v>1637</v>
      </c>
    </row>
    <row r="2" spans="1:32" ht="18.75" x14ac:dyDescent="0.25">
      <c r="A2" s="268" t="s">
        <v>1345</v>
      </c>
      <c r="B2" s="283"/>
      <c r="C2" s="283"/>
      <c r="D2" s="283"/>
      <c r="E2" s="283"/>
      <c r="F2" s="283"/>
      <c r="G2" s="283"/>
      <c r="H2" s="283"/>
      <c r="K2" s="283"/>
      <c r="L2" s="283"/>
      <c r="M2" s="283"/>
      <c r="N2" s="283"/>
      <c r="O2" s="283"/>
      <c r="P2" s="283"/>
      <c r="Q2" s="283"/>
      <c r="R2" s="283"/>
      <c r="S2" s="283"/>
      <c r="T2" s="283"/>
      <c r="U2" s="283"/>
    </row>
    <row r="3" spans="1:32" x14ac:dyDescent="0.25">
      <c r="A3" s="615" t="s">
        <v>1449</v>
      </c>
      <c r="B3" s="615"/>
      <c r="C3" s="615"/>
      <c r="D3" s="615"/>
      <c r="E3" s="615"/>
      <c r="F3" s="615"/>
      <c r="G3" s="615"/>
      <c r="H3" s="615"/>
      <c r="I3" s="615"/>
      <c r="J3" s="615"/>
      <c r="K3" s="615"/>
      <c r="L3" s="615"/>
      <c r="M3" s="615"/>
      <c r="N3" s="615"/>
      <c r="O3" s="615"/>
      <c r="P3" s="615"/>
      <c r="Q3" s="615"/>
      <c r="R3" s="615"/>
      <c r="S3" s="615"/>
      <c r="T3" s="615"/>
      <c r="U3" s="615"/>
    </row>
    <row r="4" spans="1:32" ht="15" customHeight="1" x14ac:dyDescent="0.25">
      <c r="A4" s="575" t="s">
        <v>96</v>
      </c>
      <c r="B4" s="574" t="s">
        <v>110</v>
      </c>
      <c r="C4" s="577" t="s">
        <v>1536</v>
      </c>
      <c r="D4" s="577" t="s">
        <v>1537</v>
      </c>
      <c r="E4" s="577" t="s">
        <v>86</v>
      </c>
      <c r="F4" s="577" t="s">
        <v>390</v>
      </c>
      <c r="G4" s="577" t="s">
        <v>87</v>
      </c>
      <c r="H4" s="580" t="s">
        <v>99</v>
      </c>
      <c r="I4" s="586"/>
      <c r="J4" s="586"/>
      <c r="K4" s="586"/>
      <c r="L4" s="586"/>
      <c r="M4" s="586"/>
      <c r="N4" s="586"/>
      <c r="O4" s="581"/>
      <c r="P4" s="582" t="s">
        <v>100</v>
      </c>
      <c r="Q4" s="583"/>
      <c r="R4" s="574" t="s">
        <v>102</v>
      </c>
      <c r="S4" s="574" t="s">
        <v>109</v>
      </c>
      <c r="T4" s="574" t="s">
        <v>108</v>
      </c>
      <c r="U4" s="571" t="s">
        <v>88</v>
      </c>
    </row>
    <row r="5" spans="1:32" ht="15" customHeight="1" x14ac:dyDescent="0.25">
      <c r="A5" s="575"/>
      <c r="B5" s="575"/>
      <c r="C5" s="578"/>
      <c r="D5" s="578"/>
      <c r="E5" s="578"/>
      <c r="F5" s="578"/>
      <c r="G5" s="578"/>
      <c r="H5" s="580" t="s">
        <v>103</v>
      </c>
      <c r="I5" s="581"/>
      <c r="J5" s="580" t="s">
        <v>104</v>
      </c>
      <c r="K5" s="581"/>
      <c r="L5" s="580" t="s">
        <v>105</v>
      </c>
      <c r="M5" s="581"/>
      <c r="N5" s="580" t="s">
        <v>106</v>
      </c>
      <c r="O5" s="581"/>
      <c r="P5" s="584"/>
      <c r="Q5" s="585"/>
      <c r="R5" s="575"/>
      <c r="S5" s="575"/>
      <c r="T5" s="575"/>
      <c r="U5" s="572"/>
    </row>
    <row r="6" spans="1:32" ht="25.5" x14ac:dyDescent="0.25">
      <c r="A6" s="576"/>
      <c r="B6" s="576"/>
      <c r="C6" s="579"/>
      <c r="D6" s="579"/>
      <c r="E6" s="579"/>
      <c r="F6" s="579"/>
      <c r="G6" s="579"/>
      <c r="H6" s="440" t="s">
        <v>107</v>
      </c>
      <c r="I6" s="440" t="s">
        <v>12</v>
      </c>
      <c r="J6" s="440" t="s">
        <v>107</v>
      </c>
      <c r="K6" s="440" t="s">
        <v>12</v>
      </c>
      <c r="L6" s="440" t="s">
        <v>107</v>
      </c>
      <c r="M6" s="440" t="s">
        <v>12</v>
      </c>
      <c r="N6" s="440" t="s">
        <v>107</v>
      </c>
      <c r="O6" s="440" t="s">
        <v>12</v>
      </c>
      <c r="P6" s="440" t="s">
        <v>107</v>
      </c>
      <c r="Q6" s="440" t="s">
        <v>12</v>
      </c>
      <c r="R6" s="576"/>
      <c r="S6" s="576"/>
      <c r="T6" s="576"/>
      <c r="U6" s="573"/>
    </row>
    <row r="7" spans="1:32" ht="15.75" x14ac:dyDescent="0.25">
      <c r="A7" s="441"/>
      <c r="B7" s="442"/>
      <c r="C7" s="443"/>
      <c r="D7" s="443"/>
      <c r="E7" s="443"/>
      <c r="F7" s="444"/>
      <c r="G7" s="443"/>
      <c r="H7" s="445"/>
      <c r="I7" s="445"/>
      <c r="J7" s="445"/>
      <c r="K7" s="445"/>
      <c r="L7" s="445"/>
      <c r="M7" s="445"/>
      <c r="N7" s="445"/>
      <c r="O7" s="445"/>
      <c r="P7" s="445"/>
      <c r="Q7" s="445"/>
      <c r="R7" s="446"/>
      <c r="S7" s="446"/>
      <c r="T7" s="446"/>
      <c r="U7" s="447"/>
    </row>
    <row r="8" spans="1:32" ht="15.75" x14ac:dyDescent="0.25">
      <c r="A8" s="612" t="s">
        <v>1443</v>
      </c>
      <c r="B8" s="616" t="s">
        <v>1441</v>
      </c>
      <c r="C8" s="279"/>
      <c r="D8" s="495"/>
      <c r="E8" s="279"/>
      <c r="F8" s="279"/>
      <c r="G8" s="280"/>
      <c r="H8" s="280"/>
      <c r="I8" s="358"/>
      <c r="J8" s="280"/>
      <c r="K8" s="358"/>
      <c r="L8" s="280"/>
      <c r="M8" s="358"/>
      <c r="N8" s="280"/>
      <c r="O8" s="358"/>
      <c r="P8" s="402">
        <f t="shared" ref="P8:P22" si="0">H8+J8+L8+N8</f>
        <v>0</v>
      </c>
      <c r="Q8" s="401">
        <f t="shared" ref="Q8:Q22" si="1">I8+K8+M8+O8</f>
        <v>0</v>
      </c>
      <c r="R8" s="280"/>
      <c r="S8" s="280"/>
      <c r="T8" s="280"/>
      <c r="U8" s="280"/>
    </row>
    <row r="9" spans="1:32" ht="15.75" x14ac:dyDescent="0.25">
      <c r="A9" s="613"/>
      <c r="B9" s="616"/>
      <c r="C9" s="279"/>
      <c r="D9" s="495"/>
      <c r="E9" s="279"/>
      <c r="F9" s="279"/>
      <c r="G9" s="280"/>
      <c r="H9" s="280"/>
      <c r="I9" s="358"/>
      <c r="J9" s="280"/>
      <c r="K9" s="358"/>
      <c r="L9" s="280"/>
      <c r="M9" s="358"/>
      <c r="N9" s="280"/>
      <c r="O9" s="358"/>
      <c r="P9" s="402">
        <f t="shared" si="0"/>
        <v>0</v>
      </c>
      <c r="Q9" s="401">
        <f t="shared" si="1"/>
        <v>0</v>
      </c>
      <c r="R9" s="280"/>
      <c r="S9" s="280"/>
      <c r="T9" s="280"/>
      <c r="U9" s="280"/>
    </row>
    <row r="10" spans="1:32" ht="15.75" x14ac:dyDescent="0.25">
      <c r="A10" s="613"/>
      <c r="B10" s="616"/>
      <c r="C10" s="279"/>
      <c r="D10" s="495"/>
      <c r="E10" s="279"/>
      <c r="F10" s="279"/>
      <c r="G10" s="280"/>
      <c r="H10" s="280"/>
      <c r="I10" s="358"/>
      <c r="J10" s="280"/>
      <c r="K10" s="358"/>
      <c r="L10" s="280"/>
      <c r="M10" s="358"/>
      <c r="N10" s="280"/>
      <c r="O10" s="358"/>
      <c r="P10" s="402">
        <f t="shared" si="0"/>
        <v>0</v>
      </c>
      <c r="Q10" s="401">
        <f t="shared" si="1"/>
        <v>0</v>
      </c>
      <c r="R10" s="280"/>
      <c r="S10" s="280"/>
      <c r="T10" s="280"/>
      <c r="U10" s="280"/>
    </row>
    <row r="11" spans="1:32" ht="15.75" x14ac:dyDescent="0.25">
      <c r="A11" s="613"/>
      <c r="B11" s="616"/>
      <c r="C11" s="279"/>
      <c r="D11" s="495"/>
      <c r="E11" s="279"/>
      <c r="F11" s="279"/>
      <c r="G11" s="280"/>
      <c r="H11" s="280"/>
      <c r="I11" s="358"/>
      <c r="J11" s="280"/>
      <c r="K11" s="358"/>
      <c r="L11" s="280"/>
      <c r="M11" s="358"/>
      <c r="N11" s="280"/>
      <c r="O11" s="358"/>
      <c r="P11" s="402">
        <f t="shared" si="0"/>
        <v>0</v>
      </c>
      <c r="Q11" s="401">
        <f t="shared" si="1"/>
        <v>0</v>
      </c>
      <c r="R11" s="280"/>
      <c r="S11" s="280"/>
      <c r="T11" s="280"/>
      <c r="U11" s="280"/>
    </row>
    <row r="12" spans="1:32" ht="15.75" x14ac:dyDescent="0.25">
      <c r="A12" s="613"/>
      <c r="B12" s="616"/>
      <c r="C12" s="279"/>
      <c r="D12" s="495"/>
      <c r="E12" s="279"/>
      <c r="F12" s="279"/>
      <c r="G12" s="280"/>
      <c r="H12" s="280"/>
      <c r="I12" s="358"/>
      <c r="J12" s="280"/>
      <c r="K12" s="358"/>
      <c r="L12" s="280"/>
      <c r="M12" s="358"/>
      <c r="N12" s="280"/>
      <c r="O12" s="358"/>
      <c r="P12" s="402">
        <f t="shared" si="0"/>
        <v>0</v>
      </c>
      <c r="Q12" s="401">
        <f t="shared" si="1"/>
        <v>0</v>
      </c>
      <c r="R12" s="280"/>
      <c r="S12" s="280"/>
      <c r="T12" s="280"/>
      <c r="U12" s="280"/>
    </row>
    <row r="13" spans="1:32" ht="15.75" x14ac:dyDescent="0.25">
      <c r="A13" s="613"/>
      <c r="B13" s="616" t="s">
        <v>1448</v>
      </c>
      <c r="C13" s="279"/>
      <c r="D13" s="495"/>
      <c r="E13" s="279"/>
      <c r="F13" s="279"/>
      <c r="G13" s="280"/>
      <c r="H13" s="280"/>
      <c r="I13" s="358"/>
      <c r="J13" s="280"/>
      <c r="K13" s="358"/>
      <c r="L13" s="280"/>
      <c r="M13" s="358"/>
      <c r="N13" s="280"/>
      <c r="O13" s="358"/>
      <c r="P13" s="402">
        <f t="shared" si="0"/>
        <v>0</v>
      </c>
      <c r="Q13" s="401">
        <f t="shared" si="1"/>
        <v>0</v>
      </c>
      <c r="R13" s="280"/>
      <c r="S13" s="280"/>
      <c r="T13" s="280"/>
      <c r="U13" s="280"/>
    </row>
    <row r="14" spans="1:32" ht="15.75" x14ac:dyDescent="0.25">
      <c r="A14" s="613"/>
      <c r="B14" s="616"/>
      <c r="C14" s="279"/>
      <c r="D14" s="495"/>
      <c r="E14" s="279"/>
      <c r="F14" s="279"/>
      <c r="G14" s="280"/>
      <c r="H14" s="280"/>
      <c r="I14" s="358"/>
      <c r="J14" s="280"/>
      <c r="K14" s="358"/>
      <c r="L14" s="280"/>
      <c r="M14" s="358"/>
      <c r="N14" s="280"/>
      <c r="O14" s="358"/>
      <c r="P14" s="402">
        <f t="shared" si="0"/>
        <v>0</v>
      </c>
      <c r="Q14" s="401">
        <f t="shared" si="1"/>
        <v>0</v>
      </c>
      <c r="R14" s="280"/>
      <c r="S14" s="280"/>
      <c r="T14" s="280"/>
      <c r="U14" s="359"/>
    </row>
    <row r="15" spans="1:32" ht="15.75" x14ac:dyDescent="0.25">
      <c r="A15" s="613"/>
      <c r="B15" s="616"/>
      <c r="C15" s="279"/>
      <c r="D15" s="495"/>
      <c r="E15" s="279"/>
      <c r="F15" s="279"/>
      <c r="G15" s="280"/>
      <c r="H15" s="280"/>
      <c r="I15" s="358"/>
      <c r="J15" s="280"/>
      <c r="K15" s="358"/>
      <c r="L15" s="280"/>
      <c r="M15" s="358"/>
      <c r="N15" s="280"/>
      <c r="O15" s="358"/>
      <c r="P15" s="402">
        <f t="shared" si="0"/>
        <v>0</v>
      </c>
      <c r="Q15" s="401">
        <f t="shared" si="1"/>
        <v>0</v>
      </c>
      <c r="R15" s="280"/>
      <c r="S15" s="280"/>
      <c r="T15" s="280"/>
      <c r="U15" s="359"/>
    </row>
    <row r="16" spans="1:32" ht="15.75" x14ac:dyDescent="0.25">
      <c r="A16" s="613"/>
      <c r="B16" s="616"/>
      <c r="C16" s="279"/>
      <c r="D16" s="495"/>
      <c r="E16" s="279"/>
      <c r="F16" s="279"/>
      <c r="G16" s="280"/>
      <c r="H16" s="280"/>
      <c r="I16" s="358"/>
      <c r="J16" s="280"/>
      <c r="K16" s="358"/>
      <c r="L16" s="280"/>
      <c r="M16" s="358"/>
      <c r="N16" s="280"/>
      <c r="O16" s="358"/>
      <c r="P16" s="402">
        <f t="shared" si="0"/>
        <v>0</v>
      </c>
      <c r="Q16" s="401">
        <f t="shared" si="1"/>
        <v>0</v>
      </c>
      <c r="R16" s="280"/>
      <c r="S16" s="280"/>
      <c r="T16" s="280"/>
      <c r="U16" s="359"/>
    </row>
    <row r="17" spans="1:21" ht="15.75" x14ac:dyDescent="0.25">
      <c r="A17" s="613"/>
      <c r="B17" s="616"/>
      <c r="C17" s="279"/>
      <c r="D17" s="495"/>
      <c r="E17" s="279"/>
      <c r="F17" s="279"/>
      <c r="G17" s="280"/>
      <c r="H17" s="280"/>
      <c r="I17" s="358"/>
      <c r="J17" s="280"/>
      <c r="K17" s="358"/>
      <c r="L17" s="360"/>
      <c r="M17" s="358"/>
      <c r="N17" s="280"/>
      <c r="O17" s="358"/>
      <c r="P17" s="402">
        <f t="shared" si="0"/>
        <v>0</v>
      </c>
      <c r="Q17" s="401">
        <f t="shared" si="1"/>
        <v>0</v>
      </c>
      <c r="R17" s="280"/>
      <c r="S17" s="280"/>
      <c r="T17" s="280"/>
      <c r="U17" s="280"/>
    </row>
    <row r="18" spans="1:21" ht="15.75" x14ac:dyDescent="0.25">
      <c r="A18" s="613"/>
      <c r="B18" s="616" t="s">
        <v>1442</v>
      </c>
      <c r="C18" s="279"/>
      <c r="D18" s="495"/>
      <c r="E18" s="279"/>
      <c r="F18" s="279"/>
      <c r="G18" s="280"/>
      <c r="H18" s="280"/>
      <c r="I18" s="358"/>
      <c r="J18" s="280"/>
      <c r="K18" s="358"/>
      <c r="L18" s="360"/>
      <c r="M18" s="358"/>
      <c r="N18" s="280"/>
      <c r="O18" s="358"/>
      <c r="P18" s="402">
        <f t="shared" si="0"/>
        <v>0</v>
      </c>
      <c r="Q18" s="401">
        <f t="shared" si="1"/>
        <v>0</v>
      </c>
      <c r="R18" s="280"/>
      <c r="S18" s="280"/>
      <c r="T18" s="280"/>
      <c r="U18" s="280"/>
    </row>
    <row r="19" spans="1:21" ht="15.75" x14ac:dyDescent="0.25">
      <c r="A19" s="613"/>
      <c r="B19" s="616"/>
      <c r="C19" s="279"/>
      <c r="D19" s="495"/>
      <c r="E19" s="279"/>
      <c r="F19" s="279"/>
      <c r="G19" s="280"/>
      <c r="H19" s="280"/>
      <c r="I19" s="358"/>
      <c r="J19" s="280"/>
      <c r="K19" s="358"/>
      <c r="L19" s="360"/>
      <c r="M19" s="358"/>
      <c r="N19" s="280"/>
      <c r="O19" s="358"/>
      <c r="P19" s="402">
        <f t="shared" si="0"/>
        <v>0</v>
      </c>
      <c r="Q19" s="401">
        <f t="shared" si="1"/>
        <v>0</v>
      </c>
      <c r="R19" s="280"/>
      <c r="S19" s="280"/>
      <c r="T19" s="280"/>
      <c r="U19" s="280"/>
    </row>
    <row r="20" spans="1:21" ht="15.75" x14ac:dyDescent="0.25">
      <c r="A20" s="613"/>
      <c r="B20" s="616"/>
      <c r="C20" s="279"/>
      <c r="D20" s="495"/>
      <c r="E20" s="279"/>
      <c r="F20" s="279"/>
      <c r="G20" s="280"/>
      <c r="H20" s="280"/>
      <c r="I20" s="358"/>
      <c r="J20" s="280"/>
      <c r="K20" s="358"/>
      <c r="L20" s="360"/>
      <c r="M20" s="358"/>
      <c r="N20" s="280"/>
      <c r="O20" s="358"/>
      <c r="P20" s="402">
        <f t="shared" si="0"/>
        <v>0</v>
      </c>
      <c r="Q20" s="401">
        <f t="shared" si="1"/>
        <v>0</v>
      </c>
      <c r="R20" s="280"/>
      <c r="S20" s="280"/>
      <c r="T20" s="280"/>
      <c r="U20" s="280"/>
    </row>
    <row r="21" spans="1:21" ht="15.75" x14ac:dyDescent="0.25">
      <c r="A21" s="613"/>
      <c r="B21" s="616"/>
      <c r="C21" s="279"/>
      <c r="D21" s="495"/>
      <c r="E21" s="279"/>
      <c r="F21" s="279"/>
      <c r="G21" s="280"/>
      <c r="H21" s="280"/>
      <c r="I21" s="358"/>
      <c r="J21" s="280"/>
      <c r="K21" s="358"/>
      <c r="L21" s="360"/>
      <c r="M21" s="358"/>
      <c r="N21" s="280"/>
      <c r="O21" s="358"/>
      <c r="P21" s="402">
        <f t="shared" si="0"/>
        <v>0</v>
      </c>
      <c r="Q21" s="401">
        <f t="shared" si="1"/>
        <v>0</v>
      </c>
      <c r="R21" s="280"/>
      <c r="S21" s="280"/>
      <c r="T21" s="280"/>
      <c r="U21" s="280"/>
    </row>
    <row r="22" spans="1:21" ht="15.75" x14ac:dyDescent="0.25">
      <c r="A22" s="613"/>
      <c r="B22" s="616"/>
      <c r="C22" s="279"/>
      <c r="D22" s="495"/>
      <c r="E22" s="279"/>
      <c r="F22" s="370"/>
      <c r="G22" s="280"/>
      <c r="H22" s="280"/>
      <c r="I22" s="358"/>
      <c r="J22" s="280"/>
      <c r="K22" s="358"/>
      <c r="L22" s="360"/>
      <c r="M22" s="358"/>
      <c r="N22" s="280"/>
      <c r="O22" s="358"/>
      <c r="P22" s="402">
        <f t="shared" si="0"/>
        <v>0</v>
      </c>
      <c r="Q22" s="401">
        <f t="shared" si="1"/>
        <v>0</v>
      </c>
      <c r="R22" s="280"/>
      <c r="S22" s="280"/>
      <c r="T22" s="280"/>
      <c r="U22" s="280"/>
    </row>
    <row r="23" spans="1:21" ht="15.75" x14ac:dyDescent="0.25">
      <c r="A23" s="613"/>
      <c r="B23" s="612" t="s">
        <v>1444</v>
      </c>
      <c r="C23" s="279"/>
      <c r="D23" s="495"/>
      <c r="E23" s="279"/>
      <c r="F23" s="370"/>
      <c r="G23" s="280"/>
      <c r="H23" s="280"/>
      <c r="I23" s="358"/>
      <c r="J23" s="280"/>
      <c r="K23" s="358"/>
      <c r="L23" s="360"/>
      <c r="M23" s="358"/>
      <c r="N23" s="280"/>
      <c r="O23" s="358"/>
      <c r="P23" s="402">
        <f t="shared" ref="P23:Q23" si="2">H23+J23+L23+N23</f>
        <v>0</v>
      </c>
      <c r="Q23" s="401">
        <f t="shared" si="2"/>
        <v>0</v>
      </c>
      <c r="R23" s="280"/>
      <c r="S23" s="280"/>
      <c r="T23" s="280"/>
      <c r="U23" s="280"/>
    </row>
    <row r="24" spans="1:21" ht="15.75" x14ac:dyDescent="0.25">
      <c r="A24" s="613"/>
      <c r="B24" s="613"/>
      <c r="C24" s="279"/>
      <c r="D24" s="495"/>
      <c r="E24" s="279"/>
      <c r="F24" s="370"/>
      <c r="G24" s="280"/>
      <c r="H24" s="280"/>
      <c r="I24" s="358"/>
      <c r="J24" s="280"/>
      <c r="K24" s="358"/>
      <c r="L24" s="360"/>
      <c r="M24" s="358"/>
      <c r="N24" s="280"/>
      <c r="O24" s="358"/>
      <c r="P24" s="402">
        <f t="shared" ref="P24:P42" si="3">H24+J24+L24+N24</f>
        <v>0</v>
      </c>
      <c r="Q24" s="401">
        <f t="shared" ref="Q24:Q42" si="4">I24+K24+M24+O24</f>
        <v>0</v>
      </c>
      <c r="R24" s="280"/>
      <c r="S24" s="280"/>
      <c r="T24" s="280"/>
      <c r="U24" s="280"/>
    </row>
    <row r="25" spans="1:21" ht="15.75" x14ac:dyDescent="0.25">
      <c r="A25" s="613"/>
      <c r="B25" s="613"/>
      <c r="C25" s="279"/>
      <c r="D25" s="495"/>
      <c r="E25" s="279"/>
      <c r="F25" s="370"/>
      <c r="G25" s="280"/>
      <c r="H25" s="280"/>
      <c r="I25" s="358"/>
      <c r="J25" s="280"/>
      <c r="K25" s="358"/>
      <c r="L25" s="360"/>
      <c r="M25" s="358"/>
      <c r="N25" s="280"/>
      <c r="O25" s="358"/>
      <c r="P25" s="402">
        <f t="shared" si="3"/>
        <v>0</v>
      </c>
      <c r="Q25" s="401">
        <f t="shared" si="4"/>
        <v>0</v>
      </c>
      <c r="R25" s="280"/>
      <c r="S25" s="280"/>
      <c r="T25" s="280"/>
      <c r="U25" s="280"/>
    </row>
    <row r="26" spans="1:21" ht="15.75" x14ac:dyDescent="0.25">
      <c r="A26" s="613"/>
      <c r="B26" s="613"/>
      <c r="C26" s="279"/>
      <c r="D26" s="495"/>
      <c r="E26" s="279"/>
      <c r="F26" s="370"/>
      <c r="G26" s="280"/>
      <c r="H26" s="280"/>
      <c r="I26" s="358"/>
      <c r="J26" s="280"/>
      <c r="K26" s="358"/>
      <c r="L26" s="360"/>
      <c r="M26" s="358"/>
      <c r="N26" s="280"/>
      <c r="O26" s="358"/>
      <c r="P26" s="402">
        <f t="shared" si="3"/>
        <v>0</v>
      </c>
      <c r="Q26" s="401">
        <f t="shared" si="4"/>
        <v>0</v>
      </c>
      <c r="R26" s="280"/>
      <c r="S26" s="280"/>
      <c r="T26" s="280"/>
      <c r="U26" s="280"/>
    </row>
    <row r="27" spans="1:21" ht="15.75" x14ac:dyDescent="0.25">
      <c r="A27" s="613"/>
      <c r="B27" s="614"/>
      <c r="C27" s="279"/>
      <c r="D27" s="495"/>
      <c r="E27" s="279"/>
      <c r="F27" s="370"/>
      <c r="G27" s="280"/>
      <c r="H27" s="280"/>
      <c r="I27" s="358"/>
      <c r="J27" s="280"/>
      <c r="K27" s="358"/>
      <c r="L27" s="360"/>
      <c r="M27" s="358"/>
      <c r="N27" s="280"/>
      <c r="O27" s="358"/>
      <c r="P27" s="402">
        <f t="shared" si="3"/>
        <v>0</v>
      </c>
      <c r="Q27" s="401">
        <f t="shared" si="4"/>
        <v>0</v>
      </c>
      <c r="R27" s="280"/>
      <c r="S27" s="280"/>
      <c r="T27" s="280"/>
      <c r="U27" s="280"/>
    </row>
    <row r="28" spans="1:21" ht="15.75" x14ac:dyDescent="0.25">
      <c r="A28" s="613"/>
      <c r="B28" s="612" t="s">
        <v>1445</v>
      </c>
      <c r="C28" s="279"/>
      <c r="D28" s="495"/>
      <c r="E28" s="279"/>
      <c r="F28" s="370"/>
      <c r="G28" s="280"/>
      <c r="H28" s="280"/>
      <c r="I28" s="358"/>
      <c r="J28" s="280"/>
      <c r="K28" s="358"/>
      <c r="L28" s="360"/>
      <c r="M28" s="358"/>
      <c r="N28" s="280"/>
      <c r="O28" s="358"/>
      <c r="P28" s="402">
        <f t="shared" si="3"/>
        <v>0</v>
      </c>
      <c r="Q28" s="401">
        <f t="shared" si="4"/>
        <v>0</v>
      </c>
      <c r="R28" s="280"/>
      <c r="S28" s="280"/>
      <c r="T28" s="280"/>
      <c r="U28" s="280"/>
    </row>
    <row r="29" spans="1:21" ht="15.75" x14ac:dyDescent="0.25">
      <c r="A29" s="613"/>
      <c r="B29" s="613"/>
      <c r="C29" s="279"/>
      <c r="D29" s="495"/>
      <c r="E29" s="279"/>
      <c r="F29" s="370"/>
      <c r="G29" s="280"/>
      <c r="H29" s="280"/>
      <c r="I29" s="358"/>
      <c r="J29" s="280"/>
      <c r="K29" s="358"/>
      <c r="L29" s="360"/>
      <c r="M29" s="358"/>
      <c r="N29" s="280"/>
      <c r="O29" s="358"/>
      <c r="P29" s="402">
        <f t="shared" si="3"/>
        <v>0</v>
      </c>
      <c r="Q29" s="401">
        <f t="shared" si="4"/>
        <v>0</v>
      </c>
      <c r="R29" s="280"/>
      <c r="S29" s="280"/>
      <c r="T29" s="280"/>
      <c r="U29" s="280"/>
    </row>
    <row r="30" spans="1:21" ht="15.75" x14ac:dyDescent="0.25">
      <c r="A30" s="613"/>
      <c r="B30" s="613"/>
      <c r="C30" s="279"/>
      <c r="D30" s="495"/>
      <c r="E30" s="279"/>
      <c r="F30" s="279"/>
      <c r="G30" s="280"/>
      <c r="H30" s="280"/>
      <c r="I30" s="358"/>
      <c r="J30" s="280"/>
      <c r="K30" s="358"/>
      <c r="L30" s="360"/>
      <c r="M30" s="358"/>
      <c r="N30" s="280"/>
      <c r="O30" s="358"/>
      <c r="P30" s="402">
        <f t="shared" si="3"/>
        <v>0</v>
      </c>
      <c r="Q30" s="401">
        <f t="shared" si="4"/>
        <v>0</v>
      </c>
      <c r="R30" s="280"/>
      <c r="S30" s="280"/>
      <c r="T30" s="280"/>
      <c r="U30" s="280"/>
    </row>
    <row r="31" spans="1:21" ht="15.75" x14ac:dyDescent="0.25">
      <c r="A31" s="613"/>
      <c r="B31" s="613"/>
      <c r="C31" s="279"/>
      <c r="D31" s="495"/>
      <c r="E31" s="279"/>
      <c r="F31" s="279"/>
      <c r="G31" s="280"/>
      <c r="H31" s="280"/>
      <c r="I31" s="358"/>
      <c r="J31" s="280"/>
      <c r="K31" s="358"/>
      <c r="L31" s="360"/>
      <c r="M31" s="358"/>
      <c r="N31" s="280"/>
      <c r="O31" s="358"/>
      <c r="P31" s="402">
        <f t="shared" si="3"/>
        <v>0</v>
      </c>
      <c r="Q31" s="401">
        <f t="shared" si="4"/>
        <v>0</v>
      </c>
      <c r="R31" s="280"/>
      <c r="S31" s="280"/>
      <c r="T31" s="280"/>
      <c r="U31" s="280"/>
    </row>
    <row r="32" spans="1:21" ht="15.75" x14ac:dyDescent="0.25">
      <c r="A32" s="613"/>
      <c r="B32" s="614"/>
      <c r="C32" s="279"/>
      <c r="D32" s="495"/>
      <c r="E32" s="279"/>
      <c r="F32" s="279"/>
      <c r="G32" s="280"/>
      <c r="H32" s="280"/>
      <c r="I32" s="358"/>
      <c r="J32" s="280"/>
      <c r="K32" s="358"/>
      <c r="L32" s="360"/>
      <c r="M32" s="358"/>
      <c r="N32" s="280"/>
      <c r="O32" s="358"/>
      <c r="P32" s="402">
        <f t="shared" si="3"/>
        <v>0</v>
      </c>
      <c r="Q32" s="401">
        <f t="shared" si="4"/>
        <v>0</v>
      </c>
      <c r="R32" s="280"/>
      <c r="S32" s="280"/>
      <c r="T32" s="280"/>
      <c r="U32" s="280"/>
    </row>
    <row r="33" spans="1:21" ht="15.75" x14ac:dyDescent="0.25">
      <c r="A33" s="613"/>
      <c r="B33" s="616" t="s">
        <v>1446</v>
      </c>
      <c r="C33" s="369"/>
      <c r="D33" s="496"/>
      <c r="E33" s="279"/>
      <c r="F33" s="279"/>
      <c r="G33" s="280"/>
      <c r="H33" s="280"/>
      <c r="I33" s="358"/>
      <c r="J33" s="280"/>
      <c r="K33" s="358"/>
      <c r="L33" s="360"/>
      <c r="M33" s="358"/>
      <c r="N33" s="280"/>
      <c r="O33" s="358"/>
      <c r="P33" s="402">
        <f t="shared" si="3"/>
        <v>0</v>
      </c>
      <c r="Q33" s="401">
        <f t="shared" si="4"/>
        <v>0</v>
      </c>
      <c r="R33" s="280"/>
      <c r="S33" s="280"/>
      <c r="T33" s="280"/>
      <c r="U33" s="280"/>
    </row>
    <row r="34" spans="1:21" ht="15.75" x14ac:dyDescent="0.25">
      <c r="A34" s="613"/>
      <c r="B34" s="616"/>
      <c r="C34" s="369"/>
      <c r="D34" s="496"/>
      <c r="E34" s="279"/>
      <c r="F34" s="279"/>
      <c r="G34" s="280"/>
      <c r="H34" s="280"/>
      <c r="I34" s="358"/>
      <c r="J34" s="280"/>
      <c r="K34" s="358"/>
      <c r="L34" s="360"/>
      <c r="M34" s="358"/>
      <c r="N34" s="280"/>
      <c r="O34" s="358"/>
      <c r="P34" s="402">
        <f t="shared" si="3"/>
        <v>0</v>
      </c>
      <c r="Q34" s="401">
        <f t="shared" si="4"/>
        <v>0</v>
      </c>
      <c r="R34" s="280"/>
      <c r="S34" s="280"/>
      <c r="T34" s="280"/>
      <c r="U34" s="280"/>
    </row>
    <row r="35" spans="1:21" ht="15.75" x14ac:dyDescent="0.25">
      <c r="A35" s="613"/>
      <c r="B35" s="616"/>
      <c r="C35" s="369"/>
      <c r="D35" s="496"/>
      <c r="E35" s="279"/>
      <c r="F35" s="279"/>
      <c r="G35" s="280"/>
      <c r="H35" s="280"/>
      <c r="I35" s="358"/>
      <c r="J35" s="280"/>
      <c r="K35" s="358"/>
      <c r="L35" s="360"/>
      <c r="M35" s="358"/>
      <c r="N35" s="280"/>
      <c r="O35" s="358"/>
      <c r="P35" s="402">
        <f t="shared" si="3"/>
        <v>0</v>
      </c>
      <c r="Q35" s="401">
        <f t="shared" si="4"/>
        <v>0</v>
      </c>
      <c r="R35" s="280"/>
      <c r="S35" s="280"/>
      <c r="T35" s="280"/>
      <c r="U35" s="280"/>
    </row>
    <row r="36" spans="1:21" ht="15.75" x14ac:dyDescent="0.25">
      <c r="A36" s="613"/>
      <c r="B36" s="616"/>
      <c r="C36" s="369"/>
      <c r="D36" s="496"/>
      <c r="E36" s="279"/>
      <c r="F36" s="279"/>
      <c r="G36" s="280"/>
      <c r="H36" s="280"/>
      <c r="I36" s="358"/>
      <c r="J36" s="280"/>
      <c r="K36" s="358"/>
      <c r="L36" s="360"/>
      <c r="M36" s="358"/>
      <c r="N36" s="280"/>
      <c r="O36" s="358"/>
      <c r="P36" s="402">
        <f t="shared" si="3"/>
        <v>0</v>
      </c>
      <c r="Q36" s="401">
        <f t="shared" si="4"/>
        <v>0</v>
      </c>
      <c r="R36" s="280"/>
      <c r="S36" s="280"/>
      <c r="T36" s="280"/>
      <c r="U36" s="280"/>
    </row>
    <row r="37" spans="1:21" ht="15.75" x14ac:dyDescent="0.25">
      <c r="A37" s="613"/>
      <c r="B37" s="616"/>
      <c r="C37" s="369"/>
      <c r="D37" s="496"/>
      <c r="E37" s="279"/>
      <c r="F37" s="279"/>
      <c r="G37" s="280"/>
      <c r="H37" s="280"/>
      <c r="I37" s="358"/>
      <c r="J37" s="280"/>
      <c r="K37" s="358"/>
      <c r="L37" s="360"/>
      <c r="M37" s="358"/>
      <c r="N37" s="280"/>
      <c r="O37" s="358"/>
      <c r="P37" s="402">
        <f t="shared" si="3"/>
        <v>0</v>
      </c>
      <c r="Q37" s="401">
        <f t="shared" si="4"/>
        <v>0</v>
      </c>
      <c r="R37" s="280"/>
      <c r="S37" s="280"/>
      <c r="T37" s="280"/>
      <c r="U37" s="280"/>
    </row>
    <row r="38" spans="1:21" ht="15.75" x14ac:dyDescent="0.25">
      <c r="A38" s="613"/>
      <c r="B38" s="616" t="s">
        <v>1447</v>
      </c>
      <c r="C38" s="369"/>
      <c r="D38" s="496"/>
      <c r="E38" s="279"/>
      <c r="F38" s="279"/>
      <c r="G38" s="280"/>
      <c r="H38" s="280"/>
      <c r="I38" s="358"/>
      <c r="J38" s="280"/>
      <c r="K38" s="358"/>
      <c r="L38" s="360"/>
      <c r="M38" s="358"/>
      <c r="N38" s="280"/>
      <c r="O38" s="358"/>
      <c r="P38" s="402">
        <f t="shared" si="3"/>
        <v>0</v>
      </c>
      <c r="Q38" s="401">
        <f t="shared" si="4"/>
        <v>0</v>
      </c>
      <c r="R38" s="280"/>
      <c r="S38" s="280"/>
      <c r="T38" s="280"/>
      <c r="U38" s="280"/>
    </row>
    <row r="39" spans="1:21" ht="15.75" x14ac:dyDescent="0.25">
      <c r="A39" s="613"/>
      <c r="B39" s="616"/>
      <c r="C39" s="369"/>
      <c r="D39" s="496"/>
      <c r="E39" s="279"/>
      <c r="F39" s="279"/>
      <c r="G39" s="280"/>
      <c r="H39" s="280"/>
      <c r="I39" s="358"/>
      <c r="J39" s="280"/>
      <c r="K39" s="358"/>
      <c r="L39" s="360"/>
      <c r="M39" s="358"/>
      <c r="N39" s="280"/>
      <c r="O39" s="358"/>
      <c r="P39" s="402">
        <f t="shared" si="3"/>
        <v>0</v>
      </c>
      <c r="Q39" s="401">
        <f t="shared" si="4"/>
        <v>0</v>
      </c>
      <c r="R39" s="280"/>
      <c r="S39" s="280"/>
      <c r="T39" s="280"/>
      <c r="U39" s="280"/>
    </row>
    <row r="40" spans="1:21" ht="15.75" x14ac:dyDescent="0.25">
      <c r="A40" s="613"/>
      <c r="B40" s="616"/>
      <c r="C40" s="369"/>
      <c r="D40" s="496"/>
      <c r="E40" s="279"/>
      <c r="F40" s="279"/>
      <c r="G40" s="280"/>
      <c r="H40" s="280"/>
      <c r="I40" s="358"/>
      <c r="J40" s="280"/>
      <c r="K40" s="358"/>
      <c r="L40" s="360"/>
      <c r="M40" s="358"/>
      <c r="N40" s="280"/>
      <c r="O40" s="358"/>
      <c r="P40" s="402">
        <f t="shared" si="3"/>
        <v>0</v>
      </c>
      <c r="Q40" s="401">
        <f t="shared" si="4"/>
        <v>0</v>
      </c>
      <c r="R40" s="280"/>
      <c r="S40" s="280"/>
      <c r="T40" s="280"/>
      <c r="U40" s="280"/>
    </row>
    <row r="41" spans="1:21" ht="15.75" x14ac:dyDescent="0.25">
      <c r="A41" s="613"/>
      <c r="B41" s="616"/>
      <c r="C41" s="369"/>
      <c r="D41" s="496"/>
      <c r="E41" s="279"/>
      <c r="F41" s="279"/>
      <c r="G41" s="280"/>
      <c r="H41" s="280"/>
      <c r="I41" s="358"/>
      <c r="J41" s="280"/>
      <c r="K41" s="358"/>
      <c r="L41" s="360"/>
      <c r="M41" s="358"/>
      <c r="N41" s="280"/>
      <c r="O41" s="358"/>
      <c r="P41" s="402">
        <f t="shared" si="3"/>
        <v>0</v>
      </c>
      <c r="Q41" s="401">
        <f t="shared" si="4"/>
        <v>0</v>
      </c>
      <c r="R41" s="280"/>
      <c r="S41" s="280"/>
      <c r="T41" s="280"/>
      <c r="U41" s="280"/>
    </row>
    <row r="42" spans="1:21" ht="15.75" x14ac:dyDescent="0.25">
      <c r="A42" s="613"/>
      <c r="B42" s="616"/>
      <c r="C42" s="369"/>
      <c r="D42" s="496"/>
      <c r="E42" s="279"/>
      <c r="F42" s="279"/>
      <c r="G42" s="280"/>
      <c r="H42" s="280"/>
      <c r="I42" s="358"/>
      <c r="J42" s="280"/>
      <c r="K42" s="358"/>
      <c r="L42" s="360"/>
      <c r="M42" s="358"/>
      <c r="N42" s="280"/>
      <c r="O42" s="358"/>
      <c r="P42" s="402">
        <f t="shared" si="3"/>
        <v>0</v>
      </c>
      <c r="Q42" s="401">
        <f t="shared" si="4"/>
        <v>0</v>
      </c>
      <c r="R42" s="280"/>
      <c r="S42" s="280"/>
      <c r="T42" s="280"/>
      <c r="U42" s="280"/>
    </row>
    <row r="43" spans="1:21" ht="15.75" x14ac:dyDescent="0.25">
      <c r="A43" s="291"/>
      <c r="B43" s="292"/>
      <c r="C43" s="291" t="s">
        <v>1451</v>
      </c>
      <c r="D43" s="292"/>
      <c r="E43" s="292"/>
      <c r="F43" s="292"/>
      <c r="G43" s="293"/>
      <c r="H43" s="281">
        <f t="shared" ref="H43:Q43" si="5">SUM(H8:H42)</f>
        <v>0</v>
      </c>
      <c r="I43" s="282">
        <f t="shared" si="5"/>
        <v>0</v>
      </c>
      <c r="J43" s="281">
        <f t="shared" si="5"/>
        <v>0</v>
      </c>
      <c r="K43" s="282">
        <f t="shared" si="5"/>
        <v>0</v>
      </c>
      <c r="L43" s="281">
        <f t="shared" si="5"/>
        <v>0</v>
      </c>
      <c r="M43" s="282">
        <f t="shared" si="5"/>
        <v>0</v>
      </c>
      <c r="N43" s="281">
        <f t="shared" si="5"/>
        <v>0</v>
      </c>
      <c r="O43" s="282">
        <f t="shared" si="5"/>
        <v>0</v>
      </c>
      <c r="P43" s="282">
        <f t="shared" si="5"/>
        <v>0</v>
      </c>
      <c r="Q43" s="282">
        <f t="shared" si="5"/>
        <v>0</v>
      </c>
      <c r="R43" s="262"/>
      <c r="S43" s="262"/>
      <c r="T43" s="262"/>
      <c r="U43" s="262"/>
    </row>
    <row r="49" spans="3:17" x14ac:dyDescent="0.25">
      <c r="I49" s="365"/>
      <c r="K49" s="365"/>
      <c r="M49" s="365"/>
      <c r="O49" s="365"/>
      <c r="Q49" s="365"/>
    </row>
    <row r="50" spans="3:17" x14ac:dyDescent="0.25">
      <c r="I50" s="365"/>
      <c r="K50" s="365"/>
      <c r="M50" s="365"/>
      <c r="O50" s="365"/>
      <c r="Q50" s="365"/>
    </row>
    <row r="51" spans="3:17" x14ac:dyDescent="0.25">
      <c r="C51" s="464"/>
      <c r="I51" s="365"/>
      <c r="K51" s="365"/>
      <c r="M51" s="365"/>
      <c r="O51" s="365"/>
      <c r="Q51" s="365"/>
    </row>
    <row r="52" spans="3:17" x14ac:dyDescent="0.25">
      <c r="C52" s="464"/>
      <c r="I52" s="365"/>
      <c r="K52" s="365"/>
      <c r="M52" s="365"/>
      <c r="O52" s="365"/>
      <c r="Q52" s="365"/>
    </row>
    <row r="53" spans="3:17" x14ac:dyDescent="0.25">
      <c r="C53" s="464"/>
      <c r="I53" s="365"/>
      <c r="K53" s="365"/>
      <c r="M53" s="365"/>
      <c r="O53" s="365"/>
      <c r="Q53" s="365"/>
    </row>
    <row r="54" spans="3:17" x14ac:dyDescent="0.25">
      <c r="C54" s="464"/>
      <c r="I54" s="365"/>
      <c r="K54" s="365"/>
      <c r="M54" s="365"/>
      <c r="O54" s="365"/>
      <c r="Q54" s="365"/>
    </row>
    <row r="55" spans="3:17" x14ac:dyDescent="0.25">
      <c r="C55" s="464"/>
      <c r="I55" s="365"/>
      <c r="K55" s="365"/>
      <c r="M55" s="365"/>
      <c r="O55" s="365"/>
      <c r="Q55" s="365"/>
    </row>
    <row r="56" spans="3:17" x14ac:dyDescent="0.25">
      <c r="C56" s="464"/>
      <c r="I56" s="365"/>
      <c r="K56" s="365"/>
      <c r="M56" s="365"/>
      <c r="O56" s="365"/>
      <c r="Q56" s="365"/>
    </row>
    <row r="57" spans="3:17" x14ac:dyDescent="0.25">
      <c r="C57" s="464"/>
      <c r="I57" s="365"/>
      <c r="K57" s="365"/>
      <c r="M57" s="365"/>
      <c r="O57" s="365"/>
      <c r="Q57" s="365"/>
    </row>
    <row r="58" spans="3:17" x14ac:dyDescent="0.25">
      <c r="C58" s="464"/>
      <c r="I58" s="365"/>
      <c r="K58" s="365"/>
      <c r="M58" s="365"/>
      <c r="O58" s="365"/>
      <c r="Q58" s="365"/>
    </row>
    <row r="59" spans="3:17" x14ac:dyDescent="0.25">
      <c r="C59" s="464"/>
      <c r="I59" s="365"/>
      <c r="K59" s="365"/>
      <c r="M59" s="365"/>
      <c r="O59" s="365"/>
      <c r="Q59" s="365"/>
    </row>
    <row r="60" spans="3:17" x14ac:dyDescent="0.25">
      <c r="C60" s="514"/>
      <c r="D60" s="514"/>
    </row>
    <row r="61" spans="3:17" x14ac:dyDescent="0.25">
      <c r="C61" s="464"/>
    </row>
    <row r="62" spans="3:17" x14ac:dyDescent="0.25">
      <c r="C62" s="464"/>
    </row>
    <row r="63" spans="3:17" x14ac:dyDescent="0.25">
      <c r="C63" s="464"/>
    </row>
    <row r="64" spans="3:17" x14ac:dyDescent="0.25">
      <c r="C64" s="464"/>
    </row>
    <row r="65" spans="3:3" x14ac:dyDescent="0.25">
      <c r="C65" s="464"/>
    </row>
    <row r="66" spans="3:3" x14ac:dyDescent="0.25">
      <c r="C66" s="464"/>
    </row>
    <row r="67" spans="3:3" x14ac:dyDescent="0.25">
      <c r="C67" s="464"/>
    </row>
    <row r="68" spans="3:3" x14ac:dyDescent="0.25">
      <c r="C68" s="464"/>
    </row>
    <row r="69" spans="3:3" x14ac:dyDescent="0.25">
      <c r="C69" s="464"/>
    </row>
    <row r="70" spans="3:3" x14ac:dyDescent="0.25">
      <c r="C70" s="464"/>
    </row>
  </sheetData>
  <mergeCells count="26">
    <mergeCell ref="N5:O5"/>
    <mergeCell ref="A8:A42"/>
    <mergeCell ref="B8:B12"/>
    <mergeCell ref="B13:B17"/>
    <mergeCell ref="B18:B22"/>
    <mergeCell ref="B23:B27"/>
    <mergeCell ref="B28:B32"/>
    <mergeCell ref="B33:B37"/>
    <mergeCell ref="B38:B42"/>
    <mergeCell ref="D4:D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topLeftCell="C1" zoomScale="80" zoomScaleNormal="80" workbookViewId="0">
      <pane ySplit="7" topLeftCell="A14" activePane="bottomLeft" state="frozen"/>
      <selection activeCell="Q6" sqref="Q6"/>
      <selection pane="bottomLeft" activeCell="G39" sqref="G39"/>
    </sheetView>
  </sheetViews>
  <sheetFormatPr baseColWidth="10" defaultColWidth="12.5703125" defaultRowHeight="15" x14ac:dyDescent="0.25"/>
  <cols>
    <col min="1" max="2" width="21.7109375" customWidth="1"/>
    <col min="3" max="3" width="27.42578125" customWidth="1"/>
    <col min="4" max="4" width="37.140625" style="464" customWidth="1"/>
    <col min="5" max="6" width="27.42578125" customWidth="1"/>
    <col min="7" max="7" width="40.5703125" customWidth="1"/>
    <col min="8" max="8" width="15.28515625" customWidth="1"/>
    <col min="9" max="9" width="16.42578125" bestFit="1" customWidth="1"/>
    <col min="10" max="10" width="15.28515625" customWidth="1"/>
    <col min="11" max="11" width="15.85546875" customWidth="1"/>
    <col min="12" max="12" width="15.28515625" customWidth="1"/>
    <col min="13" max="13" width="19.28515625" customWidth="1"/>
    <col min="14" max="14" width="15.28515625" customWidth="1"/>
    <col min="15" max="15" width="16.42578125" bestFit="1" customWidth="1"/>
    <col min="16" max="16" width="15.28515625" customWidth="1"/>
    <col min="17" max="17" width="19.85546875" style="647" customWidth="1"/>
    <col min="18" max="20" width="14.28515625" customWidth="1"/>
    <col min="21" max="21" width="15.7109375" customWidth="1"/>
  </cols>
  <sheetData>
    <row r="1" spans="1:21" s="275" customFormat="1" ht="18.75" x14ac:dyDescent="0.3">
      <c r="H1" s="278" t="s">
        <v>1407</v>
      </c>
      <c r="M1" s="278"/>
      <c r="N1" s="278"/>
      <c r="O1" s="278"/>
      <c r="P1" s="513" t="s">
        <v>1638</v>
      </c>
      <c r="Q1" s="641" t="s">
        <v>1639</v>
      </c>
      <c r="R1" s="513" t="s">
        <v>1640</v>
      </c>
      <c r="S1" s="513" t="s">
        <v>1641</v>
      </c>
      <c r="T1" s="513" t="s">
        <v>1642</v>
      </c>
      <c r="U1" s="513" t="s">
        <v>1643</v>
      </c>
    </row>
    <row r="2" spans="1:21" s="275" customFormat="1" ht="18.75" x14ac:dyDescent="0.3">
      <c r="A2" s="320" t="s">
        <v>1350</v>
      </c>
      <c r="H2" s="278"/>
      <c r="M2" s="278"/>
      <c r="N2" s="278"/>
      <c r="O2" s="278"/>
      <c r="P2" s="278"/>
      <c r="Q2" s="642"/>
      <c r="R2" s="278"/>
      <c r="S2" s="278"/>
      <c r="T2" s="278"/>
      <c r="U2" s="278"/>
    </row>
    <row r="3" spans="1:21" s="275" customFormat="1" ht="6.75" customHeight="1" x14ac:dyDescent="0.2">
      <c r="A3" s="617" t="s">
        <v>1409</v>
      </c>
      <c r="B3" s="617"/>
      <c r="C3" s="617"/>
      <c r="D3" s="617"/>
      <c r="E3" s="617"/>
      <c r="F3" s="617"/>
      <c r="G3" s="617"/>
      <c r="H3" s="617"/>
      <c r="I3" s="617"/>
      <c r="J3" s="617"/>
      <c r="K3" s="617"/>
      <c r="L3" s="617"/>
      <c r="M3" s="617"/>
      <c r="N3" s="617"/>
      <c r="O3" s="617"/>
      <c r="P3" s="617"/>
      <c r="Q3" s="617"/>
      <c r="R3" s="617"/>
      <c r="S3" s="617"/>
      <c r="T3" s="617"/>
      <c r="U3" s="617"/>
    </row>
    <row r="4" spans="1:21" s="319" customFormat="1" hidden="1" x14ac:dyDescent="0.25">
      <c r="A4" s="618" t="s">
        <v>1415</v>
      </c>
      <c r="B4" s="618"/>
      <c r="C4" s="618"/>
      <c r="D4" s="618"/>
      <c r="E4" s="618"/>
      <c r="F4" s="618"/>
      <c r="G4" s="618"/>
      <c r="H4" s="618"/>
      <c r="I4" s="618"/>
      <c r="J4" s="618"/>
      <c r="K4" s="618"/>
      <c r="L4" s="618"/>
      <c r="M4" s="618"/>
      <c r="N4" s="618"/>
      <c r="O4" s="618"/>
      <c r="P4" s="618"/>
      <c r="Q4" s="618"/>
      <c r="R4" s="618"/>
      <c r="S4" s="618"/>
      <c r="T4" s="618"/>
      <c r="U4" s="618"/>
    </row>
    <row r="5" spans="1:21" s="66" customFormat="1" ht="23.25" hidden="1" customHeight="1" x14ac:dyDescent="0.25">
      <c r="A5" s="575" t="s">
        <v>96</v>
      </c>
      <c r="B5" s="574" t="s">
        <v>110</v>
      </c>
      <c r="C5" s="577" t="s">
        <v>1536</v>
      </c>
      <c r="D5" s="577" t="s">
        <v>1537</v>
      </c>
      <c r="E5" s="577" t="s">
        <v>86</v>
      </c>
      <c r="F5" s="577" t="s">
        <v>390</v>
      </c>
      <c r="G5" s="577" t="s">
        <v>87</v>
      </c>
      <c r="H5" s="580" t="s">
        <v>99</v>
      </c>
      <c r="I5" s="586"/>
      <c r="J5" s="586"/>
      <c r="K5" s="586"/>
      <c r="L5" s="586"/>
      <c r="M5" s="586"/>
      <c r="N5" s="586"/>
      <c r="O5" s="581"/>
      <c r="P5" s="582" t="s">
        <v>100</v>
      </c>
      <c r="Q5" s="583"/>
      <c r="R5" s="574" t="s">
        <v>102</v>
      </c>
      <c r="S5" s="574" t="s">
        <v>109</v>
      </c>
      <c r="T5" s="574" t="s">
        <v>108</v>
      </c>
      <c r="U5" s="571" t="s">
        <v>88</v>
      </c>
    </row>
    <row r="6" spans="1:21" s="66" customFormat="1" ht="15" hidden="1" customHeight="1" x14ac:dyDescent="0.25">
      <c r="A6" s="575"/>
      <c r="B6" s="575"/>
      <c r="C6" s="578"/>
      <c r="D6" s="578"/>
      <c r="E6" s="578"/>
      <c r="F6" s="578"/>
      <c r="G6" s="578"/>
      <c r="H6" s="580" t="s">
        <v>103</v>
      </c>
      <c r="I6" s="581"/>
      <c r="J6" s="580" t="s">
        <v>104</v>
      </c>
      <c r="K6" s="581"/>
      <c r="L6" s="580" t="s">
        <v>105</v>
      </c>
      <c r="M6" s="581"/>
      <c r="N6" s="580" t="s">
        <v>106</v>
      </c>
      <c r="O6" s="581"/>
      <c r="P6" s="584"/>
      <c r="Q6" s="585"/>
      <c r="R6" s="575"/>
      <c r="S6" s="575"/>
      <c r="T6" s="575"/>
      <c r="U6" s="572"/>
    </row>
    <row r="7" spans="1:21" s="67" customFormat="1" ht="24" hidden="1" customHeight="1" x14ac:dyDescent="0.25">
      <c r="A7" s="576"/>
      <c r="B7" s="576"/>
      <c r="C7" s="579"/>
      <c r="D7" s="579"/>
      <c r="E7" s="579"/>
      <c r="F7" s="579"/>
      <c r="G7" s="579"/>
      <c r="H7" s="440" t="s">
        <v>107</v>
      </c>
      <c r="I7" s="440" t="s">
        <v>12</v>
      </c>
      <c r="J7" s="440" t="s">
        <v>107</v>
      </c>
      <c r="K7" s="440" t="s">
        <v>12</v>
      </c>
      <c r="L7" s="440" t="s">
        <v>107</v>
      </c>
      <c r="M7" s="440" t="s">
        <v>12</v>
      </c>
      <c r="N7" s="440" t="s">
        <v>107</v>
      </c>
      <c r="O7" s="440" t="s">
        <v>12</v>
      </c>
      <c r="P7" s="440" t="s">
        <v>107</v>
      </c>
      <c r="Q7" s="643" t="s">
        <v>12</v>
      </c>
      <c r="R7" s="576"/>
      <c r="S7" s="576"/>
      <c r="T7" s="576"/>
      <c r="U7" s="573"/>
    </row>
    <row r="8" spans="1:21" s="259" customFormat="1" ht="15.75" x14ac:dyDescent="0.25">
      <c r="A8" s="441"/>
      <c r="B8" s="442"/>
      <c r="C8" s="443"/>
      <c r="D8" s="443"/>
      <c r="E8" s="443"/>
      <c r="F8" s="444"/>
      <c r="G8" s="443"/>
      <c r="H8" s="445"/>
      <c r="I8" s="445"/>
      <c r="J8" s="445"/>
      <c r="K8" s="445"/>
      <c r="L8" s="445"/>
      <c r="M8" s="445"/>
      <c r="N8" s="445"/>
      <c r="O8" s="445"/>
      <c r="P8" s="445"/>
      <c r="Q8" s="644"/>
      <c r="R8" s="446"/>
      <c r="S8" s="446"/>
      <c r="T8" s="446"/>
      <c r="U8" s="447"/>
    </row>
    <row r="9" spans="1:21" ht="107.25" customHeight="1" x14ac:dyDescent="0.25">
      <c r="A9" s="599" t="s">
        <v>1410</v>
      </c>
      <c r="B9" s="596" t="s">
        <v>1411</v>
      </c>
      <c r="C9" s="308" t="s">
        <v>1763</v>
      </c>
      <c r="D9" s="308" t="s">
        <v>1700</v>
      </c>
      <c r="E9" s="276" t="s">
        <v>1699</v>
      </c>
      <c r="F9" s="276" t="s">
        <v>1701</v>
      </c>
      <c r="G9" s="276" t="s">
        <v>1706</v>
      </c>
      <c r="H9" s="362">
        <v>1</v>
      </c>
      <c r="I9" s="363">
        <v>22350</v>
      </c>
      <c r="J9" s="276"/>
      <c r="K9" s="363"/>
      <c r="L9" s="276"/>
      <c r="M9" s="363"/>
      <c r="N9" s="276"/>
      <c r="O9" s="363"/>
      <c r="P9" s="400">
        <f t="shared" ref="P9:Q9" si="0">H9+J9+L9+N9</f>
        <v>1</v>
      </c>
      <c r="Q9" s="645">
        <f>'1. TALLERES SEMINARIOS'!D10</f>
        <v>22350</v>
      </c>
      <c r="R9" s="518" t="s">
        <v>1702</v>
      </c>
      <c r="S9" s="519" t="s">
        <v>1703</v>
      </c>
      <c r="T9" s="518" t="s">
        <v>1704</v>
      </c>
      <c r="U9" s="308" t="s">
        <v>1705</v>
      </c>
    </row>
    <row r="10" spans="1:21" ht="158.25" customHeight="1" x14ac:dyDescent="0.25">
      <c r="A10" s="599"/>
      <c r="B10" s="597"/>
      <c r="C10" s="276"/>
      <c r="D10" s="276" t="s">
        <v>1739</v>
      </c>
      <c r="E10" s="276" t="s">
        <v>1707</v>
      </c>
      <c r="F10" s="276" t="s">
        <v>1708</v>
      </c>
      <c r="G10" s="276" t="s">
        <v>1775</v>
      </c>
      <c r="H10" s="362">
        <v>1</v>
      </c>
      <c r="I10" s="363">
        <v>300000</v>
      </c>
      <c r="J10" s="276"/>
      <c r="K10" s="363"/>
      <c r="L10" s="276"/>
      <c r="M10" s="363"/>
      <c r="N10" s="276"/>
      <c r="O10" s="363"/>
      <c r="P10" s="400">
        <f t="shared" ref="P10:P38" si="1">H10+J10+L10+N10</f>
        <v>1</v>
      </c>
      <c r="Q10" s="645">
        <f>'4. EQUIPO TECNOLÓGICOS'!D10</f>
        <v>300000</v>
      </c>
      <c r="R10" s="518" t="s">
        <v>1709</v>
      </c>
      <c r="S10" s="519" t="s">
        <v>1710</v>
      </c>
      <c r="T10" s="518" t="s">
        <v>1711</v>
      </c>
      <c r="U10" s="520" t="s">
        <v>1712</v>
      </c>
    </row>
    <row r="11" spans="1:21" s="365" customFormat="1" ht="85.5" customHeight="1" x14ac:dyDescent="0.25">
      <c r="A11" s="599"/>
      <c r="B11" s="597"/>
      <c r="C11" s="276"/>
      <c r="D11" s="308" t="s">
        <v>1743</v>
      </c>
      <c r="E11" s="308" t="s">
        <v>1713</v>
      </c>
      <c r="F11" s="276" t="s">
        <v>1714</v>
      </c>
      <c r="G11" s="308" t="s">
        <v>1776</v>
      </c>
      <c r="H11" s="362">
        <v>1</v>
      </c>
      <c r="I11" s="363">
        <v>18830</v>
      </c>
      <c r="J11" s="276"/>
      <c r="K11" s="363"/>
      <c r="L11" s="276"/>
      <c r="M11" s="363"/>
      <c r="N11" s="276"/>
      <c r="O11" s="363"/>
      <c r="P11" s="400">
        <f t="shared" si="1"/>
        <v>1</v>
      </c>
      <c r="Q11" s="645">
        <f>'1. TALLERES SEMINARIOS'!D32</f>
        <v>63320</v>
      </c>
      <c r="R11" s="518" t="s">
        <v>1715</v>
      </c>
      <c r="S11" s="519" t="s">
        <v>1716</v>
      </c>
      <c r="T11" s="518" t="s">
        <v>1717</v>
      </c>
      <c r="U11" s="308" t="s">
        <v>1718</v>
      </c>
    </row>
    <row r="12" spans="1:21" ht="196.5" customHeight="1" x14ac:dyDescent="0.25">
      <c r="A12" s="599"/>
      <c r="B12" s="597"/>
      <c r="C12" s="276"/>
      <c r="D12" s="649" t="s">
        <v>1742</v>
      </c>
      <c r="E12" s="649" t="s">
        <v>1719</v>
      </c>
      <c r="F12" s="276" t="s">
        <v>1720</v>
      </c>
      <c r="G12" s="649" t="s">
        <v>1721</v>
      </c>
      <c r="H12" s="362">
        <v>1</v>
      </c>
      <c r="I12" s="363">
        <v>678689</v>
      </c>
      <c r="J12" s="276">
        <v>100</v>
      </c>
      <c r="K12" s="363">
        <v>678689</v>
      </c>
      <c r="L12" s="276">
        <v>100</v>
      </c>
      <c r="M12" s="363">
        <v>678689</v>
      </c>
      <c r="N12" s="276">
        <v>100</v>
      </c>
      <c r="O12" s="363">
        <v>678689</v>
      </c>
      <c r="P12" s="400">
        <f t="shared" si="1"/>
        <v>301</v>
      </c>
      <c r="Q12" s="645">
        <f>'1. TALLERES SEMINARIOS'!D45</f>
        <v>2714756</v>
      </c>
      <c r="R12" s="521" t="s">
        <v>1722</v>
      </c>
      <c r="S12" s="521" t="s">
        <v>1723</v>
      </c>
      <c r="T12" s="521" t="s">
        <v>1724</v>
      </c>
      <c r="U12" s="308" t="s">
        <v>1725</v>
      </c>
    </row>
    <row r="13" spans="1:21" ht="105" x14ac:dyDescent="0.25">
      <c r="A13" s="599"/>
      <c r="B13" s="597"/>
      <c r="C13" s="276"/>
      <c r="D13" s="649" t="s">
        <v>1741</v>
      </c>
      <c r="E13" s="649" t="s">
        <v>1726</v>
      </c>
      <c r="F13" s="276" t="s">
        <v>1727</v>
      </c>
      <c r="G13" s="649" t="s">
        <v>1777</v>
      </c>
      <c r="H13" s="637">
        <v>1</v>
      </c>
      <c r="I13" s="363">
        <v>4237800</v>
      </c>
      <c r="J13" s="276"/>
      <c r="K13" s="363"/>
      <c r="L13" s="276"/>
      <c r="M13" s="363"/>
      <c r="N13" s="276"/>
      <c r="O13" s="363"/>
      <c r="P13" s="400">
        <f t="shared" si="1"/>
        <v>1</v>
      </c>
      <c r="Q13" s="645">
        <f>'3. EQUIPO DE OFICINA'!D31+'4. EQUIPO TECNOLÓGICOS'!D19</f>
        <v>4237800</v>
      </c>
      <c r="R13" s="521" t="s">
        <v>1728</v>
      </c>
      <c r="S13" s="521" t="s">
        <v>1729</v>
      </c>
      <c r="T13" s="521" t="s">
        <v>1730</v>
      </c>
      <c r="U13" s="308" t="s">
        <v>1731</v>
      </c>
    </row>
    <row r="14" spans="1:21" ht="275.25" customHeight="1" x14ac:dyDescent="0.25">
      <c r="A14" s="599"/>
      <c r="B14" s="598"/>
      <c r="C14" s="276"/>
      <c r="D14" s="649" t="s">
        <v>1740</v>
      </c>
      <c r="E14" s="649" t="s">
        <v>1732</v>
      </c>
      <c r="F14" s="276" t="s">
        <v>1733</v>
      </c>
      <c r="G14" s="649" t="s">
        <v>1734</v>
      </c>
      <c r="H14" s="362">
        <v>1</v>
      </c>
      <c r="I14" s="363">
        <v>230100</v>
      </c>
      <c r="J14" s="276"/>
      <c r="K14" s="363"/>
      <c r="L14" s="276"/>
      <c r="M14" s="363"/>
      <c r="N14" s="276"/>
      <c r="O14" s="363"/>
      <c r="P14" s="400">
        <f t="shared" si="1"/>
        <v>1</v>
      </c>
      <c r="Q14" s="645">
        <f>'3. EQUIPO DE OFICINA'!D12</f>
        <v>230100</v>
      </c>
      <c r="R14" s="521" t="s">
        <v>1735</v>
      </c>
      <c r="S14" s="522" t="s">
        <v>1736</v>
      </c>
      <c r="T14" s="521" t="s">
        <v>1737</v>
      </c>
      <c r="U14" s="308" t="s">
        <v>1738</v>
      </c>
    </row>
    <row r="15" spans="1:21" ht="15.75" hidden="1" x14ac:dyDescent="0.25">
      <c r="A15" s="599"/>
      <c r="B15" s="596" t="s">
        <v>1412</v>
      </c>
      <c r="C15" s="276"/>
      <c r="D15" s="276"/>
      <c r="E15" s="276"/>
      <c r="F15" s="276"/>
      <c r="G15" s="276"/>
      <c r="H15" s="362"/>
      <c r="I15" s="363"/>
      <c r="J15" s="276"/>
      <c r="K15" s="363"/>
      <c r="L15" s="276"/>
      <c r="M15" s="363"/>
      <c r="N15" s="276"/>
      <c r="O15" s="363"/>
      <c r="P15" s="400">
        <f t="shared" si="1"/>
        <v>0</v>
      </c>
      <c r="Q15" s="645">
        <f t="shared" ref="Q10:Q38" si="2">I15+K15+M15+O15</f>
        <v>0</v>
      </c>
      <c r="R15" s="276"/>
      <c r="S15" s="276"/>
      <c r="T15" s="276"/>
      <c r="U15" s="276"/>
    </row>
    <row r="16" spans="1:21" s="365" customFormat="1" ht="15.75" hidden="1" x14ac:dyDescent="0.25">
      <c r="A16" s="599"/>
      <c r="B16" s="597"/>
      <c r="C16" s="276"/>
      <c r="D16" s="276"/>
      <c r="E16" s="276"/>
      <c r="F16" s="276"/>
      <c r="G16" s="276"/>
      <c r="H16" s="362"/>
      <c r="I16" s="363"/>
      <c r="J16" s="276"/>
      <c r="K16" s="363"/>
      <c r="L16" s="276"/>
      <c r="M16" s="363"/>
      <c r="N16" s="276"/>
      <c r="O16" s="363"/>
      <c r="P16" s="400">
        <f t="shared" si="1"/>
        <v>0</v>
      </c>
      <c r="Q16" s="645">
        <f t="shared" si="2"/>
        <v>0</v>
      </c>
      <c r="R16" s="276"/>
      <c r="S16" s="276"/>
      <c r="T16" s="276"/>
      <c r="U16" s="276"/>
    </row>
    <row r="17" spans="1:21" s="365" customFormat="1" ht="15.75" hidden="1" x14ac:dyDescent="0.25">
      <c r="A17" s="599"/>
      <c r="B17" s="597"/>
      <c r="C17" s="276"/>
      <c r="D17" s="276"/>
      <c r="E17" s="276"/>
      <c r="F17" s="276"/>
      <c r="G17" s="276"/>
      <c r="H17" s="362"/>
      <c r="I17" s="363"/>
      <c r="J17" s="276"/>
      <c r="K17" s="363"/>
      <c r="L17" s="276"/>
      <c r="M17" s="363"/>
      <c r="N17" s="276"/>
      <c r="O17" s="363"/>
      <c r="P17" s="400">
        <f t="shared" si="1"/>
        <v>0</v>
      </c>
      <c r="Q17" s="645">
        <f t="shared" si="2"/>
        <v>0</v>
      </c>
      <c r="R17" s="276"/>
      <c r="S17" s="276"/>
      <c r="T17" s="276"/>
      <c r="U17" s="276"/>
    </row>
    <row r="18" spans="1:21" s="365" customFormat="1" ht="15.75" hidden="1" x14ac:dyDescent="0.25">
      <c r="A18" s="599"/>
      <c r="B18" s="597"/>
      <c r="C18" s="276"/>
      <c r="D18" s="276"/>
      <c r="E18" s="276"/>
      <c r="F18" s="276"/>
      <c r="G18" s="276"/>
      <c r="H18" s="362"/>
      <c r="I18" s="363"/>
      <c r="J18" s="276"/>
      <c r="K18" s="363"/>
      <c r="L18" s="276"/>
      <c r="M18" s="363"/>
      <c r="N18" s="276"/>
      <c r="O18" s="363"/>
      <c r="P18" s="400">
        <f t="shared" si="1"/>
        <v>0</v>
      </c>
      <c r="Q18" s="645">
        <f t="shared" si="2"/>
        <v>0</v>
      </c>
      <c r="R18" s="276"/>
      <c r="S18" s="276"/>
      <c r="T18" s="276"/>
      <c r="U18" s="276"/>
    </row>
    <row r="19" spans="1:21" ht="15.75" hidden="1" x14ac:dyDescent="0.25">
      <c r="A19" s="599"/>
      <c r="B19" s="597"/>
      <c r="C19" s="276"/>
      <c r="D19" s="276"/>
      <c r="E19" s="276"/>
      <c r="F19" s="276"/>
      <c r="G19" s="276"/>
      <c r="H19" s="362"/>
      <c r="I19" s="363"/>
      <c r="J19" s="276"/>
      <c r="K19" s="363"/>
      <c r="L19" s="276"/>
      <c r="M19" s="363"/>
      <c r="N19" s="276"/>
      <c r="O19" s="363"/>
      <c r="P19" s="400">
        <f t="shared" si="1"/>
        <v>0</v>
      </c>
      <c r="Q19" s="645">
        <f t="shared" si="2"/>
        <v>0</v>
      </c>
      <c r="R19" s="276"/>
      <c r="S19" s="276"/>
      <c r="T19" s="276"/>
      <c r="U19" s="276"/>
    </row>
    <row r="20" spans="1:21" ht="15.75" hidden="1" x14ac:dyDescent="0.25">
      <c r="A20" s="599"/>
      <c r="B20" s="598"/>
      <c r="C20" s="276"/>
      <c r="D20" s="276"/>
      <c r="E20" s="276"/>
      <c r="F20" s="276"/>
      <c r="G20" s="276"/>
      <c r="H20" s="362"/>
      <c r="I20" s="363"/>
      <c r="J20" s="276"/>
      <c r="K20" s="363"/>
      <c r="L20" s="276"/>
      <c r="M20" s="363"/>
      <c r="N20" s="276"/>
      <c r="O20" s="363"/>
      <c r="P20" s="400">
        <f t="shared" si="1"/>
        <v>0</v>
      </c>
      <c r="Q20" s="645">
        <f t="shared" si="2"/>
        <v>0</v>
      </c>
      <c r="R20" s="276"/>
      <c r="S20" s="276"/>
      <c r="T20" s="276"/>
      <c r="U20" s="276"/>
    </row>
    <row r="21" spans="1:21" s="365" customFormat="1" ht="15.75" hidden="1" x14ac:dyDescent="0.25">
      <c r="A21" s="599"/>
      <c r="B21" s="596" t="s">
        <v>1413</v>
      </c>
      <c r="C21" s="276"/>
      <c r="D21" s="276"/>
      <c r="E21" s="276"/>
      <c r="F21" s="276"/>
      <c r="G21" s="276"/>
      <c r="H21" s="362"/>
      <c r="I21" s="363"/>
      <c r="J21" s="276"/>
      <c r="K21" s="363"/>
      <c r="L21" s="276"/>
      <c r="M21" s="363"/>
      <c r="N21" s="276"/>
      <c r="O21" s="363"/>
      <c r="P21" s="400">
        <f t="shared" si="1"/>
        <v>0</v>
      </c>
      <c r="Q21" s="645">
        <f t="shared" si="2"/>
        <v>0</v>
      </c>
      <c r="R21" s="276"/>
      <c r="S21" s="276"/>
      <c r="T21" s="276"/>
      <c r="U21" s="276"/>
    </row>
    <row r="22" spans="1:21" s="365" customFormat="1" ht="15.75" hidden="1" x14ac:dyDescent="0.25">
      <c r="A22" s="599"/>
      <c r="B22" s="597"/>
      <c r="C22" s="276"/>
      <c r="D22" s="276"/>
      <c r="E22" s="276"/>
      <c r="F22" s="276"/>
      <c r="G22" s="276"/>
      <c r="H22" s="362"/>
      <c r="I22" s="363"/>
      <c r="J22" s="276"/>
      <c r="K22" s="363"/>
      <c r="L22" s="276"/>
      <c r="M22" s="363"/>
      <c r="N22" s="276"/>
      <c r="O22" s="363"/>
      <c r="P22" s="400">
        <f t="shared" si="1"/>
        <v>0</v>
      </c>
      <c r="Q22" s="645">
        <f t="shared" si="2"/>
        <v>0</v>
      </c>
      <c r="R22" s="276"/>
      <c r="S22" s="276"/>
      <c r="T22" s="276"/>
      <c r="U22" s="276"/>
    </row>
    <row r="23" spans="1:21" s="365" customFormat="1" ht="15.75" hidden="1" x14ac:dyDescent="0.25">
      <c r="A23" s="599"/>
      <c r="B23" s="597"/>
      <c r="C23" s="276"/>
      <c r="D23" s="276"/>
      <c r="E23" s="276"/>
      <c r="F23" s="276"/>
      <c r="G23" s="276"/>
      <c r="H23" s="362"/>
      <c r="I23" s="363"/>
      <c r="J23" s="276"/>
      <c r="K23" s="363"/>
      <c r="L23" s="276"/>
      <c r="M23" s="363"/>
      <c r="N23" s="276"/>
      <c r="O23" s="363"/>
      <c r="P23" s="400">
        <f t="shared" si="1"/>
        <v>0</v>
      </c>
      <c r="Q23" s="645">
        <f t="shared" si="2"/>
        <v>0</v>
      </c>
      <c r="R23" s="276"/>
      <c r="S23" s="276"/>
      <c r="T23" s="276"/>
      <c r="U23" s="276"/>
    </row>
    <row r="24" spans="1:21" s="365" customFormat="1" ht="15.75" hidden="1" x14ac:dyDescent="0.25">
      <c r="A24" s="599"/>
      <c r="B24" s="597"/>
      <c r="C24" s="276"/>
      <c r="D24" s="276"/>
      <c r="E24" s="276"/>
      <c r="F24" s="276"/>
      <c r="G24" s="276"/>
      <c r="H24" s="362"/>
      <c r="I24" s="363"/>
      <c r="J24" s="276"/>
      <c r="K24" s="363"/>
      <c r="L24" s="276"/>
      <c r="M24" s="363"/>
      <c r="N24" s="276"/>
      <c r="O24" s="363"/>
      <c r="P24" s="400">
        <f t="shared" si="1"/>
        <v>0</v>
      </c>
      <c r="Q24" s="645">
        <f t="shared" si="2"/>
        <v>0</v>
      </c>
      <c r="R24" s="276"/>
      <c r="S24" s="276"/>
      <c r="T24" s="276"/>
      <c r="U24" s="276"/>
    </row>
    <row r="25" spans="1:21" s="365" customFormat="1" ht="15.75" hidden="1" x14ac:dyDescent="0.25">
      <c r="A25" s="599"/>
      <c r="B25" s="597"/>
      <c r="C25" s="276"/>
      <c r="D25" s="276"/>
      <c r="E25" s="276"/>
      <c r="F25" s="276"/>
      <c r="G25" s="276"/>
      <c r="H25" s="362"/>
      <c r="I25" s="363"/>
      <c r="J25" s="276"/>
      <c r="K25" s="363"/>
      <c r="L25" s="276"/>
      <c r="M25" s="363"/>
      <c r="N25" s="276"/>
      <c r="O25" s="363"/>
      <c r="P25" s="400">
        <f t="shared" si="1"/>
        <v>0</v>
      </c>
      <c r="Q25" s="645">
        <f t="shared" si="2"/>
        <v>0</v>
      </c>
      <c r="R25" s="276"/>
      <c r="S25" s="276"/>
      <c r="T25" s="276"/>
      <c r="U25" s="276"/>
    </row>
    <row r="26" spans="1:21" ht="15.75" hidden="1" x14ac:dyDescent="0.25">
      <c r="A26" s="599"/>
      <c r="B26" s="598"/>
      <c r="C26" s="276"/>
      <c r="D26" s="276"/>
      <c r="E26" s="276"/>
      <c r="F26" s="276"/>
      <c r="G26" s="276"/>
      <c r="H26" s="276"/>
      <c r="I26" s="363"/>
      <c r="J26" s="276"/>
      <c r="K26" s="363"/>
      <c r="L26" s="276"/>
      <c r="M26" s="363"/>
      <c r="N26" s="276"/>
      <c r="O26" s="363"/>
      <c r="P26" s="400">
        <f t="shared" si="1"/>
        <v>0</v>
      </c>
      <c r="Q26" s="645">
        <f t="shared" si="2"/>
        <v>0</v>
      </c>
      <c r="R26" s="276"/>
      <c r="S26" s="276"/>
      <c r="T26" s="276"/>
      <c r="U26" s="276"/>
    </row>
    <row r="27" spans="1:21" ht="15.75" hidden="1" x14ac:dyDescent="0.25">
      <c r="A27" s="596" t="s">
        <v>1414</v>
      </c>
      <c r="B27" s="596" t="s">
        <v>1416</v>
      </c>
      <c r="C27" s="276"/>
      <c r="D27" s="276"/>
      <c r="E27" s="276"/>
      <c r="F27" s="276"/>
      <c r="G27" s="276"/>
      <c r="H27" s="362"/>
      <c r="I27" s="363"/>
      <c r="J27" s="276"/>
      <c r="K27" s="363"/>
      <c r="L27" s="276"/>
      <c r="M27" s="363"/>
      <c r="N27" s="276"/>
      <c r="O27" s="363"/>
      <c r="P27" s="400">
        <f t="shared" si="1"/>
        <v>0</v>
      </c>
      <c r="Q27" s="645">
        <f t="shared" si="2"/>
        <v>0</v>
      </c>
      <c r="R27" s="276"/>
      <c r="S27" s="276"/>
      <c r="T27" s="276"/>
      <c r="U27" s="276"/>
    </row>
    <row r="28" spans="1:21" s="365" customFormat="1" ht="15.75" hidden="1" x14ac:dyDescent="0.25">
      <c r="A28" s="597"/>
      <c r="B28" s="597"/>
      <c r="C28" s="276"/>
      <c r="D28" s="276"/>
      <c r="E28" s="276"/>
      <c r="F28" s="276"/>
      <c r="G28" s="276"/>
      <c r="H28" s="362"/>
      <c r="I28" s="363"/>
      <c r="J28" s="276"/>
      <c r="K28" s="363"/>
      <c r="L28" s="276"/>
      <c r="M28" s="363"/>
      <c r="N28" s="276"/>
      <c r="O28" s="363"/>
      <c r="P28" s="400">
        <f t="shared" si="1"/>
        <v>0</v>
      </c>
      <c r="Q28" s="645">
        <f t="shared" si="2"/>
        <v>0</v>
      </c>
      <c r="R28" s="276"/>
      <c r="S28" s="276"/>
      <c r="T28" s="276"/>
      <c r="U28" s="276"/>
    </row>
    <row r="29" spans="1:21" s="365" customFormat="1" ht="15.75" hidden="1" x14ac:dyDescent="0.25">
      <c r="A29" s="597"/>
      <c r="B29" s="597"/>
      <c r="C29" s="276"/>
      <c r="D29" s="276"/>
      <c r="E29" s="276"/>
      <c r="F29" s="276"/>
      <c r="G29" s="276"/>
      <c r="H29" s="362"/>
      <c r="I29" s="363"/>
      <c r="J29" s="276"/>
      <c r="K29" s="363"/>
      <c r="L29" s="276"/>
      <c r="M29" s="363"/>
      <c r="N29" s="276"/>
      <c r="O29" s="363"/>
      <c r="P29" s="400">
        <f t="shared" si="1"/>
        <v>0</v>
      </c>
      <c r="Q29" s="645">
        <f t="shared" si="2"/>
        <v>0</v>
      </c>
      <c r="R29" s="276"/>
      <c r="S29" s="276"/>
      <c r="T29" s="276"/>
      <c r="U29" s="276"/>
    </row>
    <row r="30" spans="1:21" s="365" customFormat="1" ht="15.75" hidden="1" x14ac:dyDescent="0.25">
      <c r="A30" s="597"/>
      <c r="B30" s="597"/>
      <c r="C30" s="276"/>
      <c r="D30" s="276"/>
      <c r="E30" s="276"/>
      <c r="F30" s="276"/>
      <c r="G30" s="276"/>
      <c r="H30" s="362"/>
      <c r="I30" s="363"/>
      <c r="J30" s="276"/>
      <c r="K30" s="363"/>
      <c r="L30" s="276"/>
      <c r="M30" s="363"/>
      <c r="N30" s="276"/>
      <c r="O30" s="363"/>
      <c r="P30" s="400">
        <f t="shared" si="1"/>
        <v>0</v>
      </c>
      <c r="Q30" s="645">
        <f t="shared" si="2"/>
        <v>0</v>
      </c>
      <c r="R30" s="276"/>
      <c r="S30" s="276"/>
      <c r="T30" s="276"/>
      <c r="U30" s="276"/>
    </row>
    <row r="31" spans="1:21" s="365" customFormat="1" ht="15.75" hidden="1" x14ac:dyDescent="0.25">
      <c r="A31" s="597"/>
      <c r="B31" s="597"/>
      <c r="C31" s="276"/>
      <c r="D31" s="276"/>
      <c r="E31" s="276"/>
      <c r="F31" s="276"/>
      <c r="G31" s="276"/>
      <c r="H31" s="362"/>
      <c r="I31" s="363"/>
      <c r="J31" s="276"/>
      <c r="K31" s="363"/>
      <c r="L31" s="276"/>
      <c r="M31" s="363"/>
      <c r="N31" s="276"/>
      <c r="O31" s="363"/>
      <c r="P31" s="400">
        <f t="shared" si="1"/>
        <v>0</v>
      </c>
      <c r="Q31" s="645">
        <f t="shared" si="2"/>
        <v>0</v>
      </c>
      <c r="R31" s="276"/>
      <c r="S31" s="276"/>
      <c r="T31" s="276"/>
      <c r="U31" s="276"/>
    </row>
    <row r="32" spans="1:21" s="365" customFormat="1" ht="15.75" hidden="1" x14ac:dyDescent="0.25">
      <c r="A32" s="597"/>
      <c r="B32" s="598"/>
      <c r="C32" s="276"/>
      <c r="D32" s="276"/>
      <c r="E32" s="276"/>
      <c r="F32" s="276"/>
      <c r="G32" s="276"/>
      <c r="H32" s="362"/>
      <c r="I32" s="363"/>
      <c r="J32" s="276"/>
      <c r="K32" s="363"/>
      <c r="L32" s="276"/>
      <c r="M32" s="363"/>
      <c r="N32" s="276"/>
      <c r="O32" s="363"/>
      <c r="P32" s="400">
        <f t="shared" si="1"/>
        <v>0</v>
      </c>
      <c r="Q32" s="645">
        <f t="shared" si="2"/>
        <v>0</v>
      </c>
      <c r="R32" s="276"/>
      <c r="S32" s="276"/>
      <c r="T32" s="276"/>
      <c r="U32" s="276"/>
    </row>
    <row r="33" spans="1:21" ht="15.75" hidden="1" x14ac:dyDescent="0.25">
      <c r="A33" s="597"/>
      <c r="B33" s="596" t="s">
        <v>1417</v>
      </c>
      <c r="C33" s="276"/>
      <c r="D33" s="276"/>
      <c r="E33" s="276"/>
      <c r="F33" s="276"/>
      <c r="G33" s="276"/>
      <c r="H33" s="276"/>
      <c r="I33" s="363"/>
      <c r="J33" s="276"/>
      <c r="K33" s="363"/>
      <c r="L33" s="276"/>
      <c r="M33" s="363"/>
      <c r="N33" s="276"/>
      <c r="O33" s="363"/>
      <c r="P33" s="400">
        <f t="shared" si="1"/>
        <v>0</v>
      </c>
      <c r="Q33" s="645">
        <f t="shared" si="2"/>
        <v>0</v>
      </c>
      <c r="R33" s="276"/>
      <c r="S33" s="276"/>
      <c r="T33" s="276"/>
      <c r="U33" s="276"/>
    </row>
    <row r="34" spans="1:21" s="365" customFormat="1" ht="15.75" hidden="1" x14ac:dyDescent="0.25">
      <c r="A34" s="597"/>
      <c r="B34" s="597"/>
      <c r="C34" s="276"/>
      <c r="D34" s="276"/>
      <c r="E34" s="276"/>
      <c r="F34" s="276"/>
      <c r="G34" s="276"/>
      <c r="H34" s="276"/>
      <c r="I34" s="363"/>
      <c r="J34" s="276"/>
      <c r="K34" s="363"/>
      <c r="L34" s="276"/>
      <c r="M34" s="363"/>
      <c r="N34" s="276"/>
      <c r="O34" s="363"/>
      <c r="P34" s="400">
        <f t="shared" si="1"/>
        <v>0</v>
      </c>
      <c r="Q34" s="645">
        <f t="shared" si="2"/>
        <v>0</v>
      </c>
      <c r="R34" s="276"/>
      <c r="S34" s="276"/>
      <c r="T34" s="276"/>
      <c r="U34" s="276"/>
    </row>
    <row r="35" spans="1:21" s="365" customFormat="1" ht="15.75" hidden="1" x14ac:dyDescent="0.25">
      <c r="A35" s="597"/>
      <c r="B35" s="597"/>
      <c r="C35" s="276"/>
      <c r="D35" s="276"/>
      <c r="E35" s="276"/>
      <c r="F35" s="276"/>
      <c r="G35" s="276"/>
      <c r="H35" s="276"/>
      <c r="I35" s="363"/>
      <c r="J35" s="276"/>
      <c r="K35" s="363"/>
      <c r="L35" s="276"/>
      <c r="M35" s="363"/>
      <c r="N35" s="276"/>
      <c r="O35" s="363"/>
      <c r="P35" s="400">
        <f t="shared" si="1"/>
        <v>0</v>
      </c>
      <c r="Q35" s="645">
        <f t="shared" si="2"/>
        <v>0</v>
      </c>
      <c r="R35" s="276"/>
      <c r="S35" s="276"/>
      <c r="T35" s="276"/>
      <c r="U35" s="276"/>
    </row>
    <row r="36" spans="1:21" s="365" customFormat="1" ht="15.75" hidden="1" x14ac:dyDescent="0.25">
      <c r="A36" s="597"/>
      <c r="B36" s="597"/>
      <c r="C36" s="276"/>
      <c r="D36" s="276"/>
      <c r="E36" s="276"/>
      <c r="F36" s="276"/>
      <c r="G36" s="276"/>
      <c r="H36" s="276"/>
      <c r="I36" s="363"/>
      <c r="J36" s="276"/>
      <c r="K36" s="363"/>
      <c r="L36" s="276"/>
      <c r="M36" s="363"/>
      <c r="N36" s="276"/>
      <c r="O36" s="363"/>
      <c r="P36" s="400">
        <f t="shared" si="1"/>
        <v>0</v>
      </c>
      <c r="Q36" s="645">
        <f t="shared" si="2"/>
        <v>0</v>
      </c>
      <c r="R36" s="276"/>
      <c r="S36" s="276"/>
      <c r="T36" s="276"/>
      <c r="U36" s="276"/>
    </row>
    <row r="37" spans="1:21" ht="15.75" hidden="1" x14ac:dyDescent="0.25">
      <c r="A37" s="597"/>
      <c r="B37" s="597"/>
      <c r="C37" s="276"/>
      <c r="D37" s="276"/>
      <c r="E37" s="276"/>
      <c r="F37" s="276"/>
      <c r="G37" s="276"/>
      <c r="H37" s="276"/>
      <c r="I37" s="363"/>
      <c r="J37" s="276"/>
      <c r="K37" s="363"/>
      <c r="L37" s="276"/>
      <c r="M37" s="363"/>
      <c r="N37" s="276"/>
      <c r="O37" s="363"/>
      <c r="P37" s="400">
        <f t="shared" si="1"/>
        <v>0</v>
      </c>
      <c r="Q37" s="645">
        <f t="shared" si="2"/>
        <v>0</v>
      </c>
      <c r="R37" s="276"/>
      <c r="S37" s="276"/>
      <c r="T37" s="276"/>
      <c r="U37" s="276"/>
    </row>
    <row r="38" spans="1:21" ht="15.75" hidden="1" x14ac:dyDescent="0.25">
      <c r="A38" s="598"/>
      <c r="B38" s="598"/>
      <c r="C38" s="276"/>
      <c r="D38" s="276"/>
      <c r="E38" s="276"/>
      <c r="F38" s="276"/>
      <c r="G38" s="276"/>
      <c r="H38" s="276"/>
      <c r="I38" s="363"/>
      <c r="J38" s="276"/>
      <c r="K38" s="363"/>
      <c r="L38" s="276"/>
      <c r="M38" s="363"/>
      <c r="N38" s="276"/>
      <c r="O38" s="363"/>
      <c r="P38" s="400">
        <f t="shared" si="1"/>
        <v>0</v>
      </c>
      <c r="Q38" s="645">
        <f t="shared" si="2"/>
        <v>0</v>
      </c>
      <c r="R38" s="276"/>
      <c r="S38" s="276"/>
      <c r="T38" s="276"/>
      <c r="U38" s="359"/>
    </row>
    <row r="39" spans="1:21" ht="15.75" x14ac:dyDescent="0.25">
      <c r="A39" s="297"/>
      <c r="B39" s="298"/>
      <c r="C39" s="297" t="s">
        <v>1408</v>
      </c>
      <c r="D39" s="298"/>
      <c r="E39" s="298"/>
      <c r="F39" s="298"/>
      <c r="G39" s="299"/>
      <c r="H39" s="263">
        <f t="shared" ref="H39:Q39" si="3">SUM(H9:H38)</f>
        <v>6</v>
      </c>
      <c r="I39" s="231">
        <f t="shared" si="3"/>
        <v>5487769</v>
      </c>
      <c r="J39" s="263">
        <f t="shared" si="3"/>
        <v>100</v>
      </c>
      <c r="K39" s="231">
        <f t="shared" si="3"/>
        <v>678689</v>
      </c>
      <c r="L39" s="263">
        <f t="shared" si="3"/>
        <v>100</v>
      </c>
      <c r="M39" s="231">
        <f t="shared" si="3"/>
        <v>678689</v>
      </c>
      <c r="N39" s="263">
        <f t="shared" si="3"/>
        <v>100</v>
      </c>
      <c r="O39" s="231">
        <f t="shared" si="3"/>
        <v>678689</v>
      </c>
      <c r="P39" s="231">
        <f t="shared" si="3"/>
        <v>306</v>
      </c>
      <c r="Q39" s="646">
        <f t="shared" si="3"/>
        <v>7568326</v>
      </c>
      <c r="R39" s="263"/>
      <c r="S39" s="263"/>
      <c r="T39" s="263"/>
      <c r="U39" s="277"/>
    </row>
    <row r="44" spans="1:21" x14ac:dyDescent="0.25">
      <c r="C44" s="464"/>
    </row>
    <row r="45" spans="1:21" x14ac:dyDescent="0.25">
      <c r="C45" s="464"/>
    </row>
    <row r="46" spans="1:21" x14ac:dyDescent="0.25">
      <c r="C46" s="464"/>
    </row>
    <row r="47" spans="1:21" x14ac:dyDescent="0.25">
      <c r="C47" s="464"/>
    </row>
    <row r="48" spans="1:21" x14ac:dyDescent="0.25">
      <c r="C48" s="464"/>
    </row>
    <row r="49" spans="3:17" x14ac:dyDescent="0.25">
      <c r="C49" s="464"/>
    </row>
    <row r="59" spans="3:17" s="259" customFormat="1" ht="12" x14ac:dyDescent="0.25">
      <c r="Q59" s="648"/>
    </row>
    <row r="60" spans="3:17" s="259" customFormat="1" ht="12" x14ac:dyDescent="0.25">
      <c r="Q60" s="648"/>
    </row>
    <row r="73" spans="17:17" s="259" customFormat="1" ht="12" x14ac:dyDescent="0.25">
      <c r="Q73" s="648"/>
    </row>
    <row r="74" spans="17:17" s="259" customFormat="1" ht="12" x14ac:dyDescent="0.25">
      <c r="Q74" s="648"/>
    </row>
  </sheetData>
  <mergeCells count="26">
    <mergeCell ref="A3:U3"/>
    <mergeCell ref="B9:B14"/>
    <mergeCell ref="B15:B20"/>
    <mergeCell ref="B21:B26"/>
    <mergeCell ref="B33:B38"/>
    <mergeCell ref="B27:B32"/>
    <mergeCell ref="A5:A7"/>
    <mergeCell ref="B5:B7"/>
    <mergeCell ref="C5:C7"/>
    <mergeCell ref="E5:E7"/>
    <mergeCell ref="A9:A26"/>
    <mergeCell ref="A27:A38"/>
    <mergeCell ref="A4:U4"/>
    <mergeCell ref="F5:F7"/>
    <mergeCell ref="J6:K6"/>
    <mergeCell ref="L6:M6"/>
    <mergeCell ref="D5:D7"/>
    <mergeCell ref="T5:T7"/>
    <mergeCell ref="U5:U7"/>
    <mergeCell ref="P5:Q6"/>
    <mergeCell ref="R5:R7"/>
    <mergeCell ref="N6:O6"/>
    <mergeCell ref="G5:G7"/>
    <mergeCell ref="H5:O5"/>
    <mergeCell ref="H6:I6"/>
    <mergeCell ref="S5:S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10:C38">
      <formula1>$P$1:$U$1</formula1>
    </dataValidation>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workbookViewId="0">
      <pane ySplit="6" topLeftCell="A7" activePane="bottomLeft" state="frozen"/>
      <selection activeCell="R5" sqref="R5"/>
      <selection pane="bottomLeft" activeCell="C11" sqref="C11"/>
    </sheetView>
  </sheetViews>
  <sheetFormatPr baseColWidth="10" defaultRowHeight="15" x14ac:dyDescent="0.25"/>
  <cols>
    <col min="1" max="2" width="21.7109375" customWidth="1"/>
    <col min="3" max="3" width="27.42578125" customWidth="1"/>
    <col min="4" max="4" width="27.42578125" style="464" customWidth="1"/>
    <col min="5" max="7" width="27.42578125" customWidth="1"/>
    <col min="8" max="8" width="15.28515625" customWidth="1"/>
    <col min="9" max="9" width="11.5703125" style="232"/>
    <col min="10" max="10" width="15.28515625" customWidth="1"/>
    <col min="11" max="11" width="18.85546875" style="232" customWidth="1"/>
    <col min="13" max="13" width="11.5703125" style="232"/>
    <col min="15" max="15" width="11.5703125" style="232"/>
    <col min="16" max="16" width="15.28515625" customWidth="1"/>
    <col min="17" max="17" width="18.28515625" style="232" customWidth="1"/>
    <col min="18" max="18" width="14.140625" hidden="1" customWidth="1"/>
    <col min="19" max="21" width="14.140625" customWidth="1"/>
    <col min="22" max="22" width="17" customWidth="1"/>
  </cols>
  <sheetData>
    <row r="1" spans="1:22" ht="18.75" x14ac:dyDescent="0.25">
      <c r="B1" s="283"/>
      <c r="C1" s="512" t="s">
        <v>1644</v>
      </c>
      <c r="D1" s="283"/>
      <c r="E1" s="283"/>
      <c r="F1" s="283"/>
      <c r="H1" s="283" t="s">
        <v>1418</v>
      </c>
      <c r="J1" s="283"/>
      <c r="K1" s="283"/>
      <c r="L1" s="283"/>
      <c r="M1" s="283"/>
      <c r="N1" s="283"/>
      <c r="O1" s="283"/>
      <c r="P1" s="283"/>
      <c r="Q1" s="283"/>
      <c r="R1" s="283"/>
      <c r="S1" s="283"/>
      <c r="T1" s="283"/>
      <c r="U1" s="283"/>
      <c r="V1" s="283"/>
    </row>
    <row r="2" spans="1:22" s="365" customFormat="1" ht="18.75" x14ac:dyDescent="0.25">
      <c r="A2" s="365" t="s">
        <v>1346</v>
      </c>
      <c r="B2" s="283"/>
      <c r="C2" s="283"/>
      <c r="D2" s="283"/>
      <c r="E2" s="283"/>
      <c r="F2" s="283"/>
      <c r="H2" s="283"/>
      <c r="I2" s="232"/>
      <c r="J2" s="283"/>
      <c r="K2" s="283"/>
      <c r="L2" s="283"/>
      <c r="M2" s="283"/>
      <c r="N2" s="283"/>
      <c r="O2" s="283"/>
      <c r="P2" s="283"/>
      <c r="Q2" s="283"/>
      <c r="R2" s="283"/>
      <c r="S2" s="283"/>
      <c r="T2" s="283"/>
      <c r="U2" s="283"/>
      <c r="V2" s="283"/>
    </row>
    <row r="3" spans="1:22" x14ac:dyDescent="0.25">
      <c r="A3" s="268" t="s">
        <v>1421</v>
      </c>
      <c r="B3" s="268"/>
      <c r="C3" s="268"/>
      <c r="D3" s="268"/>
      <c r="E3" s="268"/>
      <c r="F3" s="268"/>
      <c r="G3" s="268"/>
      <c r="H3" s="268"/>
      <c r="I3" s="268"/>
      <c r="J3" s="268"/>
      <c r="K3" s="268"/>
      <c r="L3" s="268"/>
      <c r="M3" s="268"/>
      <c r="N3" s="268"/>
      <c r="O3" s="268"/>
      <c r="P3" s="268"/>
      <c r="Q3" s="268"/>
      <c r="R3" s="268"/>
      <c r="S3" s="268"/>
      <c r="T3" s="268"/>
      <c r="U3" s="268"/>
      <c r="V3" s="268"/>
    </row>
    <row r="4" spans="1:22" ht="15" customHeight="1" x14ac:dyDescent="0.25">
      <c r="A4" s="575" t="s">
        <v>96</v>
      </c>
      <c r="B4" s="574" t="s">
        <v>110</v>
      </c>
      <c r="C4" s="577" t="s">
        <v>1536</v>
      </c>
      <c r="D4" s="577" t="s">
        <v>1537</v>
      </c>
      <c r="E4" s="577" t="s">
        <v>86</v>
      </c>
      <c r="F4" s="577" t="s">
        <v>390</v>
      </c>
      <c r="G4" s="577" t="s">
        <v>87</v>
      </c>
      <c r="H4" s="580" t="s">
        <v>99</v>
      </c>
      <c r="I4" s="586"/>
      <c r="J4" s="586"/>
      <c r="K4" s="586"/>
      <c r="L4" s="586"/>
      <c r="M4" s="586"/>
      <c r="N4" s="586"/>
      <c r="O4" s="581"/>
      <c r="P4" s="582" t="s">
        <v>100</v>
      </c>
      <c r="Q4" s="583"/>
      <c r="R4" s="574" t="s">
        <v>101</v>
      </c>
      <c r="S4" s="574" t="s">
        <v>102</v>
      </c>
      <c r="T4" s="574" t="s">
        <v>109</v>
      </c>
      <c r="U4" s="574" t="s">
        <v>108</v>
      </c>
      <c r="V4" s="571" t="s">
        <v>88</v>
      </c>
    </row>
    <row r="5" spans="1:22" ht="15" customHeight="1" x14ac:dyDescent="0.25">
      <c r="A5" s="575"/>
      <c r="B5" s="575"/>
      <c r="C5" s="578"/>
      <c r="D5" s="578"/>
      <c r="E5" s="578"/>
      <c r="F5" s="578"/>
      <c r="G5" s="578"/>
      <c r="H5" s="580" t="s">
        <v>103</v>
      </c>
      <c r="I5" s="581"/>
      <c r="J5" s="580" t="s">
        <v>104</v>
      </c>
      <c r="K5" s="581"/>
      <c r="L5" s="580" t="s">
        <v>105</v>
      </c>
      <c r="M5" s="581"/>
      <c r="N5" s="580" t="s">
        <v>106</v>
      </c>
      <c r="O5" s="581"/>
      <c r="P5" s="584"/>
      <c r="Q5" s="585"/>
      <c r="R5" s="575"/>
      <c r="S5" s="575"/>
      <c r="T5" s="575"/>
      <c r="U5" s="575"/>
      <c r="V5" s="572"/>
    </row>
    <row r="6" spans="1:22" ht="25.5" x14ac:dyDescent="0.25">
      <c r="A6" s="576"/>
      <c r="B6" s="576"/>
      <c r="C6" s="579"/>
      <c r="D6" s="579"/>
      <c r="E6" s="579"/>
      <c r="F6" s="579"/>
      <c r="G6" s="579"/>
      <c r="H6" s="440" t="s">
        <v>107</v>
      </c>
      <c r="I6" s="440" t="s">
        <v>12</v>
      </c>
      <c r="J6" s="440" t="s">
        <v>107</v>
      </c>
      <c r="K6" s="440" t="s">
        <v>12</v>
      </c>
      <c r="L6" s="440" t="s">
        <v>107</v>
      </c>
      <c r="M6" s="440" t="s">
        <v>12</v>
      </c>
      <c r="N6" s="440" t="s">
        <v>107</v>
      </c>
      <c r="O6" s="440" t="s">
        <v>12</v>
      </c>
      <c r="P6" s="440" t="s">
        <v>107</v>
      </c>
      <c r="Q6" s="440" t="s">
        <v>12</v>
      </c>
      <c r="R6" s="576"/>
      <c r="S6" s="576"/>
      <c r="T6" s="576"/>
      <c r="U6" s="576"/>
      <c r="V6" s="573"/>
    </row>
    <row r="7" spans="1:22" s="365" customFormat="1" ht="15.75" x14ac:dyDescent="0.25">
      <c r="A7" s="441"/>
      <c r="B7" s="442"/>
      <c r="C7" s="443"/>
      <c r="D7" s="443"/>
      <c r="E7" s="443"/>
      <c r="F7" s="444"/>
      <c r="G7" s="443"/>
      <c r="H7" s="445"/>
      <c r="I7" s="445"/>
      <c r="J7" s="445"/>
      <c r="K7" s="445"/>
      <c r="L7" s="445"/>
      <c r="M7" s="445"/>
      <c r="N7" s="445"/>
      <c r="O7" s="445"/>
      <c r="P7" s="445"/>
      <c r="Q7" s="445"/>
      <c r="R7" s="446"/>
      <c r="S7" s="446"/>
      <c r="T7" s="446"/>
      <c r="U7" s="446"/>
      <c r="V7" s="447"/>
    </row>
    <row r="8" spans="1:22" ht="15.75" customHeight="1" x14ac:dyDescent="0.25">
      <c r="A8" s="599" t="s">
        <v>1419</v>
      </c>
      <c r="B8" s="596" t="s">
        <v>1420</v>
      </c>
      <c r="C8" s="325"/>
      <c r="D8" s="325"/>
      <c r="E8" s="325"/>
      <c r="F8" s="325"/>
      <c r="G8" s="325"/>
      <c r="H8" s="355"/>
      <c r="I8" s="356"/>
      <c r="J8" s="355"/>
      <c r="K8" s="356"/>
      <c r="L8" s="355"/>
      <c r="M8" s="356"/>
      <c r="N8" s="355"/>
      <c r="O8" s="356"/>
      <c r="P8" s="400">
        <f t="shared" ref="P8:Q8" si="0">H8+J8+L8+N8</f>
        <v>0</v>
      </c>
      <c r="Q8" s="401">
        <f t="shared" si="0"/>
        <v>0</v>
      </c>
      <c r="R8" s="325"/>
      <c r="S8" s="325"/>
      <c r="T8" s="325"/>
      <c r="U8" s="325"/>
      <c r="V8" s="325"/>
    </row>
    <row r="9" spans="1:22" ht="15.75" x14ac:dyDescent="0.25">
      <c r="A9" s="599"/>
      <c r="B9" s="597"/>
      <c r="C9" s="325"/>
      <c r="D9" s="325"/>
      <c r="E9" s="325"/>
      <c r="F9" s="325"/>
      <c r="G9" s="325"/>
      <c r="H9" s="355"/>
      <c r="I9" s="356"/>
      <c r="J9" s="355"/>
      <c r="K9" s="356"/>
      <c r="L9" s="355"/>
      <c r="M9" s="356"/>
      <c r="N9" s="355"/>
      <c r="O9" s="356"/>
      <c r="P9" s="400">
        <f t="shared" ref="P9:P20" si="1">H9+J9+L9+N9</f>
        <v>0</v>
      </c>
      <c r="Q9" s="401">
        <f t="shared" ref="Q9:Q20" si="2">I9+K9+M9+O9</f>
        <v>0</v>
      </c>
      <c r="R9" s="325"/>
      <c r="S9" s="325"/>
      <c r="T9" s="325"/>
      <c r="U9" s="325"/>
      <c r="V9" s="325"/>
    </row>
    <row r="10" spans="1:22" s="365" customFormat="1" ht="15.75" x14ac:dyDescent="0.25">
      <c r="A10" s="599"/>
      <c r="B10" s="597"/>
      <c r="C10" s="325"/>
      <c r="D10" s="325"/>
      <c r="E10" s="325"/>
      <c r="F10" s="325"/>
      <c r="G10" s="325"/>
      <c r="H10" s="355"/>
      <c r="I10" s="356"/>
      <c r="J10" s="355"/>
      <c r="K10" s="356"/>
      <c r="L10" s="355"/>
      <c r="M10" s="356"/>
      <c r="N10" s="355"/>
      <c r="O10" s="356"/>
      <c r="P10" s="400">
        <f t="shared" ref="P10:P15" si="3">H10+J10+L10+N10</f>
        <v>0</v>
      </c>
      <c r="Q10" s="401">
        <f t="shared" ref="Q10:Q15" si="4">I10+K10+M10+O10</f>
        <v>0</v>
      </c>
      <c r="R10" s="325"/>
      <c r="S10" s="325"/>
      <c r="T10" s="325"/>
      <c r="U10" s="325"/>
      <c r="V10" s="325"/>
    </row>
    <row r="11" spans="1:22" s="365" customFormat="1" ht="15.75" x14ac:dyDescent="0.25">
      <c r="A11" s="599"/>
      <c r="B11" s="597"/>
      <c r="C11" s="325"/>
      <c r="D11" s="325"/>
      <c r="E11" s="325"/>
      <c r="F11" s="325"/>
      <c r="G11" s="325"/>
      <c r="H11" s="355"/>
      <c r="I11" s="356"/>
      <c r="J11" s="355"/>
      <c r="K11" s="356"/>
      <c r="L11" s="355"/>
      <c r="M11" s="356"/>
      <c r="N11" s="355"/>
      <c r="O11" s="356"/>
      <c r="P11" s="400">
        <f t="shared" si="3"/>
        <v>0</v>
      </c>
      <c r="Q11" s="401">
        <f t="shared" si="4"/>
        <v>0</v>
      </c>
      <c r="R11" s="325"/>
      <c r="S11" s="325"/>
      <c r="T11" s="325"/>
      <c r="U11" s="325"/>
      <c r="V11" s="325"/>
    </row>
    <row r="12" spans="1:22" s="365" customFormat="1" ht="15.75" x14ac:dyDescent="0.25">
      <c r="A12" s="599"/>
      <c r="B12" s="597"/>
      <c r="C12" s="325"/>
      <c r="D12" s="325"/>
      <c r="E12" s="325"/>
      <c r="F12" s="325"/>
      <c r="G12" s="325"/>
      <c r="H12" s="355"/>
      <c r="I12" s="356"/>
      <c r="J12" s="355"/>
      <c r="K12" s="356"/>
      <c r="L12" s="355"/>
      <c r="M12" s="356"/>
      <c r="N12" s="355"/>
      <c r="O12" s="356"/>
      <c r="P12" s="400">
        <f t="shared" si="3"/>
        <v>0</v>
      </c>
      <c r="Q12" s="401">
        <f t="shared" si="4"/>
        <v>0</v>
      </c>
      <c r="R12" s="325"/>
      <c r="S12" s="325"/>
      <c r="T12" s="325"/>
      <c r="U12" s="325"/>
      <c r="V12" s="325"/>
    </row>
    <row r="13" spans="1:22" s="365" customFormat="1" ht="15.75" x14ac:dyDescent="0.25">
      <c r="A13" s="599"/>
      <c r="B13" s="597"/>
      <c r="C13" s="325"/>
      <c r="D13" s="325"/>
      <c r="E13" s="325"/>
      <c r="F13" s="325"/>
      <c r="G13" s="325"/>
      <c r="H13" s="355"/>
      <c r="I13" s="356"/>
      <c r="J13" s="355"/>
      <c r="K13" s="356"/>
      <c r="L13" s="355"/>
      <c r="M13" s="356"/>
      <c r="N13" s="355"/>
      <c r="O13" s="356"/>
      <c r="P13" s="400">
        <f t="shared" ref="P13:P14" si="5">H13+J13+L13+N13</f>
        <v>0</v>
      </c>
      <c r="Q13" s="401">
        <f t="shared" ref="Q13:Q14" si="6">I13+K13+M13+O13</f>
        <v>0</v>
      </c>
      <c r="R13" s="325"/>
      <c r="S13" s="325"/>
      <c r="T13" s="325"/>
      <c r="U13" s="325"/>
      <c r="V13" s="325"/>
    </row>
    <row r="14" spans="1:22" s="365" customFormat="1" ht="15.75" x14ac:dyDescent="0.25">
      <c r="A14" s="599"/>
      <c r="B14" s="597"/>
      <c r="C14" s="325"/>
      <c r="D14" s="325"/>
      <c r="E14" s="325"/>
      <c r="F14" s="325"/>
      <c r="G14" s="325"/>
      <c r="H14" s="355"/>
      <c r="I14" s="356"/>
      <c r="J14" s="355"/>
      <c r="K14" s="356"/>
      <c r="L14" s="355"/>
      <c r="M14" s="356"/>
      <c r="N14" s="355"/>
      <c r="O14" s="356"/>
      <c r="P14" s="400">
        <f t="shared" si="5"/>
        <v>0</v>
      </c>
      <c r="Q14" s="401">
        <f t="shared" si="6"/>
        <v>0</v>
      </c>
      <c r="R14" s="325"/>
      <c r="S14" s="325"/>
      <c r="T14" s="325"/>
      <c r="U14" s="325"/>
      <c r="V14" s="325"/>
    </row>
    <row r="15" spans="1:22" ht="15.75" x14ac:dyDescent="0.25">
      <c r="A15" s="599"/>
      <c r="B15" s="597"/>
      <c r="C15" s="325"/>
      <c r="D15" s="325"/>
      <c r="E15" s="325"/>
      <c r="F15" s="325"/>
      <c r="G15" s="325"/>
      <c r="H15" s="355"/>
      <c r="I15" s="356"/>
      <c r="J15" s="355"/>
      <c r="K15" s="356"/>
      <c r="L15" s="355"/>
      <c r="M15" s="356"/>
      <c r="N15" s="355"/>
      <c r="O15" s="356"/>
      <c r="P15" s="400">
        <f t="shared" si="3"/>
        <v>0</v>
      </c>
      <c r="Q15" s="401">
        <f t="shared" si="4"/>
        <v>0</v>
      </c>
      <c r="R15" s="325"/>
      <c r="S15" s="325"/>
      <c r="T15" s="325"/>
      <c r="U15" s="325"/>
      <c r="V15" s="325"/>
    </row>
    <row r="16" spans="1:22" ht="15.75" x14ac:dyDescent="0.25">
      <c r="A16" s="599"/>
      <c r="B16" s="597"/>
      <c r="C16" s="325"/>
      <c r="D16" s="325"/>
      <c r="E16" s="325"/>
      <c r="F16" s="325"/>
      <c r="G16" s="325"/>
      <c r="H16" s="355"/>
      <c r="I16" s="356"/>
      <c r="J16" s="355"/>
      <c r="K16" s="356"/>
      <c r="L16" s="355"/>
      <c r="M16" s="356"/>
      <c r="N16" s="355"/>
      <c r="O16" s="356"/>
      <c r="P16" s="400">
        <f t="shared" si="1"/>
        <v>0</v>
      </c>
      <c r="Q16" s="401">
        <f t="shared" si="2"/>
        <v>0</v>
      </c>
      <c r="R16" s="325"/>
      <c r="S16" s="325"/>
      <c r="T16" s="325"/>
      <c r="U16" s="325"/>
      <c r="V16" s="325"/>
    </row>
    <row r="17" spans="1:22" ht="15.75" x14ac:dyDescent="0.25">
      <c r="A17" s="599"/>
      <c r="B17" s="597"/>
      <c r="C17" s="325"/>
      <c r="D17" s="325"/>
      <c r="E17" s="325"/>
      <c r="F17" s="325"/>
      <c r="G17" s="325"/>
      <c r="H17" s="355"/>
      <c r="I17" s="356"/>
      <c r="J17" s="355"/>
      <c r="K17" s="356"/>
      <c r="L17" s="355"/>
      <c r="M17" s="356"/>
      <c r="N17" s="355"/>
      <c r="O17" s="356"/>
      <c r="P17" s="400">
        <f t="shared" si="1"/>
        <v>0</v>
      </c>
      <c r="Q17" s="401">
        <f t="shared" si="2"/>
        <v>0</v>
      </c>
      <c r="R17" s="325"/>
      <c r="S17" s="325"/>
      <c r="T17" s="325"/>
      <c r="U17" s="325"/>
      <c r="V17" s="325"/>
    </row>
    <row r="18" spans="1:22" ht="15.75" x14ac:dyDescent="0.25">
      <c r="A18" s="599"/>
      <c r="B18" s="597"/>
      <c r="C18" s="325"/>
      <c r="D18" s="325"/>
      <c r="E18" s="325"/>
      <c r="F18" s="325"/>
      <c r="G18" s="325"/>
      <c r="H18" s="355"/>
      <c r="I18" s="356"/>
      <c r="J18" s="355"/>
      <c r="K18" s="356"/>
      <c r="L18" s="355"/>
      <c r="M18" s="356"/>
      <c r="N18" s="355"/>
      <c r="O18" s="356"/>
      <c r="P18" s="400">
        <f t="shared" si="1"/>
        <v>0</v>
      </c>
      <c r="Q18" s="401">
        <f t="shared" si="2"/>
        <v>0</v>
      </c>
      <c r="R18" s="325"/>
      <c r="S18" s="325"/>
      <c r="T18" s="325"/>
      <c r="U18" s="325"/>
      <c r="V18" s="325"/>
    </row>
    <row r="19" spans="1:22" ht="15.75" x14ac:dyDescent="0.25">
      <c r="A19" s="599"/>
      <c r="B19" s="597"/>
      <c r="C19" s="325"/>
      <c r="D19" s="325"/>
      <c r="E19" s="325"/>
      <c r="F19" s="325"/>
      <c r="G19" s="325"/>
      <c r="H19" s="355"/>
      <c r="I19" s="356"/>
      <c r="J19" s="355"/>
      <c r="K19" s="356"/>
      <c r="L19" s="355"/>
      <c r="M19" s="356"/>
      <c r="N19" s="355"/>
      <c r="O19" s="356"/>
      <c r="P19" s="400">
        <f t="shared" si="1"/>
        <v>0</v>
      </c>
      <c r="Q19" s="401">
        <f t="shared" si="2"/>
        <v>0</v>
      </c>
      <c r="R19" s="325"/>
      <c r="S19" s="325"/>
      <c r="T19" s="325"/>
      <c r="U19" s="325"/>
      <c r="V19" s="325"/>
    </row>
    <row r="20" spans="1:22" ht="15.75" x14ac:dyDescent="0.25">
      <c r="A20" s="599"/>
      <c r="B20" s="598"/>
      <c r="C20" s="325"/>
      <c r="D20" s="325"/>
      <c r="E20" s="325"/>
      <c r="F20" s="325"/>
      <c r="G20" s="325"/>
      <c r="H20" s="355"/>
      <c r="I20" s="356"/>
      <c r="J20" s="355"/>
      <c r="K20" s="356"/>
      <c r="L20" s="355"/>
      <c r="M20" s="356"/>
      <c r="N20" s="355"/>
      <c r="O20" s="356"/>
      <c r="P20" s="400">
        <f t="shared" si="1"/>
        <v>0</v>
      </c>
      <c r="Q20" s="401">
        <f t="shared" si="2"/>
        <v>0</v>
      </c>
      <c r="R20" s="325"/>
      <c r="S20" s="325"/>
      <c r="T20" s="325"/>
      <c r="U20" s="325"/>
      <c r="V20" s="325"/>
    </row>
    <row r="21" spans="1:22" ht="15.6" customHeight="1" x14ac:dyDescent="0.25">
      <c r="A21" s="291"/>
      <c r="B21" s="292"/>
      <c r="C21" s="291" t="s">
        <v>1515</v>
      </c>
      <c r="D21" s="292"/>
      <c r="E21" s="292"/>
      <c r="F21" s="292"/>
      <c r="G21" s="293"/>
      <c r="H21" s="286">
        <f t="shared" ref="H21:Q21" si="7">SUM(H8:H20)</f>
        <v>0</v>
      </c>
      <c r="I21" s="234">
        <f t="shared" si="7"/>
        <v>0</v>
      </c>
      <c r="J21" s="286">
        <f t="shared" si="7"/>
        <v>0</v>
      </c>
      <c r="K21" s="234">
        <f t="shared" si="7"/>
        <v>0</v>
      </c>
      <c r="L21" s="286">
        <f t="shared" si="7"/>
        <v>0</v>
      </c>
      <c r="M21" s="234">
        <f t="shared" si="7"/>
        <v>0</v>
      </c>
      <c r="N21" s="286">
        <f t="shared" si="7"/>
        <v>0</v>
      </c>
      <c r="O21" s="234">
        <f t="shared" si="7"/>
        <v>0</v>
      </c>
      <c r="P21" s="234">
        <f t="shared" si="7"/>
        <v>0</v>
      </c>
      <c r="Q21" s="234">
        <f t="shared" si="7"/>
        <v>0</v>
      </c>
      <c r="R21" s="263"/>
      <c r="S21" s="263"/>
      <c r="T21" s="263"/>
      <c r="U21" s="263"/>
      <c r="V21" s="263"/>
    </row>
  </sheetData>
  <mergeCells count="20">
    <mergeCell ref="A8:A20"/>
    <mergeCell ref="B8:B20"/>
    <mergeCell ref="A4:A6"/>
    <mergeCell ref="B4:B6"/>
    <mergeCell ref="C4:C6"/>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workbookViewId="0">
      <pane ySplit="7" topLeftCell="A8" activePane="bottomLeft" state="frozen"/>
      <selection activeCell="A7" sqref="A7"/>
      <selection pane="bottomLeft" activeCell="C15" sqref="C15"/>
    </sheetView>
  </sheetViews>
  <sheetFormatPr baseColWidth="10" defaultRowHeight="15" x14ac:dyDescent="0.25"/>
  <cols>
    <col min="1" max="1" width="21.7109375" customWidth="1"/>
    <col min="2" max="2" width="26.28515625" customWidth="1"/>
    <col min="3" max="3" width="27.42578125" customWidth="1"/>
    <col min="4" max="4" width="27.42578125" style="464" customWidth="1"/>
    <col min="5" max="7" width="27.42578125" customWidth="1"/>
    <col min="8" max="8" width="15.28515625" customWidth="1"/>
    <col min="9" max="9" width="14.85546875" style="232" bestFit="1" customWidth="1"/>
    <col min="10" max="10" width="15.28515625" customWidth="1"/>
    <col min="11" max="11" width="18.85546875" style="232" customWidth="1"/>
    <col min="13" max="13" width="14.85546875" style="232" bestFit="1" customWidth="1"/>
    <col min="15" max="15" width="14.85546875" style="232" bestFit="1" customWidth="1"/>
    <col min="16" max="16" width="15.28515625" customWidth="1"/>
    <col min="17" max="17" width="18.28515625" style="232" customWidth="1"/>
    <col min="18" max="18" width="14.140625" hidden="1" customWidth="1"/>
    <col min="19" max="21" width="14.140625" customWidth="1"/>
    <col min="22" max="22" width="17" customWidth="1"/>
  </cols>
  <sheetData>
    <row r="1" spans="1:22" ht="18" customHeight="1" x14ac:dyDescent="0.25">
      <c r="B1" s="240"/>
      <c r="C1" s="513" t="s">
        <v>1645</v>
      </c>
      <c r="D1" s="513" t="s">
        <v>1646</v>
      </c>
      <c r="E1" s="240"/>
      <c r="F1" s="242"/>
      <c r="G1" s="240"/>
      <c r="H1" s="290" t="s">
        <v>1352</v>
      </c>
      <c r="K1" s="240"/>
      <c r="L1" s="240"/>
      <c r="M1" s="240"/>
      <c r="N1" s="240"/>
      <c r="O1" s="240"/>
      <c r="P1" s="240"/>
      <c r="Q1" s="240"/>
      <c r="R1" s="240"/>
      <c r="S1" s="240"/>
      <c r="T1" s="240"/>
      <c r="U1" s="240"/>
      <c r="V1" s="240"/>
    </row>
    <row r="2" spans="1:22" ht="18" customHeight="1" x14ac:dyDescent="0.25">
      <c r="B2" s="242"/>
      <c r="C2" s="242"/>
      <c r="D2" s="242"/>
      <c r="E2" s="242"/>
      <c r="F2" s="242"/>
      <c r="G2" s="242"/>
      <c r="H2" s="290"/>
      <c r="K2" s="242"/>
      <c r="L2" s="242"/>
      <c r="M2" s="242"/>
      <c r="N2" s="242"/>
      <c r="O2" s="242"/>
      <c r="P2" s="242"/>
      <c r="Q2" s="242"/>
      <c r="R2" s="242"/>
      <c r="S2" s="242"/>
      <c r="T2" s="242"/>
      <c r="U2" s="242"/>
      <c r="V2" s="242"/>
    </row>
    <row r="3" spans="1:22" ht="18" customHeight="1" x14ac:dyDescent="0.25">
      <c r="A3" s="315" t="s">
        <v>1345</v>
      </c>
      <c r="B3" s="242"/>
      <c r="C3" s="242"/>
      <c r="D3" s="242"/>
      <c r="E3" s="242"/>
      <c r="F3" s="242"/>
      <c r="G3" s="242"/>
      <c r="H3" s="290"/>
      <c r="K3" s="242"/>
      <c r="L3" s="242"/>
      <c r="M3" s="242"/>
      <c r="N3" s="242"/>
      <c r="O3" s="242"/>
      <c r="P3" s="242"/>
      <c r="Q3" s="242"/>
      <c r="R3" s="242"/>
      <c r="S3" s="242"/>
      <c r="T3" s="242"/>
      <c r="U3" s="242"/>
      <c r="V3" s="242"/>
    </row>
    <row r="4" spans="1:22" ht="33" customHeight="1" x14ac:dyDescent="0.25">
      <c r="A4" s="619" t="s">
        <v>1351</v>
      </c>
      <c r="B4" s="619"/>
      <c r="C4" s="619"/>
      <c r="D4" s="619"/>
      <c r="E4" s="619"/>
      <c r="F4" s="619"/>
      <c r="G4" s="619"/>
      <c r="H4" s="619"/>
      <c r="I4" s="619"/>
      <c r="J4" s="619"/>
      <c r="K4" s="619"/>
      <c r="L4" s="619"/>
      <c r="M4" s="619"/>
      <c r="N4" s="619"/>
      <c r="O4" s="619"/>
      <c r="P4" s="619"/>
      <c r="Q4" s="619"/>
      <c r="R4" s="619"/>
      <c r="S4" s="619"/>
      <c r="T4" s="619"/>
      <c r="U4" s="619"/>
      <c r="V4" s="619"/>
    </row>
    <row r="5" spans="1:22" ht="14.45" customHeight="1" x14ac:dyDescent="0.25">
      <c r="A5" s="575" t="s">
        <v>96</v>
      </c>
      <c r="B5" s="574" t="s">
        <v>110</v>
      </c>
      <c r="C5" s="577" t="s">
        <v>1536</v>
      </c>
      <c r="D5" s="577" t="s">
        <v>1537</v>
      </c>
      <c r="E5" s="577" t="s">
        <v>86</v>
      </c>
      <c r="F5" s="577" t="s">
        <v>390</v>
      </c>
      <c r="G5" s="577" t="s">
        <v>87</v>
      </c>
      <c r="H5" s="580" t="s">
        <v>99</v>
      </c>
      <c r="I5" s="586"/>
      <c r="J5" s="586"/>
      <c r="K5" s="586"/>
      <c r="L5" s="586"/>
      <c r="M5" s="586"/>
      <c r="N5" s="586"/>
      <c r="O5" s="581"/>
      <c r="P5" s="582" t="s">
        <v>100</v>
      </c>
      <c r="Q5" s="583"/>
      <c r="R5" s="574" t="s">
        <v>101</v>
      </c>
      <c r="S5" s="574" t="s">
        <v>102</v>
      </c>
      <c r="T5" s="574" t="s">
        <v>109</v>
      </c>
      <c r="U5" s="574" t="s">
        <v>108</v>
      </c>
      <c r="V5" s="571" t="s">
        <v>88</v>
      </c>
    </row>
    <row r="6" spans="1:22" ht="14.45" customHeight="1" x14ac:dyDescent="0.25">
      <c r="A6" s="575"/>
      <c r="B6" s="575"/>
      <c r="C6" s="578"/>
      <c r="D6" s="578"/>
      <c r="E6" s="578"/>
      <c r="F6" s="578"/>
      <c r="G6" s="578"/>
      <c r="H6" s="580" t="s">
        <v>103</v>
      </c>
      <c r="I6" s="581"/>
      <c r="J6" s="580" t="s">
        <v>104</v>
      </c>
      <c r="K6" s="581"/>
      <c r="L6" s="580" t="s">
        <v>105</v>
      </c>
      <c r="M6" s="581"/>
      <c r="N6" s="580" t="s">
        <v>106</v>
      </c>
      <c r="O6" s="581"/>
      <c r="P6" s="584"/>
      <c r="Q6" s="585"/>
      <c r="R6" s="575"/>
      <c r="S6" s="575"/>
      <c r="T6" s="575"/>
      <c r="U6" s="575"/>
      <c r="V6" s="572"/>
    </row>
    <row r="7" spans="1:22" ht="25.5" x14ac:dyDescent="0.25">
      <c r="A7" s="576"/>
      <c r="B7" s="576"/>
      <c r="C7" s="579"/>
      <c r="D7" s="579"/>
      <c r="E7" s="579"/>
      <c r="F7" s="579"/>
      <c r="G7" s="579"/>
      <c r="H7" s="440" t="s">
        <v>107</v>
      </c>
      <c r="I7" s="440" t="s">
        <v>12</v>
      </c>
      <c r="J7" s="440" t="s">
        <v>107</v>
      </c>
      <c r="K7" s="440" t="s">
        <v>12</v>
      </c>
      <c r="L7" s="440" t="s">
        <v>107</v>
      </c>
      <c r="M7" s="440" t="s">
        <v>12</v>
      </c>
      <c r="N7" s="440" t="s">
        <v>107</v>
      </c>
      <c r="O7" s="440" t="s">
        <v>12</v>
      </c>
      <c r="P7" s="440" t="s">
        <v>107</v>
      </c>
      <c r="Q7" s="440" t="s">
        <v>12</v>
      </c>
      <c r="R7" s="576"/>
      <c r="S7" s="576"/>
      <c r="T7" s="576"/>
      <c r="U7" s="576"/>
      <c r="V7" s="573"/>
    </row>
    <row r="8" spans="1:22" ht="15.6" customHeight="1" x14ac:dyDescent="0.25">
      <c r="A8" s="441"/>
      <c r="B8" s="442"/>
      <c r="C8" s="443"/>
      <c r="D8" s="443"/>
      <c r="E8" s="443"/>
      <c r="F8" s="444"/>
      <c r="G8" s="443"/>
      <c r="H8" s="445"/>
      <c r="I8" s="445"/>
      <c r="J8" s="445"/>
      <c r="K8" s="445"/>
      <c r="L8" s="445"/>
      <c r="M8" s="445"/>
      <c r="N8" s="445"/>
      <c r="O8" s="445"/>
      <c r="P8" s="445"/>
      <c r="Q8" s="445"/>
      <c r="R8" s="446"/>
      <c r="S8" s="446"/>
      <c r="T8" s="446"/>
      <c r="U8" s="446"/>
      <c r="V8" s="447"/>
    </row>
    <row r="9" spans="1:22" ht="15.75" x14ac:dyDescent="0.25">
      <c r="A9" s="620" t="s">
        <v>1422</v>
      </c>
      <c r="B9" s="587" t="s">
        <v>1423</v>
      </c>
      <c r="C9" s="325"/>
      <c r="D9" s="325"/>
      <c r="E9" s="325"/>
      <c r="F9" s="325"/>
      <c r="G9" s="325"/>
      <c r="H9" s="351"/>
      <c r="I9" s="354"/>
      <c r="J9" s="351"/>
      <c r="K9" s="354"/>
      <c r="L9" s="351"/>
      <c r="M9" s="354"/>
      <c r="N9" s="351"/>
      <c r="O9" s="354"/>
      <c r="P9" s="403">
        <f t="shared" ref="P9:Q20" si="0">H9+J9+L9+N9</f>
        <v>0</v>
      </c>
      <c r="Q9" s="401">
        <f t="shared" si="0"/>
        <v>0</v>
      </c>
      <c r="R9" s="325"/>
      <c r="S9" s="325"/>
      <c r="T9" s="325"/>
      <c r="U9" s="325"/>
      <c r="V9" s="325"/>
    </row>
    <row r="10" spans="1:22" ht="15.75" x14ac:dyDescent="0.25">
      <c r="A10" s="621"/>
      <c r="B10" s="588"/>
      <c r="C10" s="325"/>
      <c r="D10" s="325"/>
      <c r="E10" s="325"/>
      <c r="F10" s="325"/>
      <c r="G10" s="325"/>
      <c r="H10" s="351"/>
      <c r="I10" s="354"/>
      <c r="J10" s="351"/>
      <c r="K10" s="354"/>
      <c r="L10" s="351"/>
      <c r="M10" s="354"/>
      <c r="N10" s="351"/>
      <c r="O10" s="354"/>
      <c r="P10" s="403">
        <f t="shared" si="0"/>
        <v>0</v>
      </c>
      <c r="Q10" s="401">
        <f t="shared" si="0"/>
        <v>0</v>
      </c>
      <c r="R10" s="325"/>
      <c r="S10" s="325"/>
      <c r="T10" s="325"/>
      <c r="U10" s="325"/>
      <c r="V10" s="325"/>
    </row>
    <row r="11" spans="1:22" ht="15.75" x14ac:dyDescent="0.25">
      <c r="A11" s="621"/>
      <c r="B11" s="588"/>
      <c r="C11" s="325"/>
      <c r="D11" s="325"/>
      <c r="E11" s="325"/>
      <c r="F11" s="325"/>
      <c r="G11" s="325"/>
      <c r="H11" s="351"/>
      <c r="I11" s="354"/>
      <c r="J11" s="351"/>
      <c r="K11" s="354"/>
      <c r="L11" s="351"/>
      <c r="M11" s="354"/>
      <c r="N11" s="351"/>
      <c r="O11" s="354"/>
      <c r="P11" s="403">
        <f t="shared" si="0"/>
        <v>0</v>
      </c>
      <c r="Q11" s="401">
        <f t="shared" si="0"/>
        <v>0</v>
      </c>
      <c r="R11" s="325"/>
      <c r="S11" s="325"/>
      <c r="T11" s="325"/>
      <c r="U11" s="325"/>
      <c r="V11" s="325"/>
    </row>
    <row r="12" spans="1:22" ht="15.75" x14ac:dyDescent="0.25">
      <c r="A12" s="621"/>
      <c r="B12" s="588"/>
      <c r="C12" s="325"/>
      <c r="D12" s="325"/>
      <c r="E12" s="325"/>
      <c r="F12" s="325"/>
      <c r="G12" s="325"/>
      <c r="H12" s="351"/>
      <c r="I12" s="354"/>
      <c r="J12" s="351"/>
      <c r="K12" s="354"/>
      <c r="L12" s="351"/>
      <c r="M12" s="354"/>
      <c r="N12" s="351"/>
      <c r="O12" s="354"/>
      <c r="P12" s="403">
        <f t="shared" si="0"/>
        <v>0</v>
      </c>
      <c r="Q12" s="401">
        <f t="shared" si="0"/>
        <v>0</v>
      </c>
      <c r="R12" s="325"/>
      <c r="S12" s="325"/>
      <c r="T12" s="325"/>
      <c r="U12" s="325"/>
      <c r="V12" s="72"/>
    </row>
    <row r="13" spans="1:22" ht="15.75" x14ac:dyDescent="0.25">
      <c r="A13" s="621"/>
      <c r="B13" s="588"/>
      <c r="C13" s="325"/>
      <c r="D13" s="325"/>
      <c r="E13" s="325"/>
      <c r="F13" s="325"/>
      <c r="G13" s="276"/>
      <c r="H13" s="357"/>
      <c r="I13" s="354"/>
      <c r="J13" s="357"/>
      <c r="K13" s="354"/>
      <c r="L13" s="357"/>
      <c r="M13" s="354"/>
      <c r="N13" s="357"/>
      <c r="O13" s="354"/>
      <c r="P13" s="403">
        <f t="shared" si="0"/>
        <v>0</v>
      </c>
      <c r="Q13" s="401">
        <f t="shared" si="0"/>
        <v>0</v>
      </c>
      <c r="R13" s="325"/>
      <c r="S13" s="325"/>
      <c r="T13" s="325"/>
      <c r="U13" s="325"/>
      <c r="V13" s="276"/>
    </row>
    <row r="14" spans="1:22" ht="15.75" x14ac:dyDescent="0.25">
      <c r="A14" s="621"/>
      <c r="B14" s="588"/>
      <c r="C14" s="325"/>
      <c r="D14" s="325"/>
      <c r="E14" s="325"/>
      <c r="F14" s="325"/>
      <c r="G14" s="325"/>
      <c r="H14" s="351"/>
      <c r="I14" s="354"/>
      <c r="J14" s="351"/>
      <c r="K14" s="354"/>
      <c r="L14" s="351"/>
      <c r="M14" s="354"/>
      <c r="N14" s="351"/>
      <c r="O14" s="354"/>
      <c r="P14" s="403">
        <f t="shared" si="0"/>
        <v>0</v>
      </c>
      <c r="Q14" s="401">
        <f t="shared" si="0"/>
        <v>0</v>
      </c>
      <c r="R14" s="325"/>
      <c r="S14" s="325"/>
      <c r="T14" s="325"/>
      <c r="U14" s="325"/>
      <c r="V14" s="325"/>
    </row>
    <row r="15" spans="1:22" ht="15.75" x14ac:dyDescent="0.25">
      <c r="A15" s="621"/>
      <c r="B15" s="588"/>
      <c r="C15" s="325"/>
      <c r="D15" s="325"/>
      <c r="E15" s="325"/>
      <c r="F15" s="325"/>
      <c r="G15" s="73"/>
      <c r="H15" s="351"/>
      <c r="I15" s="354"/>
      <c r="J15" s="351"/>
      <c r="K15" s="354"/>
      <c r="L15" s="351"/>
      <c r="M15" s="354"/>
      <c r="N15" s="351"/>
      <c r="O15" s="354"/>
      <c r="P15" s="403">
        <f t="shared" si="0"/>
        <v>0</v>
      </c>
      <c r="Q15" s="401">
        <f t="shared" si="0"/>
        <v>0</v>
      </c>
      <c r="R15" s="325"/>
      <c r="S15" s="325"/>
      <c r="T15" s="325"/>
      <c r="U15" s="325"/>
      <c r="V15" s="325"/>
    </row>
    <row r="16" spans="1:22" ht="15.75" x14ac:dyDescent="0.25">
      <c r="A16" s="621"/>
      <c r="B16" s="588"/>
      <c r="C16" s="325"/>
      <c r="D16" s="325"/>
      <c r="E16" s="325"/>
      <c r="F16" s="325"/>
      <c r="G16" s="325"/>
      <c r="H16" s="351"/>
      <c r="I16" s="354"/>
      <c r="J16" s="351"/>
      <c r="K16" s="354"/>
      <c r="L16" s="351"/>
      <c r="M16" s="354"/>
      <c r="N16" s="351"/>
      <c r="O16" s="354"/>
      <c r="P16" s="403">
        <f t="shared" si="0"/>
        <v>0</v>
      </c>
      <c r="Q16" s="401">
        <f t="shared" si="0"/>
        <v>0</v>
      </c>
      <c r="R16" s="325"/>
      <c r="S16" s="325"/>
      <c r="T16" s="325"/>
      <c r="U16" s="325"/>
      <c r="V16" s="325"/>
    </row>
    <row r="17" spans="1:22" ht="15.75" x14ac:dyDescent="0.25">
      <c r="A17" s="621"/>
      <c r="B17" s="588"/>
      <c r="C17" s="325"/>
      <c r="D17" s="325"/>
      <c r="E17" s="325"/>
      <c r="F17" s="325"/>
      <c r="G17" s="325"/>
      <c r="H17" s="357"/>
      <c r="I17" s="354"/>
      <c r="J17" s="357"/>
      <c r="K17" s="354"/>
      <c r="L17" s="357"/>
      <c r="M17" s="354"/>
      <c r="N17" s="357"/>
      <c r="O17" s="354"/>
      <c r="P17" s="403">
        <f t="shared" si="0"/>
        <v>0</v>
      </c>
      <c r="Q17" s="401">
        <f t="shared" si="0"/>
        <v>0</v>
      </c>
      <c r="R17" s="351"/>
      <c r="S17" s="351"/>
      <c r="T17" s="351"/>
      <c r="U17" s="351"/>
      <c r="V17" s="325"/>
    </row>
    <row r="18" spans="1:22" ht="15.75" x14ac:dyDescent="0.25">
      <c r="A18" s="621"/>
      <c r="B18" s="588"/>
      <c r="C18" s="325"/>
      <c r="D18" s="325"/>
      <c r="E18" s="325"/>
      <c r="F18" s="325"/>
      <c r="G18" s="325"/>
      <c r="H18" s="351"/>
      <c r="I18" s="354"/>
      <c r="J18" s="351"/>
      <c r="K18" s="354"/>
      <c r="L18" s="351"/>
      <c r="M18" s="354"/>
      <c r="N18" s="351"/>
      <c r="O18" s="354"/>
      <c r="P18" s="404">
        <f t="shared" si="0"/>
        <v>0</v>
      </c>
      <c r="Q18" s="405">
        <f t="shared" si="0"/>
        <v>0</v>
      </c>
      <c r="R18" s="325"/>
      <c r="S18" s="325"/>
      <c r="T18" s="325"/>
      <c r="U18" s="325"/>
      <c r="V18" s="325"/>
    </row>
    <row r="19" spans="1:22" ht="15.75" x14ac:dyDescent="0.25">
      <c r="A19" s="621"/>
      <c r="B19" s="588"/>
      <c r="C19" s="325"/>
      <c r="D19" s="325"/>
      <c r="E19" s="325"/>
      <c r="F19" s="325"/>
      <c r="G19" s="325"/>
      <c r="H19" s="351"/>
      <c r="I19" s="354"/>
      <c r="J19" s="351"/>
      <c r="K19" s="354"/>
      <c r="L19" s="351"/>
      <c r="M19" s="354"/>
      <c r="N19" s="351"/>
      <c r="O19" s="354"/>
      <c r="P19" s="404">
        <f t="shared" si="0"/>
        <v>0</v>
      </c>
      <c r="Q19" s="405">
        <f t="shared" si="0"/>
        <v>0</v>
      </c>
      <c r="R19" s="325"/>
      <c r="S19" s="325"/>
      <c r="T19" s="325"/>
      <c r="U19" s="325"/>
      <c r="V19" s="366"/>
    </row>
    <row r="20" spans="1:22" ht="15.75" x14ac:dyDescent="0.25">
      <c r="A20" s="622"/>
      <c r="B20" s="589"/>
      <c r="C20" s="325"/>
      <c r="D20" s="325"/>
      <c r="E20" s="325"/>
      <c r="F20" s="325"/>
      <c r="G20" s="325"/>
      <c r="H20" s="351"/>
      <c r="I20" s="354"/>
      <c r="J20" s="351"/>
      <c r="K20" s="354"/>
      <c r="L20" s="351"/>
      <c r="M20" s="354"/>
      <c r="N20" s="351"/>
      <c r="O20" s="354"/>
      <c r="P20" s="403">
        <f t="shared" si="0"/>
        <v>0</v>
      </c>
      <c r="Q20" s="401">
        <f t="shared" si="0"/>
        <v>0</v>
      </c>
      <c r="R20" s="351"/>
      <c r="S20" s="351"/>
      <c r="T20" s="351"/>
      <c r="U20" s="351"/>
      <c r="V20" s="325"/>
    </row>
    <row r="21" spans="1:22" ht="15.6" customHeight="1" x14ac:dyDescent="0.25">
      <c r="A21" s="300"/>
      <c r="B21" s="241"/>
      <c r="C21" s="300" t="s">
        <v>115</v>
      </c>
      <c r="D21" s="300"/>
      <c r="E21" s="241"/>
      <c r="F21" s="241"/>
      <c r="G21" s="241"/>
      <c r="H21" s="80">
        <f t="shared" ref="H21:Q21" si="1">SUM(H9:H20)</f>
        <v>0</v>
      </c>
      <c r="I21" s="233">
        <f t="shared" si="1"/>
        <v>0</v>
      </c>
      <c r="J21" s="80">
        <f t="shared" si="1"/>
        <v>0</v>
      </c>
      <c r="K21" s="233">
        <f t="shared" si="1"/>
        <v>0</v>
      </c>
      <c r="L21" s="80">
        <f t="shared" si="1"/>
        <v>0</v>
      </c>
      <c r="M21" s="233">
        <f t="shared" si="1"/>
        <v>0</v>
      </c>
      <c r="N21" s="80">
        <f t="shared" si="1"/>
        <v>0</v>
      </c>
      <c r="O21" s="233">
        <f t="shared" si="1"/>
        <v>0</v>
      </c>
      <c r="P21" s="233">
        <f t="shared" si="1"/>
        <v>0</v>
      </c>
      <c r="Q21" s="233">
        <f t="shared" si="1"/>
        <v>0</v>
      </c>
      <c r="R21" s="68"/>
      <c r="S21" s="68"/>
      <c r="T21" s="68"/>
      <c r="U21" s="68"/>
      <c r="V21" s="68"/>
    </row>
    <row r="23" spans="1:22" x14ac:dyDescent="0.25">
      <c r="C23" s="464"/>
    </row>
    <row r="24" spans="1:22" x14ac:dyDescent="0.25">
      <c r="C24" s="464"/>
    </row>
  </sheetData>
  <mergeCells count="21">
    <mergeCell ref="H6:I6"/>
    <mergeCell ref="J6:K6"/>
    <mergeCell ref="L6:M6"/>
    <mergeCell ref="N6:O6"/>
    <mergeCell ref="B9:B20"/>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2"/>
  <sheetViews>
    <sheetView workbookViewId="0">
      <pane ySplit="6" topLeftCell="A7" activePane="bottomLeft" state="frozen"/>
      <selection activeCell="R7" sqref="R7"/>
      <selection pane="bottomLeft" activeCell="D14" sqref="D14"/>
    </sheetView>
  </sheetViews>
  <sheetFormatPr baseColWidth="10" defaultRowHeight="15" x14ac:dyDescent="0.25"/>
  <cols>
    <col min="1" max="1" width="34" customWidth="1"/>
    <col min="2" max="2" width="35.7109375" customWidth="1"/>
    <col min="3" max="3" width="27.42578125" customWidth="1"/>
    <col min="4" max="4" width="27.42578125" style="464"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x14ac:dyDescent="0.3">
      <c r="A1" s="627" t="s">
        <v>1343</v>
      </c>
      <c r="B1" s="627"/>
      <c r="C1" s="627"/>
      <c r="D1" s="627"/>
      <c r="E1" s="627"/>
      <c r="F1" s="627"/>
      <c r="G1" s="627"/>
      <c r="H1" s="627"/>
      <c r="I1" s="627"/>
      <c r="J1" s="627"/>
      <c r="K1" s="627"/>
      <c r="L1" s="627"/>
      <c r="M1" s="627"/>
      <c r="N1" s="627"/>
      <c r="O1" s="627"/>
      <c r="P1" s="627"/>
      <c r="Q1" s="627"/>
      <c r="R1" s="627"/>
      <c r="S1" s="627"/>
      <c r="T1" s="627"/>
      <c r="U1" s="627"/>
      <c r="V1" s="513" t="s">
        <v>1690</v>
      </c>
      <c r="W1" s="513" t="s">
        <v>1691</v>
      </c>
      <c r="X1" s="513" t="s">
        <v>1692</v>
      </c>
      <c r="Y1" s="513" t="s">
        <v>1693</v>
      </c>
      <c r="Z1" s="513" t="s">
        <v>1694</v>
      </c>
      <c r="AA1" s="513" t="s">
        <v>1695</v>
      </c>
      <c r="AB1" s="513" t="s">
        <v>1696</v>
      </c>
    </row>
    <row r="2" spans="1:28" x14ac:dyDescent="0.25">
      <c r="A2" s="628" t="s">
        <v>1424</v>
      </c>
      <c r="B2" s="628"/>
      <c r="C2" s="628"/>
      <c r="D2" s="628"/>
      <c r="E2" s="628"/>
      <c r="F2" s="628"/>
      <c r="G2" s="628"/>
      <c r="H2" s="628"/>
      <c r="I2" s="628"/>
      <c r="J2" s="628"/>
      <c r="K2" s="628"/>
      <c r="L2" s="628"/>
      <c r="M2" s="628"/>
      <c r="N2" s="628"/>
      <c r="O2" s="628"/>
      <c r="P2" s="628"/>
      <c r="Q2" s="628"/>
      <c r="R2" s="628"/>
      <c r="S2" s="628"/>
      <c r="T2" s="628"/>
      <c r="U2" s="628"/>
    </row>
    <row r="3" spans="1:28" ht="13.5" customHeight="1" x14ac:dyDescent="0.25">
      <c r="A3" s="312" t="s">
        <v>1425</v>
      </c>
      <c r="B3" s="313"/>
      <c r="C3" s="313"/>
      <c r="D3" s="313"/>
      <c r="E3" s="313"/>
      <c r="F3" s="313"/>
      <c r="G3" s="313"/>
      <c r="H3" s="313"/>
      <c r="I3" s="313"/>
      <c r="J3" s="313"/>
      <c r="K3" s="313"/>
      <c r="L3" s="313"/>
      <c r="M3" s="516" t="s">
        <v>1647</v>
      </c>
      <c r="N3" s="516" t="s">
        <v>1648</v>
      </c>
      <c r="O3" s="516" t="s">
        <v>1649</v>
      </c>
      <c r="P3" s="516" t="s">
        <v>1650</v>
      </c>
      <c r="Q3" s="313"/>
      <c r="R3" s="313"/>
      <c r="S3" s="313"/>
      <c r="T3" s="313"/>
      <c r="U3" s="313"/>
    </row>
    <row r="4" spans="1:28" ht="15" customHeight="1" x14ac:dyDescent="0.25">
      <c r="A4" s="575" t="s">
        <v>96</v>
      </c>
      <c r="B4" s="574" t="s">
        <v>110</v>
      </c>
      <c r="C4" s="577" t="s">
        <v>1536</v>
      </c>
      <c r="D4" s="577" t="s">
        <v>1537</v>
      </c>
      <c r="E4" s="577" t="s">
        <v>86</v>
      </c>
      <c r="F4" s="577" t="s">
        <v>390</v>
      </c>
      <c r="G4" s="577" t="s">
        <v>87</v>
      </c>
      <c r="H4" s="580" t="s">
        <v>99</v>
      </c>
      <c r="I4" s="586"/>
      <c r="J4" s="586"/>
      <c r="K4" s="586"/>
      <c r="L4" s="586"/>
      <c r="M4" s="586"/>
      <c r="N4" s="586"/>
      <c r="O4" s="581"/>
      <c r="P4" s="582" t="s">
        <v>100</v>
      </c>
      <c r="Q4" s="583"/>
      <c r="R4" s="574" t="s">
        <v>102</v>
      </c>
      <c r="S4" s="574" t="s">
        <v>109</v>
      </c>
      <c r="T4" s="574" t="s">
        <v>108</v>
      </c>
      <c r="U4" s="571" t="s">
        <v>88</v>
      </c>
    </row>
    <row r="5" spans="1:28" ht="15" customHeight="1" x14ac:dyDescent="0.25">
      <c r="A5" s="575"/>
      <c r="B5" s="575"/>
      <c r="C5" s="578"/>
      <c r="D5" s="578"/>
      <c r="E5" s="578"/>
      <c r="F5" s="578"/>
      <c r="G5" s="578"/>
      <c r="H5" s="580" t="s">
        <v>103</v>
      </c>
      <c r="I5" s="581"/>
      <c r="J5" s="580" t="s">
        <v>104</v>
      </c>
      <c r="K5" s="581"/>
      <c r="L5" s="580" t="s">
        <v>105</v>
      </c>
      <c r="M5" s="581"/>
      <c r="N5" s="580" t="s">
        <v>106</v>
      </c>
      <c r="O5" s="581"/>
      <c r="P5" s="584"/>
      <c r="Q5" s="585"/>
      <c r="R5" s="575"/>
      <c r="S5" s="575"/>
      <c r="T5" s="575"/>
      <c r="U5" s="572"/>
    </row>
    <row r="6" spans="1:28" ht="25.5" x14ac:dyDescent="0.25">
      <c r="A6" s="576"/>
      <c r="B6" s="576"/>
      <c r="C6" s="579"/>
      <c r="D6" s="579"/>
      <c r="E6" s="579"/>
      <c r="F6" s="579"/>
      <c r="G6" s="579"/>
      <c r="H6" s="440" t="s">
        <v>107</v>
      </c>
      <c r="I6" s="440" t="s">
        <v>12</v>
      </c>
      <c r="J6" s="440" t="s">
        <v>107</v>
      </c>
      <c r="K6" s="440" t="s">
        <v>12</v>
      </c>
      <c r="L6" s="440" t="s">
        <v>107</v>
      </c>
      <c r="M6" s="440" t="s">
        <v>12</v>
      </c>
      <c r="N6" s="440" t="s">
        <v>107</v>
      </c>
      <c r="O6" s="440" t="s">
        <v>12</v>
      </c>
      <c r="P6" s="440" t="s">
        <v>107</v>
      </c>
      <c r="Q6" s="440" t="s">
        <v>12</v>
      </c>
      <c r="R6" s="576"/>
      <c r="S6" s="576"/>
      <c r="T6" s="576"/>
      <c r="U6" s="573"/>
    </row>
    <row r="7" spans="1:28" ht="15.75" x14ac:dyDescent="0.25">
      <c r="A7" s="441"/>
      <c r="B7" s="442"/>
      <c r="C7" s="443"/>
      <c r="D7" s="443"/>
      <c r="E7" s="443"/>
      <c r="F7" s="444"/>
      <c r="G7" s="443"/>
      <c r="H7" s="445"/>
      <c r="I7" s="445"/>
      <c r="J7" s="445"/>
      <c r="K7" s="445"/>
      <c r="L7" s="445"/>
      <c r="M7" s="445"/>
      <c r="N7" s="445"/>
      <c r="O7" s="445"/>
      <c r="P7" s="445"/>
      <c r="Q7" s="445"/>
      <c r="R7" s="446"/>
      <c r="S7" s="446"/>
      <c r="T7" s="446"/>
      <c r="U7" s="447"/>
    </row>
    <row r="8" spans="1:28" ht="15.75" x14ac:dyDescent="0.25">
      <c r="A8" s="590" t="s">
        <v>1516</v>
      </c>
      <c r="B8" s="629" t="s">
        <v>1517</v>
      </c>
      <c r="C8" s="276"/>
      <c r="D8" s="276"/>
      <c r="E8" s="308"/>
      <c r="F8" s="308"/>
      <c r="G8" s="276"/>
      <c r="H8" s="362"/>
      <c r="I8" s="363"/>
      <c r="J8" s="276"/>
      <c r="K8" s="363"/>
      <c r="L8" s="276"/>
      <c r="M8" s="363"/>
      <c r="N8" s="276"/>
      <c r="O8" s="363"/>
      <c r="P8" s="400">
        <f t="shared" ref="P8:Q8" si="0">H8+J8+L8+N8</f>
        <v>0</v>
      </c>
      <c r="Q8" s="401">
        <f t="shared" si="0"/>
        <v>0</v>
      </c>
      <c r="R8" s="276"/>
      <c r="S8" s="276"/>
      <c r="T8" s="276"/>
      <c r="U8" s="276"/>
    </row>
    <row r="9" spans="1:28" s="365" customFormat="1" ht="15.75" x14ac:dyDescent="0.25">
      <c r="A9" s="591"/>
      <c r="B9" s="629"/>
      <c r="C9" s="276"/>
      <c r="D9" s="276"/>
      <c r="E9" s="308"/>
      <c r="F9" s="308"/>
      <c r="G9" s="276"/>
      <c r="H9" s="362"/>
      <c r="I9" s="363"/>
      <c r="J9" s="276"/>
      <c r="K9" s="363"/>
      <c r="L9" s="276"/>
      <c r="M9" s="363"/>
      <c r="N9" s="276"/>
      <c r="O9" s="363"/>
      <c r="P9" s="400">
        <f t="shared" ref="P9:P11" si="1">H9+J9+L9+N9</f>
        <v>0</v>
      </c>
      <c r="Q9" s="401">
        <f t="shared" ref="Q9:Q11" si="2">I9+K9+M9+O9</f>
        <v>0</v>
      </c>
      <c r="R9" s="276"/>
      <c r="S9" s="276"/>
      <c r="T9" s="276"/>
      <c r="U9" s="276"/>
    </row>
    <row r="10" spans="1:28" s="365" customFormat="1" ht="15.75" x14ac:dyDescent="0.25">
      <c r="A10" s="591"/>
      <c r="B10" s="629"/>
      <c r="C10" s="276"/>
      <c r="D10" s="276"/>
      <c r="E10" s="308"/>
      <c r="F10" s="308"/>
      <c r="G10" s="276"/>
      <c r="H10" s="362"/>
      <c r="I10" s="363"/>
      <c r="J10" s="276"/>
      <c r="K10" s="363"/>
      <c r="L10" s="276"/>
      <c r="M10" s="363"/>
      <c r="N10" s="276"/>
      <c r="O10" s="363"/>
      <c r="P10" s="400">
        <f t="shared" si="1"/>
        <v>0</v>
      </c>
      <c r="Q10" s="401">
        <f t="shared" si="2"/>
        <v>0</v>
      </c>
      <c r="R10" s="276"/>
      <c r="S10" s="276"/>
      <c r="T10" s="276"/>
      <c r="U10" s="276"/>
    </row>
    <row r="11" spans="1:28" s="464" customFormat="1" ht="15.75" x14ac:dyDescent="0.25">
      <c r="A11" s="591"/>
      <c r="B11" s="629"/>
      <c r="C11" s="276"/>
      <c r="D11" s="276"/>
      <c r="E11" s="308"/>
      <c r="F11" s="308"/>
      <c r="G11" s="276"/>
      <c r="H11" s="362"/>
      <c r="I11" s="363"/>
      <c r="J11" s="276"/>
      <c r="K11" s="363"/>
      <c r="L11" s="276"/>
      <c r="M11" s="363"/>
      <c r="N11" s="276"/>
      <c r="O11" s="363"/>
      <c r="P11" s="400">
        <f t="shared" si="1"/>
        <v>0</v>
      </c>
      <c r="Q11" s="401">
        <f t="shared" si="2"/>
        <v>0</v>
      </c>
      <c r="R11" s="276"/>
      <c r="S11" s="276"/>
      <c r="T11" s="276"/>
      <c r="U11" s="276"/>
    </row>
    <row r="12" spans="1:28" s="365" customFormat="1" ht="15.75" x14ac:dyDescent="0.25">
      <c r="A12" s="591"/>
      <c r="B12" s="629"/>
      <c r="C12" s="276"/>
      <c r="D12" s="276"/>
      <c r="E12" s="308"/>
      <c r="F12" s="308"/>
      <c r="G12" s="276"/>
      <c r="H12" s="362"/>
      <c r="I12" s="363"/>
      <c r="J12" s="276"/>
      <c r="K12" s="363"/>
      <c r="L12" s="276"/>
      <c r="M12" s="363"/>
      <c r="N12" s="276"/>
      <c r="O12" s="363"/>
      <c r="P12" s="400">
        <f t="shared" ref="P12:P32" si="3">H12+J12+L12+N12</f>
        <v>0</v>
      </c>
      <c r="Q12" s="401">
        <f t="shared" ref="Q12:Q32" si="4">I12+K12+M12+O12</f>
        <v>0</v>
      </c>
      <c r="R12" s="276"/>
      <c r="S12" s="276"/>
      <c r="T12" s="276"/>
      <c r="U12" s="276"/>
    </row>
    <row r="13" spans="1:28" s="464" customFormat="1" ht="15.75" x14ac:dyDescent="0.25">
      <c r="A13" s="591"/>
      <c r="B13" s="629"/>
      <c r="C13" s="276"/>
      <c r="D13" s="276"/>
      <c r="E13" s="308"/>
      <c r="F13" s="308"/>
      <c r="G13" s="276"/>
      <c r="H13" s="362"/>
      <c r="I13" s="363"/>
      <c r="J13" s="276"/>
      <c r="K13" s="363"/>
      <c r="L13" s="276"/>
      <c r="M13" s="363"/>
      <c r="N13" s="276"/>
      <c r="O13" s="363"/>
      <c r="P13" s="400">
        <f t="shared" si="3"/>
        <v>0</v>
      </c>
      <c r="Q13" s="401">
        <f t="shared" si="4"/>
        <v>0</v>
      </c>
      <c r="R13" s="276"/>
      <c r="S13" s="276"/>
      <c r="T13" s="276"/>
      <c r="U13" s="276"/>
    </row>
    <row r="14" spans="1:28" s="464" customFormat="1" ht="15.75" x14ac:dyDescent="0.25">
      <c r="A14" s="591"/>
      <c r="B14" s="629"/>
      <c r="C14" s="276"/>
      <c r="D14" s="276"/>
      <c r="E14" s="308"/>
      <c r="F14" s="308"/>
      <c r="G14" s="276"/>
      <c r="H14" s="362"/>
      <c r="I14" s="363"/>
      <c r="J14" s="276"/>
      <c r="K14" s="363"/>
      <c r="L14" s="276"/>
      <c r="M14" s="363"/>
      <c r="N14" s="276"/>
      <c r="O14" s="363"/>
      <c r="P14" s="400">
        <f t="shared" si="3"/>
        <v>0</v>
      </c>
      <c r="Q14" s="401">
        <f t="shared" si="4"/>
        <v>0</v>
      </c>
      <c r="R14" s="276"/>
      <c r="S14" s="276"/>
      <c r="T14" s="276"/>
      <c r="U14" s="276"/>
    </row>
    <row r="15" spans="1:28" s="365" customFormat="1" ht="15.75" x14ac:dyDescent="0.25">
      <c r="A15" s="591"/>
      <c r="B15" s="629"/>
      <c r="C15" s="276"/>
      <c r="D15" s="276"/>
      <c r="E15" s="308"/>
      <c r="F15" s="308"/>
      <c r="G15" s="276"/>
      <c r="H15" s="362"/>
      <c r="I15" s="363"/>
      <c r="J15" s="276"/>
      <c r="K15" s="363"/>
      <c r="L15" s="276"/>
      <c r="M15" s="363"/>
      <c r="N15" s="276"/>
      <c r="O15" s="363"/>
      <c r="P15" s="400">
        <f t="shared" si="3"/>
        <v>0</v>
      </c>
      <c r="Q15" s="401">
        <f t="shared" si="4"/>
        <v>0</v>
      </c>
      <c r="R15" s="276"/>
      <c r="S15" s="276"/>
      <c r="T15" s="276"/>
      <c r="U15" s="276"/>
    </row>
    <row r="16" spans="1:28" s="464" customFormat="1" ht="15.75" x14ac:dyDescent="0.25">
      <c r="A16" s="591"/>
      <c r="B16" s="629"/>
      <c r="C16" s="276"/>
      <c r="D16" s="276"/>
      <c r="E16" s="308"/>
      <c r="F16" s="308"/>
      <c r="G16" s="276"/>
      <c r="H16" s="362"/>
      <c r="I16" s="363"/>
      <c r="J16" s="276"/>
      <c r="K16" s="363"/>
      <c r="L16" s="276"/>
      <c r="M16" s="363"/>
      <c r="N16" s="276"/>
      <c r="O16" s="363"/>
      <c r="P16" s="400">
        <f t="shared" si="3"/>
        <v>0</v>
      </c>
      <c r="Q16" s="401">
        <f t="shared" si="4"/>
        <v>0</v>
      </c>
      <c r="R16" s="276"/>
      <c r="S16" s="276"/>
      <c r="T16" s="276"/>
      <c r="U16" s="276"/>
    </row>
    <row r="17" spans="1:21" s="365" customFormat="1" ht="15.75" x14ac:dyDescent="0.25">
      <c r="A17" s="591"/>
      <c r="B17" s="629"/>
      <c r="C17" s="276"/>
      <c r="D17" s="276"/>
      <c r="E17" s="308"/>
      <c r="F17" s="308"/>
      <c r="G17" s="276"/>
      <c r="H17" s="362"/>
      <c r="I17" s="363"/>
      <c r="J17" s="276"/>
      <c r="K17" s="363"/>
      <c r="L17" s="276"/>
      <c r="M17" s="363"/>
      <c r="N17" s="276"/>
      <c r="O17" s="363"/>
      <c r="P17" s="400">
        <f t="shared" si="3"/>
        <v>0</v>
      </c>
      <c r="Q17" s="401">
        <f t="shared" si="4"/>
        <v>0</v>
      </c>
      <c r="R17" s="276"/>
      <c r="S17" s="276"/>
      <c r="T17" s="276"/>
      <c r="U17" s="276"/>
    </row>
    <row r="18" spans="1:21" ht="15.75" x14ac:dyDescent="0.25">
      <c r="A18" s="591"/>
      <c r="B18" s="629"/>
      <c r="C18" s="276"/>
      <c r="D18" s="276"/>
      <c r="E18" s="308"/>
      <c r="F18" s="308"/>
      <c r="G18" s="276"/>
      <c r="H18" s="362"/>
      <c r="I18" s="363"/>
      <c r="J18" s="276"/>
      <c r="K18" s="363"/>
      <c r="L18" s="276"/>
      <c r="M18" s="363"/>
      <c r="N18" s="276"/>
      <c r="O18" s="363"/>
      <c r="P18" s="400">
        <f t="shared" si="3"/>
        <v>0</v>
      </c>
      <c r="Q18" s="401">
        <f t="shared" si="4"/>
        <v>0</v>
      </c>
      <c r="R18" s="276"/>
      <c r="S18" s="276"/>
      <c r="T18" s="276"/>
      <c r="U18" s="276"/>
    </row>
    <row r="19" spans="1:21" ht="15.75" x14ac:dyDescent="0.25">
      <c r="A19" s="591"/>
      <c r="B19" s="623" t="s">
        <v>1518</v>
      </c>
      <c r="C19" s="276"/>
      <c r="D19" s="276"/>
      <c r="E19" s="308"/>
      <c r="F19" s="276"/>
      <c r="G19" s="276"/>
      <c r="H19" s="276"/>
      <c r="I19" s="363"/>
      <c r="J19" s="276"/>
      <c r="K19" s="363"/>
      <c r="L19" s="276"/>
      <c r="M19" s="363"/>
      <c r="N19" s="276"/>
      <c r="O19" s="363"/>
      <c r="P19" s="400">
        <f t="shared" si="3"/>
        <v>0</v>
      </c>
      <c r="Q19" s="401">
        <f t="shared" si="4"/>
        <v>0</v>
      </c>
      <c r="R19" s="276"/>
      <c r="S19" s="276"/>
      <c r="T19" s="276"/>
      <c r="U19" s="276"/>
    </row>
    <row r="20" spans="1:21" ht="15.75" x14ac:dyDescent="0.25">
      <c r="A20" s="591"/>
      <c r="B20" s="623"/>
      <c r="C20" s="276"/>
      <c r="D20" s="276"/>
      <c r="E20" s="308"/>
      <c r="F20" s="276"/>
      <c r="G20" s="276"/>
      <c r="H20" s="362"/>
      <c r="I20" s="363"/>
      <c r="J20" s="276"/>
      <c r="K20" s="363"/>
      <c r="L20" s="276"/>
      <c r="M20" s="363"/>
      <c r="N20" s="276"/>
      <c r="O20" s="363"/>
      <c r="P20" s="400">
        <f t="shared" si="3"/>
        <v>0</v>
      </c>
      <c r="Q20" s="401">
        <f t="shared" si="4"/>
        <v>0</v>
      </c>
      <c r="R20" s="276"/>
      <c r="S20" s="276"/>
      <c r="T20" s="276"/>
      <c r="U20" s="276"/>
    </row>
    <row r="21" spans="1:21" s="365" customFormat="1" ht="15.75" x14ac:dyDescent="0.25">
      <c r="A21" s="591"/>
      <c r="B21" s="623"/>
      <c r="C21" s="276"/>
      <c r="D21" s="276"/>
      <c r="E21" s="308"/>
      <c r="F21" s="276"/>
      <c r="G21" s="276"/>
      <c r="H21" s="362"/>
      <c r="I21" s="363"/>
      <c r="J21" s="276"/>
      <c r="K21" s="363"/>
      <c r="L21" s="276"/>
      <c r="M21" s="363"/>
      <c r="N21" s="276"/>
      <c r="O21" s="363"/>
      <c r="P21" s="400">
        <f t="shared" si="3"/>
        <v>0</v>
      </c>
      <c r="Q21" s="401">
        <f t="shared" si="4"/>
        <v>0</v>
      </c>
      <c r="R21" s="276"/>
      <c r="S21" s="276"/>
      <c r="T21" s="276"/>
      <c r="U21" s="276"/>
    </row>
    <row r="22" spans="1:21" s="365" customFormat="1" ht="15.75" x14ac:dyDescent="0.25">
      <c r="A22" s="591"/>
      <c r="B22" s="623"/>
      <c r="C22" s="276"/>
      <c r="D22" s="276"/>
      <c r="E22" s="308"/>
      <c r="F22" s="276"/>
      <c r="G22" s="276"/>
      <c r="H22" s="362"/>
      <c r="I22" s="363"/>
      <c r="J22" s="276"/>
      <c r="K22" s="363"/>
      <c r="L22" s="276"/>
      <c r="M22" s="363"/>
      <c r="N22" s="276"/>
      <c r="O22" s="363"/>
      <c r="P22" s="400">
        <f t="shared" si="3"/>
        <v>0</v>
      </c>
      <c r="Q22" s="401">
        <f t="shared" si="4"/>
        <v>0</v>
      </c>
      <c r="R22" s="276"/>
      <c r="S22" s="276"/>
      <c r="T22" s="276"/>
      <c r="U22" s="276"/>
    </row>
    <row r="23" spans="1:21" s="365" customFormat="1" ht="15.75" x14ac:dyDescent="0.25">
      <c r="A23" s="591"/>
      <c r="B23" s="623"/>
      <c r="C23" s="276"/>
      <c r="D23" s="276"/>
      <c r="E23" s="308"/>
      <c r="F23" s="276"/>
      <c r="G23" s="276"/>
      <c r="H23" s="362"/>
      <c r="I23" s="363"/>
      <c r="J23" s="276"/>
      <c r="K23" s="363"/>
      <c r="L23" s="276"/>
      <c r="M23" s="363"/>
      <c r="N23" s="276"/>
      <c r="O23" s="363"/>
      <c r="P23" s="400">
        <f t="shared" si="3"/>
        <v>0</v>
      </c>
      <c r="Q23" s="401">
        <f t="shared" si="4"/>
        <v>0</v>
      </c>
      <c r="R23" s="276"/>
      <c r="S23" s="276"/>
      <c r="T23" s="276"/>
      <c r="U23" s="276"/>
    </row>
    <row r="24" spans="1:21" s="365" customFormat="1" ht="15.75" x14ac:dyDescent="0.25">
      <c r="A24" s="591"/>
      <c r="B24" s="623"/>
      <c r="C24" s="276"/>
      <c r="D24" s="276"/>
      <c r="E24" s="308"/>
      <c r="F24" s="276"/>
      <c r="G24" s="276"/>
      <c r="H24" s="362"/>
      <c r="I24" s="363"/>
      <c r="J24" s="276"/>
      <c r="K24" s="363"/>
      <c r="L24" s="276"/>
      <c r="M24" s="363"/>
      <c r="N24" s="276"/>
      <c r="O24" s="363"/>
      <c r="P24" s="400">
        <f t="shared" si="3"/>
        <v>0</v>
      </c>
      <c r="Q24" s="401">
        <f t="shared" si="4"/>
        <v>0</v>
      </c>
      <c r="R24" s="276"/>
      <c r="S24" s="276"/>
      <c r="T24" s="276"/>
      <c r="U24" s="276"/>
    </row>
    <row r="25" spans="1:21" s="365" customFormat="1" ht="15.75" x14ac:dyDescent="0.25">
      <c r="A25" s="591"/>
      <c r="B25" s="623"/>
      <c r="C25" s="276"/>
      <c r="D25" s="276"/>
      <c r="E25" s="308"/>
      <c r="F25" s="276"/>
      <c r="G25" s="276"/>
      <c r="H25" s="362"/>
      <c r="I25" s="363"/>
      <c r="J25" s="276"/>
      <c r="K25" s="363"/>
      <c r="L25" s="276"/>
      <c r="M25" s="363"/>
      <c r="N25" s="276"/>
      <c r="O25" s="363"/>
      <c r="P25" s="400">
        <f t="shared" si="3"/>
        <v>0</v>
      </c>
      <c r="Q25" s="401">
        <f t="shared" si="4"/>
        <v>0</v>
      </c>
      <c r="R25" s="276"/>
      <c r="S25" s="276"/>
      <c r="T25" s="276"/>
      <c r="U25" s="276"/>
    </row>
    <row r="26" spans="1:21" ht="15.75" x14ac:dyDescent="0.25">
      <c r="A26" s="591"/>
      <c r="B26" s="623"/>
      <c r="C26" s="276"/>
      <c r="D26" s="276"/>
      <c r="E26" s="308"/>
      <c r="F26" s="276"/>
      <c r="G26" s="276"/>
      <c r="H26" s="276"/>
      <c r="I26" s="363"/>
      <c r="J26" s="276"/>
      <c r="K26" s="363"/>
      <c r="L26" s="276"/>
      <c r="M26" s="363"/>
      <c r="N26" s="276"/>
      <c r="O26" s="363"/>
      <c r="P26" s="400">
        <f t="shared" si="3"/>
        <v>0</v>
      </c>
      <c r="Q26" s="401">
        <f t="shared" si="4"/>
        <v>0</v>
      </c>
      <c r="R26" s="276"/>
      <c r="S26" s="276"/>
      <c r="T26" s="276"/>
      <c r="U26" s="359"/>
    </row>
    <row r="27" spans="1:21" ht="15.75" x14ac:dyDescent="0.25">
      <c r="A27" s="591"/>
      <c r="B27" s="623"/>
      <c r="C27" s="276"/>
      <c r="D27" s="276"/>
      <c r="E27" s="308"/>
      <c r="F27" s="276"/>
      <c r="G27" s="276"/>
      <c r="H27" s="276"/>
      <c r="I27" s="363"/>
      <c r="J27" s="276"/>
      <c r="K27" s="363"/>
      <c r="L27" s="276"/>
      <c r="M27" s="363"/>
      <c r="N27" s="276"/>
      <c r="O27" s="363"/>
      <c r="P27" s="400">
        <f t="shared" si="3"/>
        <v>0</v>
      </c>
      <c r="Q27" s="401">
        <f t="shared" si="4"/>
        <v>0</v>
      </c>
      <c r="R27" s="276"/>
      <c r="S27" s="276"/>
      <c r="T27" s="276"/>
      <c r="U27" s="359"/>
    </row>
    <row r="28" spans="1:21" ht="15.75" x14ac:dyDescent="0.25">
      <c r="A28" s="591"/>
      <c r="B28" s="623"/>
      <c r="C28" s="276"/>
      <c r="D28" s="276"/>
      <c r="E28" s="308"/>
      <c r="F28" s="276"/>
      <c r="G28" s="276"/>
      <c r="H28" s="276"/>
      <c r="I28" s="363"/>
      <c r="J28" s="276"/>
      <c r="K28" s="363"/>
      <c r="L28" s="276"/>
      <c r="M28" s="363"/>
      <c r="N28" s="276"/>
      <c r="O28" s="363"/>
      <c r="P28" s="400">
        <f t="shared" si="3"/>
        <v>0</v>
      </c>
      <c r="Q28" s="401">
        <f t="shared" si="4"/>
        <v>0</v>
      </c>
      <c r="R28" s="276"/>
      <c r="S28" s="276"/>
      <c r="T28" s="276"/>
      <c r="U28" s="359"/>
    </row>
    <row r="29" spans="1:21" ht="15.75" x14ac:dyDescent="0.25">
      <c r="A29" s="591"/>
      <c r="B29" s="623"/>
      <c r="C29" s="276"/>
      <c r="D29" s="276"/>
      <c r="E29" s="308"/>
      <c r="F29" s="276"/>
      <c r="G29" s="276"/>
      <c r="H29" s="276"/>
      <c r="I29" s="363"/>
      <c r="J29" s="276"/>
      <c r="K29" s="363"/>
      <c r="L29" s="276"/>
      <c r="M29" s="363"/>
      <c r="N29" s="276"/>
      <c r="O29" s="363"/>
      <c r="P29" s="400">
        <f t="shared" si="3"/>
        <v>0</v>
      </c>
      <c r="Q29" s="401">
        <f t="shared" si="4"/>
        <v>0</v>
      </c>
      <c r="R29" s="276"/>
      <c r="S29" s="276"/>
      <c r="T29" s="276"/>
      <c r="U29" s="359"/>
    </row>
    <row r="30" spans="1:21" ht="15.75" x14ac:dyDescent="0.25">
      <c r="A30" s="591"/>
      <c r="B30" s="623" t="s">
        <v>1519</v>
      </c>
      <c r="C30" s="276"/>
      <c r="D30" s="276"/>
      <c r="E30" s="308"/>
      <c r="F30" s="276"/>
      <c r="G30" s="276"/>
      <c r="H30" s="276"/>
      <c r="I30" s="363"/>
      <c r="J30" s="276"/>
      <c r="K30" s="363"/>
      <c r="L30" s="276"/>
      <c r="M30" s="363"/>
      <c r="N30" s="276"/>
      <c r="O30" s="363"/>
      <c r="P30" s="400">
        <f t="shared" si="3"/>
        <v>0</v>
      </c>
      <c r="Q30" s="401">
        <f t="shared" si="4"/>
        <v>0</v>
      </c>
      <c r="R30" s="276"/>
      <c r="S30" s="276"/>
      <c r="T30" s="276"/>
      <c r="U30" s="359"/>
    </row>
    <row r="31" spans="1:21" ht="15.75" x14ac:dyDescent="0.25">
      <c r="A31" s="591"/>
      <c r="B31" s="623"/>
      <c r="C31" s="367"/>
      <c r="D31" s="367"/>
      <c r="E31" s="308"/>
      <c r="F31" s="311"/>
      <c r="G31" s="311"/>
      <c r="H31" s="276"/>
      <c r="I31" s="363"/>
      <c r="J31" s="276"/>
      <c r="K31" s="363"/>
      <c r="L31" s="276"/>
      <c r="M31" s="363"/>
      <c r="N31" s="276"/>
      <c r="O31" s="363"/>
      <c r="P31" s="400">
        <f t="shared" si="3"/>
        <v>0</v>
      </c>
      <c r="Q31" s="401">
        <f t="shared" si="4"/>
        <v>0</v>
      </c>
      <c r="R31" s="276"/>
      <c r="S31" s="276"/>
      <c r="T31" s="276"/>
      <c r="U31" s="359"/>
    </row>
    <row r="32" spans="1:21" s="365" customFormat="1" ht="15.75" x14ac:dyDescent="0.25">
      <c r="A32" s="591"/>
      <c r="B32" s="623"/>
      <c r="C32" s="367"/>
      <c r="D32" s="367"/>
      <c r="E32" s="308"/>
      <c r="F32" s="311"/>
      <c r="G32" s="311"/>
      <c r="H32" s="276"/>
      <c r="I32" s="363"/>
      <c r="J32" s="276"/>
      <c r="K32" s="363"/>
      <c r="L32" s="276"/>
      <c r="M32" s="363"/>
      <c r="N32" s="276"/>
      <c r="O32" s="363"/>
      <c r="P32" s="400">
        <f t="shared" si="3"/>
        <v>0</v>
      </c>
      <c r="Q32" s="401">
        <f t="shared" si="4"/>
        <v>0</v>
      </c>
      <c r="R32" s="276"/>
      <c r="S32" s="276"/>
      <c r="T32" s="276"/>
      <c r="U32" s="359"/>
    </row>
    <row r="33" spans="1:21" s="365" customFormat="1" ht="15.75" x14ac:dyDescent="0.25">
      <c r="A33" s="591"/>
      <c r="B33" s="623"/>
      <c r="C33" s="367"/>
      <c r="D33" s="367"/>
      <c r="E33" s="308"/>
      <c r="F33" s="311"/>
      <c r="G33" s="311"/>
      <c r="H33" s="276"/>
      <c r="I33" s="363"/>
      <c r="J33" s="276"/>
      <c r="K33" s="363"/>
      <c r="L33" s="276"/>
      <c r="M33" s="363"/>
      <c r="N33" s="276"/>
      <c r="O33" s="363"/>
      <c r="P33" s="400">
        <f t="shared" ref="P33:P35" si="5">H33+J33+L33+N33</f>
        <v>0</v>
      </c>
      <c r="Q33" s="401">
        <f t="shared" ref="Q33:Q35" si="6">I33+K33+M33+O33</f>
        <v>0</v>
      </c>
      <c r="R33" s="276"/>
      <c r="S33" s="276"/>
      <c r="T33" s="276"/>
      <c r="U33" s="359"/>
    </row>
    <row r="34" spans="1:21" ht="15.75" x14ac:dyDescent="0.25">
      <c r="A34" s="591"/>
      <c r="B34" s="623"/>
      <c r="C34" s="367"/>
      <c r="D34" s="367"/>
      <c r="E34" s="308"/>
      <c r="F34" s="307"/>
      <c r="G34" s="311"/>
      <c r="H34" s="276"/>
      <c r="I34" s="363"/>
      <c r="J34" s="276"/>
      <c r="K34" s="363"/>
      <c r="L34" s="276"/>
      <c r="M34" s="363"/>
      <c r="N34" s="276"/>
      <c r="O34" s="363"/>
      <c r="P34" s="400">
        <f t="shared" si="5"/>
        <v>0</v>
      </c>
      <c r="Q34" s="401">
        <f t="shared" si="6"/>
        <v>0</v>
      </c>
      <c r="R34" s="276"/>
      <c r="S34" s="276"/>
      <c r="T34" s="276"/>
      <c r="U34" s="359"/>
    </row>
    <row r="35" spans="1:21" s="365" customFormat="1" ht="15.75" x14ac:dyDescent="0.25">
      <c r="A35" s="591"/>
      <c r="B35" s="623"/>
      <c r="C35" s="367"/>
      <c r="D35" s="367"/>
      <c r="E35" s="308"/>
      <c r="F35" s="307"/>
      <c r="G35" s="311"/>
      <c r="H35" s="276"/>
      <c r="I35" s="363"/>
      <c r="J35" s="276"/>
      <c r="K35" s="363"/>
      <c r="L35" s="276"/>
      <c r="M35" s="363"/>
      <c r="N35" s="276"/>
      <c r="O35" s="363"/>
      <c r="P35" s="400">
        <f t="shared" si="5"/>
        <v>0</v>
      </c>
      <c r="Q35" s="401">
        <f t="shared" si="6"/>
        <v>0</v>
      </c>
      <c r="R35" s="276"/>
      <c r="S35" s="276"/>
      <c r="T35" s="276"/>
      <c r="U35" s="359"/>
    </row>
    <row r="36" spans="1:21" ht="15.75" x14ac:dyDescent="0.25">
      <c r="A36" s="624" t="s">
        <v>1344</v>
      </c>
      <c r="B36" s="625"/>
      <c r="C36" s="625"/>
      <c r="D36" s="625"/>
      <c r="E36" s="625"/>
      <c r="F36" s="625"/>
      <c r="G36" s="626"/>
      <c r="H36" s="231">
        <f t="shared" ref="H36:Q36" si="7">SUM(H8:H35)</f>
        <v>0</v>
      </c>
      <c r="I36" s="231">
        <f t="shared" si="7"/>
        <v>0</v>
      </c>
      <c r="J36" s="231">
        <f t="shared" si="7"/>
        <v>0</v>
      </c>
      <c r="K36" s="231">
        <f t="shared" si="7"/>
        <v>0</v>
      </c>
      <c r="L36" s="231">
        <f t="shared" si="7"/>
        <v>0</v>
      </c>
      <c r="M36" s="231">
        <f t="shared" si="7"/>
        <v>0</v>
      </c>
      <c r="N36" s="231">
        <f t="shared" si="7"/>
        <v>0</v>
      </c>
      <c r="O36" s="231">
        <f t="shared" si="7"/>
        <v>0</v>
      </c>
      <c r="P36" s="231">
        <f t="shared" si="7"/>
        <v>0</v>
      </c>
      <c r="Q36" s="231">
        <f t="shared" si="7"/>
        <v>0</v>
      </c>
      <c r="R36" s="263"/>
      <c r="S36" s="263"/>
      <c r="T36" s="263"/>
      <c r="U36" s="277"/>
    </row>
    <row r="39" spans="1:21" x14ac:dyDescent="0.25">
      <c r="B39" s="464"/>
    </row>
    <row r="40" spans="1:21" x14ac:dyDescent="0.25">
      <c r="B40" s="464"/>
    </row>
    <row r="41" spans="1:21" x14ac:dyDescent="0.25">
      <c r="B41" s="464"/>
    </row>
    <row r="42" spans="1:21" x14ac:dyDescent="0.25">
      <c r="B42" s="464"/>
    </row>
  </sheetData>
  <mergeCells count="24">
    <mergeCell ref="B19:B29"/>
    <mergeCell ref="B8:B18"/>
    <mergeCell ref="G4:G6"/>
    <mergeCell ref="B4:B6"/>
    <mergeCell ref="C4:C6"/>
    <mergeCell ref="E4:E6"/>
    <mergeCell ref="F4:F6"/>
    <mergeCell ref="D4:D6"/>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35">
      <formula1>$M$3:$P$3</formula1>
    </dataValidation>
    <dataValidation type="list" allowBlank="1" showInputMessage="1" showErrorMessage="1" sqref="E8:E35">
      <formula1>$V$1:$AA$1</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workbookViewId="0">
      <pane ySplit="8" topLeftCell="A9" activePane="bottomLeft" state="frozen"/>
      <selection activeCell="K7" sqref="K7"/>
      <selection pane="bottomLeft" activeCell="C15" sqref="C15"/>
    </sheetView>
  </sheetViews>
  <sheetFormatPr baseColWidth="10" defaultRowHeight="15" x14ac:dyDescent="0.25"/>
  <cols>
    <col min="1" max="1" width="35.7109375" customWidth="1"/>
    <col min="2" max="2" width="35.85546875" customWidth="1"/>
    <col min="3" max="3" width="27.42578125" customWidth="1"/>
    <col min="4" max="4" width="27.42578125" style="464" customWidth="1"/>
    <col min="5" max="7" width="27.42578125" customWidth="1"/>
    <col min="8" max="8" width="15.28515625" customWidth="1"/>
    <col min="9" max="9" width="11.5703125" style="232"/>
    <col min="10" max="10" width="15.28515625" customWidth="1"/>
    <col min="11" max="11" width="18.85546875" style="232" customWidth="1"/>
    <col min="13" max="13" width="11.5703125" style="232"/>
    <col min="15" max="15" width="11.5703125" style="232"/>
    <col min="16" max="16" width="15.28515625" customWidth="1"/>
    <col min="17" max="17" width="18.28515625" style="232" customWidth="1"/>
    <col min="18" max="18" width="14.140625" hidden="1" customWidth="1"/>
    <col min="19" max="21" width="14.140625" customWidth="1"/>
    <col min="22" max="22" width="17" customWidth="1"/>
  </cols>
  <sheetData>
    <row r="1" spans="1:28" ht="24.75" customHeight="1" x14ac:dyDescent="0.25">
      <c r="B1" s="513" t="s">
        <v>1651</v>
      </c>
      <c r="C1" s="513" t="s">
        <v>1652</v>
      </c>
      <c r="D1" s="513" t="s">
        <v>1653</v>
      </c>
      <c r="E1" s="513" t="s">
        <v>1654</v>
      </c>
      <c r="F1" s="630" t="s">
        <v>1354</v>
      </c>
      <c r="G1" s="630"/>
      <c r="H1" s="630"/>
      <c r="I1" s="630"/>
      <c r="J1" s="630"/>
      <c r="K1" s="630"/>
      <c r="L1" s="630"/>
      <c r="M1" s="630"/>
      <c r="N1" s="289"/>
      <c r="O1" s="289"/>
      <c r="P1" s="289"/>
      <c r="Q1" s="289"/>
      <c r="R1" s="289"/>
      <c r="S1" s="289"/>
      <c r="T1" s="289"/>
      <c r="U1" s="289"/>
      <c r="V1" s="289"/>
      <c r="W1" s="289"/>
      <c r="X1" s="289"/>
      <c r="Y1" s="289"/>
      <c r="Z1" s="289"/>
      <c r="AA1" s="289"/>
      <c r="AB1" s="289"/>
    </row>
    <row r="2" spans="1:28" ht="18.75" x14ac:dyDescent="0.25">
      <c r="A2" s="317" t="s">
        <v>1353</v>
      </c>
      <c r="H2" s="289"/>
      <c r="J2" s="289"/>
      <c r="K2" s="289"/>
      <c r="L2" s="289"/>
      <c r="M2" s="289"/>
      <c r="N2" s="289"/>
      <c r="O2" s="289"/>
      <c r="P2" s="289"/>
      <c r="Q2" s="289"/>
      <c r="R2" s="289"/>
      <c r="S2" s="289"/>
      <c r="T2" s="289"/>
      <c r="U2" s="289"/>
      <c r="V2" s="289"/>
      <c r="W2" s="289"/>
      <c r="X2" s="289"/>
      <c r="Y2" s="289"/>
      <c r="Z2" s="289"/>
      <c r="AA2" s="289"/>
      <c r="AB2" s="289"/>
    </row>
    <row r="3" spans="1:28" s="365" customFormat="1" ht="18.75" x14ac:dyDescent="0.25">
      <c r="A3" s="317" t="s">
        <v>1426</v>
      </c>
      <c r="D3" s="464"/>
      <c r="H3" s="289"/>
      <c r="I3" s="232"/>
      <c r="J3" s="289"/>
      <c r="K3" s="289"/>
      <c r="L3" s="289"/>
      <c r="M3" s="289"/>
      <c r="N3" s="289"/>
      <c r="O3" s="289"/>
      <c r="P3" s="289"/>
      <c r="Q3" s="289"/>
      <c r="R3" s="289"/>
      <c r="S3" s="289"/>
      <c r="T3" s="289"/>
      <c r="U3" s="289"/>
      <c r="V3" s="289"/>
      <c r="W3" s="289"/>
      <c r="X3" s="289"/>
      <c r="Y3" s="289"/>
      <c r="Z3" s="289"/>
      <c r="AA3" s="289"/>
      <c r="AB3" s="289"/>
    </row>
    <row r="4" spans="1:28" s="365" customFormat="1" ht="18.75" x14ac:dyDescent="0.25">
      <c r="A4" s="317" t="s">
        <v>1427</v>
      </c>
      <c r="D4" s="464"/>
      <c r="H4" s="289"/>
      <c r="I4" s="232"/>
      <c r="J4" s="289"/>
      <c r="K4" s="289"/>
      <c r="L4" s="289"/>
      <c r="M4" s="289"/>
      <c r="N4" s="289"/>
      <c r="O4" s="289"/>
      <c r="P4" s="289"/>
      <c r="Q4" s="289"/>
      <c r="R4" s="289"/>
      <c r="S4" s="289"/>
      <c r="T4" s="289"/>
      <c r="U4" s="289"/>
      <c r="V4" s="289"/>
      <c r="W4" s="289"/>
      <c r="X4" s="289"/>
      <c r="Y4" s="289"/>
      <c r="Z4" s="289"/>
      <c r="AA4" s="289"/>
      <c r="AB4" s="289"/>
    </row>
    <row r="5" spans="1:28" ht="18.75" customHeight="1" x14ac:dyDescent="0.25">
      <c r="A5" s="619" t="s">
        <v>1428</v>
      </c>
      <c r="B5" s="631"/>
      <c r="C5" s="631"/>
      <c r="D5" s="631"/>
      <c r="E5" s="631"/>
      <c r="F5" s="631"/>
      <c r="G5" s="631"/>
      <c r="H5" s="631"/>
      <c r="I5" s="631"/>
      <c r="J5" s="631"/>
      <c r="K5" s="631"/>
      <c r="L5" s="631"/>
      <c r="M5" s="631"/>
      <c r="N5" s="631"/>
      <c r="O5" s="631"/>
      <c r="P5" s="631"/>
      <c r="Q5" s="631"/>
      <c r="R5" s="631"/>
      <c r="S5" s="631"/>
      <c r="T5" s="631"/>
      <c r="U5" s="631"/>
      <c r="V5" s="631"/>
    </row>
    <row r="6" spans="1:28" ht="15" customHeight="1" x14ac:dyDescent="0.25">
      <c r="A6" s="575" t="s">
        <v>96</v>
      </c>
      <c r="B6" s="574" t="s">
        <v>110</v>
      </c>
      <c r="C6" s="577" t="s">
        <v>1536</v>
      </c>
      <c r="D6" s="577" t="s">
        <v>1537</v>
      </c>
      <c r="E6" s="577" t="s">
        <v>86</v>
      </c>
      <c r="F6" s="577" t="s">
        <v>390</v>
      </c>
      <c r="G6" s="577" t="s">
        <v>87</v>
      </c>
      <c r="H6" s="580" t="s">
        <v>99</v>
      </c>
      <c r="I6" s="586"/>
      <c r="J6" s="586"/>
      <c r="K6" s="586"/>
      <c r="L6" s="586"/>
      <c r="M6" s="586"/>
      <c r="N6" s="586"/>
      <c r="O6" s="581"/>
      <c r="P6" s="582" t="s">
        <v>100</v>
      </c>
      <c r="Q6" s="583"/>
      <c r="R6" s="574" t="s">
        <v>101</v>
      </c>
      <c r="S6" s="574" t="s">
        <v>102</v>
      </c>
      <c r="T6" s="574" t="s">
        <v>109</v>
      </c>
      <c r="U6" s="574" t="s">
        <v>108</v>
      </c>
      <c r="V6" s="571" t="s">
        <v>88</v>
      </c>
    </row>
    <row r="7" spans="1:28" ht="15" customHeight="1" x14ac:dyDescent="0.25">
      <c r="A7" s="575"/>
      <c r="B7" s="575"/>
      <c r="C7" s="578"/>
      <c r="D7" s="578"/>
      <c r="E7" s="578"/>
      <c r="F7" s="578"/>
      <c r="G7" s="578"/>
      <c r="H7" s="580" t="s">
        <v>103</v>
      </c>
      <c r="I7" s="581"/>
      <c r="J7" s="580" t="s">
        <v>104</v>
      </c>
      <c r="K7" s="581"/>
      <c r="L7" s="580" t="s">
        <v>105</v>
      </c>
      <c r="M7" s="581"/>
      <c r="N7" s="580" t="s">
        <v>106</v>
      </c>
      <c r="O7" s="581"/>
      <c r="P7" s="584"/>
      <c r="Q7" s="585"/>
      <c r="R7" s="575"/>
      <c r="S7" s="575"/>
      <c r="T7" s="575"/>
      <c r="U7" s="575"/>
      <c r="V7" s="572"/>
    </row>
    <row r="8" spans="1:28" ht="25.5" x14ac:dyDescent="0.25">
      <c r="A8" s="576"/>
      <c r="B8" s="576"/>
      <c r="C8" s="579"/>
      <c r="D8" s="579"/>
      <c r="E8" s="579"/>
      <c r="F8" s="579"/>
      <c r="G8" s="579"/>
      <c r="H8" s="440" t="s">
        <v>107</v>
      </c>
      <c r="I8" s="440" t="s">
        <v>12</v>
      </c>
      <c r="J8" s="440" t="s">
        <v>107</v>
      </c>
      <c r="K8" s="440" t="s">
        <v>12</v>
      </c>
      <c r="L8" s="440" t="s">
        <v>107</v>
      </c>
      <c r="M8" s="440" t="s">
        <v>12</v>
      </c>
      <c r="N8" s="440" t="s">
        <v>107</v>
      </c>
      <c r="O8" s="440" t="s">
        <v>12</v>
      </c>
      <c r="P8" s="440" t="s">
        <v>107</v>
      </c>
      <c r="Q8" s="440" t="s">
        <v>12</v>
      </c>
      <c r="R8" s="576"/>
      <c r="S8" s="576"/>
      <c r="T8" s="576"/>
      <c r="U8" s="576"/>
      <c r="V8" s="573"/>
    </row>
    <row r="9" spans="1:28" s="365" customFormat="1" ht="15.75" x14ac:dyDescent="0.25">
      <c r="A9" s="441"/>
      <c r="B9" s="442"/>
      <c r="C9" s="443"/>
      <c r="D9" s="443"/>
      <c r="E9" s="443"/>
      <c r="F9" s="444"/>
      <c r="G9" s="443"/>
      <c r="H9" s="445"/>
      <c r="I9" s="445"/>
      <c r="J9" s="445"/>
      <c r="K9" s="445"/>
      <c r="L9" s="445"/>
      <c r="M9" s="445"/>
      <c r="N9" s="445"/>
      <c r="O9" s="445"/>
      <c r="P9" s="445"/>
      <c r="Q9" s="445"/>
      <c r="R9" s="446"/>
      <c r="S9" s="446"/>
      <c r="T9" s="446"/>
      <c r="U9" s="446"/>
      <c r="V9" s="447"/>
    </row>
    <row r="10" spans="1:28" ht="15.75" x14ac:dyDescent="0.25">
      <c r="A10" s="632" t="s">
        <v>1430</v>
      </c>
      <c r="B10" s="632" t="s">
        <v>1429</v>
      </c>
      <c r="C10" s="325"/>
      <c r="D10" s="325"/>
      <c r="E10" s="325"/>
      <c r="F10" s="325"/>
      <c r="G10" s="325"/>
      <c r="H10" s="355"/>
      <c r="I10" s="356"/>
      <c r="J10" s="355"/>
      <c r="K10" s="356"/>
      <c r="L10" s="355"/>
      <c r="M10" s="356"/>
      <c r="N10" s="355"/>
      <c r="O10" s="356"/>
      <c r="P10" s="403">
        <f t="shared" ref="P10:Q10" si="0">H10+J10+L10+N10</f>
        <v>0</v>
      </c>
      <c r="Q10" s="401">
        <f t="shared" si="0"/>
        <v>0</v>
      </c>
      <c r="R10" s="325"/>
      <c r="S10" s="325"/>
      <c r="T10" s="325"/>
      <c r="U10" s="325"/>
      <c r="V10" s="325"/>
    </row>
    <row r="11" spans="1:28" s="365" customFormat="1" ht="15.75" x14ac:dyDescent="0.25">
      <c r="A11" s="632"/>
      <c r="B11" s="632"/>
      <c r="C11" s="325"/>
      <c r="D11" s="325"/>
      <c r="E11" s="325"/>
      <c r="F11" s="325"/>
      <c r="G11" s="325"/>
      <c r="H11" s="355"/>
      <c r="I11" s="356"/>
      <c r="J11" s="355"/>
      <c r="K11" s="356"/>
      <c r="L11" s="355"/>
      <c r="M11" s="356"/>
      <c r="N11" s="355"/>
      <c r="O11" s="356"/>
      <c r="P11" s="403">
        <f t="shared" ref="P11:P28" si="1">H11+J11+L11+N11</f>
        <v>0</v>
      </c>
      <c r="Q11" s="401">
        <f t="shared" ref="Q11:Q28" si="2">I11+K11+M11+O11</f>
        <v>0</v>
      </c>
      <c r="R11" s="325"/>
      <c r="S11" s="325"/>
      <c r="T11" s="325"/>
      <c r="U11" s="325"/>
      <c r="V11" s="325"/>
    </row>
    <row r="12" spans="1:28" s="365" customFormat="1" ht="15.75" x14ac:dyDescent="0.25">
      <c r="A12" s="632"/>
      <c r="B12" s="632"/>
      <c r="C12" s="325"/>
      <c r="D12" s="325"/>
      <c r="E12" s="325"/>
      <c r="F12" s="325"/>
      <c r="G12" s="325"/>
      <c r="H12" s="355"/>
      <c r="I12" s="356"/>
      <c r="J12" s="355"/>
      <c r="K12" s="356"/>
      <c r="L12" s="355"/>
      <c r="M12" s="356"/>
      <c r="N12" s="355"/>
      <c r="O12" s="356"/>
      <c r="P12" s="403">
        <f t="shared" si="1"/>
        <v>0</v>
      </c>
      <c r="Q12" s="401">
        <f t="shared" si="2"/>
        <v>0</v>
      </c>
      <c r="R12" s="325"/>
      <c r="S12" s="325"/>
      <c r="T12" s="325"/>
      <c r="U12" s="325"/>
      <c r="V12" s="325"/>
    </row>
    <row r="13" spans="1:28" s="365" customFormat="1" ht="15.75" x14ac:dyDescent="0.25">
      <c r="A13" s="632"/>
      <c r="B13" s="632"/>
      <c r="C13" s="325"/>
      <c r="D13" s="325"/>
      <c r="E13" s="325"/>
      <c r="F13" s="325"/>
      <c r="G13" s="325"/>
      <c r="H13" s="355"/>
      <c r="I13" s="356"/>
      <c r="J13" s="355"/>
      <c r="K13" s="356"/>
      <c r="L13" s="355"/>
      <c r="M13" s="356"/>
      <c r="N13" s="355"/>
      <c r="O13" s="356"/>
      <c r="P13" s="403">
        <f t="shared" si="1"/>
        <v>0</v>
      </c>
      <c r="Q13" s="401">
        <f t="shared" si="2"/>
        <v>0</v>
      </c>
      <c r="R13" s="325"/>
      <c r="S13" s="325"/>
      <c r="T13" s="325"/>
      <c r="U13" s="325"/>
      <c r="V13" s="325"/>
    </row>
    <row r="14" spans="1:28" s="365" customFormat="1" ht="15.75" x14ac:dyDescent="0.25">
      <c r="A14" s="632"/>
      <c r="B14" s="632"/>
      <c r="C14" s="325"/>
      <c r="D14" s="325"/>
      <c r="E14" s="325"/>
      <c r="F14" s="325"/>
      <c r="G14" s="325"/>
      <c r="H14" s="355"/>
      <c r="I14" s="356"/>
      <c r="J14" s="355"/>
      <c r="K14" s="356"/>
      <c r="L14" s="355"/>
      <c r="M14" s="356"/>
      <c r="N14" s="355"/>
      <c r="O14" s="356"/>
      <c r="P14" s="403">
        <f t="shared" si="1"/>
        <v>0</v>
      </c>
      <c r="Q14" s="401">
        <f t="shared" si="2"/>
        <v>0</v>
      </c>
      <c r="R14" s="325"/>
      <c r="S14" s="325"/>
      <c r="T14" s="325"/>
      <c r="U14" s="325"/>
      <c r="V14" s="325"/>
    </row>
    <row r="15" spans="1:28" s="365" customFormat="1" ht="15.75" x14ac:dyDescent="0.25">
      <c r="A15" s="632"/>
      <c r="B15" s="632"/>
      <c r="C15" s="325"/>
      <c r="D15" s="325"/>
      <c r="E15" s="325"/>
      <c r="F15" s="325"/>
      <c r="G15" s="325"/>
      <c r="H15" s="355"/>
      <c r="I15" s="356"/>
      <c r="J15" s="355"/>
      <c r="K15" s="356"/>
      <c r="L15" s="355"/>
      <c r="M15" s="356"/>
      <c r="N15" s="355"/>
      <c r="O15" s="356"/>
      <c r="P15" s="403">
        <f t="shared" si="1"/>
        <v>0</v>
      </c>
      <c r="Q15" s="401">
        <f t="shared" si="2"/>
        <v>0</v>
      </c>
      <c r="R15" s="325"/>
      <c r="S15" s="325"/>
      <c r="T15" s="325"/>
      <c r="U15" s="325"/>
      <c r="V15" s="325"/>
    </row>
    <row r="16" spans="1:28" ht="15.75" x14ac:dyDescent="0.25">
      <c r="A16" s="632"/>
      <c r="B16" s="632"/>
      <c r="C16" s="325"/>
      <c r="D16" s="325"/>
      <c r="E16" s="325"/>
      <c r="F16" s="325"/>
      <c r="G16" s="325"/>
      <c r="H16" s="355"/>
      <c r="I16" s="356"/>
      <c r="J16" s="355"/>
      <c r="K16" s="356"/>
      <c r="L16" s="355"/>
      <c r="M16" s="356"/>
      <c r="N16" s="355"/>
      <c r="O16" s="356"/>
      <c r="P16" s="403">
        <f t="shared" si="1"/>
        <v>0</v>
      </c>
      <c r="Q16" s="401">
        <f t="shared" si="2"/>
        <v>0</v>
      </c>
      <c r="R16" s="325"/>
      <c r="S16" s="325"/>
      <c r="T16" s="325"/>
      <c r="U16" s="325"/>
      <c r="V16" s="325"/>
    </row>
    <row r="17" spans="1:22" s="365" customFormat="1" ht="15.75" x14ac:dyDescent="0.25">
      <c r="A17" s="587" t="s">
        <v>1432</v>
      </c>
      <c r="B17" s="587" t="s">
        <v>116</v>
      </c>
      <c r="C17" s="325"/>
      <c r="D17" s="325"/>
      <c r="E17" s="325"/>
      <c r="F17" s="325"/>
      <c r="G17" s="325"/>
      <c r="H17" s="355"/>
      <c r="I17" s="356"/>
      <c r="J17" s="355"/>
      <c r="K17" s="356"/>
      <c r="L17" s="355"/>
      <c r="M17" s="356"/>
      <c r="N17" s="355"/>
      <c r="O17" s="356"/>
      <c r="P17" s="403">
        <f t="shared" si="1"/>
        <v>0</v>
      </c>
      <c r="Q17" s="401">
        <f t="shared" si="2"/>
        <v>0</v>
      </c>
      <c r="R17" s="325"/>
      <c r="S17" s="325"/>
      <c r="T17" s="325"/>
      <c r="U17" s="325"/>
      <c r="V17" s="325"/>
    </row>
    <row r="18" spans="1:22" s="365" customFormat="1" ht="15.75" x14ac:dyDescent="0.25">
      <c r="A18" s="588"/>
      <c r="B18" s="588"/>
      <c r="C18" s="325"/>
      <c r="D18" s="325"/>
      <c r="E18" s="325"/>
      <c r="F18" s="325"/>
      <c r="G18" s="325"/>
      <c r="H18" s="355"/>
      <c r="I18" s="356"/>
      <c r="J18" s="355"/>
      <c r="K18" s="356"/>
      <c r="L18" s="355"/>
      <c r="M18" s="356"/>
      <c r="N18" s="355"/>
      <c r="O18" s="356"/>
      <c r="P18" s="403">
        <f t="shared" si="1"/>
        <v>0</v>
      </c>
      <c r="Q18" s="401">
        <f t="shared" si="2"/>
        <v>0</v>
      </c>
      <c r="R18" s="325"/>
      <c r="S18" s="325"/>
      <c r="T18" s="325"/>
      <c r="U18" s="325"/>
      <c r="V18" s="325"/>
    </row>
    <row r="19" spans="1:22" s="365" customFormat="1" ht="15.75" x14ac:dyDescent="0.25">
      <c r="A19" s="588"/>
      <c r="B19" s="588"/>
      <c r="C19" s="325"/>
      <c r="D19" s="325"/>
      <c r="E19" s="325"/>
      <c r="F19" s="325"/>
      <c r="G19" s="325"/>
      <c r="H19" s="355"/>
      <c r="I19" s="356"/>
      <c r="J19" s="355"/>
      <c r="K19" s="356"/>
      <c r="L19" s="355"/>
      <c r="M19" s="356"/>
      <c r="N19" s="355"/>
      <c r="O19" s="356"/>
      <c r="P19" s="403">
        <f t="shared" si="1"/>
        <v>0</v>
      </c>
      <c r="Q19" s="401">
        <f t="shared" si="2"/>
        <v>0</v>
      </c>
      <c r="R19" s="325"/>
      <c r="S19" s="325"/>
      <c r="T19" s="325"/>
      <c r="U19" s="325"/>
      <c r="V19" s="325"/>
    </row>
    <row r="20" spans="1:22" s="365" customFormat="1" ht="15.75" x14ac:dyDescent="0.25">
      <c r="A20" s="588"/>
      <c r="B20" s="588"/>
      <c r="C20" s="325"/>
      <c r="D20" s="325"/>
      <c r="E20" s="325"/>
      <c r="F20" s="325"/>
      <c r="G20" s="325"/>
      <c r="H20" s="355"/>
      <c r="I20" s="356"/>
      <c r="J20" s="355"/>
      <c r="K20" s="356"/>
      <c r="L20" s="355"/>
      <c r="M20" s="356"/>
      <c r="N20" s="355"/>
      <c r="O20" s="356"/>
      <c r="P20" s="403">
        <f t="shared" si="1"/>
        <v>0</v>
      </c>
      <c r="Q20" s="401">
        <f t="shared" si="2"/>
        <v>0</v>
      </c>
      <c r="R20" s="325"/>
      <c r="S20" s="325"/>
      <c r="T20" s="325"/>
      <c r="U20" s="325"/>
      <c r="V20" s="325"/>
    </row>
    <row r="21" spans="1:22" s="365" customFormat="1" ht="15.75" x14ac:dyDescent="0.25">
      <c r="A21" s="588"/>
      <c r="B21" s="588"/>
      <c r="C21" s="325"/>
      <c r="D21" s="325"/>
      <c r="E21" s="325"/>
      <c r="F21" s="325"/>
      <c r="G21" s="325"/>
      <c r="H21" s="355"/>
      <c r="I21" s="356"/>
      <c r="J21" s="355"/>
      <c r="K21" s="356"/>
      <c r="L21" s="355"/>
      <c r="M21" s="356"/>
      <c r="N21" s="355"/>
      <c r="O21" s="356"/>
      <c r="P21" s="403">
        <f t="shared" si="1"/>
        <v>0</v>
      </c>
      <c r="Q21" s="401">
        <f t="shared" si="2"/>
        <v>0</v>
      </c>
      <c r="R21" s="325"/>
      <c r="S21" s="325"/>
      <c r="T21" s="325"/>
      <c r="U21" s="325"/>
      <c r="V21" s="325"/>
    </row>
    <row r="22" spans="1:22" s="365" customFormat="1" ht="15.75" x14ac:dyDescent="0.25">
      <c r="A22" s="589"/>
      <c r="B22" s="589"/>
      <c r="C22" s="325"/>
      <c r="D22" s="325"/>
      <c r="E22" s="325"/>
      <c r="F22" s="325"/>
      <c r="G22" s="325"/>
      <c r="H22" s="355"/>
      <c r="I22" s="356"/>
      <c r="J22" s="355"/>
      <c r="K22" s="356"/>
      <c r="L22" s="355"/>
      <c r="M22" s="356"/>
      <c r="N22" s="355"/>
      <c r="O22" s="356"/>
      <c r="P22" s="403">
        <f t="shared" si="1"/>
        <v>0</v>
      </c>
      <c r="Q22" s="401">
        <f t="shared" si="2"/>
        <v>0</v>
      </c>
      <c r="R22" s="325"/>
      <c r="S22" s="325"/>
      <c r="T22" s="325"/>
      <c r="U22" s="325"/>
      <c r="V22" s="325"/>
    </row>
    <row r="23" spans="1:22" s="365" customFormat="1" ht="15.75" x14ac:dyDescent="0.25">
      <c r="A23" s="632" t="s">
        <v>1433</v>
      </c>
      <c r="B23" s="587"/>
      <c r="C23" s="325"/>
      <c r="D23" s="325"/>
      <c r="E23" s="325"/>
      <c r="F23" s="325"/>
      <c r="G23" s="325"/>
      <c r="H23" s="355"/>
      <c r="I23" s="356"/>
      <c r="J23" s="355"/>
      <c r="K23" s="356"/>
      <c r="L23" s="355"/>
      <c r="M23" s="356"/>
      <c r="N23" s="355"/>
      <c r="O23" s="356"/>
      <c r="P23" s="403">
        <f t="shared" si="1"/>
        <v>0</v>
      </c>
      <c r="Q23" s="401">
        <f t="shared" si="2"/>
        <v>0</v>
      </c>
      <c r="R23" s="325"/>
      <c r="S23" s="325"/>
      <c r="T23" s="325"/>
      <c r="U23" s="325"/>
      <c r="V23" s="325"/>
    </row>
    <row r="24" spans="1:22" s="365" customFormat="1" ht="15.75" x14ac:dyDescent="0.25">
      <c r="A24" s="632"/>
      <c r="B24" s="588"/>
      <c r="C24" s="325"/>
      <c r="D24" s="325"/>
      <c r="E24" s="325"/>
      <c r="F24" s="325"/>
      <c r="G24" s="325"/>
      <c r="H24" s="355"/>
      <c r="I24" s="356"/>
      <c r="J24" s="355"/>
      <c r="K24" s="356"/>
      <c r="L24" s="355"/>
      <c r="M24" s="356"/>
      <c r="N24" s="355"/>
      <c r="O24" s="356"/>
      <c r="P24" s="403">
        <f t="shared" si="1"/>
        <v>0</v>
      </c>
      <c r="Q24" s="401">
        <f t="shared" si="2"/>
        <v>0</v>
      </c>
      <c r="R24" s="325"/>
      <c r="S24" s="325"/>
      <c r="T24" s="325"/>
      <c r="U24" s="325"/>
      <c r="V24" s="325"/>
    </row>
    <row r="25" spans="1:22" s="365" customFormat="1" ht="15.75" x14ac:dyDescent="0.25">
      <c r="A25" s="632"/>
      <c r="B25" s="588"/>
      <c r="C25" s="325"/>
      <c r="D25" s="325"/>
      <c r="E25" s="325"/>
      <c r="F25" s="325"/>
      <c r="G25" s="325"/>
      <c r="H25" s="355"/>
      <c r="I25" s="356"/>
      <c r="J25" s="355"/>
      <c r="K25" s="356"/>
      <c r="L25" s="355"/>
      <c r="M25" s="356"/>
      <c r="N25" s="355"/>
      <c r="O25" s="356"/>
      <c r="P25" s="403">
        <f t="shared" si="1"/>
        <v>0</v>
      </c>
      <c r="Q25" s="401">
        <f t="shared" si="2"/>
        <v>0</v>
      </c>
      <c r="R25" s="325"/>
      <c r="S25" s="325"/>
      <c r="T25" s="325"/>
      <c r="U25" s="325"/>
      <c r="V25" s="325"/>
    </row>
    <row r="26" spans="1:22" s="365" customFormat="1" ht="15.75" x14ac:dyDescent="0.25">
      <c r="A26" s="632"/>
      <c r="B26" s="588"/>
      <c r="C26" s="325"/>
      <c r="D26" s="325"/>
      <c r="E26" s="325"/>
      <c r="F26" s="325"/>
      <c r="G26" s="325"/>
      <c r="H26" s="355"/>
      <c r="I26" s="356"/>
      <c r="J26" s="355"/>
      <c r="K26" s="356"/>
      <c r="L26" s="355"/>
      <c r="M26" s="356"/>
      <c r="N26" s="355"/>
      <c r="O26" s="356"/>
      <c r="P26" s="403">
        <f t="shared" si="1"/>
        <v>0</v>
      </c>
      <c r="Q26" s="401">
        <f t="shared" si="2"/>
        <v>0</v>
      </c>
      <c r="R26" s="325"/>
      <c r="S26" s="325"/>
      <c r="T26" s="325"/>
      <c r="U26" s="325"/>
      <c r="V26" s="325"/>
    </row>
    <row r="27" spans="1:22" s="365" customFormat="1" ht="15.75" x14ac:dyDescent="0.25">
      <c r="A27" s="632"/>
      <c r="B27" s="588"/>
      <c r="C27" s="325"/>
      <c r="D27" s="325"/>
      <c r="E27" s="325"/>
      <c r="F27" s="325"/>
      <c r="G27" s="325"/>
      <c r="H27" s="355"/>
      <c r="I27" s="356"/>
      <c r="J27" s="355"/>
      <c r="K27" s="356"/>
      <c r="L27" s="355"/>
      <c r="M27" s="356"/>
      <c r="N27" s="355"/>
      <c r="O27" s="356"/>
      <c r="P27" s="403">
        <f t="shared" si="1"/>
        <v>0</v>
      </c>
      <c r="Q27" s="401">
        <f t="shared" si="2"/>
        <v>0</v>
      </c>
      <c r="R27" s="325"/>
      <c r="S27" s="325"/>
      <c r="T27" s="325"/>
      <c r="U27" s="325"/>
      <c r="V27" s="325"/>
    </row>
    <row r="28" spans="1:22" ht="15.75" x14ac:dyDescent="0.25">
      <c r="A28" s="632"/>
      <c r="B28" s="589"/>
      <c r="C28" s="325"/>
      <c r="D28" s="325"/>
      <c r="E28" s="325"/>
      <c r="F28" s="325"/>
      <c r="G28" s="325"/>
      <c r="H28" s="325"/>
      <c r="I28" s="356"/>
      <c r="J28" s="325"/>
      <c r="K28" s="356"/>
      <c r="L28" s="325"/>
      <c r="M28" s="356"/>
      <c r="N28" s="325"/>
      <c r="O28" s="356"/>
      <c r="P28" s="403">
        <f t="shared" si="1"/>
        <v>0</v>
      </c>
      <c r="Q28" s="401">
        <f t="shared" si="2"/>
        <v>0</v>
      </c>
      <c r="R28" s="325"/>
      <c r="S28" s="71"/>
      <c r="T28" s="325"/>
      <c r="U28" s="325"/>
      <c r="V28" s="325"/>
    </row>
    <row r="29" spans="1:22" ht="15.75" x14ac:dyDescent="0.25">
      <c r="A29" s="294"/>
      <c r="B29" s="295"/>
      <c r="C29" s="295"/>
      <c r="D29" s="295"/>
      <c r="E29" s="294" t="s">
        <v>1431</v>
      </c>
      <c r="F29" s="295"/>
      <c r="G29" s="296"/>
      <c r="H29" s="75">
        <f t="shared" ref="H29:Q29" si="3">SUM(H10:H28)</f>
        <v>0</v>
      </c>
      <c r="I29" s="234">
        <f t="shared" si="3"/>
        <v>0</v>
      </c>
      <c r="J29" s="75">
        <f t="shared" si="3"/>
        <v>0</v>
      </c>
      <c r="K29" s="234">
        <f t="shared" si="3"/>
        <v>0</v>
      </c>
      <c r="L29" s="75">
        <f t="shared" si="3"/>
        <v>0</v>
      </c>
      <c r="M29" s="234">
        <f t="shared" si="3"/>
        <v>0</v>
      </c>
      <c r="N29" s="75">
        <f t="shared" si="3"/>
        <v>0</v>
      </c>
      <c r="O29" s="234">
        <f t="shared" si="3"/>
        <v>0</v>
      </c>
      <c r="P29" s="234">
        <f t="shared" si="3"/>
        <v>0</v>
      </c>
      <c r="Q29" s="234">
        <f t="shared" si="3"/>
        <v>0</v>
      </c>
      <c r="R29" s="68"/>
      <c r="S29" s="68"/>
      <c r="T29" s="68"/>
      <c r="U29" s="68"/>
      <c r="V29" s="68"/>
    </row>
    <row r="32" spans="1:22" x14ac:dyDescent="0.25">
      <c r="C32" s="464"/>
    </row>
    <row r="33" spans="3:3" x14ac:dyDescent="0.25">
      <c r="C33" s="464"/>
    </row>
    <row r="34" spans="3:3" x14ac:dyDescent="0.25">
      <c r="C34" s="464"/>
    </row>
    <row r="35" spans="3:3" x14ac:dyDescent="0.25">
      <c r="C35" s="464"/>
    </row>
  </sheetData>
  <mergeCells count="26">
    <mergeCell ref="E6:E8"/>
    <mergeCell ref="A23:A28"/>
    <mergeCell ref="B23:B28"/>
    <mergeCell ref="B10:B16"/>
    <mergeCell ref="B6:B8"/>
    <mergeCell ref="C6:C8"/>
    <mergeCell ref="A10:A16"/>
    <mergeCell ref="A17:A22"/>
    <mergeCell ref="B17:B22"/>
    <mergeCell ref="D6:D8"/>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3"/>
  <sheetViews>
    <sheetView zoomScale="80" zoomScaleNormal="80" workbookViewId="0">
      <pane ySplit="8" topLeftCell="A9" activePane="bottomLeft" state="frozen"/>
      <selection activeCell="K7" sqref="K7"/>
      <selection pane="bottomLeft" activeCell="C32" sqref="C32"/>
    </sheetView>
  </sheetViews>
  <sheetFormatPr baseColWidth="10" defaultRowHeight="15" x14ac:dyDescent="0.25"/>
  <cols>
    <col min="1" max="1" width="35.7109375" style="365" customWidth="1"/>
    <col min="2" max="2" width="35.85546875" style="365" customWidth="1"/>
    <col min="3" max="3" width="27.42578125" style="365" customWidth="1"/>
    <col min="4" max="4" width="27.42578125" style="464" customWidth="1"/>
    <col min="5" max="7" width="27.42578125" style="365" customWidth="1"/>
    <col min="8" max="8" width="15.28515625" style="365" customWidth="1"/>
    <col min="9" max="9" width="11.42578125" style="232"/>
    <col min="10" max="10" width="15.28515625" style="365" customWidth="1"/>
    <col min="11" max="11" width="18.85546875" style="232" customWidth="1"/>
    <col min="12" max="12" width="11.42578125" style="365"/>
    <col min="13" max="13" width="11.42578125" style="232"/>
    <col min="14" max="14" width="11.42578125" style="365"/>
    <col min="15" max="15" width="11.42578125" style="232"/>
    <col min="16" max="16" width="15.28515625" style="365" customWidth="1"/>
    <col min="17" max="17" width="18.28515625" style="232" customWidth="1"/>
    <col min="18" max="20" width="14.140625" style="365" customWidth="1"/>
    <col min="21" max="21" width="17" style="365" customWidth="1"/>
    <col min="22" max="16384" width="11.42578125" style="365"/>
  </cols>
  <sheetData>
    <row r="1" spans="1:42" ht="24.75" customHeight="1" x14ac:dyDescent="0.25">
      <c r="A1" s="409"/>
      <c r="B1" s="409"/>
      <c r="C1" s="409"/>
      <c r="D1" s="409"/>
      <c r="E1" s="409"/>
      <c r="F1" s="633" t="s">
        <v>1478</v>
      </c>
      <c r="G1" s="633"/>
      <c r="H1" s="633"/>
      <c r="I1" s="633"/>
      <c r="J1" s="633"/>
      <c r="K1" s="633"/>
      <c r="L1" s="633"/>
      <c r="M1" s="633"/>
      <c r="N1" s="410"/>
      <c r="O1" s="464" t="s">
        <v>1655</v>
      </c>
      <c r="P1" s="464" t="s">
        <v>1656</v>
      </c>
      <c r="Q1" s="464" t="s">
        <v>1657</v>
      </c>
      <c r="R1" s="464" t="s">
        <v>1658</v>
      </c>
      <c r="S1" s="464" t="s">
        <v>1659</v>
      </c>
      <c r="T1" s="464" t="s">
        <v>1660</v>
      </c>
      <c r="U1" s="464" t="s">
        <v>1661</v>
      </c>
      <c r="V1" s="464" t="s">
        <v>1662</v>
      </c>
      <c r="W1" s="464" t="s">
        <v>1663</v>
      </c>
      <c r="X1" s="464" t="s">
        <v>1664</v>
      </c>
      <c r="Y1" s="464" t="s">
        <v>1665</v>
      </c>
      <c r="Z1" s="464" t="s">
        <v>1666</v>
      </c>
      <c r="AA1" s="464" t="s">
        <v>1667</v>
      </c>
      <c r="AB1" s="464" t="s">
        <v>1668</v>
      </c>
      <c r="AC1" s="464" t="s">
        <v>1669</v>
      </c>
      <c r="AD1" s="464" t="s">
        <v>1670</v>
      </c>
      <c r="AE1" s="464" t="s">
        <v>1671</v>
      </c>
      <c r="AF1" s="409"/>
      <c r="AG1" s="409"/>
      <c r="AH1" s="409"/>
      <c r="AI1" s="409"/>
      <c r="AJ1" s="409"/>
      <c r="AK1" s="409"/>
      <c r="AL1" s="409"/>
      <c r="AM1" s="409"/>
      <c r="AN1" s="409"/>
      <c r="AO1" s="409"/>
      <c r="AP1" s="409"/>
    </row>
    <row r="2" spans="1:42" ht="18.75" x14ac:dyDescent="0.25">
      <c r="A2" s="408" t="s">
        <v>1353</v>
      </c>
      <c r="B2" s="409"/>
      <c r="C2" s="409"/>
      <c r="D2" s="409"/>
      <c r="E2" s="409"/>
      <c r="F2" s="409"/>
      <c r="G2" s="409"/>
      <c r="H2" s="410"/>
      <c r="I2" s="411"/>
      <c r="J2" s="410"/>
      <c r="K2" s="410"/>
      <c r="L2" s="410"/>
      <c r="M2" s="410"/>
      <c r="N2" s="410"/>
      <c r="O2" s="410"/>
      <c r="P2" s="410"/>
      <c r="Q2" s="410"/>
      <c r="R2" s="410"/>
      <c r="S2" s="410"/>
      <c r="T2" s="410"/>
      <c r="U2" s="410"/>
      <c r="V2" s="410"/>
      <c r="W2" s="410"/>
      <c r="X2" s="410"/>
      <c r="Y2" s="410"/>
      <c r="Z2" s="410"/>
      <c r="AA2" s="410"/>
      <c r="AB2" s="409"/>
      <c r="AC2" s="409"/>
      <c r="AD2" s="409"/>
      <c r="AE2" s="409"/>
      <c r="AF2" s="409"/>
      <c r="AG2" s="409"/>
      <c r="AH2" s="409"/>
      <c r="AI2" s="409"/>
      <c r="AJ2" s="409"/>
      <c r="AK2" s="409"/>
      <c r="AL2" s="409"/>
      <c r="AM2" s="409"/>
      <c r="AN2" s="409"/>
      <c r="AO2" s="409"/>
      <c r="AP2" s="409"/>
    </row>
    <row r="3" spans="1:42" ht="18.75" x14ac:dyDescent="0.25">
      <c r="A3" s="408" t="s">
        <v>1484</v>
      </c>
      <c r="B3" s="409"/>
      <c r="C3" s="409"/>
      <c r="D3" s="409"/>
      <c r="E3" s="409"/>
      <c r="F3" s="409"/>
      <c r="G3" s="409"/>
      <c r="H3" s="410"/>
      <c r="I3" s="411"/>
      <c r="J3" s="410"/>
      <c r="K3" s="410"/>
      <c r="L3" s="410"/>
      <c r="M3" s="410"/>
      <c r="N3" s="410"/>
      <c r="O3" s="410"/>
      <c r="P3" s="410"/>
      <c r="Q3" s="410"/>
      <c r="R3" s="410"/>
      <c r="S3" s="410"/>
      <c r="T3" s="410"/>
      <c r="U3" s="410"/>
      <c r="V3" s="410"/>
      <c r="W3" s="410"/>
      <c r="X3" s="410"/>
      <c r="Y3" s="410"/>
      <c r="Z3" s="410"/>
      <c r="AA3" s="410"/>
      <c r="AB3" s="409"/>
      <c r="AC3" s="409"/>
      <c r="AD3" s="409"/>
      <c r="AE3" s="409"/>
      <c r="AF3" s="409"/>
      <c r="AG3" s="409"/>
      <c r="AH3" s="409"/>
      <c r="AI3" s="409"/>
      <c r="AJ3" s="409"/>
      <c r="AK3" s="409"/>
      <c r="AL3" s="409"/>
      <c r="AM3" s="409"/>
      <c r="AN3" s="409"/>
      <c r="AO3" s="409"/>
      <c r="AP3" s="409"/>
    </row>
    <row r="4" spans="1:42" s="409" customFormat="1" ht="18.75" x14ac:dyDescent="0.25">
      <c r="A4" s="408" t="s">
        <v>1495</v>
      </c>
      <c r="H4" s="410"/>
      <c r="I4" s="411"/>
      <c r="J4" s="410"/>
      <c r="K4" s="410"/>
      <c r="L4" s="410"/>
      <c r="M4" s="410"/>
      <c r="N4" s="410"/>
      <c r="O4" s="410"/>
      <c r="P4" s="410"/>
      <c r="Q4" s="410"/>
      <c r="R4" s="410"/>
      <c r="S4" s="410"/>
      <c r="T4" s="410"/>
      <c r="U4" s="410"/>
      <c r="V4" s="410"/>
      <c r="W4" s="410"/>
      <c r="X4" s="410"/>
      <c r="Y4" s="410"/>
      <c r="Z4" s="410"/>
      <c r="AA4" s="410"/>
    </row>
    <row r="5" spans="1:42" s="409" customFormat="1" ht="18.75" customHeight="1" x14ac:dyDescent="0.25">
      <c r="A5" s="412" t="s">
        <v>1485</v>
      </c>
      <c r="B5" s="413"/>
      <c r="C5" s="413"/>
      <c r="D5" s="413"/>
      <c r="E5" s="413"/>
      <c r="F5" s="413"/>
      <c r="G5" s="413"/>
      <c r="H5" s="413"/>
      <c r="I5" s="413"/>
      <c r="J5" s="413"/>
      <c r="K5" s="413"/>
      <c r="L5" s="413"/>
      <c r="M5" s="413"/>
      <c r="N5" s="413"/>
      <c r="O5" s="413"/>
      <c r="P5" s="413"/>
      <c r="Q5" s="413"/>
      <c r="R5" s="413"/>
      <c r="S5" s="413"/>
      <c r="T5" s="413"/>
      <c r="U5" s="413"/>
    </row>
    <row r="6" spans="1:42" ht="15" customHeight="1" x14ac:dyDescent="0.25">
      <c r="A6" s="575" t="s">
        <v>96</v>
      </c>
      <c r="B6" s="574" t="s">
        <v>110</v>
      </c>
      <c r="C6" s="577" t="s">
        <v>1536</v>
      </c>
      <c r="D6" s="577" t="s">
        <v>1537</v>
      </c>
      <c r="E6" s="577" t="s">
        <v>86</v>
      </c>
      <c r="F6" s="577" t="s">
        <v>390</v>
      </c>
      <c r="G6" s="577" t="s">
        <v>87</v>
      </c>
      <c r="H6" s="580" t="s">
        <v>99</v>
      </c>
      <c r="I6" s="586"/>
      <c r="J6" s="586"/>
      <c r="K6" s="586"/>
      <c r="L6" s="586"/>
      <c r="M6" s="586"/>
      <c r="N6" s="586"/>
      <c r="O6" s="581"/>
      <c r="P6" s="582" t="s">
        <v>100</v>
      </c>
      <c r="Q6" s="583"/>
      <c r="R6" s="574" t="s">
        <v>102</v>
      </c>
      <c r="S6" s="574" t="s">
        <v>109</v>
      </c>
      <c r="T6" s="574" t="s">
        <v>108</v>
      </c>
      <c r="U6" s="571" t="s">
        <v>88</v>
      </c>
    </row>
    <row r="7" spans="1:42" ht="15" customHeight="1" x14ac:dyDescent="0.25">
      <c r="A7" s="575"/>
      <c r="B7" s="575"/>
      <c r="C7" s="578"/>
      <c r="D7" s="578"/>
      <c r="E7" s="578"/>
      <c r="F7" s="578"/>
      <c r="G7" s="578"/>
      <c r="H7" s="580" t="s">
        <v>103</v>
      </c>
      <c r="I7" s="581"/>
      <c r="J7" s="580" t="s">
        <v>104</v>
      </c>
      <c r="K7" s="581"/>
      <c r="L7" s="580" t="s">
        <v>105</v>
      </c>
      <c r="M7" s="581"/>
      <c r="N7" s="580" t="s">
        <v>106</v>
      </c>
      <c r="O7" s="581"/>
      <c r="P7" s="584"/>
      <c r="Q7" s="585"/>
      <c r="R7" s="575"/>
      <c r="S7" s="575"/>
      <c r="T7" s="575"/>
      <c r="U7" s="572"/>
    </row>
    <row r="8" spans="1:42" ht="25.5" x14ac:dyDescent="0.25">
      <c r="A8" s="576"/>
      <c r="B8" s="576"/>
      <c r="C8" s="579"/>
      <c r="D8" s="579"/>
      <c r="E8" s="579"/>
      <c r="F8" s="579"/>
      <c r="G8" s="579"/>
      <c r="H8" s="440" t="s">
        <v>107</v>
      </c>
      <c r="I8" s="440" t="s">
        <v>12</v>
      </c>
      <c r="J8" s="440" t="s">
        <v>107</v>
      </c>
      <c r="K8" s="440" t="s">
        <v>12</v>
      </c>
      <c r="L8" s="440" t="s">
        <v>107</v>
      </c>
      <c r="M8" s="440" t="s">
        <v>12</v>
      </c>
      <c r="N8" s="440" t="s">
        <v>107</v>
      </c>
      <c r="O8" s="440" t="s">
        <v>12</v>
      </c>
      <c r="P8" s="440" t="s">
        <v>107</v>
      </c>
      <c r="Q8" s="440" t="s">
        <v>12</v>
      </c>
      <c r="R8" s="576"/>
      <c r="S8" s="576"/>
      <c r="T8" s="576"/>
      <c r="U8" s="573"/>
    </row>
    <row r="9" spans="1:42" ht="15.75" x14ac:dyDescent="0.25">
      <c r="A9" s="441"/>
      <c r="B9" s="442"/>
      <c r="C9" s="443"/>
      <c r="D9" s="443"/>
      <c r="E9" s="443"/>
      <c r="F9" s="444"/>
      <c r="G9" s="443"/>
      <c r="H9" s="445"/>
      <c r="I9" s="445"/>
      <c r="J9" s="445"/>
      <c r="K9" s="445"/>
      <c r="L9" s="445"/>
      <c r="M9" s="445"/>
      <c r="N9" s="445"/>
      <c r="O9" s="445"/>
      <c r="P9" s="445"/>
      <c r="Q9" s="445"/>
      <c r="R9" s="446"/>
      <c r="S9" s="446"/>
      <c r="T9" s="446"/>
      <c r="U9" s="447"/>
    </row>
    <row r="10" spans="1:42" ht="15.75" customHeight="1" x14ac:dyDescent="0.25">
      <c r="A10" s="587" t="s">
        <v>1486</v>
      </c>
      <c r="B10" s="587" t="s">
        <v>1487</v>
      </c>
      <c r="C10" s="325"/>
      <c r="D10" s="325"/>
      <c r="E10" s="325"/>
      <c r="F10" s="325"/>
      <c r="G10" s="325"/>
      <c r="H10" s="355"/>
      <c r="I10" s="356"/>
      <c r="J10" s="355"/>
      <c r="K10" s="356"/>
      <c r="L10" s="355"/>
      <c r="M10" s="356"/>
      <c r="N10" s="355"/>
      <c r="O10" s="356"/>
      <c r="P10" s="403">
        <f t="shared" ref="P10:Q62" si="0">H10+J10+L10+N10</f>
        <v>0</v>
      </c>
      <c r="Q10" s="401">
        <f t="shared" si="0"/>
        <v>0</v>
      </c>
      <c r="R10" s="325"/>
      <c r="S10" s="325"/>
      <c r="T10" s="325"/>
      <c r="U10" s="325"/>
    </row>
    <row r="11" spans="1:42" ht="15.75" x14ac:dyDescent="0.25">
      <c r="A11" s="588"/>
      <c r="B11" s="588"/>
      <c r="C11" s="325"/>
      <c r="D11" s="325"/>
      <c r="E11" s="325"/>
      <c r="F11" s="325"/>
      <c r="G11" s="325"/>
      <c r="H11" s="355"/>
      <c r="I11" s="356"/>
      <c r="J11" s="355"/>
      <c r="K11" s="356"/>
      <c r="L11" s="355"/>
      <c r="M11" s="356"/>
      <c r="N11" s="355"/>
      <c r="O11" s="356"/>
      <c r="P11" s="403">
        <f t="shared" si="0"/>
        <v>0</v>
      </c>
      <c r="Q11" s="401">
        <f t="shared" si="0"/>
        <v>0</v>
      </c>
      <c r="R11" s="325"/>
      <c r="S11" s="325"/>
      <c r="T11" s="325"/>
      <c r="U11" s="325"/>
    </row>
    <row r="12" spans="1:42" ht="15.75" x14ac:dyDescent="0.25">
      <c r="A12" s="588"/>
      <c r="B12" s="588"/>
      <c r="C12" s="325"/>
      <c r="D12" s="325"/>
      <c r="E12" s="325"/>
      <c r="F12" s="325"/>
      <c r="G12" s="325"/>
      <c r="H12" s="355"/>
      <c r="I12" s="356"/>
      <c r="J12" s="355"/>
      <c r="K12" s="356"/>
      <c r="L12" s="355"/>
      <c r="M12" s="356"/>
      <c r="N12" s="355"/>
      <c r="O12" s="356"/>
      <c r="P12" s="403">
        <f t="shared" si="0"/>
        <v>0</v>
      </c>
      <c r="Q12" s="401">
        <f t="shared" si="0"/>
        <v>0</v>
      </c>
      <c r="R12" s="325"/>
      <c r="S12" s="325"/>
      <c r="T12" s="325"/>
      <c r="U12" s="325"/>
    </row>
    <row r="13" spans="1:42" ht="15.75" x14ac:dyDescent="0.25">
      <c r="A13" s="588"/>
      <c r="B13" s="588"/>
      <c r="C13" s="325"/>
      <c r="D13" s="325"/>
      <c r="E13" s="325"/>
      <c r="F13" s="325"/>
      <c r="G13" s="325"/>
      <c r="H13" s="355"/>
      <c r="I13" s="356"/>
      <c r="J13" s="355"/>
      <c r="K13" s="356"/>
      <c r="L13" s="355"/>
      <c r="M13" s="356"/>
      <c r="N13" s="355"/>
      <c r="O13" s="356"/>
      <c r="P13" s="403">
        <f t="shared" ref="P13:P25" si="1">H13+J13+L13+N13</f>
        <v>0</v>
      </c>
      <c r="Q13" s="401">
        <f t="shared" ref="Q13:Q25" si="2">I13+K13+M13+O13</f>
        <v>0</v>
      </c>
      <c r="R13" s="325"/>
      <c r="S13" s="325"/>
      <c r="T13" s="325"/>
      <c r="U13" s="325"/>
    </row>
    <row r="14" spans="1:42" ht="15.75" x14ac:dyDescent="0.25">
      <c r="A14" s="588"/>
      <c r="B14" s="588"/>
      <c r="C14" s="325"/>
      <c r="D14" s="325"/>
      <c r="E14" s="325"/>
      <c r="F14" s="325"/>
      <c r="G14" s="325"/>
      <c r="H14" s="355"/>
      <c r="I14" s="356"/>
      <c r="J14" s="355"/>
      <c r="K14" s="356"/>
      <c r="L14" s="355"/>
      <c r="M14" s="356"/>
      <c r="N14" s="355"/>
      <c r="O14" s="356"/>
      <c r="P14" s="403">
        <f t="shared" si="1"/>
        <v>0</v>
      </c>
      <c r="Q14" s="401">
        <f t="shared" si="2"/>
        <v>0</v>
      </c>
      <c r="R14" s="325"/>
      <c r="S14" s="325"/>
      <c r="T14" s="325"/>
      <c r="U14" s="325"/>
    </row>
    <row r="15" spans="1:42" ht="15.75" x14ac:dyDescent="0.25">
      <c r="A15" s="588"/>
      <c r="B15" s="588"/>
      <c r="C15" s="325"/>
      <c r="D15" s="325"/>
      <c r="E15" s="325"/>
      <c r="F15" s="325"/>
      <c r="G15" s="325"/>
      <c r="H15" s="355"/>
      <c r="I15" s="356"/>
      <c r="J15" s="355"/>
      <c r="K15" s="356"/>
      <c r="L15" s="355"/>
      <c r="M15" s="356"/>
      <c r="N15" s="355"/>
      <c r="O15" s="356"/>
      <c r="P15" s="403">
        <f t="shared" si="1"/>
        <v>0</v>
      </c>
      <c r="Q15" s="401">
        <f t="shared" si="2"/>
        <v>0</v>
      </c>
      <c r="R15" s="325"/>
      <c r="S15" s="325"/>
      <c r="T15" s="325"/>
      <c r="U15" s="325"/>
    </row>
    <row r="16" spans="1:42" ht="15.75" x14ac:dyDescent="0.25">
      <c r="A16" s="588"/>
      <c r="B16" s="588"/>
      <c r="C16" s="325"/>
      <c r="D16" s="325"/>
      <c r="E16" s="325"/>
      <c r="F16" s="325"/>
      <c r="G16" s="325"/>
      <c r="H16" s="355"/>
      <c r="I16" s="356"/>
      <c r="J16" s="355"/>
      <c r="K16" s="356"/>
      <c r="L16" s="355"/>
      <c r="M16" s="356"/>
      <c r="N16" s="355"/>
      <c r="O16" s="356"/>
      <c r="P16" s="403">
        <f t="shared" si="1"/>
        <v>0</v>
      </c>
      <c r="Q16" s="401">
        <f t="shared" si="2"/>
        <v>0</v>
      </c>
      <c r="R16" s="325"/>
      <c r="S16" s="325"/>
      <c r="T16" s="325"/>
      <c r="U16" s="325"/>
    </row>
    <row r="17" spans="1:21" ht="15.75" x14ac:dyDescent="0.25">
      <c r="A17" s="588"/>
      <c r="B17" s="589"/>
      <c r="C17" s="325"/>
      <c r="D17" s="325"/>
      <c r="E17" s="325"/>
      <c r="F17" s="325"/>
      <c r="G17" s="325"/>
      <c r="H17" s="355"/>
      <c r="I17" s="356"/>
      <c r="J17" s="355"/>
      <c r="K17" s="356"/>
      <c r="L17" s="355"/>
      <c r="M17" s="356"/>
      <c r="N17" s="355"/>
      <c r="O17" s="356"/>
      <c r="P17" s="403">
        <f t="shared" si="1"/>
        <v>0</v>
      </c>
      <c r="Q17" s="401">
        <f t="shared" si="2"/>
        <v>0</v>
      </c>
      <c r="R17" s="325"/>
      <c r="S17" s="325"/>
      <c r="T17" s="325"/>
      <c r="U17" s="325"/>
    </row>
    <row r="18" spans="1:21" ht="15.75" x14ac:dyDescent="0.25">
      <c r="A18" s="588"/>
      <c r="B18" s="587" t="s">
        <v>1488</v>
      </c>
      <c r="C18" s="325"/>
      <c r="D18" s="325"/>
      <c r="E18" s="325"/>
      <c r="F18" s="325"/>
      <c r="G18" s="325"/>
      <c r="H18" s="355"/>
      <c r="I18" s="356"/>
      <c r="J18" s="355"/>
      <c r="K18" s="356"/>
      <c r="L18" s="355"/>
      <c r="M18" s="356"/>
      <c r="N18" s="355"/>
      <c r="O18" s="356"/>
      <c r="P18" s="403">
        <f t="shared" si="1"/>
        <v>0</v>
      </c>
      <c r="Q18" s="401">
        <f t="shared" si="2"/>
        <v>0</v>
      </c>
      <c r="R18" s="325"/>
      <c r="S18" s="325"/>
      <c r="T18" s="325"/>
      <c r="U18" s="325"/>
    </row>
    <row r="19" spans="1:21" ht="15.75" x14ac:dyDescent="0.25">
      <c r="A19" s="588"/>
      <c r="B19" s="588"/>
      <c r="C19" s="325"/>
      <c r="D19" s="325"/>
      <c r="E19" s="325"/>
      <c r="F19" s="325"/>
      <c r="G19" s="325"/>
      <c r="H19" s="355"/>
      <c r="I19" s="356"/>
      <c r="J19" s="355"/>
      <c r="K19" s="356"/>
      <c r="L19" s="355"/>
      <c r="M19" s="356"/>
      <c r="N19" s="355"/>
      <c r="O19" s="356"/>
      <c r="P19" s="403"/>
      <c r="Q19" s="401"/>
      <c r="R19" s="325"/>
      <c r="S19" s="325"/>
      <c r="T19" s="325"/>
      <c r="U19" s="325"/>
    </row>
    <row r="20" spans="1:21" ht="15.75" x14ac:dyDescent="0.25">
      <c r="A20" s="588"/>
      <c r="B20" s="588"/>
      <c r="C20" s="325"/>
      <c r="D20" s="325"/>
      <c r="E20" s="325"/>
      <c r="F20" s="325"/>
      <c r="G20" s="325"/>
      <c r="H20" s="355"/>
      <c r="I20" s="356"/>
      <c r="J20" s="355"/>
      <c r="K20" s="356"/>
      <c r="L20" s="355"/>
      <c r="M20" s="356"/>
      <c r="N20" s="355"/>
      <c r="O20" s="356"/>
      <c r="P20" s="403"/>
      <c r="Q20" s="401"/>
      <c r="R20" s="325"/>
      <c r="S20" s="325"/>
      <c r="T20" s="325"/>
      <c r="U20" s="325"/>
    </row>
    <row r="21" spans="1:21" ht="15.75" x14ac:dyDescent="0.25">
      <c r="A21" s="588"/>
      <c r="B21" s="588"/>
      <c r="C21" s="325"/>
      <c r="D21" s="325"/>
      <c r="E21" s="325"/>
      <c r="F21" s="325"/>
      <c r="G21" s="325"/>
      <c r="H21" s="355"/>
      <c r="I21" s="356"/>
      <c r="J21" s="355"/>
      <c r="K21" s="356"/>
      <c r="L21" s="355"/>
      <c r="M21" s="356"/>
      <c r="N21" s="355"/>
      <c r="O21" s="356"/>
      <c r="P21" s="403"/>
      <c r="Q21" s="401"/>
      <c r="R21" s="325"/>
      <c r="S21" s="325"/>
      <c r="T21" s="325"/>
      <c r="U21" s="325"/>
    </row>
    <row r="22" spans="1:21" ht="15.75" x14ac:dyDescent="0.25">
      <c r="A22" s="588"/>
      <c r="B22" s="588"/>
      <c r="C22" s="325"/>
      <c r="D22" s="325"/>
      <c r="E22" s="325"/>
      <c r="F22" s="325"/>
      <c r="G22" s="325"/>
      <c r="H22" s="355"/>
      <c r="I22" s="356"/>
      <c r="J22" s="355"/>
      <c r="K22" s="356"/>
      <c r="L22" s="355"/>
      <c r="M22" s="356"/>
      <c r="N22" s="355"/>
      <c r="O22" s="356"/>
      <c r="P22" s="403"/>
      <c r="Q22" s="401"/>
      <c r="R22" s="325"/>
      <c r="S22" s="325"/>
      <c r="T22" s="325"/>
      <c r="U22" s="325"/>
    </row>
    <row r="23" spans="1:21" ht="15.75" x14ac:dyDescent="0.25">
      <c r="A23" s="588"/>
      <c r="B23" s="588"/>
      <c r="C23" s="325"/>
      <c r="D23" s="325"/>
      <c r="E23" s="325"/>
      <c r="F23" s="325"/>
      <c r="G23" s="325"/>
      <c r="H23" s="355"/>
      <c r="I23" s="356"/>
      <c r="J23" s="355"/>
      <c r="K23" s="356"/>
      <c r="L23" s="355"/>
      <c r="M23" s="356"/>
      <c r="N23" s="355"/>
      <c r="O23" s="356"/>
      <c r="P23" s="403">
        <f t="shared" si="1"/>
        <v>0</v>
      </c>
      <c r="Q23" s="401">
        <f t="shared" si="2"/>
        <v>0</v>
      </c>
      <c r="R23" s="325"/>
      <c r="S23" s="325"/>
      <c r="T23" s="325"/>
      <c r="U23" s="325"/>
    </row>
    <row r="24" spans="1:21" ht="15.75" x14ac:dyDescent="0.25">
      <c r="A24" s="588"/>
      <c r="B24" s="589"/>
      <c r="C24" s="325"/>
      <c r="D24" s="325"/>
      <c r="E24" s="325"/>
      <c r="F24" s="325"/>
      <c r="G24" s="325"/>
      <c r="H24" s="355"/>
      <c r="I24" s="356"/>
      <c r="J24" s="355"/>
      <c r="K24" s="356"/>
      <c r="L24" s="355"/>
      <c r="M24" s="356"/>
      <c r="N24" s="355"/>
      <c r="O24" s="356"/>
      <c r="P24" s="403">
        <f t="shared" si="1"/>
        <v>0</v>
      </c>
      <c r="Q24" s="401">
        <f t="shared" si="2"/>
        <v>0</v>
      </c>
      <c r="R24" s="325"/>
      <c r="S24" s="325"/>
      <c r="T24" s="325"/>
      <c r="U24" s="325"/>
    </row>
    <row r="25" spans="1:21" ht="15.75" x14ac:dyDescent="0.25">
      <c r="A25" s="588"/>
      <c r="B25" s="587" t="s">
        <v>1489</v>
      </c>
      <c r="C25" s="325"/>
      <c r="D25" s="325"/>
      <c r="E25" s="325"/>
      <c r="F25" s="325"/>
      <c r="G25" s="325"/>
      <c r="H25" s="355"/>
      <c r="I25" s="356"/>
      <c r="J25" s="355"/>
      <c r="K25" s="356"/>
      <c r="L25" s="355"/>
      <c r="M25" s="356"/>
      <c r="N25" s="355"/>
      <c r="O25" s="356"/>
      <c r="P25" s="403">
        <f t="shared" si="1"/>
        <v>0</v>
      </c>
      <c r="Q25" s="401">
        <f t="shared" si="2"/>
        <v>0</v>
      </c>
      <c r="R25" s="325"/>
      <c r="S25" s="325"/>
      <c r="T25" s="325"/>
      <c r="U25" s="325"/>
    </row>
    <row r="26" spans="1:21" ht="15.75" x14ac:dyDescent="0.25">
      <c r="A26" s="588"/>
      <c r="B26" s="588"/>
      <c r="C26" s="325"/>
      <c r="D26" s="325"/>
      <c r="E26" s="325"/>
      <c r="F26" s="325"/>
      <c r="G26" s="325"/>
      <c r="H26" s="355"/>
      <c r="I26" s="356"/>
      <c r="J26" s="355"/>
      <c r="K26" s="356"/>
      <c r="L26" s="355"/>
      <c r="M26" s="356"/>
      <c r="N26" s="355"/>
      <c r="O26" s="356"/>
      <c r="P26" s="403">
        <f t="shared" si="0"/>
        <v>0</v>
      </c>
      <c r="Q26" s="401">
        <f t="shared" si="0"/>
        <v>0</v>
      </c>
      <c r="R26" s="325"/>
      <c r="S26" s="325"/>
      <c r="T26" s="325"/>
      <c r="U26" s="325"/>
    </row>
    <row r="27" spans="1:21" ht="15.75" x14ac:dyDescent="0.25">
      <c r="A27" s="588"/>
      <c r="B27" s="588"/>
      <c r="C27" s="325"/>
      <c r="D27" s="325"/>
      <c r="E27" s="325"/>
      <c r="F27" s="325"/>
      <c r="G27" s="325"/>
      <c r="H27" s="355"/>
      <c r="I27" s="356"/>
      <c r="J27" s="355"/>
      <c r="K27" s="356"/>
      <c r="L27" s="355"/>
      <c r="M27" s="356"/>
      <c r="N27" s="355"/>
      <c r="O27" s="356"/>
      <c r="P27" s="403">
        <f t="shared" si="0"/>
        <v>0</v>
      </c>
      <c r="Q27" s="401">
        <f t="shared" si="0"/>
        <v>0</v>
      </c>
      <c r="R27" s="325"/>
      <c r="S27" s="325"/>
      <c r="T27" s="325"/>
      <c r="U27" s="325"/>
    </row>
    <row r="28" spans="1:21" ht="15.75" x14ac:dyDescent="0.25">
      <c r="A28" s="588"/>
      <c r="B28" s="589"/>
      <c r="C28" s="325"/>
      <c r="D28" s="325"/>
      <c r="E28" s="325"/>
      <c r="F28" s="325"/>
      <c r="G28" s="325"/>
      <c r="H28" s="355"/>
      <c r="I28" s="356"/>
      <c r="J28" s="355"/>
      <c r="K28" s="356"/>
      <c r="L28" s="355"/>
      <c r="M28" s="356"/>
      <c r="N28" s="355"/>
      <c r="O28" s="356"/>
      <c r="P28" s="403">
        <f t="shared" si="0"/>
        <v>0</v>
      </c>
      <c r="Q28" s="401">
        <f t="shared" si="0"/>
        <v>0</v>
      </c>
      <c r="R28" s="325"/>
      <c r="S28" s="325"/>
      <c r="T28" s="325"/>
      <c r="U28" s="325"/>
    </row>
    <row r="29" spans="1:21" ht="15.75" x14ac:dyDescent="0.25">
      <c r="A29" s="588"/>
      <c r="B29" s="587" t="s">
        <v>1490</v>
      </c>
      <c r="C29" s="325"/>
      <c r="D29" s="325"/>
      <c r="E29" s="325"/>
      <c r="F29" s="325"/>
      <c r="G29" s="325"/>
      <c r="H29" s="355"/>
      <c r="I29" s="356"/>
      <c r="J29" s="355"/>
      <c r="K29" s="356"/>
      <c r="L29" s="355"/>
      <c r="M29" s="356"/>
      <c r="N29" s="355"/>
      <c r="O29" s="356"/>
      <c r="P29" s="403">
        <f t="shared" si="0"/>
        <v>0</v>
      </c>
      <c r="Q29" s="401">
        <f t="shared" si="0"/>
        <v>0</v>
      </c>
      <c r="R29" s="325"/>
      <c r="S29" s="325"/>
      <c r="T29" s="325"/>
      <c r="U29" s="325"/>
    </row>
    <row r="30" spans="1:21" ht="15.75" x14ac:dyDescent="0.25">
      <c r="A30" s="588"/>
      <c r="B30" s="588"/>
      <c r="C30" s="325"/>
      <c r="D30" s="325"/>
      <c r="E30" s="325"/>
      <c r="F30" s="325"/>
      <c r="G30" s="325"/>
      <c r="H30" s="355"/>
      <c r="I30" s="356"/>
      <c r="J30" s="355"/>
      <c r="K30" s="356"/>
      <c r="L30" s="355"/>
      <c r="M30" s="356"/>
      <c r="N30" s="355"/>
      <c r="O30" s="356"/>
      <c r="P30" s="403">
        <f t="shared" si="0"/>
        <v>0</v>
      </c>
      <c r="Q30" s="401">
        <f t="shared" si="0"/>
        <v>0</v>
      </c>
      <c r="R30" s="325"/>
      <c r="S30" s="325"/>
      <c r="T30" s="325"/>
      <c r="U30" s="325"/>
    </row>
    <row r="31" spans="1:21" ht="15.75" x14ac:dyDescent="0.25">
      <c r="A31" s="588"/>
      <c r="B31" s="588"/>
      <c r="C31" s="325"/>
      <c r="D31" s="325"/>
      <c r="E31" s="325"/>
      <c r="F31" s="325"/>
      <c r="G31" s="325"/>
      <c r="H31" s="355"/>
      <c r="I31" s="356"/>
      <c r="J31" s="355"/>
      <c r="K31" s="356"/>
      <c r="L31" s="355"/>
      <c r="M31" s="356"/>
      <c r="N31" s="355"/>
      <c r="O31" s="356"/>
      <c r="P31" s="403"/>
      <c r="Q31" s="401"/>
      <c r="R31" s="325"/>
      <c r="S31" s="325"/>
      <c r="T31" s="325"/>
      <c r="U31" s="325"/>
    </row>
    <row r="32" spans="1:21" ht="15.75" x14ac:dyDescent="0.25">
      <c r="A32" s="588"/>
      <c r="B32" s="588"/>
      <c r="C32" s="325"/>
      <c r="D32" s="325"/>
      <c r="E32" s="325"/>
      <c r="F32" s="325"/>
      <c r="G32" s="325"/>
      <c r="H32" s="355"/>
      <c r="I32" s="356"/>
      <c r="J32" s="355"/>
      <c r="K32" s="356"/>
      <c r="L32" s="355"/>
      <c r="M32" s="356"/>
      <c r="N32" s="355"/>
      <c r="O32" s="356"/>
      <c r="P32" s="403"/>
      <c r="Q32" s="401"/>
      <c r="R32" s="325"/>
      <c r="S32" s="325"/>
      <c r="T32" s="325"/>
      <c r="U32" s="325"/>
    </row>
    <row r="33" spans="1:21" ht="15.75" x14ac:dyDescent="0.25">
      <c r="A33" s="588"/>
      <c r="B33" s="588"/>
      <c r="C33" s="325"/>
      <c r="D33" s="325"/>
      <c r="E33" s="325"/>
      <c r="F33" s="325"/>
      <c r="G33" s="325"/>
      <c r="H33" s="355"/>
      <c r="I33" s="356"/>
      <c r="J33" s="355"/>
      <c r="K33" s="356"/>
      <c r="L33" s="355"/>
      <c r="M33" s="356"/>
      <c r="N33" s="355"/>
      <c r="O33" s="356"/>
      <c r="P33" s="403"/>
      <c r="Q33" s="401"/>
      <c r="R33" s="325"/>
      <c r="S33" s="325"/>
      <c r="T33" s="325"/>
      <c r="U33" s="325"/>
    </row>
    <row r="34" spans="1:21" ht="15.75" x14ac:dyDescent="0.25">
      <c r="A34" s="588"/>
      <c r="B34" s="588"/>
      <c r="C34" s="325"/>
      <c r="D34" s="325"/>
      <c r="E34" s="325"/>
      <c r="F34" s="325"/>
      <c r="G34" s="325"/>
      <c r="H34" s="355"/>
      <c r="I34" s="356"/>
      <c r="J34" s="355"/>
      <c r="K34" s="356"/>
      <c r="L34" s="355"/>
      <c r="M34" s="356"/>
      <c r="N34" s="355"/>
      <c r="O34" s="356"/>
      <c r="P34" s="403"/>
      <c r="Q34" s="401"/>
      <c r="R34" s="325"/>
      <c r="S34" s="325"/>
      <c r="T34" s="325"/>
      <c r="U34" s="325"/>
    </row>
    <row r="35" spans="1:21" ht="15.75" x14ac:dyDescent="0.25">
      <c r="A35" s="588"/>
      <c r="B35" s="588"/>
      <c r="C35" s="325"/>
      <c r="D35" s="325"/>
      <c r="E35" s="325"/>
      <c r="F35" s="325"/>
      <c r="G35" s="325"/>
      <c r="H35" s="355"/>
      <c r="I35" s="356"/>
      <c r="J35" s="355"/>
      <c r="K35" s="356"/>
      <c r="L35" s="355"/>
      <c r="M35" s="356"/>
      <c r="N35" s="355"/>
      <c r="O35" s="356"/>
      <c r="P35" s="403">
        <f t="shared" si="0"/>
        <v>0</v>
      </c>
      <c r="Q35" s="401">
        <f t="shared" si="0"/>
        <v>0</v>
      </c>
      <c r="R35" s="325"/>
      <c r="S35" s="325"/>
      <c r="T35" s="325"/>
      <c r="U35" s="325"/>
    </row>
    <row r="36" spans="1:21" ht="15.75" x14ac:dyDescent="0.25">
      <c r="A36" s="588"/>
      <c r="B36" s="588"/>
      <c r="C36" s="325"/>
      <c r="D36" s="325"/>
      <c r="E36" s="325"/>
      <c r="F36" s="325"/>
      <c r="G36" s="325"/>
      <c r="H36" s="355"/>
      <c r="I36" s="356"/>
      <c r="J36" s="355"/>
      <c r="K36" s="356"/>
      <c r="L36" s="355"/>
      <c r="M36" s="356"/>
      <c r="N36" s="355"/>
      <c r="O36" s="356"/>
      <c r="P36" s="403"/>
      <c r="Q36" s="401"/>
      <c r="R36" s="325"/>
      <c r="S36" s="325"/>
      <c r="T36" s="325"/>
      <c r="U36" s="325"/>
    </row>
    <row r="37" spans="1:21" ht="15.75" x14ac:dyDescent="0.25">
      <c r="A37" s="588"/>
      <c r="B37" s="588"/>
      <c r="C37" s="325"/>
      <c r="D37" s="325"/>
      <c r="E37" s="325"/>
      <c r="F37" s="325"/>
      <c r="G37" s="325"/>
      <c r="H37" s="355"/>
      <c r="I37" s="356"/>
      <c r="J37" s="355"/>
      <c r="K37" s="356"/>
      <c r="L37" s="355"/>
      <c r="M37" s="356"/>
      <c r="N37" s="355"/>
      <c r="O37" s="356"/>
      <c r="P37" s="403"/>
      <c r="Q37" s="401"/>
      <c r="R37" s="325"/>
      <c r="S37" s="325"/>
      <c r="T37" s="325"/>
      <c r="U37" s="325"/>
    </row>
    <row r="38" spans="1:21" ht="15.75" x14ac:dyDescent="0.25">
      <c r="A38" s="588"/>
      <c r="B38" s="588"/>
      <c r="C38" s="325"/>
      <c r="D38" s="325"/>
      <c r="E38" s="325"/>
      <c r="F38" s="325"/>
      <c r="G38" s="325"/>
      <c r="H38" s="355"/>
      <c r="I38" s="356"/>
      <c r="J38" s="355"/>
      <c r="K38" s="356"/>
      <c r="L38" s="355"/>
      <c r="M38" s="356"/>
      <c r="N38" s="355"/>
      <c r="O38" s="356"/>
      <c r="P38" s="403"/>
      <c r="Q38" s="401"/>
      <c r="R38" s="325"/>
      <c r="S38" s="325"/>
      <c r="T38" s="325"/>
      <c r="U38" s="325"/>
    </row>
    <row r="39" spans="1:21" ht="15.75" x14ac:dyDescent="0.25">
      <c r="A39" s="588"/>
      <c r="B39" s="588"/>
      <c r="C39" s="325"/>
      <c r="D39" s="325"/>
      <c r="E39" s="325"/>
      <c r="F39" s="325"/>
      <c r="G39" s="325"/>
      <c r="H39" s="355"/>
      <c r="I39" s="356"/>
      <c r="J39" s="355"/>
      <c r="K39" s="356"/>
      <c r="L39" s="355"/>
      <c r="M39" s="356"/>
      <c r="N39" s="355"/>
      <c r="O39" s="356"/>
      <c r="P39" s="403"/>
      <c r="Q39" s="401"/>
      <c r="R39" s="325"/>
      <c r="S39" s="325"/>
      <c r="T39" s="325"/>
      <c r="U39" s="325"/>
    </row>
    <row r="40" spans="1:21" ht="15.75" x14ac:dyDescent="0.25">
      <c r="A40" s="589"/>
      <c r="B40" s="589"/>
      <c r="C40" s="325"/>
      <c r="D40" s="325"/>
      <c r="E40" s="325"/>
      <c r="F40" s="325"/>
      <c r="G40" s="325"/>
      <c r="H40" s="355"/>
      <c r="I40" s="356"/>
      <c r="J40" s="355"/>
      <c r="K40" s="356"/>
      <c r="L40" s="355"/>
      <c r="M40" s="356"/>
      <c r="N40" s="355"/>
      <c r="O40" s="356"/>
      <c r="P40" s="403"/>
      <c r="Q40" s="401"/>
      <c r="R40" s="325"/>
      <c r="S40" s="325"/>
      <c r="T40" s="325"/>
      <c r="U40" s="325"/>
    </row>
    <row r="41" spans="1:21" ht="15.75" x14ac:dyDescent="0.25">
      <c r="A41" s="587" t="s">
        <v>1491</v>
      </c>
      <c r="B41" s="587" t="s">
        <v>1492</v>
      </c>
      <c r="C41" s="325"/>
      <c r="D41" s="325"/>
      <c r="E41" s="325"/>
      <c r="F41" s="325"/>
      <c r="G41" s="325"/>
      <c r="H41" s="355"/>
      <c r="I41" s="356"/>
      <c r="J41" s="355"/>
      <c r="K41" s="356"/>
      <c r="L41" s="355"/>
      <c r="M41" s="356"/>
      <c r="N41" s="355"/>
      <c r="O41" s="356"/>
      <c r="P41" s="403"/>
      <c r="Q41" s="401"/>
      <c r="R41" s="325"/>
      <c r="S41" s="325"/>
      <c r="T41" s="325"/>
      <c r="U41" s="325"/>
    </row>
    <row r="42" spans="1:21" ht="15.75" x14ac:dyDescent="0.25">
      <c r="A42" s="588"/>
      <c r="B42" s="588"/>
      <c r="C42" s="325"/>
      <c r="D42" s="325"/>
      <c r="E42" s="325"/>
      <c r="F42" s="325"/>
      <c r="G42" s="325"/>
      <c r="H42" s="355"/>
      <c r="I42" s="356"/>
      <c r="J42" s="355"/>
      <c r="K42" s="356"/>
      <c r="L42" s="355"/>
      <c r="M42" s="356"/>
      <c r="N42" s="355"/>
      <c r="O42" s="356"/>
      <c r="P42" s="403"/>
      <c r="Q42" s="401"/>
      <c r="R42" s="325"/>
      <c r="S42" s="325"/>
      <c r="T42" s="325"/>
      <c r="U42" s="325"/>
    </row>
    <row r="43" spans="1:21" ht="15.75" x14ac:dyDescent="0.25">
      <c r="A43" s="588"/>
      <c r="B43" s="588"/>
      <c r="C43" s="325"/>
      <c r="D43" s="325"/>
      <c r="E43" s="325"/>
      <c r="F43" s="325"/>
      <c r="G43" s="325"/>
      <c r="H43" s="355"/>
      <c r="I43" s="356"/>
      <c r="J43" s="355"/>
      <c r="K43" s="356"/>
      <c r="L43" s="355"/>
      <c r="M43" s="356"/>
      <c r="N43" s="355"/>
      <c r="O43" s="356"/>
      <c r="P43" s="403"/>
      <c r="Q43" s="401"/>
      <c r="R43" s="325"/>
      <c r="S43" s="325"/>
      <c r="T43" s="325"/>
      <c r="U43" s="325"/>
    </row>
    <row r="44" spans="1:21" ht="15.75" x14ac:dyDescent="0.25">
      <c r="A44" s="588"/>
      <c r="B44" s="588"/>
      <c r="C44" s="325"/>
      <c r="D44" s="325"/>
      <c r="E44" s="325"/>
      <c r="F44" s="325"/>
      <c r="G44" s="325"/>
      <c r="H44" s="355"/>
      <c r="I44" s="356"/>
      <c r="J44" s="355"/>
      <c r="K44" s="356"/>
      <c r="L44" s="355"/>
      <c r="M44" s="356"/>
      <c r="N44" s="355"/>
      <c r="O44" s="356"/>
      <c r="P44" s="403"/>
      <c r="Q44" s="401"/>
      <c r="R44" s="325"/>
      <c r="S44" s="325"/>
      <c r="T44" s="325"/>
      <c r="U44" s="325"/>
    </row>
    <row r="45" spans="1:21" ht="15.75" x14ac:dyDescent="0.25">
      <c r="A45" s="588"/>
      <c r="B45" s="588"/>
      <c r="C45" s="325"/>
      <c r="D45" s="325"/>
      <c r="E45" s="325"/>
      <c r="F45" s="325"/>
      <c r="G45" s="325"/>
      <c r="H45" s="355"/>
      <c r="I45" s="356"/>
      <c r="J45" s="355"/>
      <c r="K45" s="356"/>
      <c r="L45" s="355"/>
      <c r="M45" s="356"/>
      <c r="N45" s="355"/>
      <c r="O45" s="356"/>
      <c r="P45" s="403"/>
      <c r="Q45" s="401"/>
      <c r="R45" s="325"/>
      <c r="S45" s="325"/>
      <c r="T45" s="325"/>
      <c r="U45" s="325"/>
    </row>
    <row r="46" spans="1:21" ht="15.75" x14ac:dyDescent="0.25">
      <c r="A46" s="588"/>
      <c r="B46" s="588"/>
      <c r="C46" s="325"/>
      <c r="D46" s="325"/>
      <c r="E46" s="325"/>
      <c r="F46" s="325"/>
      <c r="G46" s="325"/>
      <c r="H46" s="355"/>
      <c r="I46" s="356"/>
      <c r="J46" s="355"/>
      <c r="K46" s="356"/>
      <c r="L46" s="355"/>
      <c r="M46" s="356"/>
      <c r="N46" s="355"/>
      <c r="O46" s="356"/>
      <c r="P46" s="403"/>
      <c r="Q46" s="401"/>
      <c r="R46" s="325"/>
      <c r="S46" s="325"/>
      <c r="T46" s="325"/>
      <c r="U46" s="325"/>
    </row>
    <row r="47" spans="1:21" ht="15.75" x14ac:dyDescent="0.25">
      <c r="A47" s="588"/>
      <c r="B47" s="588"/>
      <c r="C47" s="325"/>
      <c r="D47" s="325"/>
      <c r="E47" s="325"/>
      <c r="F47" s="325"/>
      <c r="G47" s="325"/>
      <c r="H47" s="355"/>
      <c r="I47" s="356"/>
      <c r="J47" s="355"/>
      <c r="K47" s="356"/>
      <c r="L47" s="355"/>
      <c r="M47" s="356"/>
      <c r="N47" s="355"/>
      <c r="O47" s="356"/>
      <c r="P47" s="403">
        <f t="shared" si="0"/>
        <v>0</v>
      </c>
      <c r="Q47" s="401">
        <f t="shared" si="0"/>
        <v>0</v>
      </c>
      <c r="R47" s="325"/>
      <c r="S47" s="325"/>
      <c r="T47" s="325"/>
      <c r="U47" s="325"/>
    </row>
    <row r="48" spans="1:21" ht="15.75" x14ac:dyDescent="0.25">
      <c r="A48" s="588"/>
      <c r="B48" s="588"/>
      <c r="C48" s="325"/>
      <c r="D48" s="325"/>
      <c r="E48" s="325"/>
      <c r="F48" s="325"/>
      <c r="G48" s="325"/>
      <c r="H48" s="355"/>
      <c r="I48" s="356"/>
      <c r="J48" s="355"/>
      <c r="K48" s="356"/>
      <c r="L48" s="355"/>
      <c r="M48" s="356"/>
      <c r="N48" s="355"/>
      <c r="O48" s="356"/>
      <c r="P48" s="403">
        <f t="shared" si="0"/>
        <v>0</v>
      </c>
      <c r="Q48" s="401">
        <f t="shared" si="0"/>
        <v>0</v>
      </c>
      <c r="R48" s="325"/>
      <c r="S48" s="325"/>
      <c r="T48" s="325"/>
      <c r="U48" s="325"/>
    </row>
    <row r="49" spans="1:21" ht="15.75" x14ac:dyDescent="0.25">
      <c r="A49" s="588"/>
      <c r="B49" s="589"/>
      <c r="C49" s="325"/>
      <c r="D49" s="325"/>
      <c r="E49" s="325"/>
      <c r="F49" s="325"/>
      <c r="G49" s="325"/>
      <c r="H49" s="355"/>
      <c r="I49" s="356"/>
      <c r="J49" s="355"/>
      <c r="K49" s="356"/>
      <c r="L49" s="355"/>
      <c r="M49" s="356"/>
      <c r="N49" s="355"/>
      <c r="O49" s="356"/>
      <c r="P49" s="403">
        <f t="shared" si="0"/>
        <v>0</v>
      </c>
      <c r="Q49" s="401">
        <f t="shared" si="0"/>
        <v>0</v>
      </c>
      <c r="R49" s="325"/>
      <c r="S49" s="325"/>
      <c r="T49" s="325"/>
      <c r="U49" s="325"/>
    </row>
    <row r="50" spans="1:21" ht="15.75" x14ac:dyDescent="0.25">
      <c r="A50" s="588"/>
      <c r="B50" s="587" t="s">
        <v>1493</v>
      </c>
      <c r="C50" s="325"/>
      <c r="D50" s="325"/>
      <c r="E50" s="325"/>
      <c r="F50" s="325"/>
      <c r="G50" s="325"/>
      <c r="H50" s="355"/>
      <c r="I50" s="356"/>
      <c r="J50" s="355"/>
      <c r="K50" s="356"/>
      <c r="L50" s="355"/>
      <c r="M50" s="356"/>
      <c r="N50" s="355"/>
      <c r="O50" s="356"/>
      <c r="P50" s="403">
        <f t="shared" si="0"/>
        <v>0</v>
      </c>
      <c r="Q50" s="401">
        <f t="shared" si="0"/>
        <v>0</v>
      </c>
      <c r="R50" s="325"/>
      <c r="S50" s="325"/>
      <c r="T50" s="325"/>
      <c r="U50" s="325"/>
    </row>
    <row r="51" spans="1:21" ht="15.75" x14ac:dyDescent="0.25">
      <c r="A51" s="588"/>
      <c r="B51" s="588"/>
      <c r="C51" s="325"/>
      <c r="D51" s="325"/>
      <c r="E51" s="325"/>
      <c r="F51" s="325"/>
      <c r="G51" s="325"/>
      <c r="H51" s="355"/>
      <c r="I51" s="356"/>
      <c r="J51" s="355"/>
      <c r="K51" s="356"/>
      <c r="L51" s="355"/>
      <c r="M51" s="356"/>
      <c r="N51" s="355"/>
      <c r="O51" s="356"/>
      <c r="P51" s="403"/>
      <c r="Q51" s="401"/>
      <c r="R51" s="325"/>
      <c r="S51" s="325"/>
      <c r="T51" s="325"/>
      <c r="U51" s="325"/>
    </row>
    <row r="52" spans="1:21" ht="15.75" x14ac:dyDescent="0.25">
      <c r="A52" s="588"/>
      <c r="B52" s="588"/>
      <c r="C52" s="325"/>
      <c r="D52" s="325"/>
      <c r="E52" s="325"/>
      <c r="F52" s="325"/>
      <c r="G52" s="325"/>
      <c r="H52" s="355"/>
      <c r="I52" s="356"/>
      <c r="J52" s="355"/>
      <c r="K52" s="356"/>
      <c r="L52" s="355"/>
      <c r="M52" s="356"/>
      <c r="N52" s="355"/>
      <c r="O52" s="356"/>
      <c r="P52" s="403"/>
      <c r="Q52" s="401"/>
      <c r="R52" s="325"/>
      <c r="S52" s="325"/>
      <c r="T52" s="325"/>
      <c r="U52" s="325"/>
    </row>
    <row r="53" spans="1:21" ht="15.75" x14ac:dyDescent="0.25">
      <c r="A53" s="588"/>
      <c r="B53" s="588"/>
      <c r="C53" s="325"/>
      <c r="D53" s="325"/>
      <c r="E53" s="325"/>
      <c r="F53" s="325"/>
      <c r="G53" s="325"/>
      <c r="H53" s="355"/>
      <c r="I53" s="356"/>
      <c r="J53" s="355"/>
      <c r="K53" s="356"/>
      <c r="L53" s="355"/>
      <c r="M53" s="356"/>
      <c r="N53" s="355"/>
      <c r="O53" s="356"/>
      <c r="P53" s="403"/>
      <c r="Q53" s="401"/>
      <c r="R53" s="325"/>
      <c r="S53" s="325"/>
      <c r="T53" s="325"/>
      <c r="U53" s="325"/>
    </row>
    <row r="54" spans="1:21" ht="15.75" x14ac:dyDescent="0.25">
      <c r="A54" s="588"/>
      <c r="B54" s="588"/>
      <c r="C54" s="325"/>
      <c r="D54" s="325"/>
      <c r="E54" s="325"/>
      <c r="F54" s="325"/>
      <c r="G54" s="325"/>
      <c r="H54" s="355"/>
      <c r="I54" s="356"/>
      <c r="J54" s="355"/>
      <c r="K54" s="356"/>
      <c r="L54" s="355"/>
      <c r="M54" s="356"/>
      <c r="N54" s="355"/>
      <c r="O54" s="356"/>
      <c r="P54" s="403"/>
      <c r="Q54" s="401"/>
      <c r="R54" s="325"/>
      <c r="S54" s="325"/>
      <c r="T54" s="325"/>
      <c r="U54" s="325"/>
    </row>
    <row r="55" spans="1:21" ht="15.75" x14ac:dyDescent="0.25">
      <c r="A55" s="588"/>
      <c r="B55" s="588"/>
      <c r="C55" s="325"/>
      <c r="D55" s="325"/>
      <c r="E55" s="325"/>
      <c r="F55" s="325"/>
      <c r="G55" s="325"/>
      <c r="H55" s="355"/>
      <c r="I55" s="356"/>
      <c r="J55" s="355"/>
      <c r="K55" s="356"/>
      <c r="L55" s="355"/>
      <c r="M55" s="356"/>
      <c r="N55" s="355"/>
      <c r="O55" s="356"/>
      <c r="P55" s="403"/>
      <c r="Q55" s="401"/>
      <c r="R55" s="325"/>
      <c r="S55" s="325"/>
      <c r="T55" s="325"/>
      <c r="U55" s="325"/>
    </row>
    <row r="56" spans="1:21" ht="15.75" x14ac:dyDescent="0.25">
      <c r="A56" s="588"/>
      <c r="B56" s="588"/>
      <c r="C56" s="325"/>
      <c r="D56" s="325"/>
      <c r="E56" s="325"/>
      <c r="F56" s="325"/>
      <c r="G56" s="325"/>
      <c r="H56" s="355"/>
      <c r="I56" s="356"/>
      <c r="J56" s="355"/>
      <c r="K56" s="356"/>
      <c r="L56" s="355"/>
      <c r="M56" s="356"/>
      <c r="N56" s="355"/>
      <c r="O56" s="356"/>
      <c r="P56" s="403"/>
      <c r="Q56" s="401"/>
      <c r="R56" s="325"/>
      <c r="S56" s="325"/>
      <c r="T56" s="325"/>
      <c r="U56" s="325"/>
    </row>
    <row r="57" spans="1:21" ht="15.75" x14ac:dyDescent="0.25">
      <c r="A57" s="588"/>
      <c r="B57" s="588"/>
      <c r="C57" s="325"/>
      <c r="D57" s="325"/>
      <c r="E57" s="325"/>
      <c r="F57" s="325"/>
      <c r="G57" s="325"/>
      <c r="H57" s="355"/>
      <c r="I57" s="356"/>
      <c r="J57" s="355"/>
      <c r="K57" s="356"/>
      <c r="L57" s="355"/>
      <c r="M57" s="356"/>
      <c r="N57" s="355"/>
      <c r="O57" s="356"/>
      <c r="P57" s="403"/>
      <c r="Q57" s="401"/>
      <c r="R57" s="325"/>
      <c r="S57" s="325"/>
      <c r="T57" s="325"/>
      <c r="U57" s="325"/>
    </row>
    <row r="58" spans="1:21" ht="15.75" x14ac:dyDescent="0.25">
      <c r="A58" s="588"/>
      <c r="B58" s="588"/>
      <c r="C58" s="325"/>
      <c r="D58" s="325"/>
      <c r="E58" s="325"/>
      <c r="F58" s="325"/>
      <c r="G58" s="325"/>
      <c r="H58" s="355"/>
      <c r="I58" s="356"/>
      <c r="J58" s="355"/>
      <c r="K58" s="356"/>
      <c r="L58" s="355"/>
      <c r="M58" s="356"/>
      <c r="N58" s="355"/>
      <c r="O58" s="356"/>
      <c r="P58" s="403"/>
      <c r="Q58" s="401"/>
      <c r="R58" s="325"/>
      <c r="S58" s="325"/>
      <c r="T58" s="325"/>
      <c r="U58" s="325"/>
    </row>
    <row r="59" spans="1:21" ht="15.75" x14ac:dyDescent="0.25">
      <c r="A59" s="588"/>
      <c r="B59" s="588"/>
      <c r="C59" s="325"/>
      <c r="D59" s="325"/>
      <c r="E59" s="325"/>
      <c r="F59" s="325"/>
      <c r="G59" s="325"/>
      <c r="H59" s="355"/>
      <c r="I59" s="356"/>
      <c r="J59" s="355"/>
      <c r="K59" s="356"/>
      <c r="L59" s="355"/>
      <c r="M59" s="356"/>
      <c r="N59" s="355"/>
      <c r="O59" s="356"/>
      <c r="P59" s="403"/>
      <c r="Q59" s="401"/>
      <c r="R59" s="325"/>
      <c r="S59" s="325"/>
      <c r="T59" s="325"/>
      <c r="U59" s="325"/>
    </row>
    <row r="60" spans="1:21" ht="15.75" x14ac:dyDescent="0.25">
      <c r="A60" s="588"/>
      <c r="B60" s="588"/>
      <c r="C60" s="325"/>
      <c r="D60" s="325"/>
      <c r="E60" s="325"/>
      <c r="F60" s="325"/>
      <c r="G60" s="325"/>
      <c r="H60" s="355"/>
      <c r="I60" s="356"/>
      <c r="J60" s="355"/>
      <c r="K60" s="356"/>
      <c r="L60" s="355"/>
      <c r="M60" s="356"/>
      <c r="N60" s="355"/>
      <c r="O60" s="356"/>
      <c r="P60" s="403"/>
      <c r="Q60" s="401"/>
      <c r="R60" s="325"/>
      <c r="S60" s="325"/>
      <c r="T60" s="325"/>
      <c r="U60" s="325"/>
    </row>
    <row r="61" spans="1:21" ht="15.75" x14ac:dyDescent="0.25">
      <c r="A61" s="588"/>
      <c r="B61" s="588"/>
      <c r="C61" s="325"/>
      <c r="D61" s="325"/>
      <c r="E61" s="325"/>
      <c r="F61" s="325"/>
      <c r="G61" s="325"/>
      <c r="H61" s="355"/>
      <c r="I61" s="356"/>
      <c r="J61" s="355"/>
      <c r="K61" s="356"/>
      <c r="L61" s="355"/>
      <c r="M61" s="356"/>
      <c r="N61" s="355"/>
      <c r="O61" s="356"/>
      <c r="P61" s="403"/>
      <c r="Q61" s="401"/>
      <c r="R61" s="325"/>
      <c r="S61" s="325"/>
      <c r="T61" s="325"/>
      <c r="U61" s="325"/>
    </row>
    <row r="62" spans="1:21" ht="15.75" x14ac:dyDescent="0.25">
      <c r="A62" s="589"/>
      <c r="B62" s="589"/>
      <c r="C62" s="325"/>
      <c r="D62" s="325"/>
      <c r="E62" s="325"/>
      <c r="F62" s="325"/>
      <c r="G62" s="325"/>
      <c r="H62" s="355"/>
      <c r="I62" s="356"/>
      <c r="J62" s="355"/>
      <c r="K62" s="356"/>
      <c r="L62" s="355"/>
      <c r="M62" s="356"/>
      <c r="N62" s="355"/>
      <c r="O62" s="356"/>
      <c r="P62" s="403">
        <f t="shared" si="0"/>
        <v>0</v>
      </c>
      <c r="Q62" s="401">
        <f t="shared" si="0"/>
        <v>0</v>
      </c>
      <c r="R62" s="325"/>
      <c r="S62" s="325"/>
      <c r="T62" s="325"/>
      <c r="U62" s="325"/>
    </row>
    <row r="63" spans="1:21" ht="15.75" x14ac:dyDescent="0.25">
      <c r="A63" s="587" t="s">
        <v>1494</v>
      </c>
      <c r="B63" s="414"/>
      <c r="C63" s="325"/>
      <c r="D63" s="325"/>
      <c r="E63" s="325"/>
      <c r="F63" s="325"/>
      <c r="G63" s="325"/>
      <c r="H63" s="355"/>
      <c r="I63" s="356"/>
      <c r="J63" s="355"/>
      <c r="K63" s="356"/>
      <c r="L63" s="355"/>
      <c r="M63" s="356"/>
      <c r="N63" s="355"/>
      <c r="O63" s="356"/>
      <c r="P63" s="403">
        <f t="shared" ref="P63:Q69" si="3">H63+J63+L63+N63</f>
        <v>0</v>
      </c>
      <c r="Q63" s="401">
        <f t="shared" si="3"/>
        <v>0</v>
      </c>
      <c r="R63" s="325"/>
      <c r="S63" s="325"/>
      <c r="T63" s="325"/>
      <c r="U63" s="325"/>
    </row>
    <row r="64" spans="1:21" ht="15.75" x14ac:dyDescent="0.25">
      <c r="A64" s="588"/>
      <c r="B64" s="414"/>
      <c r="C64" s="325"/>
      <c r="D64" s="325"/>
      <c r="E64" s="325"/>
      <c r="F64" s="325"/>
      <c r="G64" s="325"/>
      <c r="H64" s="355"/>
      <c r="I64" s="356"/>
      <c r="J64" s="355"/>
      <c r="K64" s="356"/>
      <c r="L64" s="355"/>
      <c r="M64" s="356"/>
      <c r="N64" s="355"/>
      <c r="O64" s="356"/>
      <c r="P64" s="403"/>
      <c r="Q64" s="401"/>
      <c r="R64" s="325"/>
      <c r="S64" s="325"/>
      <c r="T64" s="325"/>
      <c r="U64" s="325"/>
    </row>
    <row r="65" spans="1:21" ht="15.75" x14ac:dyDescent="0.25">
      <c r="A65" s="588"/>
      <c r="B65" s="414"/>
      <c r="C65" s="325"/>
      <c r="D65" s="325"/>
      <c r="E65" s="325"/>
      <c r="F65" s="325"/>
      <c r="G65" s="325"/>
      <c r="H65" s="355"/>
      <c r="I65" s="356"/>
      <c r="J65" s="355"/>
      <c r="K65" s="356"/>
      <c r="L65" s="355"/>
      <c r="M65" s="356"/>
      <c r="N65" s="355"/>
      <c r="O65" s="356"/>
      <c r="P65" s="403"/>
      <c r="Q65" s="401"/>
      <c r="R65" s="325"/>
      <c r="S65" s="325"/>
      <c r="T65" s="325"/>
      <c r="U65" s="325"/>
    </row>
    <row r="66" spans="1:21" ht="15.75" x14ac:dyDescent="0.25">
      <c r="A66" s="588"/>
      <c r="B66" s="414"/>
      <c r="C66" s="325"/>
      <c r="D66" s="325"/>
      <c r="E66" s="325"/>
      <c r="F66" s="325"/>
      <c r="G66" s="325"/>
      <c r="H66" s="355"/>
      <c r="I66" s="356"/>
      <c r="J66" s="355"/>
      <c r="K66" s="356"/>
      <c r="L66" s="355"/>
      <c r="M66" s="356"/>
      <c r="N66" s="355"/>
      <c r="O66" s="356"/>
      <c r="P66" s="403"/>
      <c r="Q66" s="401"/>
      <c r="R66" s="325"/>
      <c r="S66" s="325"/>
      <c r="T66" s="325"/>
      <c r="U66" s="325"/>
    </row>
    <row r="67" spans="1:21" ht="15.75" x14ac:dyDescent="0.25">
      <c r="A67" s="588"/>
      <c r="B67" s="414"/>
      <c r="C67" s="325"/>
      <c r="D67" s="325"/>
      <c r="E67" s="325"/>
      <c r="F67" s="325"/>
      <c r="G67" s="325"/>
      <c r="H67" s="355"/>
      <c r="I67" s="356"/>
      <c r="J67" s="355"/>
      <c r="K67" s="356"/>
      <c r="L67" s="355"/>
      <c r="M67" s="356"/>
      <c r="N67" s="355"/>
      <c r="O67" s="356"/>
      <c r="P67" s="403"/>
      <c r="Q67" s="401"/>
      <c r="R67" s="325"/>
      <c r="S67" s="325"/>
      <c r="T67" s="325"/>
      <c r="U67" s="325"/>
    </row>
    <row r="68" spans="1:21" ht="15.75" x14ac:dyDescent="0.25">
      <c r="A68" s="588"/>
      <c r="B68" s="414"/>
      <c r="C68" s="325"/>
      <c r="D68" s="325"/>
      <c r="E68" s="325"/>
      <c r="F68" s="325"/>
      <c r="G68" s="325"/>
      <c r="H68" s="355"/>
      <c r="I68" s="356"/>
      <c r="J68" s="355"/>
      <c r="K68" s="356"/>
      <c r="L68" s="355"/>
      <c r="M68" s="356"/>
      <c r="N68" s="355"/>
      <c r="O68" s="356"/>
      <c r="P68" s="403">
        <f t="shared" si="3"/>
        <v>0</v>
      </c>
      <c r="Q68" s="401">
        <f t="shared" si="3"/>
        <v>0</v>
      </c>
      <c r="R68" s="325"/>
      <c r="S68" s="325"/>
      <c r="T68" s="325"/>
      <c r="U68" s="325"/>
    </row>
    <row r="69" spans="1:21" ht="15.75" x14ac:dyDescent="0.25">
      <c r="A69" s="589"/>
      <c r="B69" s="414"/>
      <c r="C69" s="325"/>
      <c r="D69" s="325"/>
      <c r="E69" s="325"/>
      <c r="F69" s="325"/>
      <c r="G69" s="325"/>
      <c r="H69" s="325"/>
      <c r="I69" s="356"/>
      <c r="J69" s="325"/>
      <c r="K69" s="356"/>
      <c r="L69" s="325"/>
      <c r="M69" s="356"/>
      <c r="N69" s="325"/>
      <c r="O69" s="356"/>
      <c r="P69" s="403">
        <f t="shared" si="3"/>
        <v>0</v>
      </c>
      <c r="Q69" s="401">
        <f t="shared" si="3"/>
        <v>0</v>
      </c>
      <c r="R69" s="71"/>
      <c r="S69" s="325"/>
      <c r="T69" s="325"/>
      <c r="U69" s="325"/>
    </row>
    <row r="70" spans="1:21" ht="15.75" x14ac:dyDescent="0.25">
      <c r="A70" s="294"/>
      <c r="B70" s="295"/>
      <c r="C70" s="295"/>
      <c r="D70" s="295"/>
      <c r="E70" s="294" t="s">
        <v>1479</v>
      </c>
      <c r="F70" s="295"/>
      <c r="G70" s="296"/>
      <c r="H70" s="75">
        <f t="shared" ref="H70:Q70" si="4">SUM(H10:H69)</f>
        <v>0</v>
      </c>
      <c r="I70" s="234">
        <f t="shared" si="4"/>
        <v>0</v>
      </c>
      <c r="J70" s="75">
        <f t="shared" si="4"/>
        <v>0</v>
      </c>
      <c r="K70" s="234">
        <f t="shared" si="4"/>
        <v>0</v>
      </c>
      <c r="L70" s="75">
        <f t="shared" si="4"/>
        <v>0</v>
      </c>
      <c r="M70" s="234">
        <f t="shared" si="4"/>
        <v>0</v>
      </c>
      <c r="N70" s="75">
        <f t="shared" si="4"/>
        <v>0</v>
      </c>
      <c r="O70" s="234">
        <f t="shared" si="4"/>
        <v>0</v>
      </c>
      <c r="P70" s="234">
        <f t="shared" si="4"/>
        <v>0</v>
      </c>
      <c r="Q70" s="234">
        <f t="shared" si="4"/>
        <v>0</v>
      </c>
      <c r="R70" s="68"/>
      <c r="S70" s="68"/>
      <c r="T70" s="68"/>
      <c r="U70" s="68"/>
    </row>
    <row r="77" spans="1:21" x14ac:dyDescent="0.25">
      <c r="C77" s="464"/>
    </row>
    <row r="78" spans="1:21" x14ac:dyDescent="0.25">
      <c r="C78" s="464"/>
    </row>
    <row r="79" spans="1:21" x14ac:dyDescent="0.25">
      <c r="C79" s="464"/>
    </row>
    <row r="80" spans="1:21" x14ac:dyDescent="0.25">
      <c r="C80" s="464"/>
    </row>
    <row r="81" spans="3:3" x14ac:dyDescent="0.25">
      <c r="C81" s="464"/>
    </row>
    <row r="82" spans="3:3" x14ac:dyDescent="0.25">
      <c r="C82" s="464"/>
    </row>
    <row r="83" spans="3:3" x14ac:dyDescent="0.25">
      <c r="C83" s="464"/>
    </row>
    <row r="84" spans="3:3" x14ac:dyDescent="0.25">
      <c r="C84" s="464"/>
    </row>
    <row r="85" spans="3:3" x14ac:dyDescent="0.25">
      <c r="C85" s="464"/>
    </row>
    <row r="86" spans="3:3" x14ac:dyDescent="0.25">
      <c r="C86" s="464"/>
    </row>
    <row r="87" spans="3:3" x14ac:dyDescent="0.25">
      <c r="C87" s="464"/>
    </row>
    <row r="88" spans="3:3" x14ac:dyDescent="0.25">
      <c r="C88" s="464"/>
    </row>
    <row r="89" spans="3:3" x14ac:dyDescent="0.25">
      <c r="C89" s="464"/>
    </row>
    <row r="90" spans="3:3" x14ac:dyDescent="0.25">
      <c r="C90" s="464"/>
    </row>
    <row r="91" spans="3:3" x14ac:dyDescent="0.25">
      <c r="C91" s="464"/>
    </row>
    <row r="92" spans="3:3" x14ac:dyDescent="0.25">
      <c r="C92" s="464"/>
    </row>
    <row r="93" spans="3:3" x14ac:dyDescent="0.25">
      <c r="C93" s="464"/>
    </row>
  </sheetData>
  <mergeCells count="27">
    <mergeCell ref="S6:S8"/>
    <mergeCell ref="T6:T8"/>
    <mergeCell ref="U6:U8"/>
    <mergeCell ref="F1:M1"/>
    <mergeCell ref="G6:G8"/>
    <mergeCell ref="H6:O6"/>
    <mergeCell ref="R6:R8"/>
    <mergeCell ref="P6:Q7"/>
    <mergeCell ref="H7:I7"/>
    <mergeCell ref="J7:K7"/>
    <mergeCell ref="L7:M7"/>
    <mergeCell ref="N7:O7"/>
    <mergeCell ref="A6:A8"/>
    <mergeCell ref="B6:B8"/>
    <mergeCell ref="C6:C8"/>
    <mergeCell ref="E6:E8"/>
    <mergeCell ref="F6:F8"/>
    <mergeCell ref="D6:D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10" activePane="bottomLeft" state="frozen"/>
      <selection activeCell="K7" sqref="K7"/>
      <selection pane="bottomLeft" activeCell="AL110" sqref="AK110:AL112"/>
    </sheetView>
  </sheetViews>
  <sheetFormatPr baseColWidth="10" defaultRowHeight="15" x14ac:dyDescent="0.25"/>
  <cols>
    <col min="1" max="1" width="35.7109375" style="464" customWidth="1"/>
    <col min="2" max="2" width="35.85546875" style="464" customWidth="1"/>
    <col min="3" max="7" width="27.42578125" style="464" customWidth="1"/>
    <col min="8" max="8" width="15.28515625" style="464" customWidth="1"/>
    <col min="9" max="9" width="11.42578125" style="232"/>
    <col min="10" max="10" width="15.28515625" style="464" customWidth="1"/>
    <col min="11" max="11" width="18.85546875" style="232" customWidth="1"/>
    <col min="12" max="12" width="11.42578125" style="464"/>
    <col min="13" max="13" width="11.42578125" style="232"/>
    <col min="14" max="14" width="11.42578125" style="464"/>
    <col min="15" max="15" width="11.42578125" style="232"/>
    <col min="16" max="16" width="15.28515625" style="464" customWidth="1"/>
    <col min="17" max="17" width="18.28515625" style="232" customWidth="1"/>
    <col min="18" max="20" width="14.140625" style="464" customWidth="1"/>
    <col min="21" max="21" width="17" style="464" customWidth="1"/>
    <col min="22" max="16384" width="11.42578125" style="464"/>
  </cols>
  <sheetData>
    <row r="1" spans="1:42" ht="21" x14ac:dyDescent="0.25">
      <c r="A1" s="409"/>
      <c r="B1" s="409"/>
      <c r="C1" s="409"/>
      <c r="D1" s="409"/>
      <c r="E1" s="409"/>
      <c r="F1" s="633" t="s">
        <v>1510</v>
      </c>
      <c r="G1" s="633"/>
      <c r="H1" s="633"/>
      <c r="I1" s="633"/>
      <c r="J1" s="633"/>
      <c r="K1" s="633"/>
      <c r="L1" s="633"/>
      <c r="M1" s="633"/>
      <c r="N1" s="410"/>
      <c r="O1" s="410"/>
      <c r="P1" s="513" t="s">
        <v>1672</v>
      </c>
      <c r="Q1" s="513" t="s">
        <v>1673</v>
      </c>
      <c r="R1" s="513" t="s">
        <v>1674</v>
      </c>
      <c r="S1" s="513" t="s">
        <v>1675</v>
      </c>
      <c r="T1" s="513" t="s">
        <v>1676</v>
      </c>
      <c r="U1" s="513" t="s">
        <v>1677</v>
      </c>
      <c r="V1" s="513" t="s">
        <v>1678</v>
      </c>
      <c r="W1" s="513" t="s">
        <v>1679</v>
      </c>
      <c r="X1" s="513" t="s">
        <v>1680</v>
      </c>
      <c r="Y1" s="513" t="s">
        <v>1681</v>
      </c>
      <c r="Z1" s="513" t="s">
        <v>1682</v>
      </c>
      <c r="AA1" s="513" t="s">
        <v>1683</v>
      </c>
      <c r="AB1" s="513" t="s">
        <v>1684</v>
      </c>
      <c r="AC1" s="513" t="s">
        <v>1685</v>
      </c>
      <c r="AD1" s="513" t="s">
        <v>1686</v>
      </c>
      <c r="AE1" s="517"/>
      <c r="AF1" s="517"/>
      <c r="AG1" s="517"/>
      <c r="AH1" s="517"/>
      <c r="AI1" s="517"/>
      <c r="AJ1" s="517"/>
      <c r="AK1" s="517"/>
      <c r="AL1" s="409"/>
      <c r="AM1" s="409"/>
      <c r="AN1" s="409"/>
      <c r="AO1" s="409"/>
      <c r="AP1" s="409"/>
    </row>
    <row r="2" spans="1:42" ht="18.75" x14ac:dyDescent="0.25">
      <c r="A2" s="408" t="s">
        <v>1353</v>
      </c>
      <c r="B2" s="409"/>
      <c r="C2" s="409"/>
      <c r="D2" s="409"/>
      <c r="E2" s="409"/>
      <c r="F2" s="409"/>
      <c r="G2" s="409"/>
      <c r="H2" s="410"/>
      <c r="I2" s="411"/>
      <c r="J2" s="410"/>
      <c r="K2" s="410"/>
      <c r="L2" s="410"/>
      <c r="M2" s="410"/>
      <c r="N2" s="410"/>
      <c r="O2" s="410"/>
      <c r="P2" s="410"/>
      <c r="Q2" s="410"/>
      <c r="R2" s="410"/>
      <c r="S2" s="410"/>
      <c r="T2" s="410"/>
      <c r="U2" s="410"/>
      <c r="V2" s="410"/>
      <c r="W2" s="410"/>
      <c r="X2" s="410"/>
      <c r="Y2" s="410"/>
      <c r="Z2" s="410"/>
      <c r="AA2" s="410"/>
      <c r="AB2" s="409"/>
      <c r="AC2" s="409"/>
      <c r="AD2" s="409"/>
      <c r="AE2" s="409"/>
      <c r="AF2" s="409"/>
      <c r="AG2" s="409"/>
      <c r="AH2" s="409"/>
      <c r="AI2" s="409"/>
      <c r="AJ2" s="409"/>
      <c r="AK2" s="409"/>
      <c r="AL2" s="409"/>
      <c r="AM2" s="409"/>
      <c r="AN2" s="409"/>
      <c r="AO2" s="409"/>
      <c r="AP2" s="409"/>
    </row>
    <row r="3" spans="1:42" ht="18.75" x14ac:dyDescent="0.25">
      <c r="A3" s="408" t="s">
        <v>1506</v>
      </c>
      <c r="B3" s="409"/>
      <c r="C3" s="409"/>
      <c r="D3" s="409"/>
      <c r="E3" s="409"/>
      <c r="F3" s="409"/>
      <c r="G3" s="409"/>
      <c r="H3" s="410"/>
      <c r="I3" s="411"/>
      <c r="J3" s="410"/>
      <c r="K3" s="410"/>
      <c r="L3" s="410"/>
      <c r="M3" s="410"/>
      <c r="N3" s="410"/>
      <c r="O3" s="410"/>
      <c r="P3" s="410"/>
      <c r="Q3" s="410"/>
      <c r="R3" s="410"/>
      <c r="S3" s="410"/>
      <c r="T3" s="410"/>
      <c r="U3" s="410"/>
      <c r="V3" s="410"/>
      <c r="W3" s="410"/>
      <c r="X3" s="410"/>
      <c r="Y3" s="410"/>
      <c r="Z3" s="410"/>
      <c r="AA3" s="410"/>
      <c r="AB3" s="409"/>
      <c r="AC3" s="409"/>
      <c r="AD3" s="409"/>
      <c r="AE3" s="409"/>
      <c r="AF3" s="409"/>
      <c r="AG3" s="409"/>
      <c r="AH3" s="409"/>
      <c r="AI3" s="409"/>
      <c r="AJ3" s="409"/>
      <c r="AK3" s="409"/>
      <c r="AL3" s="409"/>
      <c r="AM3" s="409"/>
      <c r="AN3" s="409"/>
      <c r="AO3" s="409"/>
      <c r="AP3" s="409"/>
    </row>
    <row r="4" spans="1:42" s="409" customFormat="1" ht="18.75" x14ac:dyDescent="0.25">
      <c r="A4" s="408" t="s">
        <v>1507</v>
      </c>
      <c r="H4" s="410"/>
      <c r="I4" s="411"/>
      <c r="J4" s="410"/>
      <c r="K4" s="410"/>
      <c r="L4" s="410"/>
      <c r="M4" s="410"/>
      <c r="N4" s="410"/>
      <c r="O4" s="410"/>
      <c r="P4" s="410"/>
      <c r="Q4" s="410"/>
      <c r="R4" s="410"/>
      <c r="S4" s="410"/>
      <c r="T4" s="410"/>
      <c r="U4" s="410"/>
      <c r="V4" s="410"/>
      <c r="W4" s="410"/>
      <c r="X4" s="410"/>
      <c r="Y4" s="410"/>
      <c r="Z4" s="410"/>
      <c r="AA4" s="410"/>
    </row>
    <row r="5" spans="1:42" s="409" customFormat="1" ht="18.75" x14ac:dyDescent="0.25">
      <c r="A5" s="408" t="s">
        <v>1508</v>
      </c>
      <c r="H5" s="410"/>
      <c r="I5" s="411"/>
      <c r="J5" s="410"/>
      <c r="K5" s="410"/>
      <c r="L5" s="410"/>
      <c r="M5" s="410"/>
      <c r="N5" s="410"/>
      <c r="O5" s="410"/>
      <c r="P5" s="410"/>
      <c r="Q5" s="410"/>
      <c r="R5" s="410"/>
      <c r="S5" s="410"/>
      <c r="T5" s="410"/>
      <c r="U5" s="410"/>
      <c r="V5" s="410"/>
      <c r="W5" s="410"/>
      <c r="X5" s="410"/>
      <c r="Y5" s="410"/>
      <c r="Z5" s="410"/>
      <c r="AA5" s="410"/>
    </row>
    <row r="6" spans="1:42" s="409" customFormat="1" x14ac:dyDescent="0.25">
      <c r="A6" s="413" t="s">
        <v>1509</v>
      </c>
      <c r="B6" s="413"/>
      <c r="C6" s="413"/>
      <c r="D6" s="413"/>
      <c r="E6" s="413"/>
      <c r="F6" s="413"/>
      <c r="G6" s="413"/>
      <c r="H6" s="413"/>
      <c r="I6" s="413"/>
      <c r="J6" s="413"/>
      <c r="K6" s="413"/>
      <c r="L6" s="413"/>
      <c r="M6" s="413"/>
      <c r="N6" s="413"/>
      <c r="O6" s="413"/>
      <c r="P6" s="413"/>
      <c r="Q6" s="413"/>
      <c r="R6" s="413"/>
      <c r="S6" s="413"/>
      <c r="T6" s="413"/>
      <c r="U6" s="413"/>
    </row>
    <row r="7" spans="1:42" ht="15" customHeight="1" x14ac:dyDescent="0.25">
      <c r="A7" s="575" t="s">
        <v>96</v>
      </c>
      <c r="B7" s="574" t="s">
        <v>110</v>
      </c>
      <c r="C7" s="577" t="s">
        <v>1536</v>
      </c>
      <c r="D7" s="577" t="s">
        <v>1537</v>
      </c>
      <c r="E7" s="577" t="s">
        <v>86</v>
      </c>
      <c r="F7" s="577" t="s">
        <v>390</v>
      </c>
      <c r="G7" s="577" t="s">
        <v>87</v>
      </c>
      <c r="H7" s="580" t="s">
        <v>99</v>
      </c>
      <c r="I7" s="586"/>
      <c r="J7" s="586"/>
      <c r="K7" s="586"/>
      <c r="L7" s="586"/>
      <c r="M7" s="586"/>
      <c r="N7" s="586"/>
      <c r="O7" s="581"/>
      <c r="P7" s="582" t="s">
        <v>100</v>
      </c>
      <c r="Q7" s="583"/>
      <c r="R7" s="574" t="s">
        <v>102</v>
      </c>
      <c r="S7" s="574" t="s">
        <v>109</v>
      </c>
      <c r="T7" s="574" t="s">
        <v>108</v>
      </c>
      <c r="U7" s="571" t="s">
        <v>88</v>
      </c>
    </row>
    <row r="8" spans="1:42" ht="15" customHeight="1" x14ac:dyDescent="0.25">
      <c r="A8" s="575"/>
      <c r="B8" s="575"/>
      <c r="C8" s="578"/>
      <c r="D8" s="578"/>
      <c r="E8" s="578"/>
      <c r="F8" s="578"/>
      <c r="G8" s="578"/>
      <c r="H8" s="580" t="s">
        <v>103</v>
      </c>
      <c r="I8" s="581"/>
      <c r="J8" s="580" t="s">
        <v>104</v>
      </c>
      <c r="K8" s="581"/>
      <c r="L8" s="580" t="s">
        <v>105</v>
      </c>
      <c r="M8" s="581"/>
      <c r="N8" s="580" t="s">
        <v>106</v>
      </c>
      <c r="O8" s="581"/>
      <c r="P8" s="584"/>
      <c r="Q8" s="585"/>
      <c r="R8" s="575"/>
      <c r="S8" s="575"/>
      <c r="T8" s="575"/>
      <c r="U8" s="572"/>
    </row>
    <row r="9" spans="1:42" ht="25.5" x14ac:dyDescent="0.25">
      <c r="A9" s="576"/>
      <c r="B9" s="576"/>
      <c r="C9" s="579"/>
      <c r="D9" s="579"/>
      <c r="E9" s="579"/>
      <c r="F9" s="579"/>
      <c r="G9" s="579"/>
      <c r="H9" s="440" t="s">
        <v>107</v>
      </c>
      <c r="I9" s="440" t="s">
        <v>12</v>
      </c>
      <c r="J9" s="440" t="s">
        <v>107</v>
      </c>
      <c r="K9" s="440" t="s">
        <v>12</v>
      </c>
      <c r="L9" s="440" t="s">
        <v>107</v>
      </c>
      <c r="M9" s="440" t="s">
        <v>12</v>
      </c>
      <c r="N9" s="440" t="s">
        <v>107</v>
      </c>
      <c r="O9" s="440" t="s">
        <v>12</v>
      </c>
      <c r="P9" s="440" t="s">
        <v>107</v>
      </c>
      <c r="Q9" s="440" t="s">
        <v>12</v>
      </c>
      <c r="R9" s="576"/>
      <c r="S9" s="576"/>
      <c r="T9" s="576"/>
      <c r="U9" s="573"/>
    </row>
    <row r="10" spans="1:42" ht="15.75" x14ac:dyDescent="0.25">
      <c r="A10" s="503"/>
      <c r="B10" s="504"/>
      <c r="C10" s="443"/>
      <c r="D10" s="443"/>
      <c r="E10" s="443"/>
      <c r="F10" s="444"/>
      <c r="G10" s="443"/>
      <c r="H10" s="445"/>
      <c r="I10" s="445"/>
      <c r="J10" s="445"/>
      <c r="K10" s="445"/>
      <c r="L10" s="445"/>
      <c r="M10" s="445"/>
      <c r="N10" s="445"/>
      <c r="O10" s="445"/>
      <c r="P10" s="445"/>
      <c r="Q10" s="445"/>
      <c r="R10" s="446"/>
      <c r="S10" s="446"/>
      <c r="T10" s="446"/>
      <c r="U10" s="447"/>
    </row>
    <row r="11" spans="1:42" s="502" customFormat="1" ht="15.75" x14ac:dyDescent="0.25">
      <c r="A11" s="594" t="s">
        <v>1506</v>
      </c>
      <c r="B11" s="634" t="s">
        <v>1534</v>
      </c>
      <c r="C11" s="497"/>
      <c r="D11" s="497"/>
      <c r="E11" s="497"/>
      <c r="F11" s="498"/>
      <c r="G11" s="497"/>
      <c r="H11" s="499"/>
      <c r="I11" s="499"/>
      <c r="J11" s="499"/>
      <c r="K11" s="499"/>
      <c r="L11" s="499"/>
      <c r="M11" s="499"/>
      <c r="N11" s="499"/>
      <c r="O11" s="499"/>
      <c r="P11" s="499"/>
      <c r="Q11" s="499"/>
      <c r="R11" s="500"/>
      <c r="S11" s="500"/>
      <c r="T11" s="500"/>
      <c r="U11" s="501"/>
    </row>
    <row r="12" spans="1:42" s="502" customFormat="1" ht="15.75" x14ac:dyDescent="0.25">
      <c r="A12" s="594"/>
      <c r="B12" s="635"/>
      <c r="C12" s="497"/>
      <c r="D12" s="497"/>
      <c r="E12" s="497"/>
      <c r="F12" s="498"/>
      <c r="G12" s="497"/>
      <c r="H12" s="499"/>
      <c r="I12" s="499"/>
      <c r="J12" s="499"/>
      <c r="K12" s="499"/>
      <c r="L12" s="499"/>
      <c r="M12" s="499"/>
      <c r="N12" s="499"/>
      <c r="O12" s="499"/>
      <c r="P12" s="499"/>
      <c r="Q12" s="499"/>
      <c r="R12" s="500"/>
      <c r="S12" s="500"/>
      <c r="T12" s="500"/>
      <c r="U12" s="501"/>
    </row>
    <row r="13" spans="1:42" s="502" customFormat="1" ht="15.75" x14ac:dyDescent="0.25">
      <c r="A13" s="594"/>
      <c r="B13" s="635"/>
      <c r="C13" s="497"/>
      <c r="D13" s="497"/>
      <c r="E13" s="497"/>
      <c r="F13" s="498"/>
      <c r="G13" s="497"/>
      <c r="H13" s="499"/>
      <c r="I13" s="499"/>
      <c r="J13" s="499"/>
      <c r="K13" s="499"/>
      <c r="L13" s="499"/>
      <c r="M13" s="499"/>
      <c r="N13" s="499"/>
      <c r="O13" s="499"/>
      <c r="P13" s="499"/>
      <c r="Q13" s="499"/>
      <c r="R13" s="500"/>
      <c r="S13" s="500"/>
      <c r="T13" s="500"/>
      <c r="U13" s="501"/>
    </row>
    <row r="14" spans="1:42" s="502" customFormat="1" ht="15.75" x14ac:dyDescent="0.25">
      <c r="A14" s="594"/>
      <c r="B14" s="635"/>
      <c r="C14" s="497"/>
      <c r="D14" s="497"/>
      <c r="E14" s="497"/>
      <c r="F14" s="498"/>
      <c r="G14" s="497"/>
      <c r="H14" s="499"/>
      <c r="I14" s="499"/>
      <c r="J14" s="499"/>
      <c r="K14" s="499"/>
      <c r="L14" s="499"/>
      <c r="M14" s="499"/>
      <c r="N14" s="499"/>
      <c r="O14" s="499"/>
      <c r="P14" s="499"/>
      <c r="Q14" s="499"/>
      <c r="R14" s="500"/>
      <c r="S14" s="500"/>
      <c r="T14" s="500"/>
      <c r="U14" s="501"/>
    </row>
    <row r="15" spans="1:42" s="502" customFormat="1" ht="15.75" x14ac:dyDescent="0.25">
      <c r="A15" s="594"/>
      <c r="B15" s="635"/>
      <c r="C15" s="497"/>
      <c r="D15" s="497"/>
      <c r="E15" s="497"/>
      <c r="F15" s="498"/>
      <c r="G15" s="497"/>
      <c r="H15" s="499"/>
      <c r="I15" s="499"/>
      <c r="J15" s="499"/>
      <c r="K15" s="499"/>
      <c r="L15" s="499"/>
      <c r="M15" s="499"/>
      <c r="N15" s="499"/>
      <c r="O15" s="499"/>
      <c r="P15" s="499"/>
      <c r="Q15" s="499"/>
      <c r="R15" s="500"/>
      <c r="S15" s="500"/>
      <c r="T15" s="500"/>
      <c r="U15" s="501"/>
    </row>
    <row r="16" spans="1:42" s="502" customFormat="1" ht="15.75" x14ac:dyDescent="0.25">
      <c r="A16" s="594"/>
      <c r="B16" s="635"/>
      <c r="C16" s="497"/>
      <c r="D16" s="497"/>
      <c r="E16" s="497"/>
      <c r="F16" s="498"/>
      <c r="G16" s="497"/>
      <c r="H16" s="499"/>
      <c r="I16" s="499"/>
      <c r="J16" s="499"/>
      <c r="K16" s="499"/>
      <c r="L16" s="499"/>
      <c r="M16" s="499"/>
      <c r="N16" s="499"/>
      <c r="O16" s="499"/>
      <c r="P16" s="499"/>
      <c r="Q16" s="499"/>
      <c r="R16" s="500"/>
      <c r="S16" s="500"/>
      <c r="T16" s="500"/>
      <c r="U16" s="501"/>
    </row>
    <row r="17" spans="1:21" s="502" customFormat="1" ht="15.75" hidden="1" x14ac:dyDescent="0.25">
      <c r="A17" s="594"/>
      <c r="B17" s="636"/>
      <c r="C17" s="497"/>
      <c r="D17" s="497"/>
      <c r="E17" s="497"/>
      <c r="F17" s="498"/>
      <c r="G17" s="497"/>
      <c r="H17" s="499"/>
      <c r="I17" s="499"/>
      <c r="J17" s="499"/>
      <c r="K17" s="499"/>
      <c r="L17" s="499"/>
      <c r="M17" s="499"/>
      <c r="N17" s="499"/>
      <c r="O17" s="499"/>
      <c r="P17" s="499"/>
      <c r="Q17" s="499"/>
      <c r="R17" s="500"/>
      <c r="S17" s="500"/>
      <c r="T17" s="500"/>
      <c r="U17" s="501"/>
    </row>
    <row r="18" spans="1:21" ht="15.75" customHeight="1" x14ac:dyDescent="0.25">
      <c r="A18" s="594"/>
      <c r="B18" s="587" t="s">
        <v>1520</v>
      </c>
      <c r="C18" s="489"/>
      <c r="D18" s="489"/>
      <c r="E18" s="489"/>
      <c r="F18" s="489"/>
      <c r="G18" s="361"/>
      <c r="H18" s="490"/>
      <c r="I18" s="491"/>
      <c r="J18" s="490"/>
      <c r="K18" s="491"/>
      <c r="L18" s="490"/>
      <c r="M18" s="491"/>
      <c r="N18" s="490"/>
      <c r="O18" s="491"/>
      <c r="P18" s="403">
        <f t="shared" ref="P18:Q22" si="0">H18+J18+L18+N18</f>
        <v>0</v>
      </c>
      <c r="Q18" s="401">
        <f t="shared" si="0"/>
        <v>0</v>
      </c>
      <c r="R18" s="361"/>
      <c r="S18" s="361"/>
      <c r="T18" s="361"/>
      <c r="U18" s="361"/>
    </row>
    <row r="19" spans="1:21" ht="15.75" x14ac:dyDescent="0.25">
      <c r="A19" s="594"/>
      <c r="B19" s="588"/>
      <c r="C19" s="489"/>
      <c r="D19" s="489"/>
      <c r="E19" s="489"/>
      <c r="F19" s="489"/>
      <c r="G19" s="361"/>
      <c r="H19" s="490"/>
      <c r="I19" s="491"/>
      <c r="J19" s="490"/>
      <c r="K19" s="491"/>
      <c r="L19" s="490"/>
      <c r="M19" s="491"/>
      <c r="N19" s="490"/>
      <c r="O19" s="491"/>
      <c r="P19" s="403">
        <f t="shared" si="0"/>
        <v>0</v>
      </c>
      <c r="Q19" s="401">
        <f t="shared" si="0"/>
        <v>0</v>
      </c>
      <c r="R19" s="361"/>
      <c r="S19" s="361"/>
      <c r="T19" s="361"/>
      <c r="U19" s="361"/>
    </row>
    <row r="20" spans="1:21" ht="15.75" x14ac:dyDescent="0.25">
      <c r="A20" s="594"/>
      <c r="B20" s="588"/>
      <c r="C20" s="489"/>
      <c r="D20" s="489"/>
      <c r="E20" s="489"/>
      <c r="F20" s="489"/>
      <c r="G20" s="361"/>
      <c r="H20" s="490"/>
      <c r="I20" s="491"/>
      <c r="J20" s="490"/>
      <c r="K20" s="491"/>
      <c r="L20" s="490"/>
      <c r="M20" s="491"/>
      <c r="N20" s="490"/>
      <c r="O20" s="491"/>
      <c r="P20" s="403">
        <f t="shared" si="0"/>
        <v>0</v>
      </c>
      <c r="Q20" s="401">
        <f t="shared" si="0"/>
        <v>0</v>
      </c>
      <c r="R20" s="361"/>
      <c r="S20" s="361"/>
      <c r="T20" s="361"/>
      <c r="U20" s="361"/>
    </row>
    <row r="21" spans="1:21" ht="15.75" x14ac:dyDescent="0.25">
      <c r="A21" s="594"/>
      <c r="B21" s="588"/>
      <c r="C21" s="489"/>
      <c r="D21" s="489"/>
      <c r="E21" s="489"/>
      <c r="F21" s="489"/>
      <c r="G21" s="361"/>
      <c r="H21" s="490"/>
      <c r="I21" s="491"/>
      <c r="J21" s="490"/>
      <c r="K21" s="491"/>
      <c r="L21" s="490"/>
      <c r="M21" s="491"/>
      <c r="N21" s="490"/>
      <c r="O21" s="491"/>
      <c r="P21" s="403">
        <f t="shared" si="0"/>
        <v>0</v>
      </c>
      <c r="Q21" s="401">
        <f t="shared" si="0"/>
        <v>0</v>
      </c>
      <c r="R21" s="361"/>
      <c r="S21" s="361"/>
      <c r="T21" s="361"/>
      <c r="U21" s="361"/>
    </row>
    <row r="22" spans="1:21" ht="15.75" x14ac:dyDescent="0.25">
      <c r="A22" s="594"/>
      <c r="B22" s="587" t="s">
        <v>1521</v>
      </c>
      <c r="C22" s="489"/>
      <c r="D22" s="489"/>
      <c r="E22" s="489"/>
      <c r="F22" s="489"/>
      <c r="G22" s="361"/>
      <c r="H22" s="490"/>
      <c r="I22" s="491"/>
      <c r="J22" s="490"/>
      <c r="K22" s="491"/>
      <c r="L22" s="490"/>
      <c r="M22" s="491"/>
      <c r="N22" s="490"/>
      <c r="O22" s="491"/>
      <c r="P22" s="403">
        <f t="shared" si="0"/>
        <v>0</v>
      </c>
      <c r="Q22" s="401">
        <f t="shared" si="0"/>
        <v>0</v>
      </c>
      <c r="R22" s="361"/>
      <c r="S22" s="361"/>
      <c r="T22" s="361"/>
      <c r="U22" s="361"/>
    </row>
    <row r="23" spans="1:21" ht="15.75" x14ac:dyDescent="0.25">
      <c r="A23" s="594"/>
      <c r="B23" s="588"/>
      <c r="C23" s="489"/>
      <c r="D23" s="489"/>
      <c r="E23" s="489"/>
      <c r="F23" s="489"/>
      <c r="G23" s="361"/>
      <c r="H23" s="490"/>
      <c r="I23" s="491"/>
      <c r="J23" s="490"/>
      <c r="K23" s="491"/>
      <c r="L23" s="490"/>
      <c r="M23" s="491"/>
      <c r="N23" s="490"/>
      <c r="O23" s="491"/>
      <c r="P23" s="403">
        <f t="shared" ref="P23:P72" si="1">H23+J23+L23+N23</f>
        <v>0</v>
      </c>
      <c r="Q23" s="401">
        <f t="shared" ref="Q23:Q72" si="2">I23+K23+M23+O23</f>
        <v>0</v>
      </c>
      <c r="R23" s="361"/>
      <c r="S23" s="361"/>
      <c r="T23" s="361"/>
      <c r="U23" s="361"/>
    </row>
    <row r="24" spans="1:21" ht="15.75" x14ac:dyDescent="0.25">
      <c r="A24" s="594"/>
      <c r="B24" s="588"/>
      <c r="C24" s="489"/>
      <c r="D24" s="489"/>
      <c r="E24" s="489"/>
      <c r="F24" s="489"/>
      <c r="G24" s="361"/>
      <c r="H24" s="490"/>
      <c r="I24" s="491"/>
      <c r="J24" s="490"/>
      <c r="K24" s="491"/>
      <c r="L24" s="490"/>
      <c r="M24" s="491"/>
      <c r="N24" s="490"/>
      <c r="O24" s="491"/>
      <c r="P24" s="403">
        <f t="shared" si="1"/>
        <v>0</v>
      </c>
      <c r="Q24" s="401">
        <f t="shared" si="2"/>
        <v>0</v>
      </c>
      <c r="R24" s="361"/>
      <c r="S24" s="361"/>
      <c r="T24" s="361"/>
      <c r="U24" s="361"/>
    </row>
    <row r="25" spans="1:21" ht="15.75" x14ac:dyDescent="0.25">
      <c r="A25" s="594"/>
      <c r="B25" s="589"/>
      <c r="C25" s="489"/>
      <c r="D25" s="489"/>
      <c r="E25" s="489"/>
      <c r="F25" s="489"/>
      <c r="G25" s="361"/>
      <c r="H25" s="490"/>
      <c r="I25" s="491"/>
      <c r="J25" s="490"/>
      <c r="K25" s="491"/>
      <c r="L25" s="490"/>
      <c r="M25" s="491"/>
      <c r="N25" s="490"/>
      <c r="O25" s="491"/>
      <c r="P25" s="403">
        <f t="shared" si="1"/>
        <v>0</v>
      </c>
      <c r="Q25" s="401">
        <f t="shared" si="2"/>
        <v>0</v>
      </c>
      <c r="R25" s="361"/>
      <c r="S25" s="361"/>
      <c r="T25" s="361"/>
      <c r="U25" s="361"/>
    </row>
    <row r="26" spans="1:21" ht="15.75" x14ac:dyDescent="0.25">
      <c r="A26" s="594"/>
      <c r="B26" s="587" t="s">
        <v>1522</v>
      </c>
      <c r="C26" s="489"/>
      <c r="D26" s="489"/>
      <c r="E26" s="489"/>
      <c r="F26" s="489"/>
      <c r="G26" s="361"/>
      <c r="H26" s="490"/>
      <c r="I26" s="491"/>
      <c r="J26" s="490"/>
      <c r="K26" s="491"/>
      <c r="L26" s="490"/>
      <c r="M26" s="491"/>
      <c r="N26" s="490"/>
      <c r="O26" s="491"/>
      <c r="P26" s="403">
        <f t="shared" si="1"/>
        <v>0</v>
      </c>
      <c r="Q26" s="401">
        <f t="shared" si="2"/>
        <v>0</v>
      </c>
      <c r="R26" s="361"/>
      <c r="S26" s="361"/>
      <c r="T26" s="361"/>
      <c r="U26" s="361"/>
    </row>
    <row r="27" spans="1:21" ht="15.75" x14ac:dyDescent="0.25">
      <c r="A27" s="594"/>
      <c r="B27" s="588"/>
      <c r="C27" s="489"/>
      <c r="D27" s="489"/>
      <c r="E27" s="489"/>
      <c r="F27" s="489"/>
      <c r="G27" s="361"/>
      <c r="H27" s="490"/>
      <c r="I27" s="491"/>
      <c r="J27" s="490"/>
      <c r="K27" s="491"/>
      <c r="L27" s="490"/>
      <c r="M27" s="491"/>
      <c r="N27" s="490"/>
      <c r="O27" s="491"/>
      <c r="P27" s="403">
        <f t="shared" si="1"/>
        <v>0</v>
      </c>
      <c r="Q27" s="401">
        <f t="shared" si="2"/>
        <v>0</v>
      </c>
      <c r="R27" s="361"/>
      <c r="S27" s="361"/>
      <c r="T27" s="361"/>
      <c r="U27" s="361"/>
    </row>
    <row r="28" spans="1:21" ht="15.75" x14ac:dyDescent="0.25">
      <c r="A28" s="594"/>
      <c r="B28" s="588"/>
      <c r="C28" s="489"/>
      <c r="D28" s="489"/>
      <c r="E28" s="489"/>
      <c r="F28" s="489"/>
      <c r="G28" s="361"/>
      <c r="H28" s="490"/>
      <c r="I28" s="491"/>
      <c r="J28" s="490"/>
      <c r="K28" s="491"/>
      <c r="L28" s="490"/>
      <c r="M28" s="491"/>
      <c r="N28" s="490"/>
      <c r="O28" s="491"/>
      <c r="P28" s="403">
        <f t="shared" si="1"/>
        <v>0</v>
      </c>
      <c r="Q28" s="401">
        <f t="shared" si="2"/>
        <v>0</v>
      </c>
      <c r="R28" s="361"/>
      <c r="S28" s="361"/>
      <c r="T28" s="361"/>
      <c r="U28" s="361"/>
    </row>
    <row r="29" spans="1:21" ht="15.75" x14ac:dyDescent="0.25">
      <c r="A29" s="594"/>
      <c r="B29" s="589"/>
      <c r="C29" s="489"/>
      <c r="D29" s="489"/>
      <c r="E29" s="489"/>
      <c r="F29" s="489"/>
      <c r="G29" s="361"/>
      <c r="H29" s="490"/>
      <c r="I29" s="491"/>
      <c r="J29" s="490"/>
      <c r="K29" s="491"/>
      <c r="L29" s="490"/>
      <c r="M29" s="491"/>
      <c r="N29" s="490"/>
      <c r="O29" s="491"/>
      <c r="P29" s="403">
        <f t="shared" si="1"/>
        <v>0</v>
      </c>
      <c r="Q29" s="401">
        <f t="shared" si="2"/>
        <v>0</v>
      </c>
      <c r="R29" s="361"/>
      <c r="S29" s="361"/>
      <c r="T29" s="361"/>
      <c r="U29" s="361"/>
    </row>
    <row r="30" spans="1:21" ht="15.75" x14ac:dyDescent="0.25">
      <c r="A30" s="594"/>
      <c r="B30" s="632" t="s">
        <v>1523</v>
      </c>
      <c r="C30" s="489"/>
      <c r="D30" s="489"/>
      <c r="E30" s="489"/>
      <c r="F30" s="489"/>
      <c r="G30" s="361"/>
      <c r="H30" s="490"/>
      <c r="I30" s="491"/>
      <c r="J30" s="490"/>
      <c r="K30" s="491"/>
      <c r="L30" s="490"/>
      <c r="M30" s="491"/>
      <c r="N30" s="490"/>
      <c r="O30" s="491"/>
      <c r="P30" s="403">
        <f t="shared" si="1"/>
        <v>0</v>
      </c>
      <c r="Q30" s="401">
        <f t="shared" si="2"/>
        <v>0</v>
      </c>
      <c r="R30" s="361"/>
      <c r="S30" s="361"/>
      <c r="T30" s="361"/>
      <c r="U30" s="361"/>
    </row>
    <row r="31" spans="1:21" ht="15.75" x14ac:dyDescent="0.25">
      <c r="A31" s="594"/>
      <c r="B31" s="632"/>
      <c r="C31" s="489"/>
      <c r="D31" s="489"/>
      <c r="E31" s="489"/>
      <c r="F31" s="489"/>
      <c r="G31" s="361"/>
      <c r="H31" s="490"/>
      <c r="I31" s="491"/>
      <c r="J31" s="490"/>
      <c r="K31" s="491"/>
      <c r="L31" s="490"/>
      <c r="M31" s="491"/>
      <c r="N31" s="490"/>
      <c r="O31" s="491"/>
      <c r="P31" s="403">
        <f t="shared" si="1"/>
        <v>0</v>
      </c>
      <c r="Q31" s="401">
        <f t="shared" si="2"/>
        <v>0</v>
      </c>
      <c r="R31" s="361"/>
      <c r="S31" s="361"/>
      <c r="T31" s="361"/>
      <c r="U31" s="361"/>
    </row>
    <row r="32" spans="1:21" ht="15.75" x14ac:dyDescent="0.25">
      <c r="A32" s="594"/>
      <c r="B32" s="632"/>
      <c r="C32" s="489"/>
      <c r="D32" s="489"/>
      <c r="E32" s="489"/>
      <c r="F32" s="489"/>
      <c r="G32" s="361"/>
      <c r="H32" s="490"/>
      <c r="I32" s="491"/>
      <c r="J32" s="490"/>
      <c r="K32" s="491"/>
      <c r="L32" s="490"/>
      <c r="M32" s="491"/>
      <c r="N32" s="490"/>
      <c r="O32" s="491"/>
      <c r="P32" s="403">
        <f t="shared" si="1"/>
        <v>0</v>
      </c>
      <c r="Q32" s="401">
        <f t="shared" si="2"/>
        <v>0</v>
      </c>
      <c r="R32" s="361"/>
      <c r="S32" s="361"/>
      <c r="T32" s="361"/>
      <c r="U32" s="361"/>
    </row>
    <row r="33" spans="1:21" ht="15.75" x14ac:dyDescent="0.25">
      <c r="A33" s="594"/>
      <c r="B33" s="632"/>
      <c r="C33" s="489"/>
      <c r="D33" s="489"/>
      <c r="E33" s="489"/>
      <c r="F33" s="489"/>
      <c r="G33" s="361"/>
      <c r="H33" s="490"/>
      <c r="I33" s="491"/>
      <c r="J33" s="490"/>
      <c r="K33" s="491"/>
      <c r="L33" s="490"/>
      <c r="M33" s="491"/>
      <c r="N33" s="490"/>
      <c r="O33" s="491"/>
      <c r="P33" s="403">
        <f t="shared" si="1"/>
        <v>0</v>
      </c>
      <c r="Q33" s="401">
        <f t="shared" si="2"/>
        <v>0</v>
      </c>
      <c r="R33" s="361"/>
      <c r="S33" s="361"/>
      <c r="T33" s="361"/>
      <c r="U33" s="361"/>
    </row>
    <row r="34" spans="1:21" ht="15.75" x14ac:dyDescent="0.25">
      <c r="A34" s="594"/>
      <c r="B34" s="632" t="s">
        <v>1524</v>
      </c>
      <c r="C34" s="489"/>
      <c r="D34" s="489"/>
      <c r="E34" s="489"/>
      <c r="F34" s="489"/>
      <c r="G34" s="361"/>
      <c r="H34" s="490"/>
      <c r="I34" s="491"/>
      <c r="J34" s="490"/>
      <c r="K34" s="491"/>
      <c r="L34" s="490"/>
      <c r="M34" s="491"/>
      <c r="N34" s="490"/>
      <c r="O34" s="491"/>
      <c r="P34" s="403">
        <f t="shared" si="1"/>
        <v>0</v>
      </c>
      <c r="Q34" s="401">
        <f t="shared" si="2"/>
        <v>0</v>
      </c>
      <c r="R34" s="361"/>
      <c r="S34" s="361"/>
      <c r="T34" s="361"/>
      <c r="U34" s="361"/>
    </row>
    <row r="35" spans="1:21" ht="15.75" x14ac:dyDescent="0.25">
      <c r="A35" s="594"/>
      <c r="B35" s="632"/>
      <c r="C35" s="489"/>
      <c r="D35" s="489"/>
      <c r="E35" s="489"/>
      <c r="F35" s="489"/>
      <c r="G35" s="361"/>
      <c r="H35" s="490"/>
      <c r="I35" s="491"/>
      <c r="J35" s="490"/>
      <c r="K35" s="491"/>
      <c r="L35" s="490"/>
      <c r="M35" s="491"/>
      <c r="N35" s="490"/>
      <c r="O35" s="491"/>
      <c r="P35" s="403">
        <f t="shared" si="1"/>
        <v>0</v>
      </c>
      <c r="Q35" s="401">
        <f t="shared" si="2"/>
        <v>0</v>
      </c>
      <c r="R35" s="361"/>
      <c r="S35" s="361"/>
      <c r="T35" s="361"/>
      <c r="U35" s="361"/>
    </row>
    <row r="36" spans="1:21" ht="15.75" x14ac:dyDescent="0.25">
      <c r="A36" s="594"/>
      <c r="B36" s="632"/>
      <c r="C36" s="489"/>
      <c r="D36" s="489"/>
      <c r="E36" s="489"/>
      <c r="F36" s="489"/>
      <c r="G36" s="361"/>
      <c r="H36" s="490"/>
      <c r="I36" s="491"/>
      <c r="J36" s="490"/>
      <c r="K36" s="491"/>
      <c r="L36" s="490"/>
      <c r="M36" s="491"/>
      <c r="N36" s="490"/>
      <c r="O36" s="491"/>
      <c r="P36" s="403">
        <f t="shared" si="1"/>
        <v>0</v>
      </c>
      <c r="Q36" s="401">
        <f t="shared" si="2"/>
        <v>0</v>
      </c>
      <c r="R36" s="361"/>
      <c r="S36" s="361"/>
      <c r="T36" s="361"/>
      <c r="U36" s="361"/>
    </row>
    <row r="37" spans="1:21" ht="15.75" x14ac:dyDescent="0.25">
      <c r="A37" s="595"/>
      <c r="B37" s="632"/>
      <c r="C37" s="489"/>
      <c r="D37" s="489"/>
      <c r="E37" s="489"/>
      <c r="F37" s="489"/>
      <c r="G37" s="361"/>
      <c r="H37" s="490"/>
      <c r="I37" s="491"/>
      <c r="J37" s="490"/>
      <c r="K37" s="491"/>
      <c r="L37" s="490"/>
      <c r="M37" s="491"/>
      <c r="N37" s="490"/>
      <c r="O37" s="491"/>
      <c r="P37" s="403">
        <f t="shared" si="1"/>
        <v>0</v>
      </c>
      <c r="Q37" s="401">
        <f t="shared" si="2"/>
        <v>0</v>
      </c>
      <c r="R37" s="361"/>
      <c r="S37" s="361"/>
      <c r="T37" s="361"/>
      <c r="U37" s="361"/>
    </row>
    <row r="38" spans="1:21" ht="15.75" customHeight="1" x14ac:dyDescent="0.25">
      <c r="A38" s="632" t="s">
        <v>1507</v>
      </c>
      <c r="B38" s="587" t="s">
        <v>1525</v>
      </c>
      <c r="C38" s="489"/>
      <c r="D38" s="489"/>
      <c r="E38" s="489"/>
      <c r="F38" s="489"/>
      <c r="G38" s="361"/>
      <c r="H38" s="490"/>
      <c r="I38" s="491"/>
      <c r="J38" s="490"/>
      <c r="K38" s="491"/>
      <c r="L38" s="490"/>
      <c r="M38" s="491"/>
      <c r="N38" s="490"/>
      <c r="O38" s="491"/>
      <c r="P38" s="403">
        <f t="shared" si="1"/>
        <v>0</v>
      </c>
      <c r="Q38" s="401">
        <f t="shared" si="2"/>
        <v>0</v>
      </c>
      <c r="R38" s="361"/>
      <c r="S38" s="361"/>
      <c r="T38" s="361"/>
      <c r="U38" s="361"/>
    </row>
    <row r="39" spans="1:21" ht="15.75" x14ac:dyDescent="0.25">
      <c r="A39" s="632"/>
      <c r="B39" s="588"/>
      <c r="C39" s="489"/>
      <c r="D39" s="489"/>
      <c r="E39" s="489"/>
      <c r="F39" s="489"/>
      <c r="G39" s="361"/>
      <c r="H39" s="490"/>
      <c r="I39" s="491"/>
      <c r="J39" s="490"/>
      <c r="K39" s="491"/>
      <c r="L39" s="490"/>
      <c r="M39" s="491"/>
      <c r="N39" s="490"/>
      <c r="O39" s="491"/>
      <c r="P39" s="403">
        <f t="shared" si="1"/>
        <v>0</v>
      </c>
      <c r="Q39" s="401">
        <f t="shared" si="2"/>
        <v>0</v>
      </c>
      <c r="R39" s="361"/>
      <c r="S39" s="361"/>
      <c r="T39" s="361"/>
      <c r="U39" s="361"/>
    </row>
    <row r="40" spans="1:21" ht="15.75" x14ac:dyDescent="0.25">
      <c r="A40" s="632"/>
      <c r="B40" s="588"/>
      <c r="C40" s="489"/>
      <c r="D40" s="489"/>
      <c r="E40" s="489"/>
      <c r="F40" s="489"/>
      <c r="G40" s="361"/>
      <c r="H40" s="490"/>
      <c r="I40" s="491"/>
      <c r="J40" s="490"/>
      <c r="K40" s="491"/>
      <c r="L40" s="490"/>
      <c r="M40" s="491"/>
      <c r="N40" s="490"/>
      <c r="O40" s="491"/>
      <c r="P40" s="403">
        <f t="shared" si="1"/>
        <v>0</v>
      </c>
      <c r="Q40" s="401">
        <f t="shared" si="2"/>
        <v>0</v>
      </c>
      <c r="R40" s="361"/>
      <c r="S40" s="361"/>
      <c r="T40" s="361"/>
      <c r="U40" s="361"/>
    </row>
    <row r="41" spans="1:21" ht="15.75" x14ac:dyDescent="0.25">
      <c r="A41" s="632"/>
      <c r="B41" s="589"/>
      <c r="C41" s="489"/>
      <c r="D41" s="489"/>
      <c r="E41" s="489"/>
      <c r="F41" s="489"/>
      <c r="G41" s="361"/>
      <c r="H41" s="490"/>
      <c r="I41" s="491"/>
      <c r="J41" s="490"/>
      <c r="K41" s="491"/>
      <c r="L41" s="490"/>
      <c r="M41" s="491"/>
      <c r="N41" s="490"/>
      <c r="O41" s="491"/>
      <c r="P41" s="403">
        <f t="shared" si="1"/>
        <v>0</v>
      </c>
      <c r="Q41" s="401">
        <f t="shared" si="2"/>
        <v>0</v>
      </c>
      <c r="R41" s="361"/>
      <c r="S41" s="361"/>
      <c r="T41" s="361"/>
      <c r="U41" s="361"/>
    </row>
    <row r="42" spans="1:21" ht="15.75" x14ac:dyDescent="0.25">
      <c r="A42" s="632"/>
      <c r="B42" s="587" t="s">
        <v>1526</v>
      </c>
      <c r="C42" s="489"/>
      <c r="D42" s="489"/>
      <c r="E42" s="489"/>
      <c r="F42" s="489"/>
      <c r="G42" s="361"/>
      <c r="H42" s="490"/>
      <c r="I42" s="491"/>
      <c r="J42" s="490"/>
      <c r="K42" s="491"/>
      <c r="L42" s="490"/>
      <c r="M42" s="491"/>
      <c r="N42" s="490"/>
      <c r="O42" s="491"/>
      <c r="P42" s="403">
        <f t="shared" si="1"/>
        <v>0</v>
      </c>
      <c r="Q42" s="401">
        <f t="shared" si="2"/>
        <v>0</v>
      </c>
      <c r="R42" s="361"/>
      <c r="S42" s="361"/>
      <c r="T42" s="361"/>
      <c r="U42" s="361"/>
    </row>
    <row r="43" spans="1:21" ht="15.75" x14ac:dyDescent="0.25">
      <c r="A43" s="632"/>
      <c r="B43" s="588"/>
      <c r="C43" s="489"/>
      <c r="D43" s="489"/>
      <c r="E43" s="489"/>
      <c r="F43" s="489"/>
      <c r="G43" s="361"/>
      <c r="H43" s="490"/>
      <c r="I43" s="491"/>
      <c r="J43" s="490"/>
      <c r="K43" s="491"/>
      <c r="L43" s="490"/>
      <c r="M43" s="491"/>
      <c r="N43" s="490"/>
      <c r="O43" s="491"/>
      <c r="P43" s="403">
        <f t="shared" si="1"/>
        <v>0</v>
      </c>
      <c r="Q43" s="401">
        <f t="shared" si="2"/>
        <v>0</v>
      </c>
      <c r="R43" s="361"/>
      <c r="S43" s="361"/>
      <c r="T43" s="361"/>
      <c r="U43" s="361"/>
    </row>
    <row r="44" spans="1:21" ht="15.75" x14ac:dyDescent="0.25">
      <c r="A44" s="632"/>
      <c r="B44" s="588"/>
      <c r="C44" s="489"/>
      <c r="D44" s="489"/>
      <c r="E44" s="489"/>
      <c r="F44" s="489"/>
      <c r="G44" s="361"/>
      <c r="H44" s="490"/>
      <c r="I44" s="491"/>
      <c r="J44" s="490"/>
      <c r="K44" s="491"/>
      <c r="L44" s="490"/>
      <c r="M44" s="491"/>
      <c r="N44" s="490"/>
      <c r="O44" s="491"/>
      <c r="P44" s="403">
        <f t="shared" si="1"/>
        <v>0</v>
      </c>
      <c r="Q44" s="401">
        <f t="shared" si="2"/>
        <v>0</v>
      </c>
      <c r="R44" s="361"/>
      <c r="S44" s="361"/>
      <c r="T44" s="361"/>
      <c r="U44" s="361"/>
    </row>
    <row r="45" spans="1:21" ht="15.75" x14ac:dyDescent="0.25">
      <c r="A45" s="632"/>
      <c r="B45" s="589"/>
      <c r="C45" s="489"/>
      <c r="D45" s="489"/>
      <c r="E45" s="489"/>
      <c r="F45" s="489"/>
      <c r="G45" s="361"/>
      <c r="H45" s="490"/>
      <c r="I45" s="491"/>
      <c r="J45" s="490"/>
      <c r="K45" s="491"/>
      <c r="L45" s="490"/>
      <c r="M45" s="491"/>
      <c r="N45" s="490"/>
      <c r="O45" s="491"/>
      <c r="P45" s="403">
        <f t="shared" si="1"/>
        <v>0</v>
      </c>
      <c r="Q45" s="401">
        <f t="shared" si="2"/>
        <v>0</v>
      </c>
      <c r="R45" s="361"/>
      <c r="S45" s="361"/>
      <c r="T45" s="361"/>
      <c r="U45" s="361"/>
    </row>
    <row r="46" spans="1:21" ht="15.75" x14ac:dyDescent="0.25">
      <c r="A46" s="587" t="s">
        <v>1508</v>
      </c>
      <c r="B46" s="632" t="s">
        <v>1527</v>
      </c>
      <c r="C46" s="489"/>
      <c r="D46" s="489"/>
      <c r="E46" s="489"/>
      <c r="F46" s="489"/>
      <c r="G46" s="361"/>
      <c r="H46" s="490"/>
      <c r="I46" s="491"/>
      <c r="J46" s="490"/>
      <c r="K46" s="491"/>
      <c r="L46" s="490"/>
      <c r="M46" s="491"/>
      <c r="N46" s="490"/>
      <c r="O46" s="491"/>
      <c r="P46" s="403">
        <f t="shared" si="1"/>
        <v>0</v>
      </c>
      <c r="Q46" s="401">
        <f t="shared" si="2"/>
        <v>0</v>
      </c>
      <c r="R46" s="361"/>
      <c r="S46" s="361"/>
      <c r="T46" s="361"/>
      <c r="U46" s="361"/>
    </row>
    <row r="47" spans="1:21" ht="15.75" x14ac:dyDescent="0.25">
      <c r="A47" s="588"/>
      <c r="B47" s="632"/>
      <c r="C47" s="489"/>
      <c r="D47" s="489"/>
      <c r="E47" s="489"/>
      <c r="F47" s="489"/>
      <c r="G47" s="361"/>
      <c r="H47" s="490"/>
      <c r="I47" s="491"/>
      <c r="J47" s="490"/>
      <c r="K47" s="491"/>
      <c r="L47" s="490"/>
      <c r="M47" s="491"/>
      <c r="N47" s="490"/>
      <c r="O47" s="491"/>
      <c r="P47" s="403">
        <f t="shared" si="1"/>
        <v>0</v>
      </c>
      <c r="Q47" s="401">
        <f t="shared" si="2"/>
        <v>0</v>
      </c>
      <c r="R47" s="361"/>
      <c r="S47" s="361"/>
      <c r="T47" s="361"/>
      <c r="U47" s="361"/>
    </row>
    <row r="48" spans="1:21" ht="15.75" x14ac:dyDescent="0.25">
      <c r="A48" s="588"/>
      <c r="B48" s="632"/>
      <c r="C48" s="489"/>
      <c r="D48" s="489"/>
      <c r="E48" s="489"/>
      <c r="F48" s="489"/>
      <c r="G48" s="361"/>
      <c r="H48" s="490"/>
      <c r="I48" s="491"/>
      <c r="J48" s="490"/>
      <c r="K48" s="491"/>
      <c r="L48" s="490"/>
      <c r="M48" s="491"/>
      <c r="N48" s="490"/>
      <c r="O48" s="491"/>
      <c r="P48" s="403">
        <f t="shared" si="1"/>
        <v>0</v>
      </c>
      <c r="Q48" s="401">
        <f t="shared" si="2"/>
        <v>0</v>
      </c>
      <c r="R48" s="361"/>
      <c r="S48" s="361"/>
      <c r="T48" s="361"/>
      <c r="U48" s="361"/>
    </row>
    <row r="49" spans="1:21" ht="15.75" x14ac:dyDescent="0.25">
      <c r="A49" s="588"/>
      <c r="B49" s="632"/>
      <c r="C49" s="489"/>
      <c r="D49" s="489"/>
      <c r="E49" s="489"/>
      <c r="F49" s="489"/>
      <c r="G49" s="361"/>
      <c r="H49" s="490"/>
      <c r="I49" s="491"/>
      <c r="J49" s="490"/>
      <c r="K49" s="491"/>
      <c r="L49" s="490"/>
      <c r="M49" s="491"/>
      <c r="N49" s="490"/>
      <c r="O49" s="491"/>
      <c r="P49" s="403">
        <f t="shared" si="1"/>
        <v>0</v>
      </c>
      <c r="Q49" s="401">
        <f t="shared" si="2"/>
        <v>0</v>
      </c>
      <c r="R49" s="361"/>
      <c r="S49" s="361"/>
      <c r="T49" s="361"/>
      <c r="U49" s="361"/>
    </row>
    <row r="50" spans="1:21" ht="15.75" x14ac:dyDescent="0.25">
      <c r="A50" s="588"/>
      <c r="B50" s="632" t="s">
        <v>1528</v>
      </c>
      <c r="C50" s="489"/>
      <c r="D50" s="489"/>
      <c r="E50" s="489"/>
      <c r="F50" s="489"/>
      <c r="G50" s="361"/>
      <c r="H50" s="490"/>
      <c r="I50" s="491"/>
      <c r="J50" s="490"/>
      <c r="K50" s="491"/>
      <c r="L50" s="490"/>
      <c r="M50" s="491"/>
      <c r="N50" s="490"/>
      <c r="O50" s="491"/>
      <c r="P50" s="403">
        <f t="shared" si="1"/>
        <v>0</v>
      </c>
      <c r="Q50" s="401">
        <f t="shared" si="2"/>
        <v>0</v>
      </c>
      <c r="R50" s="361"/>
      <c r="S50" s="361"/>
      <c r="T50" s="361"/>
      <c r="U50" s="361"/>
    </row>
    <row r="51" spans="1:21" ht="15.75" x14ac:dyDescent="0.25">
      <c r="A51" s="588"/>
      <c r="B51" s="632"/>
      <c r="C51" s="489"/>
      <c r="D51" s="489"/>
      <c r="E51" s="489"/>
      <c r="F51" s="489"/>
      <c r="G51" s="361"/>
      <c r="H51" s="490"/>
      <c r="I51" s="491"/>
      <c r="J51" s="490"/>
      <c r="K51" s="491"/>
      <c r="L51" s="490"/>
      <c r="M51" s="491"/>
      <c r="N51" s="490"/>
      <c r="O51" s="491"/>
      <c r="P51" s="403">
        <f t="shared" si="1"/>
        <v>0</v>
      </c>
      <c r="Q51" s="401">
        <f t="shared" si="2"/>
        <v>0</v>
      </c>
      <c r="R51" s="361"/>
      <c r="S51" s="361"/>
      <c r="T51" s="361"/>
      <c r="U51" s="361"/>
    </row>
    <row r="52" spans="1:21" ht="15.75" x14ac:dyDescent="0.25">
      <c r="A52" s="588"/>
      <c r="B52" s="632"/>
      <c r="C52" s="489"/>
      <c r="D52" s="489"/>
      <c r="E52" s="489"/>
      <c r="F52" s="489"/>
      <c r="G52" s="361"/>
      <c r="H52" s="490"/>
      <c r="I52" s="491"/>
      <c r="J52" s="490"/>
      <c r="K52" s="491"/>
      <c r="L52" s="490"/>
      <c r="M52" s="491"/>
      <c r="N52" s="490"/>
      <c r="O52" s="491"/>
      <c r="P52" s="403">
        <f t="shared" si="1"/>
        <v>0</v>
      </c>
      <c r="Q52" s="401">
        <f t="shared" si="2"/>
        <v>0</v>
      </c>
      <c r="R52" s="361"/>
      <c r="S52" s="361"/>
      <c r="T52" s="361"/>
      <c r="U52" s="361"/>
    </row>
    <row r="53" spans="1:21" ht="15.75" x14ac:dyDescent="0.25">
      <c r="A53" s="588"/>
      <c r="B53" s="632"/>
      <c r="C53" s="489"/>
      <c r="D53" s="489"/>
      <c r="E53" s="489"/>
      <c r="F53" s="489"/>
      <c r="G53" s="361"/>
      <c r="H53" s="490"/>
      <c r="I53" s="491"/>
      <c r="J53" s="490"/>
      <c r="K53" s="491"/>
      <c r="L53" s="490"/>
      <c r="M53" s="491"/>
      <c r="N53" s="490"/>
      <c r="O53" s="491"/>
      <c r="P53" s="403">
        <f t="shared" si="1"/>
        <v>0</v>
      </c>
      <c r="Q53" s="401">
        <f t="shared" si="2"/>
        <v>0</v>
      </c>
      <c r="R53" s="361"/>
      <c r="S53" s="361"/>
      <c r="T53" s="361"/>
      <c r="U53" s="361"/>
    </row>
    <row r="54" spans="1:21" ht="15.75" x14ac:dyDescent="0.25">
      <c r="A54" s="588"/>
      <c r="B54" s="587" t="s">
        <v>1529</v>
      </c>
      <c r="C54" s="489"/>
      <c r="D54" s="489"/>
      <c r="E54" s="489"/>
      <c r="F54" s="489"/>
      <c r="G54" s="361"/>
      <c r="H54" s="490"/>
      <c r="I54" s="491"/>
      <c r="J54" s="490"/>
      <c r="K54" s="491"/>
      <c r="L54" s="490"/>
      <c r="M54" s="491"/>
      <c r="N54" s="490"/>
      <c r="O54" s="491"/>
      <c r="P54" s="403">
        <f t="shared" si="1"/>
        <v>0</v>
      </c>
      <c r="Q54" s="401">
        <f t="shared" si="2"/>
        <v>0</v>
      </c>
      <c r="R54" s="361"/>
      <c r="S54" s="361"/>
      <c r="T54" s="361"/>
      <c r="U54" s="361"/>
    </row>
    <row r="55" spans="1:21" ht="15.75" x14ac:dyDescent="0.25">
      <c r="A55" s="588"/>
      <c r="B55" s="588"/>
      <c r="C55" s="489"/>
      <c r="D55" s="489"/>
      <c r="E55" s="489"/>
      <c r="F55" s="489"/>
      <c r="G55" s="361"/>
      <c r="H55" s="490"/>
      <c r="I55" s="491"/>
      <c r="J55" s="490"/>
      <c r="K55" s="491"/>
      <c r="L55" s="490"/>
      <c r="M55" s="491"/>
      <c r="N55" s="490"/>
      <c r="O55" s="491"/>
      <c r="P55" s="403">
        <f t="shared" si="1"/>
        <v>0</v>
      </c>
      <c r="Q55" s="401">
        <f t="shared" si="2"/>
        <v>0</v>
      </c>
      <c r="R55" s="361"/>
      <c r="S55" s="361"/>
      <c r="T55" s="361"/>
      <c r="U55" s="361"/>
    </row>
    <row r="56" spans="1:21" ht="15.75" x14ac:dyDescent="0.25">
      <c r="A56" s="588"/>
      <c r="B56" s="588"/>
      <c r="C56" s="489"/>
      <c r="D56" s="489"/>
      <c r="E56" s="489"/>
      <c r="F56" s="489"/>
      <c r="G56" s="361"/>
      <c r="H56" s="490"/>
      <c r="I56" s="491"/>
      <c r="J56" s="490"/>
      <c r="K56" s="491"/>
      <c r="L56" s="490"/>
      <c r="M56" s="491"/>
      <c r="N56" s="490"/>
      <c r="O56" s="491"/>
      <c r="P56" s="403">
        <f t="shared" si="1"/>
        <v>0</v>
      </c>
      <c r="Q56" s="401">
        <f t="shared" si="2"/>
        <v>0</v>
      </c>
      <c r="R56" s="361"/>
      <c r="S56" s="361"/>
      <c r="T56" s="361"/>
      <c r="U56" s="361"/>
    </row>
    <row r="57" spans="1:21" ht="15.75" x14ac:dyDescent="0.25">
      <c r="A57" s="589"/>
      <c r="B57" s="589"/>
      <c r="C57" s="489"/>
      <c r="D57" s="489"/>
      <c r="E57" s="489"/>
      <c r="F57" s="489"/>
      <c r="G57" s="361"/>
      <c r="H57" s="490"/>
      <c r="I57" s="491"/>
      <c r="J57" s="490"/>
      <c r="K57" s="491"/>
      <c r="L57" s="490"/>
      <c r="M57" s="491"/>
      <c r="N57" s="490"/>
      <c r="O57" s="491"/>
      <c r="P57" s="403">
        <f t="shared" si="1"/>
        <v>0</v>
      </c>
      <c r="Q57" s="401">
        <f t="shared" si="2"/>
        <v>0</v>
      </c>
      <c r="R57" s="361"/>
      <c r="S57" s="361"/>
      <c r="T57" s="361"/>
      <c r="U57" s="361"/>
    </row>
    <row r="58" spans="1:21" ht="15.75" x14ac:dyDescent="0.25">
      <c r="A58" s="587" t="s">
        <v>1509</v>
      </c>
      <c r="B58" s="587" t="s">
        <v>1530</v>
      </c>
      <c r="C58" s="489"/>
      <c r="D58" s="489"/>
      <c r="E58" s="489"/>
      <c r="F58" s="489"/>
      <c r="G58" s="361"/>
      <c r="H58" s="490"/>
      <c r="I58" s="491"/>
      <c r="J58" s="490"/>
      <c r="K58" s="491"/>
      <c r="L58" s="490"/>
      <c r="M58" s="491"/>
      <c r="N58" s="490"/>
      <c r="O58" s="491"/>
      <c r="P58" s="403">
        <f t="shared" si="1"/>
        <v>0</v>
      </c>
      <c r="Q58" s="401">
        <f t="shared" si="2"/>
        <v>0</v>
      </c>
      <c r="R58" s="361"/>
      <c r="S58" s="361"/>
      <c r="T58" s="361"/>
      <c r="U58" s="361"/>
    </row>
    <row r="59" spans="1:21" ht="15.75" x14ac:dyDescent="0.25">
      <c r="A59" s="588"/>
      <c r="B59" s="588"/>
      <c r="C59" s="489"/>
      <c r="D59" s="489"/>
      <c r="E59" s="489"/>
      <c r="F59" s="489"/>
      <c r="G59" s="361"/>
      <c r="H59" s="490"/>
      <c r="I59" s="491"/>
      <c r="J59" s="490"/>
      <c r="K59" s="491"/>
      <c r="L59" s="490"/>
      <c r="M59" s="491"/>
      <c r="N59" s="490"/>
      <c r="O59" s="491"/>
      <c r="P59" s="403">
        <f t="shared" si="1"/>
        <v>0</v>
      </c>
      <c r="Q59" s="401">
        <f t="shared" si="2"/>
        <v>0</v>
      </c>
      <c r="R59" s="361"/>
      <c r="S59" s="361"/>
      <c r="T59" s="361"/>
      <c r="U59" s="361"/>
    </row>
    <row r="60" spans="1:21" ht="15.75" x14ac:dyDescent="0.25">
      <c r="A60" s="588"/>
      <c r="B60" s="588"/>
      <c r="C60" s="489"/>
      <c r="D60" s="489"/>
      <c r="E60" s="489"/>
      <c r="F60" s="489"/>
      <c r="G60" s="361"/>
      <c r="H60" s="490"/>
      <c r="I60" s="491"/>
      <c r="J60" s="490"/>
      <c r="K60" s="491"/>
      <c r="L60" s="490"/>
      <c r="M60" s="491"/>
      <c r="N60" s="490"/>
      <c r="O60" s="491"/>
      <c r="P60" s="403">
        <f t="shared" si="1"/>
        <v>0</v>
      </c>
      <c r="Q60" s="401">
        <f t="shared" si="2"/>
        <v>0</v>
      </c>
      <c r="R60" s="361"/>
      <c r="S60" s="361"/>
      <c r="T60" s="361"/>
      <c r="U60" s="361"/>
    </row>
    <row r="61" spans="1:21" ht="15.75" x14ac:dyDescent="0.25">
      <c r="A61" s="588"/>
      <c r="B61" s="589"/>
      <c r="C61" s="489"/>
      <c r="D61" s="489"/>
      <c r="E61" s="489"/>
      <c r="F61" s="489"/>
      <c r="G61" s="361"/>
      <c r="H61" s="490"/>
      <c r="I61" s="491"/>
      <c r="J61" s="490"/>
      <c r="K61" s="491"/>
      <c r="L61" s="490"/>
      <c r="M61" s="491"/>
      <c r="N61" s="490"/>
      <c r="O61" s="491"/>
      <c r="P61" s="403">
        <f t="shared" si="1"/>
        <v>0</v>
      </c>
      <c r="Q61" s="401">
        <f t="shared" si="2"/>
        <v>0</v>
      </c>
      <c r="R61" s="361"/>
      <c r="S61" s="361"/>
      <c r="T61" s="361"/>
      <c r="U61" s="361"/>
    </row>
    <row r="62" spans="1:21" ht="15.75" x14ac:dyDescent="0.25">
      <c r="A62" s="588"/>
      <c r="B62" s="587" t="s">
        <v>1531</v>
      </c>
      <c r="C62" s="489"/>
      <c r="D62" s="489"/>
      <c r="E62" s="489"/>
      <c r="F62" s="489"/>
      <c r="G62" s="361"/>
      <c r="H62" s="490"/>
      <c r="I62" s="491"/>
      <c r="J62" s="490"/>
      <c r="K62" s="491"/>
      <c r="L62" s="490"/>
      <c r="M62" s="491"/>
      <c r="N62" s="490"/>
      <c r="O62" s="491"/>
      <c r="P62" s="403">
        <f t="shared" si="1"/>
        <v>0</v>
      </c>
      <c r="Q62" s="401">
        <f t="shared" si="2"/>
        <v>0</v>
      </c>
      <c r="R62" s="361"/>
      <c r="S62" s="361"/>
      <c r="T62" s="361"/>
      <c r="U62" s="361"/>
    </row>
    <row r="63" spans="1:21" ht="15.75" x14ac:dyDescent="0.25">
      <c r="A63" s="588"/>
      <c r="B63" s="588"/>
      <c r="C63" s="489"/>
      <c r="D63" s="489"/>
      <c r="E63" s="489"/>
      <c r="F63" s="489"/>
      <c r="G63" s="361"/>
      <c r="H63" s="490"/>
      <c r="I63" s="491"/>
      <c r="J63" s="490"/>
      <c r="K63" s="491"/>
      <c r="L63" s="490"/>
      <c r="M63" s="491"/>
      <c r="N63" s="490"/>
      <c r="O63" s="491"/>
      <c r="P63" s="403">
        <f t="shared" si="1"/>
        <v>0</v>
      </c>
      <c r="Q63" s="401">
        <f t="shared" si="2"/>
        <v>0</v>
      </c>
      <c r="R63" s="361"/>
      <c r="S63" s="361"/>
      <c r="T63" s="361"/>
      <c r="U63" s="361"/>
    </row>
    <row r="64" spans="1:21" ht="15.75" x14ac:dyDescent="0.25">
      <c r="A64" s="588"/>
      <c r="B64" s="588"/>
      <c r="C64" s="489"/>
      <c r="D64" s="489"/>
      <c r="E64" s="489"/>
      <c r="F64" s="489"/>
      <c r="G64" s="361"/>
      <c r="H64" s="490"/>
      <c r="I64" s="491"/>
      <c r="J64" s="490"/>
      <c r="K64" s="491"/>
      <c r="L64" s="490"/>
      <c r="M64" s="491"/>
      <c r="N64" s="490"/>
      <c r="O64" s="491"/>
      <c r="P64" s="403">
        <f t="shared" si="1"/>
        <v>0</v>
      </c>
      <c r="Q64" s="401">
        <f t="shared" si="2"/>
        <v>0</v>
      </c>
      <c r="R64" s="361"/>
      <c r="S64" s="361"/>
      <c r="T64" s="361"/>
      <c r="U64" s="361"/>
    </row>
    <row r="65" spans="1:21" ht="15.75" x14ac:dyDescent="0.25">
      <c r="A65" s="588"/>
      <c r="B65" s="589"/>
      <c r="C65" s="489"/>
      <c r="D65" s="489"/>
      <c r="E65" s="489"/>
      <c r="F65" s="489"/>
      <c r="G65" s="361"/>
      <c r="H65" s="490"/>
      <c r="I65" s="491"/>
      <c r="J65" s="490"/>
      <c r="K65" s="491"/>
      <c r="L65" s="490"/>
      <c r="M65" s="491"/>
      <c r="N65" s="490"/>
      <c r="O65" s="491"/>
      <c r="P65" s="403">
        <f t="shared" si="1"/>
        <v>0</v>
      </c>
      <c r="Q65" s="401">
        <f t="shared" si="2"/>
        <v>0</v>
      </c>
      <c r="R65" s="361"/>
      <c r="S65" s="361"/>
      <c r="T65" s="361"/>
      <c r="U65" s="361"/>
    </row>
    <row r="66" spans="1:21" ht="15.75" x14ac:dyDescent="0.25">
      <c r="A66" s="588"/>
      <c r="B66" s="587" t="s">
        <v>1532</v>
      </c>
      <c r="C66" s="489"/>
      <c r="D66" s="489"/>
      <c r="E66" s="489"/>
      <c r="F66" s="489"/>
      <c r="G66" s="361"/>
      <c r="H66" s="490"/>
      <c r="I66" s="491"/>
      <c r="J66" s="490"/>
      <c r="K66" s="491"/>
      <c r="L66" s="490"/>
      <c r="M66" s="491"/>
      <c r="N66" s="490"/>
      <c r="O66" s="491"/>
      <c r="P66" s="403">
        <f t="shared" si="1"/>
        <v>0</v>
      </c>
      <c r="Q66" s="401">
        <f t="shared" si="2"/>
        <v>0</v>
      </c>
      <c r="R66" s="361"/>
      <c r="S66" s="361"/>
      <c r="T66" s="361"/>
      <c r="U66" s="361"/>
    </row>
    <row r="67" spans="1:21" ht="15.75" x14ac:dyDescent="0.25">
      <c r="A67" s="588"/>
      <c r="B67" s="588"/>
      <c r="C67" s="489"/>
      <c r="D67" s="489"/>
      <c r="E67" s="489"/>
      <c r="F67" s="489"/>
      <c r="G67" s="361"/>
      <c r="H67" s="490"/>
      <c r="I67" s="491"/>
      <c r="J67" s="490"/>
      <c r="K67" s="491"/>
      <c r="L67" s="490"/>
      <c r="M67" s="491"/>
      <c r="N67" s="490"/>
      <c r="O67" s="491"/>
      <c r="P67" s="403">
        <f t="shared" si="1"/>
        <v>0</v>
      </c>
      <c r="Q67" s="401">
        <f t="shared" si="2"/>
        <v>0</v>
      </c>
      <c r="R67" s="361"/>
      <c r="S67" s="361"/>
      <c r="T67" s="361"/>
      <c r="U67" s="361"/>
    </row>
    <row r="68" spans="1:21" ht="15.75" x14ac:dyDescent="0.25">
      <c r="A68" s="588"/>
      <c r="B68" s="588"/>
      <c r="C68" s="489"/>
      <c r="D68" s="489"/>
      <c r="E68" s="489"/>
      <c r="F68" s="489"/>
      <c r="G68" s="361"/>
      <c r="H68" s="490"/>
      <c r="I68" s="491"/>
      <c r="J68" s="490"/>
      <c r="K68" s="491"/>
      <c r="L68" s="490"/>
      <c r="M68" s="491"/>
      <c r="N68" s="490"/>
      <c r="O68" s="491"/>
      <c r="P68" s="403">
        <f t="shared" si="1"/>
        <v>0</v>
      </c>
      <c r="Q68" s="401">
        <f t="shared" si="2"/>
        <v>0</v>
      </c>
      <c r="R68" s="361"/>
      <c r="S68" s="361"/>
      <c r="T68" s="361"/>
      <c r="U68" s="361"/>
    </row>
    <row r="69" spans="1:21" ht="15.75" x14ac:dyDescent="0.25">
      <c r="A69" s="588"/>
      <c r="B69" s="589"/>
      <c r="C69" s="489"/>
      <c r="D69" s="489"/>
      <c r="E69" s="489"/>
      <c r="F69" s="489"/>
      <c r="G69" s="361"/>
      <c r="H69" s="490"/>
      <c r="I69" s="491"/>
      <c r="J69" s="490"/>
      <c r="K69" s="491"/>
      <c r="L69" s="490"/>
      <c r="M69" s="491"/>
      <c r="N69" s="490"/>
      <c r="O69" s="491"/>
      <c r="P69" s="403">
        <f t="shared" si="1"/>
        <v>0</v>
      </c>
      <c r="Q69" s="401">
        <f t="shared" si="2"/>
        <v>0</v>
      </c>
      <c r="R69" s="361"/>
      <c r="S69" s="361"/>
      <c r="T69" s="361"/>
      <c r="U69" s="361"/>
    </row>
    <row r="70" spans="1:21" ht="15.75" x14ac:dyDescent="0.25">
      <c r="A70" s="588"/>
      <c r="B70" s="587" t="s">
        <v>1533</v>
      </c>
      <c r="C70" s="489"/>
      <c r="D70" s="489"/>
      <c r="E70" s="489"/>
      <c r="F70" s="489"/>
      <c r="G70" s="361"/>
      <c r="H70" s="490"/>
      <c r="I70" s="491"/>
      <c r="J70" s="490"/>
      <c r="K70" s="491"/>
      <c r="L70" s="490"/>
      <c r="M70" s="491"/>
      <c r="N70" s="490"/>
      <c r="O70" s="491"/>
      <c r="P70" s="403">
        <f t="shared" si="1"/>
        <v>0</v>
      </c>
      <c r="Q70" s="401">
        <f t="shared" si="2"/>
        <v>0</v>
      </c>
      <c r="R70" s="361"/>
      <c r="S70" s="361"/>
      <c r="T70" s="361"/>
      <c r="U70" s="361"/>
    </row>
    <row r="71" spans="1:21" ht="15.75" x14ac:dyDescent="0.25">
      <c r="A71" s="588"/>
      <c r="B71" s="588"/>
      <c r="C71" s="489"/>
      <c r="D71" s="489"/>
      <c r="E71" s="489"/>
      <c r="F71" s="489"/>
      <c r="G71" s="361"/>
      <c r="H71" s="490"/>
      <c r="I71" s="491"/>
      <c r="J71" s="490"/>
      <c r="K71" s="491"/>
      <c r="L71" s="490"/>
      <c r="M71" s="491"/>
      <c r="N71" s="490"/>
      <c r="O71" s="491"/>
      <c r="P71" s="403">
        <f t="shared" si="1"/>
        <v>0</v>
      </c>
      <c r="Q71" s="401">
        <f t="shared" si="2"/>
        <v>0</v>
      </c>
      <c r="R71" s="361"/>
      <c r="S71" s="361"/>
      <c r="T71" s="361"/>
      <c r="U71" s="361"/>
    </row>
    <row r="72" spans="1:21" ht="15.75" x14ac:dyDescent="0.25">
      <c r="A72" s="588"/>
      <c r="B72" s="588"/>
      <c r="C72" s="489"/>
      <c r="D72" s="489"/>
      <c r="E72" s="489"/>
      <c r="F72" s="489"/>
      <c r="G72" s="361"/>
      <c r="H72" s="490"/>
      <c r="I72" s="491"/>
      <c r="J72" s="490"/>
      <c r="K72" s="491"/>
      <c r="L72" s="490"/>
      <c r="M72" s="491"/>
      <c r="N72" s="490"/>
      <c r="O72" s="491"/>
      <c r="P72" s="403">
        <f t="shared" si="1"/>
        <v>0</v>
      </c>
      <c r="Q72" s="401">
        <f t="shared" si="2"/>
        <v>0</v>
      </c>
      <c r="R72" s="361"/>
      <c r="S72" s="361"/>
      <c r="T72" s="361"/>
      <c r="U72" s="361"/>
    </row>
    <row r="73" spans="1:21" ht="15.75" x14ac:dyDescent="0.25">
      <c r="A73" s="589"/>
      <c r="B73" s="589"/>
      <c r="C73" s="489"/>
      <c r="D73" s="489"/>
      <c r="E73" s="489"/>
      <c r="F73" s="489"/>
      <c r="G73" s="361"/>
      <c r="H73" s="361"/>
      <c r="I73" s="491"/>
      <c r="J73" s="361"/>
      <c r="K73" s="491"/>
      <c r="L73" s="361"/>
      <c r="M73" s="491"/>
      <c r="N73" s="361"/>
      <c r="O73" s="491"/>
      <c r="P73" s="403">
        <f t="shared" ref="P73:Q73" si="3">H73+J73+L73+N73</f>
        <v>0</v>
      </c>
      <c r="Q73" s="401">
        <f t="shared" si="3"/>
        <v>0</v>
      </c>
      <c r="R73" s="492"/>
      <c r="S73" s="361"/>
      <c r="T73" s="361"/>
      <c r="U73" s="361"/>
    </row>
    <row r="74" spans="1:21" ht="15.75" x14ac:dyDescent="0.25">
      <c r="A74" s="294"/>
      <c r="B74" s="295"/>
      <c r="C74" s="295"/>
      <c r="D74" s="295"/>
      <c r="E74" s="294" t="s">
        <v>1511</v>
      </c>
      <c r="F74" s="295"/>
      <c r="G74" s="296"/>
      <c r="H74" s="75">
        <f t="shared" ref="H74:Q74" si="4">SUM(H18:H73)</f>
        <v>0</v>
      </c>
      <c r="I74" s="234">
        <f t="shared" si="4"/>
        <v>0</v>
      </c>
      <c r="J74" s="75">
        <f t="shared" si="4"/>
        <v>0</v>
      </c>
      <c r="K74" s="234">
        <f t="shared" si="4"/>
        <v>0</v>
      </c>
      <c r="L74" s="75">
        <f t="shared" si="4"/>
        <v>0</v>
      </c>
      <c r="M74" s="234">
        <f t="shared" si="4"/>
        <v>0</v>
      </c>
      <c r="N74" s="75">
        <f t="shared" si="4"/>
        <v>0</v>
      </c>
      <c r="O74" s="234">
        <f t="shared" si="4"/>
        <v>0</v>
      </c>
      <c r="P74" s="234">
        <f t="shared" si="4"/>
        <v>0</v>
      </c>
      <c r="Q74" s="234">
        <f t="shared" si="4"/>
        <v>0</v>
      </c>
      <c r="R74" s="68"/>
      <c r="S74" s="68"/>
      <c r="T74" s="68"/>
      <c r="U74" s="68"/>
    </row>
  </sheetData>
  <mergeCells count="37">
    <mergeCell ref="A7:A9"/>
    <mergeCell ref="B7:B9"/>
    <mergeCell ref="C7:C9"/>
    <mergeCell ref="E7:E9"/>
    <mergeCell ref="F7:F9"/>
    <mergeCell ref="D7:D9"/>
    <mergeCell ref="F1:M1"/>
    <mergeCell ref="G7:G9"/>
    <mergeCell ref="H7:O7"/>
    <mergeCell ref="H8:I8"/>
    <mergeCell ref="J8:K8"/>
    <mergeCell ref="L8:M8"/>
    <mergeCell ref="N8:O8"/>
    <mergeCell ref="R7:R9"/>
    <mergeCell ref="S7:S9"/>
    <mergeCell ref="T7:T9"/>
    <mergeCell ref="U7:U9"/>
    <mergeCell ref="P7:Q8"/>
    <mergeCell ref="B34:B37"/>
    <mergeCell ref="A11:A37"/>
    <mergeCell ref="B11:B17"/>
    <mergeCell ref="B58:B61"/>
    <mergeCell ref="B62:B65"/>
    <mergeCell ref="B18:B21"/>
    <mergeCell ref="B22:B25"/>
    <mergeCell ref="B26:B29"/>
    <mergeCell ref="B30:B33"/>
    <mergeCell ref="B66:B69"/>
    <mergeCell ref="B70:B73"/>
    <mergeCell ref="A38:A45"/>
    <mergeCell ref="B38:B41"/>
    <mergeCell ref="B42:B45"/>
    <mergeCell ref="A46:A57"/>
    <mergeCell ref="B46:B49"/>
    <mergeCell ref="B50:B53"/>
    <mergeCell ref="B54:B57"/>
    <mergeCell ref="A58:A7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_x000a_"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9 D10:D17 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1:C73">
      <formula1>$P$1:$AD$1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80" zoomScaleNormal="80" workbookViewId="0">
      <pane ySplit="11" topLeftCell="A354" activePane="bottomLeft" state="frozen"/>
      <selection activeCell="A11" sqref="A11"/>
      <selection pane="bottomLeft" activeCell="B366" sqref="B366"/>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4" customWidth="1"/>
    <col min="25" max="27" width="34.28515625" style="174" customWidth="1"/>
    <col min="28" max="44" width="24.28515625" style="174" customWidth="1"/>
    <col min="45" max="16384" width="11.5703125" style="86"/>
  </cols>
  <sheetData>
    <row r="1" spans="1:571" ht="26.25" hidden="1" x14ac:dyDescent="0.25">
      <c r="A1" s="186"/>
      <c r="B1" s="189"/>
      <c r="C1" s="186" t="s">
        <v>249</v>
      </c>
      <c r="D1" s="189" t="s">
        <v>250</v>
      </c>
      <c r="E1" s="180" t="s">
        <v>251</v>
      </c>
      <c r="F1" s="180" t="s">
        <v>494</v>
      </c>
      <c r="G1" s="180" t="s">
        <v>496</v>
      </c>
      <c r="H1" s="180" t="s">
        <v>498</v>
      </c>
      <c r="I1" s="180" t="s">
        <v>500</v>
      </c>
      <c r="J1" s="180" t="s">
        <v>502</v>
      </c>
      <c r="K1" s="180" t="s">
        <v>504</v>
      </c>
      <c r="L1" s="180" t="s">
        <v>252</v>
      </c>
      <c r="M1" s="180" t="s">
        <v>507</v>
      </c>
      <c r="N1" s="180" t="s">
        <v>253</v>
      </c>
      <c r="O1" s="180" t="s">
        <v>509</v>
      </c>
      <c r="P1" s="180" t="s">
        <v>511</v>
      </c>
      <c r="Q1" s="180" t="s">
        <v>513</v>
      </c>
      <c r="R1" s="180" t="s">
        <v>511</v>
      </c>
      <c r="S1" s="180" t="s">
        <v>513</v>
      </c>
      <c r="T1" s="180" t="s">
        <v>513</v>
      </c>
      <c r="U1" s="180" t="s">
        <v>254</v>
      </c>
      <c r="V1" s="180" t="s">
        <v>514</v>
      </c>
      <c r="W1" s="180" t="s">
        <v>517</v>
      </c>
      <c r="X1" s="180" t="s">
        <v>517</v>
      </c>
      <c r="Y1" s="180" t="s">
        <v>255</v>
      </c>
      <c r="Z1" s="469"/>
      <c r="AA1" s="180" t="s">
        <v>255</v>
      </c>
      <c r="AB1" s="180" t="s">
        <v>519</v>
      </c>
      <c r="AC1" s="180" t="s">
        <v>256</v>
      </c>
      <c r="AD1" s="180" t="s">
        <v>520</v>
      </c>
      <c r="AE1" s="180" t="s">
        <v>521</v>
      </c>
      <c r="AF1" s="180" t="s">
        <v>525</v>
      </c>
      <c r="AG1" s="180" t="s">
        <v>272</v>
      </c>
      <c r="AH1" s="180" t="s">
        <v>526</v>
      </c>
      <c r="AI1" s="180" t="s">
        <v>528</v>
      </c>
      <c r="AJ1" s="180" t="s">
        <v>530</v>
      </c>
      <c r="AK1" s="180" t="s">
        <v>273</v>
      </c>
      <c r="AL1" s="180" t="s">
        <v>532</v>
      </c>
      <c r="AM1" s="180" t="s">
        <v>534</v>
      </c>
      <c r="AN1" s="180" t="s">
        <v>536</v>
      </c>
      <c r="AO1" s="180" t="s">
        <v>538</v>
      </c>
      <c r="AP1" s="180" t="s">
        <v>248</v>
      </c>
      <c r="AQ1" s="180" t="s">
        <v>540</v>
      </c>
      <c r="AR1" s="189" t="s">
        <v>257</v>
      </c>
      <c r="AS1" s="180" t="s">
        <v>542</v>
      </c>
      <c r="AT1" s="180" t="s">
        <v>258</v>
      </c>
      <c r="AU1" s="180" t="s">
        <v>544</v>
      </c>
      <c r="AV1" s="180" t="s">
        <v>546</v>
      </c>
      <c r="AW1" s="180" t="s">
        <v>259</v>
      </c>
      <c r="AX1" s="180" t="s">
        <v>548</v>
      </c>
      <c r="AY1" s="180" t="s">
        <v>550</v>
      </c>
      <c r="AZ1" s="180" t="s">
        <v>260</v>
      </c>
      <c r="BA1" s="180" t="s">
        <v>551</v>
      </c>
      <c r="BB1" s="180" t="s">
        <v>553</v>
      </c>
      <c r="BC1" s="180" t="s">
        <v>554</v>
      </c>
      <c r="BD1" s="180" t="s">
        <v>555</v>
      </c>
      <c r="BE1" s="180" t="s">
        <v>557</v>
      </c>
      <c r="BF1" s="180" t="s">
        <v>559</v>
      </c>
      <c r="BG1" s="180" t="s">
        <v>560</v>
      </c>
      <c r="BH1" s="180" t="s">
        <v>261</v>
      </c>
      <c r="BI1" s="180" t="s">
        <v>562</v>
      </c>
      <c r="BJ1" s="180" t="s">
        <v>564</v>
      </c>
      <c r="BK1" s="180" t="s">
        <v>566</v>
      </c>
      <c r="BL1" s="180" t="s">
        <v>568</v>
      </c>
      <c r="BM1" s="180" t="s">
        <v>570</v>
      </c>
      <c r="BN1" s="180" t="s">
        <v>572</v>
      </c>
      <c r="BO1" s="180" t="s">
        <v>574</v>
      </c>
      <c r="BP1" s="180" t="s">
        <v>576</v>
      </c>
      <c r="BQ1" s="180" t="s">
        <v>274</v>
      </c>
      <c r="BR1" s="180" t="s">
        <v>578</v>
      </c>
      <c r="BS1" s="180" t="s">
        <v>580</v>
      </c>
      <c r="BT1" s="180" t="s">
        <v>582</v>
      </c>
      <c r="BU1" s="180" t="s">
        <v>584</v>
      </c>
      <c r="BV1" s="180" t="s">
        <v>586</v>
      </c>
      <c r="BW1" s="180" t="s">
        <v>588</v>
      </c>
      <c r="BX1" s="180" t="s">
        <v>590</v>
      </c>
      <c r="BY1" s="180" t="s">
        <v>592</v>
      </c>
      <c r="BZ1" s="180" t="s">
        <v>594</v>
      </c>
      <c r="CA1" s="180" t="s">
        <v>596</v>
      </c>
      <c r="CB1" s="189" t="s">
        <v>262</v>
      </c>
      <c r="CC1" s="180" t="s">
        <v>263</v>
      </c>
      <c r="CD1" s="180" t="s">
        <v>598</v>
      </c>
      <c r="CE1" s="180" t="s">
        <v>264</v>
      </c>
      <c r="CF1" s="180" t="s">
        <v>600</v>
      </c>
      <c r="CG1" s="180" t="s">
        <v>602</v>
      </c>
      <c r="CH1" s="189" t="s">
        <v>265</v>
      </c>
      <c r="CI1" s="180" t="s">
        <v>266</v>
      </c>
      <c r="CJ1" s="180" t="s">
        <v>604</v>
      </c>
      <c r="CK1" s="180" t="s">
        <v>267</v>
      </c>
      <c r="CL1" s="180" t="s">
        <v>606</v>
      </c>
      <c r="CM1" s="180" t="s">
        <v>608</v>
      </c>
      <c r="CN1" s="180" t="s">
        <v>610</v>
      </c>
      <c r="CO1" s="189" t="s">
        <v>268</v>
      </c>
      <c r="CP1" s="180" t="s">
        <v>616</v>
      </c>
      <c r="CQ1" s="180" t="s">
        <v>618</v>
      </c>
      <c r="CR1" s="180" t="s">
        <v>269</v>
      </c>
      <c r="CS1" s="180" t="s">
        <v>612</v>
      </c>
      <c r="CT1" s="180" t="s">
        <v>614</v>
      </c>
      <c r="CU1" s="180" t="s">
        <v>270</v>
      </c>
      <c r="CV1" s="180" t="s">
        <v>620</v>
      </c>
      <c r="CW1" s="180" t="s">
        <v>271</v>
      </c>
      <c r="CX1" s="180" t="s">
        <v>621</v>
      </c>
      <c r="CY1" s="177" t="s">
        <v>275</v>
      </c>
      <c r="CZ1" s="189" t="s">
        <v>276</v>
      </c>
      <c r="DA1" s="180" t="s">
        <v>622</v>
      </c>
      <c r="DB1" s="180" t="s">
        <v>623</v>
      </c>
      <c r="DC1" s="180" t="s">
        <v>625</v>
      </c>
      <c r="DD1" s="180" t="s">
        <v>277</v>
      </c>
      <c r="DE1" s="180" t="s">
        <v>627</v>
      </c>
      <c r="DF1" s="180" t="s">
        <v>629</v>
      </c>
      <c r="DG1" s="180" t="s">
        <v>631</v>
      </c>
      <c r="DH1" s="180" t="s">
        <v>633</v>
      </c>
      <c r="DI1" s="180" t="s">
        <v>635</v>
      </c>
      <c r="DJ1" s="180" t="s">
        <v>637</v>
      </c>
      <c r="DK1" s="189" t="s">
        <v>278</v>
      </c>
      <c r="DL1" s="180" t="s">
        <v>279</v>
      </c>
      <c r="DM1" s="180" t="s">
        <v>639</v>
      </c>
      <c r="DN1" s="180" t="s">
        <v>280</v>
      </c>
      <c r="DO1" s="180" t="s">
        <v>641</v>
      </c>
      <c r="DP1" s="180" t="s">
        <v>643</v>
      </c>
      <c r="DQ1" s="180" t="s">
        <v>645</v>
      </c>
      <c r="DR1" s="180" t="s">
        <v>647</v>
      </c>
      <c r="DS1" s="180" t="s">
        <v>649</v>
      </c>
      <c r="DT1" s="180" t="s">
        <v>651</v>
      </c>
      <c r="DU1" s="180" t="s">
        <v>653</v>
      </c>
      <c r="DV1" s="180" t="s">
        <v>281</v>
      </c>
      <c r="DW1" s="180" t="s">
        <v>655</v>
      </c>
      <c r="DX1" s="180" t="s">
        <v>657</v>
      </c>
      <c r="DY1" s="180" t="s">
        <v>659</v>
      </c>
      <c r="DZ1" s="189" t="s">
        <v>282</v>
      </c>
      <c r="EA1" s="180" t="s">
        <v>661</v>
      </c>
      <c r="EB1" s="180" t="s">
        <v>283</v>
      </c>
      <c r="EC1" s="180" t="s">
        <v>663</v>
      </c>
      <c r="ED1" s="180" t="s">
        <v>284</v>
      </c>
      <c r="EE1" s="180" t="s">
        <v>665</v>
      </c>
      <c r="EF1" s="180" t="s">
        <v>667</v>
      </c>
      <c r="EG1" s="180" t="s">
        <v>669</v>
      </c>
      <c r="EH1" s="180" t="s">
        <v>671</v>
      </c>
      <c r="EI1" s="180" t="s">
        <v>673</v>
      </c>
      <c r="EJ1" s="180" t="s">
        <v>675</v>
      </c>
      <c r="EK1" s="180" t="s">
        <v>677</v>
      </c>
      <c r="EL1" s="180" t="s">
        <v>679</v>
      </c>
      <c r="EM1" s="180" t="s">
        <v>681</v>
      </c>
      <c r="EN1" s="180" t="s">
        <v>683</v>
      </c>
      <c r="EO1" s="180" t="s">
        <v>685</v>
      </c>
      <c r="EP1" s="189" t="s">
        <v>285</v>
      </c>
      <c r="EQ1" s="180" t="s">
        <v>687</v>
      </c>
      <c r="ER1" s="180" t="s">
        <v>286</v>
      </c>
      <c r="ES1" s="180" t="s">
        <v>689</v>
      </c>
      <c r="ET1" s="180" t="s">
        <v>691</v>
      </c>
      <c r="EU1" s="180" t="s">
        <v>287</v>
      </c>
      <c r="EV1" s="180" t="s">
        <v>693</v>
      </c>
      <c r="EW1" s="180" t="s">
        <v>695</v>
      </c>
      <c r="EX1" s="180" t="s">
        <v>288</v>
      </c>
      <c r="EY1" s="180" t="s">
        <v>697</v>
      </c>
      <c r="EZ1" s="180" t="s">
        <v>699</v>
      </c>
      <c r="FA1" s="180" t="s">
        <v>701</v>
      </c>
      <c r="FB1" s="180" t="s">
        <v>289</v>
      </c>
      <c r="FC1" s="180" t="s">
        <v>703</v>
      </c>
      <c r="FD1" s="180" t="s">
        <v>705</v>
      </c>
      <c r="FE1" s="189" t="s">
        <v>290</v>
      </c>
      <c r="FF1" s="180" t="s">
        <v>291</v>
      </c>
      <c r="FG1" s="180" t="s">
        <v>707</v>
      </c>
      <c r="FH1" s="180" t="s">
        <v>709</v>
      </c>
      <c r="FI1" s="180" t="s">
        <v>711</v>
      </c>
      <c r="FJ1" s="180" t="s">
        <v>713</v>
      </c>
      <c r="FK1" s="180" t="s">
        <v>292</v>
      </c>
      <c r="FL1" s="180" t="s">
        <v>715</v>
      </c>
      <c r="FM1" s="180" t="s">
        <v>717</v>
      </c>
      <c r="FN1" s="180" t="s">
        <v>719</v>
      </c>
      <c r="FO1" s="180" t="s">
        <v>721</v>
      </c>
      <c r="FP1" s="180" t="s">
        <v>723</v>
      </c>
      <c r="FQ1" s="180" t="s">
        <v>293</v>
      </c>
      <c r="FR1" s="180" t="s">
        <v>726</v>
      </c>
      <c r="FS1" s="180" t="s">
        <v>294</v>
      </c>
      <c r="FT1" s="180" t="s">
        <v>729</v>
      </c>
      <c r="FU1" s="180" t="s">
        <v>730</v>
      </c>
      <c r="FV1" s="180" t="s">
        <v>732</v>
      </c>
      <c r="FW1" s="180" t="s">
        <v>295</v>
      </c>
      <c r="FX1" s="180" t="s">
        <v>735</v>
      </c>
      <c r="FY1" s="180" t="s">
        <v>736</v>
      </c>
      <c r="FZ1" s="180" t="s">
        <v>738</v>
      </c>
      <c r="GA1" s="180" t="s">
        <v>296</v>
      </c>
      <c r="GB1" s="180" t="s">
        <v>741</v>
      </c>
      <c r="GC1" s="180" t="s">
        <v>743</v>
      </c>
      <c r="GD1" s="180" t="s">
        <v>745</v>
      </c>
      <c r="GE1" s="189" t="s">
        <v>297</v>
      </c>
      <c r="GF1" s="189" t="s">
        <v>298</v>
      </c>
      <c r="GG1" s="180" t="s">
        <v>304</v>
      </c>
      <c r="GH1" s="180" t="s">
        <v>747</v>
      </c>
      <c r="GI1" s="180" t="s">
        <v>749</v>
      </c>
      <c r="GJ1" s="180" t="s">
        <v>751</v>
      </c>
      <c r="GK1" s="180" t="s">
        <v>753</v>
      </c>
      <c r="GL1" s="180" t="s">
        <v>755</v>
      </c>
      <c r="GM1" s="180" t="s">
        <v>757</v>
      </c>
      <c r="GN1" s="189" t="s">
        <v>299</v>
      </c>
      <c r="GO1" s="180" t="s">
        <v>305</v>
      </c>
      <c r="GP1" s="180" t="s">
        <v>759</v>
      </c>
      <c r="GQ1" s="180" t="s">
        <v>761</v>
      </c>
      <c r="GR1" s="180" t="s">
        <v>762</v>
      </c>
      <c r="GS1" s="180" t="s">
        <v>306</v>
      </c>
      <c r="GT1" s="180" t="s">
        <v>765</v>
      </c>
      <c r="GU1" s="180" t="s">
        <v>766</v>
      </c>
      <c r="GV1" s="189" t="s">
        <v>300</v>
      </c>
      <c r="GW1" s="180" t="s">
        <v>301</v>
      </c>
      <c r="GX1" s="180" t="s">
        <v>768</v>
      </c>
      <c r="GY1" s="180" t="s">
        <v>770</v>
      </c>
      <c r="GZ1" s="180" t="s">
        <v>772</v>
      </c>
      <c r="HA1" s="180" t="s">
        <v>774</v>
      </c>
      <c r="HB1" s="180" t="s">
        <v>776</v>
      </c>
      <c r="HC1" s="189" t="s">
        <v>302</v>
      </c>
      <c r="HD1" s="180" t="s">
        <v>303</v>
      </c>
      <c r="HE1" s="180" t="s">
        <v>778</v>
      </c>
      <c r="HF1" s="180" t="s">
        <v>780</v>
      </c>
      <c r="HG1" s="180" t="s">
        <v>782</v>
      </c>
      <c r="HH1" s="180" t="s">
        <v>784</v>
      </c>
      <c r="HI1" s="180" t="s">
        <v>786</v>
      </c>
      <c r="HJ1" s="180" t="s">
        <v>788</v>
      </c>
      <c r="HK1" s="177" t="s">
        <v>307</v>
      </c>
      <c r="HL1" s="189" t="s">
        <v>308</v>
      </c>
      <c r="HM1" s="180" t="s">
        <v>309</v>
      </c>
      <c r="HN1" s="180" t="s">
        <v>790</v>
      </c>
      <c r="HO1" s="180" t="s">
        <v>792</v>
      </c>
      <c r="HP1" s="180" t="s">
        <v>794</v>
      </c>
      <c r="HQ1" s="180" t="s">
        <v>796</v>
      </c>
      <c r="HR1" s="180" t="s">
        <v>310</v>
      </c>
      <c r="HS1" s="180" t="s">
        <v>799</v>
      </c>
      <c r="HT1" s="180" t="s">
        <v>327</v>
      </c>
      <c r="HU1" s="180" t="s">
        <v>837</v>
      </c>
      <c r="HV1" s="180" t="s">
        <v>839</v>
      </c>
      <c r="HW1" s="180" t="s">
        <v>841</v>
      </c>
      <c r="HX1" s="189" t="s">
        <v>311</v>
      </c>
      <c r="HY1" s="180" t="s">
        <v>801</v>
      </c>
      <c r="HZ1" s="180" t="s">
        <v>803</v>
      </c>
      <c r="IA1" s="180" t="s">
        <v>312</v>
      </c>
      <c r="IB1" s="180" t="s">
        <v>806</v>
      </c>
      <c r="IC1" s="180" t="s">
        <v>808</v>
      </c>
      <c r="ID1" s="180" t="s">
        <v>809</v>
      </c>
      <c r="IE1" s="180" t="s">
        <v>811</v>
      </c>
      <c r="IF1" s="189" t="s">
        <v>313</v>
      </c>
      <c r="IG1" s="180" t="s">
        <v>813</v>
      </c>
      <c r="IH1" s="180" t="s">
        <v>815</v>
      </c>
      <c r="II1" s="180" t="s">
        <v>817</v>
      </c>
      <c r="IJ1" s="180" t="s">
        <v>314</v>
      </c>
      <c r="IK1" s="180" t="s">
        <v>819</v>
      </c>
      <c r="IL1" s="180" t="s">
        <v>821</v>
      </c>
      <c r="IM1" s="180" t="s">
        <v>315</v>
      </c>
      <c r="IN1" s="180" t="s">
        <v>823</v>
      </c>
      <c r="IO1" s="180" t="s">
        <v>825</v>
      </c>
      <c r="IP1" s="180" t="s">
        <v>316</v>
      </c>
      <c r="IQ1" s="180" t="s">
        <v>827</v>
      </c>
      <c r="IR1" s="180" t="s">
        <v>829</v>
      </c>
      <c r="IS1" s="180" t="s">
        <v>831</v>
      </c>
      <c r="IT1" s="180" t="s">
        <v>833</v>
      </c>
      <c r="IU1" s="180" t="s">
        <v>317</v>
      </c>
      <c r="IV1" s="180" t="s">
        <v>835</v>
      </c>
      <c r="IW1" s="189" t="s">
        <v>318</v>
      </c>
      <c r="IX1" s="180" t="s">
        <v>843</v>
      </c>
      <c r="IY1" s="180" t="s">
        <v>845</v>
      </c>
      <c r="IZ1" s="180" t="s">
        <v>319</v>
      </c>
      <c r="JA1" s="180" t="s">
        <v>847</v>
      </c>
      <c r="JB1" s="180" t="s">
        <v>849</v>
      </c>
      <c r="JC1" s="180" t="s">
        <v>851</v>
      </c>
      <c r="JD1" s="189" t="s">
        <v>320</v>
      </c>
      <c r="JE1" s="180" t="s">
        <v>853</v>
      </c>
      <c r="JF1" s="180" t="s">
        <v>321</v>
      </c>
      <c r="JG1" s="180" t="s">
        <v>856</v>
      </c>
      <c r="JH1" s="180" t="s">
        <v>858</v>
      </c>
      <c r="JI1" s="180" t="s">
        <v>860</v>
      </c>
      <c r="JJ1" s="180" t="s">
        <v>862</v>
      </c>
      <c r="JK1" s="180" t="s">
        <v>864</v>
      </c>
      <c r="JL1" s="180" t="s">
        <v>866</v>
      </c>
      <c r="JM1" s="180" t="s">
        <v>322</v>
      </c>
      <c r="JN1" s="180" t="s">
        <v>869</v>
      </c>
      <c r="JO1" s="180" t="s">
        <v>871</v>
      </c>
      <c r="JP1" s="180" t="s">
        <v>873</v>
      </c>
      <c r="JQ1" s="180" t="s">
        <v>875</v>
      </c>
      <c r="JR1" s="180" t="s">
        <v>877</v>
      </c>
      <c r="JS1" s="180" t="s">
        <v>879</v>
      </c>
      <c r="JT1" s="180" t="s">
        <v>881</v>
      </c>
      <c r="JU1" s="180" t="s">
        <v>883</v>
      </c>
      <c r="JV1" s="180" t="s">
        <v>323</v>
      </c>
      <c r="JW1" s="180" t="s">
        <v>886</v>
      </c>
      <c r="JX1" s="180" t="s">
        <v>888</v>
      </c>
      <c r="JY1" s="180" t="s">
        <v>890</v>
      </c>
      <c r="JZ1" s="180" t="s">
        <v>892</v>
      </c>
      <c r="KA1" s="180" t="s">
        <v>893</v>
      </c>
      <c r="KB1" s="180" t="s">
        <v>895</v>
      </c>
      <c r="KC1" s="180" t="s">
        <v>897</v>
      </c>
      <c r="KD1" s="180" t="s">
        <v>899</v>
      </c>
      <c r="KE1" s="180" t="s">
        <v>901</v>
      </c>
      <c r="KF1" s="180" t="s">
        <v>903</v>
      </c>
      <c r="KG1" s="180" t="s">
        <v>905</v>
      </c>
      <c r="KH1" s="180" t="s">
        <v>907</v>
      </c>
      <c r="KI1" s="180" t="s">
        <v>909</v>
      </c>
      <c r="KJ1" s="180" t="s">
        <v>911</v>
      </c>
      <c r="KK1" s="180" t="s">
        <v>913</v>
      </c>
      <c r="KL1" s="180" t="s">
        <v>915</v>
      </c>
      <c r="KM1" s="180" t="s">
        <v>917</v>
      </c>
      <c r="KN1" s="180" t="s">
        <v>919</v>
      </c>
      <c r="KO1" s="180" t="s">
        <v>921</v>
      </c>
      <c r="KP1" s="180" t="s">
        <v>923</v>
      </c>
      <c r="KQ1" s="180" t="s">
        <v>925</v>
      </c>
      <c r="KR1" s="180" t="s">
        <v>927</v>
      </c>
      <c r="KS1" s="180" t="s">
        <v>929</v>
      </c>
      <c r="KT1" s="180" t="s">
        <v>931</v>
      </c>
      <c r="KU1" s="180" t="s">
        <v>933</v>
      </c>
      <c r="KV1" s="180" t="s">
        <v>935</v>
      </c>
      <c r="KW1" s="189" t="s">
        <v>324</v>
      </c>
      <c r="KX1" s="180" t="s">
        <v>937</v>
      </c>
      <c r="KY1" s="180" t="s">
        <v>325</v>
      </c>
      <c r="KZ1" s="180" t="s">
        <v>940</v>
      </c>
      <c r="LA1" s="180" t="s">
        <v>942</v>
      </c>
      <c r="LB1" s="180" t="s">
        <v>944</v>
      </c>
      <c r="LC1" s="180" t="s">
        <v>946</v>
      </c>
      <c r="LD1" s="180" t="s">
        <v>326</v>
      </c>
      <c r="LE1" s="180" t="s">
        <v>949</v>
      </c>
      <c r="LF1" s="180" t="s">
        <v>951</v>
      </c>
      <c r="LG1" s="180" t="s">
        <v>953</v>
      </c>
      <c r="LH1" s="180" t="s">
        <v>955</v>
      </c>
      <c r="LI1" s="180" t="s">
        <v>957</v>
      </c>
      <c r="LJ1" s="180" t="s">
        <v>959</v>
      </c>
      <c r="LK1" s="180" t="s">
        <v>961</v>
      </c>
      <c r="LL1" s="177" t="s">
        <v>328</v>
      </c>
      <c r="LM1" s="189" t="s">
        <v>329</v>
      </c>
      <c r="LN1" s="180" t="s">
        <v>330</v>
      </c>
      <c r="LO1" s="180" t="s">
        <v>331</v>
      </c>
      <c r="LP1" s="189" t="s">
        <v>332</v>
      </c>
      <c r="LQ1" s="180" t="s">
        <v>333</v>
      </c>
      <c r="LR1" s="180" t="s">
        <v>981</v>
      </c>
      <c r="LS1" s="180" t="s">
        <v>983</v>
      </c>
      <c r="LT1" s="180" t="s">
        <v>984</v>
      </c>
      <c r="LU1" s="180" t="s">
        <v>986</v>
      </c>
      <c r="LV1" s="180" t="s">
        <v>987</v>
      </c>
      <c r="LW1" s="180" t="s">
        <v>989</v>
      </c>
      <c r="LX1" s="180" t="s">
        <v>991</v>
      </c>
      <c r="LY1" s="180" t="s">
        <v>993</v>
      </c>
      <c r="LZ1" s="180" t="s">
        <v>995</v>
      </c>
      <c r="MA1" s="180" t="s">
        <v>334</v>
      </c>
      <c r="MB1" s="180" t="s">
        <v>998</v>
      </c>
      <c r="MC1" s="180" t="s">
        <v>999</v>
      </c>
      <c r="MD1" s="180" t="s">
        <v>1001</v>
      </c>
      <c r="ME1" s="180" t="s">
        <v>335</v>
      </c>
      <c r="MF1" s="180" t="s">
        <v>1004</v>
      </c>
      <c r="MG1" s="180" t="s">
        <v>1005</v>
      </c>
      <c r="MH1" s="180" t="s">
        <v>1007</v>
      </c>
      <c r="MI1" s="180" t="s">
        <v>1009</v>
      </c>
      <c r="MJ1" s="180" t="s">
        <v>336</v>
      </c>
      <c r="MK1" s="180" t="s">
        <v>1012</v>
      </c>
      <c r="ML1" s="180" t="s">
        <v>1014</v>
      </c>
      <c r="MM1" s="180" t="s">
        <v>1016</v>
      </c>
      <c r="MN1" s="180" t="s">
        <v>1018</v>
      </c>
      <c r="MO1" s="180" t="s">
        <v>337</v>
      </c>
      <c r="MP1" s="180" t="s">
        <v>1021</v>
      </c>
      <c r="MQ1" s="180" t="s">
        <v>1023</v>
      </c>
      <c r="MR1" s="180" t="s">
        <v>1025</v>
      </c>
      <c r="MS1" s="180" t="s">
        <v>1027</v>
      </c>
      <c r="MT1" s="180" t="s">
        <v>1029</v>
      </c>
      <c r="MU1" s="180" t="s">
        <v>1031</v>
      </c>
      <c r="MV1" s="180" t="s">
        <v>1033</v>
      </c>
      <c r="MW1" s="180" t="s">
        <v>1035</v>
      </c>
      <c r="MX1" s="180" t="s">
        <v>1037</v>
      </c>
      <c r="MY1" s="180" t="s">
        <v>1039</v>
      </c>
      <c r="MZ1" s="180" t="s">
        <v>1041</v>
      </c>
      <c r="NA1" s="180" t="s">
        <v>1042</v>
      </c>
      <c r="NB1" s="189" t="s">
        <v>338</v>
      </c>
      <c r="NC1" s="180" t="s">
        <v>339</v>
      </c>
      <c r="ND1" s="180" t="s">
        <v>1044</v>
      </c>
      <c r="NE1" s="180" t="s">
        <v>1046</v>
      </c>
      <c r="NF1" s="180" t="s">
        <v>1048</v>
      </c>
      <c r="NG1" s="180" t="s">
        <v>1050</v>
      </c>
      <c r="NH1" s="189" t="s">
        <v>340</v>
      </c>
      <c r="NI1" s="180" t="s">
        <v>341</v>
      </c>
      <c r="NJ1" s="180" t="s">
        <v>1051</v>
      </c>
      <c r="NK1" s="180" t="s">
        <v>342</v>
      </c>
      <c r="NL1" s="180" t="s">
        <v>1053</v>
      </c>
      <c r="NM1" s="180" t="s">
        <v>1055</v>
      </c>
      <c r="NN1" s="180" t="s">
        <v>343</v>
      </c>
      <c r="NO1" s="180" t="s">
        <v>1057</v>
      </c>
      <c r="NP1" s="180" t="s">
        <v>1059</v>
      </c>
      <c r="NQ1" s="177" t="s">
        <v>329</v>
      </c>
      <c r="NR1" s="189" t="s">
        <v>330</v>
      </c>
      <c r="NS1" s="180" t="s">
        <v>344</v>
      </c>
      <c r="NT1" s="180" t="s">
        <v>963</v>
      </c>
      <c r="NU1" s="180" t="s">
        <v>965</v>
      </c>
      <c r="NV1" s="180" t="s">
        <v>967</v>
      </c>
      <c r="NW1" s="180" t="s">
        <v>969</v>
      </c>
      <c r="NX1" s="180" t="s">
        <v>345</v>
      </c>
      <c r="NY1" s="180" t="s">
        <v>971</v>
      </c>
      <c r="NZ1" s="180" t="s">
        <v>346</v>
      </c>
      <c r="OA1" s="180" t="s">
        <v>973</v>
      </c>
      <c r="OB1" s="189" t="s">
        <v>331</v>
      </c>
      <c r="OC1" s="180" t="s">
        <v>975</v>
      </c>
      <c r="OD1" s="180" t="s">
        <v>347</v>
      </c>
      <c r="OE1" s="177" t="s">
        <v>331</v>
      </c>
      <c r="OF1" s="189" t="s">
        <v>347</v>
      </c>
      <c r="OG1" s="180" t="s">
        <v>977</v>
      </c>
      <c r="OH1" s="180" t="s">
        <v>979</v>
      </c>
      <c r="OI1" s="180" t="s">
        <v>348</v>
      </c>
      <c r="OJ1" s="177" t="s">
        <v>349</v>
      </c>
      <c r="OK1" s="189" t="s">
        <v>350</v>
      </c>
      <c r="OL1" s="180" t="s">
        <v>351</v>
      </c>
      <c r="OM1" s="180" t="s">
        <v>1060</v>
      </c>
      <c r="ON1" s="180" t="s">
        <v>1062</v>
      </c>
      <c r="OO1" s="180" t="s">
        <v>352</v>
      </c>
      <c r="OP1" s="180" t="s">
        <v>362</v>
      </c>
      <c r="OQ1" s="180" t="s">
        <v>1064</v>
      </c>
      <c r="OR1" s="180" t="s">
        <v>1066</v>
      </c>
      <c r="OS1" s="180" t="s">
        <v>1068</v>
      </c>
      <c r="OT1" s="180" t="s">
        <v>1070</v>
      </c>
      <c r="OU1" s="180" t="s">
        <v>1072</v>
      </c>
      <c r="OV1" s="180" t="s">
        <v>1074</v>
      </c>
      <c r="OW1" s="180" t="s">
        <v>1076</v>
      </c>
      <c r="OX1" s="180" t="s">
        <v>1078</v>
      </c>
      <c r="OY1" s="180" t="s">
        <v>1080</v>
      </c>
      <c r="OZ1" s="180" t="s">
        <v>1082</v>
      </c>
      <c r="PA1" s="180" t="s">
        <v>1084</v>
      </c>
      <c r="PB1" s="180" t="s">
        <v>1086</v>
      </c>
      <c r="PC1" s="180" t="s">
        <v>1088</v>
      </c>
      <c r="PD1" s="180" t="s">
        <v>1090</v>
      </c>
      <c r="PE1" s="180" t="s">
        <v>1092</v>
      </c>
      <c r="PF1" s="180" t="s">
        <v>1094</v>
      </c>
      <c r="PG1" s="180" t="s">
        <v>1096</v>
      </c>
      <c r="PH1" s="180" t="s">
        <v>1098</v>
      </c>
      <c r="PI1" s="180" t="s">
        <v>1100</v>
      </c>
      <c r="PJ1" s="180" t="s">
        <v>1102</v>
      </c>
      <c r="PK1" s="180" t="s">
        <v>1104</v>
      </c>
      <c r="PL1" s="180" t="s">
        <v>1106</v>
      </c>
      <c r="PM1" s="180" t="s">
        <v>363</v>
      </c>
      <c r="PN1" s="180" t="s">
        <v>1109</v>
      </c>
      <c r="PO1" s="180" t="s">
        <v>1111</v>
      </c>
      <c r="PP1" s="180" t="s">
        <v>1112</v>
      </c>
      <c r="PQ1" s="180" t="s">
        <v>1114</v>
      </c>
      <c r="PR1" s="180" t="s">
        <v>1116</v>
      </c>
      <c r="PS1" s="180" t="s">
        <v>1118</v>
      </c>
      <c r="PT1" s="180" t="s">
        <v>1120</v>
      </c>
      <c r="PU1" s="180" t="s">
        <v>1122</v>
      </c>
      <c r="PV1" s="180" t="s">
        <v>1124</v>
      </c>
      <c r="PW1" s="180" t="s">
        <v>1126</v>
      </c>
      <c r="PX1" s="180" t="s">
        <v>1128</v>
      </c>
      <c r="PY1" s="180" t="s">
        <v>1130</v>
      </c>
      <c r="PZ1" s="180" t="s">
        <v>1132</v>
      </c>
      <c r="QA1" s="180" t="s">
        <v>1134</v>
      </c>
      <c r="QB1" s="180" t="s">
        <v>1136</v>
      </c>
      <c r="QC1" s="180" t="s">
        <v>1138</v>
      </c>
      <c r="QD1" s="180" t="s">
        <v>1140</v>
      </c>
      <c r="QE1" s="180" t="s">
        <v>1142</v>
      </c>
      <c r="QF1" s="180" t="s">
        <v>1144</v>
      </c>
      <c r="QG1" s="180" t="s">
        <v>1146</v>
      </c>
      <c r="QH1" s="180" t="s">
        <v>1148</v>
      </c>
      <c r="QI1" s="180" t="s">
        <v>1150</v>
      </c>
      <c r="QJ1" s="180" t="s">
        <v>1152</v>
      </c>
      <c r="QK1" s="180" t="s">
        <v>1154</v>
      </c>
      <c r="QL1" s="180" t="s">
        <v>1156</v>
      </c>
      <c r="QM1" s="180" t="s">
        <v>1158</v>
      </c>
      <c r="QN1" s="180" t="s">
        <v>353</v>
      </c>
      <c r="QO1" s="180" t="s">
        <v>1160</v>
      </c>
      <c r="QP1" s="180" t="s">
        <v>1162</v>
      </c>
      <c r="QQ1" s="180" t="s">
        <v>1164</v>
      </c>
      <c r="QR1" s="180" t="s">
        <v>1166</v>
      </c>
      <c r="QS1" s="180" t="s">
        <v>1168</v>
      </c>
      <c r="QT1" s="189" t="s">
        <v>354</v>
      </c>
      <c r="QU1" s="180" t="s">
        <v>355</v>
      </c>
      <c r="QV1" s="180" t="s">
        <v>1170</v>
      </c>
      <c r="QW1" s="180" t="s">
        <v>1172</v>
      </c>
      <c r="QX1" s="180" t="s">
        <v>1174</v>
      </c>
      <c r="QY1" s="180" t="s">
        <v>1176</v>
      </c>
      <c r="QZ1" s="180" t="s">
        <v>1178</v>
      </c>
      <c r="RA1" s="180" t="s">
        <v>1180</v>
      </c>
      <c r="RB1" s="189" t="s">
        <v>356</v>
      </c>
      <c r="RC1" s="180" t="s">
        <v>1182</v>
      </c>
      <c r="RD1" s="180" t="s">
        <v>357</v>
      </c>
      <c r="RE1" s="189" t="s">
        <v>358</v>
      </c>
      <c r="RF1" s="180" t="s">
        <v>359</v>
      </c>
      <c r="RG1" s="180" t="s">
        <v>1212</v>
      </c>
      <c r="RH1" s="180" t="s">
        <v>1214</v>
      </c>
      <c r="RI1" s="189" t="s">
        <v>360</v>
      </c>
      <c r="RJ1" s="180" t="s">
        <v>361</v>
      </c>
      <c r="RK1" s="180" t="s">
        <v>1216</v>
      </c>
      <c r="RL1" s="180" t="s">
        <v>1217</v>
      </c>
      <c r="RM1" s="180" t="s">
        <v>1218</v>
      </c>
      <c r="RN1" s="180" t="s">
        <v>1219</v>
      </c>
      <c r="RO1" s="180" t="s">
        <v>1221</v>
      </c>
      <c r="RP1" s="180" t="s">
        <v>1222</v>
      </c>
      <c r="RQ1" s="180" t="s">
        <v>1224</v>
      </c>
      <c r="RR1" s="180" t="s">
        <v>1225</v>
      </c>
      <c r="RS1" s="177" t="s">
        <v>356</v>
      </c>
      <c r="RT1" s="189" t="s">
        <v>357</v>
      </c>
      <c r="RU1" s="180" t="s">
        <v>364</v>
      </c>
      <c r="RV1" s="180" t="s">
        <v>1184</v>
      </c>
      <c r="RW1" s="180" t="s">
        <v>1186</v>
      </c>
      <c r="RX1" s="180" t="s">
        <v>1188</v>
      </c>
      <c r="RY1" s="180" t="s">
        <v>1190</v>
      </c>
      <c r="RZ1" s="180" t="s">
        <v>1192</v>
      </c>
      <c r="SA1" s="180" t="s">
        <v>1194</v>
      </c>
      <c r="SB1" s="180" t="s">
        <v>1196</v>
      </c>
      <c r="SC1" s="180" t="s">
        <v>1198</v>
      </c>
      <c r="SD1" s="180" t="s">
        <v>1200</v>
      </c>
      <c r="SE1" s="180" t="s">
        <v>1202</v>
      </c>
      <c r="SF1" s="180" t="s">
        <v>1204</v>
      </c>
      <c r="SG1" s="180" t="s">
        <v>1206</v>
      </c>
      <c r="SH1" s="180" t="s">
        <v>1208</v>
      </c>
      <c r="SI1" s="180" t="s">
        <v>1210</v>
      </c>
      <c r="SJ1" s="177" t="s">
        <v>365</v>
      </c>
      <c r="SK1" s="189" t="s">
        <v>366</v>
      </c>
      <c r="SL1" s="180" t="s">
        <v>367</v>
      </c>
      <c r="SM1" s="180" t="s">
        <v>1227</v>
      </c>
      <c r="SN1" s="180" t="s">
        <v>1229</v>
      </c>
      <c r="SO1" s="180" t="s">
        <v>368</v>
      </c>
      <c r="SP1" s="180" t="s">
        <v>1231</v>
      </c>
      <c r="SQ1" s="180" t="s">
        <v>1233</v>
      </c>
      <c r="SR1" s="180" t="s">
        <v>1235</v>
      </c>
      <c r="SS1" s="180" t="s">
        <v>1237</v>
      </c>
      <c r="ST1" s="189" t="s">
        <v>369</v>
      </c>
      <c r="SU1" s="180" t="s">
        <v>370</v>
      </c>
      <c r="SV1" s="180" t="s">
        <v>1239</v>
      </c>
      <c r="SW1" s="180" t="s">
        <v>1241</v>
      </c>
      <c r="SX1" s="180" t="s">
        <v>1243</v>
      </c>
      <c r="SY1" s="180" t="s">
        <v>1245</v>
      </c>
      <c r="SZ1" s="180" t="s">
        <v>1247</v>
      </c>
      <c r="TA1" s="180" t="s">
        <v>1249</v>
      </c>
      <c r="TB1" s="180" t="s">
        <v>1251</v>
      </c>
      <c r="TC1" s="180" t="s">
        <v>1253</v>
      </c>
      <c r="TD1" s="180" t="s">
        <v>1255</v>
      </c>
      <c r="TE1" s="180" t="s">
        <v>1257</v>
      </c>
      <c r="TF1" s="180" t="s">
        <v>1259</v>
      </c>
      <c r="TG1" s="180" t="s">
        <v>1261</v>
      </c>
      <c r="TH1" s="180" t="s">
        <v>1263</v>
      </c>
      <c r="TI1" s="180" t="s">
        <v>1265</v>
      </c>
      <c r="TJ1" s="180" t="s">
        <v>1267</v>
      </c>
      <c r="TK1" s="177" t="s">
        <v>371</v>
      </c>
      <c r="TL1" s="189" t="s">
        <v>372</v>
      </c>
      <c r="TM1" s="180" t="s">
        <v>373</v>
      </c>
      <c r="TN1" s="180" t="s">
        <v>1269</v>
      </c>
      <c r="TO1" s="180" t="s">
        <v>1271</v>
      </c>
      <c r="TP1" s="180" t="s">
        <v>1273</v>
      </c>
      <c r="TQ1" s="180" t="s">
        <v>1275</v>
      </c>
      <c r="TR1" s="180" t="s">
        <v>1277</v>
      </c>
      <c r="TS1" s="180" t="s">
        <v>374</v>
      </c>
      <c r="TT1" s="180" t="s">
        <v>1279</v>
      </c>
      <c r="TU1" s="180" t="s">
        <v>1281</v>
      </c>
      <c r="TV1" s="180" t="s">
        <v>1283</v>
      </c>
      <c r="TW1" s="180" t="s">
        <v>1285</v>
      </c>
      <c r="TX1" s="180" t="s">
        <v>1287</v>
      </c>
      <c r="TY1" s="180" t="s">
        <v>1289</v>
      </c>
      <c r="TZ1" s="189" t="s">
        <v>375</v>
      </c>
      <c r="UA1" s="180" t="s">
        <v>376</v>
      </c>
      <c r="UB1" s="180" t="s">
        <v>377</v>
      </c>
      <c r="UC1" s="180" t="s">
        <v>1291</v>
      </c>
      <c r="UD1" s="180" t="s">
        <v>1293</v>
      </c>
      <c r="UE1" s="180" t="s">
        <v>1294</v>
      </c>
      <c r="UF1" s="180" t="s">
        <v>1296</v>
      </c>
      <c r="UG1" s="180" t="s">
        <v>1298</v>
      </c>
      <c r="UH1" s="180" t="s">
        <v>1300</v>
      </c>
      <c r="UI1" s="180" t="s">
        <v>1302</v>
      </c>
      <c r="UJ1" s="180" t="s">
        <v>1304</v>
      </c>
      <c r="UK1" s="180" t="s">
        <v>1306</v>
      </c>
      <c r="UL1" s="180" t="s">
        <v>1308</v>
      </c>
      <c r="UM1" s="180" t="s">
        <v>1310</v>
      </c>
      <c r="UN1" s="180" t="s">
        <v>1312</v>
      </c>
      <c r="UO1" s="180" t="s">
        <v>1314</v>
      </c>
      <c r="UP1" s="180" t="s">
        <v>1316</v>
      </c>
      <c r="UQ1" s="180" t="s">
        <v>1318</v>
      </c>
      <c r="UR1" s="180" t="s">
        <v>1320</v>
      </c>
      <c r="US1" s="177" t="s">
        <v>1322</v>
      </c>
      <c r="UT1" s="180" t="s">
        <v>1324</v>
      </c>
      <c r="UU1" s="180" t="s">
        <v>1326</v>
      </c>
      <c r="UV1" s="180" t="s">
        <v>1328</v>
      </c>
      <c r="UW1" s="180" t="s">
        <v>1330</v>
      </c>
      <c r="UX1" s="180" t="s">
        <v>1332</v>
      </c>
      <c r="UY1" s="183"/>
    </row>
    <row r="2" spans="1:571" s="122" customFormat="1" hidden="1" x14ac:dyDescent="0.25">
      <c r="K2" s="159"/>
      <c r="Z2" s="466"/>
      <c r="AB2" s="122" t="s">
        <v>128</v>
      </c>
      <c r="AC2" s="122" t="s">
        <v>129</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1698</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568" t="s">
        <v>391</v>
      </c>
      <c r="L10" s="568"/>
      <c r="M10" s="568"/>
      <c r="N10" s="568"/>
      <c r="O10" s="568"/>
      <c r="P10" s="568"/>
      <c r="Q10" s="568"/>
      <c r="R10" s="568"/>
      <c r="S10" s="568"/>
      <c r="T10" s="568"/>
      <c r="U10" s="568"/>
      <c r="V10" s="568"/>
      <c r="W10" s="568"/>
      <c r="X10" s="568"/>
      <c r="Y10" s="568"/>
      <c r="Z10" s="568"/>
      <c r="AA10" s="568"/>
    </row>
    <row r="11" spans="1:571" ht="79.5" thickBot="1" x14ac:dyDescent="0.3">
      <c r="A11" s="374"/>
      <c r="B11" s="322" t="s">
        <v>132</v>
      </c>
      <c r="C11" s="192" t="s">
        <v>131</v>
      </c>
      <c r="D11" s="193" t="s">
        <v>128</v>
      </c>
      <c r="E11" s="210" t="s">
        <v>1697</v>
      </c>
      <c r="F11" s="193" t="s">
        <v>247</v>
      </c>
      <c r="G11" s="193" t="s">
        <v>458</v>
      </c>
      <c r="H11" s="193" t="s">
        <v>460</v>
      </c>
      <c r="I11" s="210" t="s">
        <v>461</v>
      </c>
      <c r="J11" s="193" t="s">
        <v>459</v>
      </c>
      <c r="K11" s="340" t="s">
        <v>1355</v>
      </c>
      <c r="L11" s="340" t="s">
        <v>1357</v>
      </c>
      <c r="M11" s="340" t="s">
        <v>469</v>
      </c>
      <c r="N11" s="340" t="s">
        <v>1356</v>
      </c>
      <c r="O11" s="340" t="s">
        <v>1358</v>
      </c>
      <c r="P11" s="340" t="s">
        <v>470</v>
      </c>
      <c r="Q11" s="340" t="s">
        <v>1359</v>
      </c>
      <c r="R11" s="340" t="s">
        <v>1360</v>
      </c>
      <c r="S11" s="340" t="s">
        <v>1361</v>
      </c>
      <c r="T11" s="340" t="s">
        <v>1452</v>
      </c>
      <c r="U11" s="340" t="s">
        <v>1362</v>
      </c>
      <c r="V11" s="340" t="s">
        <v>1363</v>
      </c>
      <c r="W11" s="340" t="s">
        <v>1364</v>
      </c>
      <c r="X11" s="340" t="s">
        <v>1365</v>
      </c>
      <c r="Y11" s="340" t="s">
        <v>1366</v>
      </c>
      <c r="Z11" s="340" t="s">
        <v>1477</v>
      </c>
      <c r="AA11" s="340" t="s">
        <v>1512</v>
      </c>
      <c r="AB11" s="339" t="s">
        <v>392</v>
      </c>
      <c r="AC11" s="210" t="s">
        <v>410</v>
      </c>
      <c r="AD11" s="210" t="s">
        <v>393</v>
      </c>
      <c r="AE11" s="210" t="s">
        <v>407</v>
      </c>
      <c r="AF11" s="210" t="s">
        <v>394</v>
      </c>
      <c r="AG11" s="210" t="s">
        <v>395</v>
      </c>
      <c r="AH11" s="210" t="s">
        <v>396</v>
      </c>
      <c r="AI11" s="210" t="s">
        <v>406</v>
      </c>
      <c r="AJ11" s="210" t="s">
        <v>397</v>
      </c>
      <c r="AK11" s="210" t="s">
        <v>398</v>
      </c>
      <c r="AL11" s="210" t="s">
        <v>399</v>
      </c>
      <c r="AM11" s="210" t="s">
        <v>405</v>
      </c>
      <c r="AN11" s="210" t="s">
        <v>400</v>
      </c>
      <c r="AO11" s="210" t="s">
        <v>401</v>
      </c>
      <c r="AP11" s="210" t="s">
        <v>402</v>
      </c>
      <c r="AQ11" s="210" t="s">
        <v>404</v>
      </c>
      <c r="AR11" s="210" t="s">
        <v>403</v>
      </c>
    </row>
    <row r="12" spans="1:571" x14ac:dyDescent="0.25">
      <c r="A12" s="373"/>
      <c r="B12" s="186" t="s">
        <v>249</v>
      </c>
      <c r="C12" s="187" t="s">
        <v>133</v>
      </c>
      <c r="D12" s="188">
        <f>D13+D47+D83+D89+D96</f>
        <v>0</v>
      </c>
      <c r="E12" s="188">
        <f>E13+E47+E83+E89+E96</f>
        <v>0</v>
      </c>
      <c r="F12" s="188">
        <f t="shared" ref="F12:F106" si="0">D12+E12</f>
        <v>0</v>
      </c>
      <c r="G12" s="188">
        <f>G13+G47+G83+G89+G96</f>
        <v>0</v>
      </c>
      <c r="H12" s="188">
        <f>F12-G12</f>
        <v>0</v>
      </c>
      <c r="I12" s="188">
        <f>I13+I47+I83+I89+I96</f>
        <v>0</v>
      </c>
      <c r="J12" s="188">
        <f>F12-I12</f>
        <v>0</v>
      </c>
      <c r="K12" s="188">
        <f t="shared" ref="K12:AD12" si="1">K13+K47+K83+K89+K96</f>
        <v>0</v>
      </c>
      <c r="L12" s="188">
        <f t="shared" si="1"/>
        <v>0</v>
      </c>
      <c r="M12" s="188">
        <f t="shared" si="1"/>
        <v>0</v>
      </c>
      <c r="N12" s="188">
        <f t="shared" si="1"/>
        <v>0</v>
      </c>
      <c r="O12" s="188">
        <f t="shared" si="1"/>
        <v>0</v>
      </c>
      <c r="P12" s="188">
        <f t="shared" si="1"/>
        <v>0</v>
      </c>
      <c r="Q12" s="188">
        <f t="shared" si="1"/>
        <v>0</v>
      </c>
      <c r="R12" s="188">
        <f t="shared" si="1"/>
        <v>0</v>
      </c>
      <c r="S12" s="188">
        <f t="shared" si="1"/>
        <v>0</v>
      </c>
      <c r="T12" s="188">
        <f t="shared" ref="T12" si="2">T13+T47+T83+T89+T96</f>
        <v>0</v>
      </c>
      <c r="U12" s="188">
        <f t="shared" si="1"/>
        <v>0</v>
      </c>
      <c r="V12" s="188">
        <f t="shared" si="1"/>
        <v>0</v>
      </c>
      <c r="W12" s="188">
        <f t="shared" si="1"/>
        <v>0</v>
      </c>
      <c r="X12" s="188">
        <f t="shared" si="1"/>
        <v>0</v>
      </c>
      <c r="Y12" s="188">
        <f t="shared" ref="Y12:Z12" si="3">Y13+Y47+Y83+Y89+Y96</f>
        <v>0</v>
      </c>
      <c r="Z12" s="188">
        <f t="shared" si="3"/>
        <v>0</v>
      </c>
      <c r="AA12" s="188">
        <f t="shared" si="1"/>
        <v>0</v>
      </c>
      <c r="AB12" s="188">
        <f t="shared" si="1"/>
        <v>0</v>
      </c>
      <c r="AC12" s="188">
        <f t="shared" si="1"/>
        <v>0</v>
      </c>
      <c r="AD12" s="188">
        <f t="shared" si="1"/>
        <v>0</v>
      </c>
      <c r="AE12" s="188">
        <f>AB12+AC12+AD12</f>
        <v>0</v>
      </c>
      <c r="AF12" s="188">
        <f>AF13+AF47+AF83+AF89+AF96</f>
        <v>0</v>
      </c>
      <c r="AG12" s="188">
        <f>AG13+AG47+AG83+AG89+AG96</f>
        <v>0</v>
      </c>
      <c r="AH12" s="188">
        <f>AH13+AH47+AH83+AH89+AH96</f>
        <v>0</v>
      </c>
      <c r="AI12" s="188">
        <f>AF12+AG12+AH12</f>
        <v>0</v>
      </c>
      <c r="AJ12" s="188">
        <f>AJ13+AJ47+AJ83+AJ89+AJ96</f>
        <v>0</v>
      </c>
      <c r="AK12" s="188">
        <f>AK13+AK47+AK83+AK89+AK96</f>
        <v>0</v>
      </c>
      <c r="AL12" s="188">
        <f>AL13+AL47+AL83+AL89+AL96</f>
        <v>0</v>
      </c>
      <c r="AM12" s="188">
        <f>AJ12+AK12+AL12</f>
        <v>0</v>
      </c>
      <c r="AN12" s="188">
        <f>AN13+AN47+AN83+AN89+AN96</f>
        <v>0</v>
      </c>
      <c r="AO12" s="188">
        <f>AO13+AO47+AO83+AO89+AO96</f>
        <v>0</v>
      </c>
      <c r="AP12" s="188">
        <f>AP13+AP47+AP83+AP89+AP96</f>
        <v>0</v>
      </c>
      <c r="AQ12" s="188">
        <f>AN12+AO12+AP12</f>
        <v>0</v>
      </c>
      <c r="AR12" s="188">
        <f>AE12+AI12+AM12+AQ12</f>
        <v>0</v>
      </c>
    </row>
    <row r="13" spans="1:571" x14ac:dyDescent="0.25">
      <c r="B13" s="189" t="s">
        <v>250</v>
      </c>
      <c r="C13" s="190" t="s">
        <v>134</v>
      </c>
      <c r="D13" s="191">
        <f>SUM(D14:D46)</f>
        <v>0</v>
      </c>
      <c r="E13" s="191">
        <f>SUM(E14:E46)</f>
        <v>0</v>
      </c>
      <c r="F13" s="191">
        <f t="shared" si="0"/>
        <v>0</v>
      </c>
      <c r="G13" s="191">
        <f>SUM(G14:G46)</f>
        <v>0</v>
      </c>
      <c r="H13" s="191">
        <f t="shared" ref="H13:H220" si="4">F13-G13</f>
        <v>0</v>
      </c>
      <c r="I13" s="191">
        <f>SUM(I14:I46)</f>
        <v>0</v>
      </c>
      <c r="J13" s="191">
        <f t="shared" ref="J13:J220" si="5">F13-I13</f>
        <v>0</v>
      </c>
      <c r="K13" s="191">
        <f t="shared" ref="K13:AD13" si="6">SUM(K14:K46)</f>
        <v>0</v>
      </c>
      <c r="L13" s="191">
        <f t="shared" si="6"/>
        <v>0</v>
      </c>
      <c r="M13" s="191">
        <f t="shared" si="6"/>
        <v>0</v>
      </c>
      <c r="N13" s="191">
        <f t="shared" si="6"/>
        <v>0</v>
      </c>
      <c r="O13" s="191">
        <f t="shared" si="6"/>
        <v>0</v>
      </c>
      <c r="P13" s="191">
        <f t="shared" si="6"/>
        <v>0</v>
      </c>
      <c r="Q13" s="191">
        <f t="shared" si="6"/>
        <v>0</v>
      </c>
      <c r="R13" s="191">
        <f t="shared" si="6"/>
        <v>0</v>
      </c>
      <c r="S13" s="191">
        <f t="shared" si="6"/>
        <v>0</v>
      </c>
      <c r="T13" s="191">
        <f t="shared" ref="T13" si="7">SUM(T14:T46)</f>
        <v>0</v>
      </c>
      <c r="U13" s="191">
        <f t="shared" si="6"/>
        <v>0</v>
      </c>
      <c r="V13" s="191">
        <f t="shared" si="6"/>
        <v>0</v>
      </c>
      <c r="W13" s="191">
        <f t="shared" si="6"/>
        <v>0</v>
      </c>
      <c r="X13" s="191">
        <f t="shared" si="6"/>
        <v>0</v>
      </c>
      <c r="Y13" s="191">
        <f t="shared" ref="Y13:Z13" si="8">SUM(Y14:Y46)</f>
        <v>0</v>
      </c>
      <c r="Z13" s="191">
        <f t="shared" si="8"/>
        <v>0</v>
      </c>
      <c r="AA13" s="191">
        <f t="shared" si="6"/>
        <v>0</v>
      </c>
      <c r="AB13" s="191">
        <f t="shared" si="6"/>
        <v>0</v>
      </c>
      <c r="AC13" s="191">
        <f t="shared" si="6"/>
        <v>0</v>
      </c>
      <c r="AD13" s="191">
        <f t="shared" si="6"/>
        <v>0</v>
      </c>
      <c r="AE13" s="191">
        <f t="shared" ref="AE13:AE220" si="9">AB13+AC13+AD13</f>
        <v>0</v>
      </c>
      <c r="AF13" s="191">
        <f>SUM(AF14:AF46)</f>
        <v>0</v>
      </c>
      <c r="AG13" s="191">
        <f>SUM(AG14:AG46)</f>
        <v>0</v>
      </c>
      <c r="AH13" s="191">
        <f>SUM(AH14:AH46)</f>
        <v>0</v>
      </c>
      <c r="AI13" s="191">
        <f t="shared" ref="AI13:AI220" si="10">AF13+AG13+AH13</f>
        <v>0</v>
      </c>
      <c r="AJ13" s="191">
        <f>SUM(AJ14:AJ46)</f>
        <v>0</v>
      </c>
      <c r="AK13" s="191">
        <f>SUM(AK14:AK46)</f>
        <v>0</v>
      </c>
      <c r="AL13" s="191">
        <f>SUM(AL14:AL46)</f>
        <v>0</v>
      </c>
      <c r="AM13" s="191">
        <f t="shared" ref="AM13:AM220" si="11">AJ13+AK13+AL13</f>
        <v>0</v>
      </c>
      <c r="AN13" s="191">
        <f>SUM(AN14:AN46)</f>
        <v>0</v>
      </c>
      <c r="AO13" s="191">
        <f>SUM(AO14:AO46)</f>
        <v>0</v>
      </c>
      <c r="AP13" s="191">
        <f>SUM(AP14:AP46)</f>
        <v>0</v>
      </c>
      <c r="AQ13" s="191">
        <f t="shared" ref="AQ13:AQ220" si="12">AN13+AO13+AP13</f>
        <v>0</v>
      </c>
      <c r="AR13" s="191">
        <f t="shared" ref="AR13:AR220" si="13">AE13+AI13+AM13+AQ13</f>
        <v>0</v>
      </c>
    </row>
    <row r="14" spans="1:571" x14ac:dyDescent="0.25">
      <c r="B14" s="180" t="s">
        <v>251</v>
      </c>
      <c r="C14" s="181" t="s">
        <v>135</v>
      </c>
      <c r="D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2">
        <f t="shared" si="0"/>
        <v>0</v>
      </c>
      <c r="G14" s="182"/>
      <c r="H14" s="182">
        <f t="shared" si="4"/>
        <v>0</v>
      </c>
      <c r="I14" s="182"/>
      <c r="J14" s="182">
        <f t="shared" si="5"/>
        <v>0</v>
      </c>
      <c r="K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2">
        <f t="shared" si="9"/>
        <v>0</v>
      </c>
      <c r="AF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2">
        <f t="shared" si="10"/>
        <v>0</v>
      </c>
      <c r="AJ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2">
        <f t="shared" si="11"/>
        <v>0</v>
      </c>
      <c r="AN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2">
        <f t="shared" si="12"/>
        <v>0</v>
      </c>
      <c r="AR14" s="182">
        <f t="shared" si="13"/>
        <v>0</v>
      </c>
    </row>
    <row r="15" spans="1:571" x14ac:dyDescent="0.25">
      <c r="B15" s="180" t="s">
        <v>494</v>
      </c>
      <c r="C15" s="181" t="s">
        <v>495</v>
      </c>
      <c r="D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2">
        <f t="shared" si="0"/>
        <v>0</v>
      </c>
      <c r="G15" s="182"/>
      <c r="H15" s="182">
        <f t="shared" si="4"/>
        <v>0</v>
      </c>
      <c r="I15" s="182"/>
      <c r="J15" s="182">
        <f t="shared" si="5"/>
        <v>0</v>
      </c>
      <c r="K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2">
        <f t="shared" si="9"/>
        <v>0</v>
      </c>
      <c r="AF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2">
        <f t="shared" si="10"/>
        <v>0</v>
      </c>
      <c r="AJ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2">
        <f t="shared" si="11"/>
        <v>0</v>
      </c>
      <c r="AN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2">
        <f t="shared" si="12"/>
        <v>0</v>
      </c>
      <c r="AR15" s="182">
        <f t="shared" si="13"/>
        <v>0</v>
      </c>
    </row>
    <row r="16" spans="1:571" x14ac:dyDescent="0.25">
      <c r="B16" s="180" t="s">
        <v>496</v>
      </c>
      <c r="C16" s="181" t="s">
        <v>497</v>
      </c>
      <c r="D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2">
        <f t="shared" si="0"/>
        <v>0</v>
      </c>
      <c r="G16" s="182"/>
      <c r="H16" s="182">
        <f t="shared" si="4"/>
        <v>0</v>
      </c>
      <c r="I16" s="182"/>
      <c r="J16" s="182">
        <f t="shared" si="5"/>
        <v>0</v>
      </c>
      <c r="K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2">
        <f t="shared" si="9"/>
        <v>0</v>
      </c>
      <c r="AF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2">
        <f t="shared" si="10"/>
        <v>0</v>
      </c>
      <c r="AJ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2">
        <f t="shared" si="11"/>
        <v>0</v>
      </c>
      <c r="AN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2">
        <f t="shared" si="12"/>
        <v>0</v>
      </c>
      <c r="AR16" s="182">
        <f t="shared" si="13"/>
        <v>0</v>
      </c>
    </row>
    <row r="17" spans="2:44" x14ac:dyDescent="0.25">
      <c r="B17" s="180" t="s">
        <v>498</v>
      </c>
      <c r="C17" s="181" t="s">
        <v>499</v>
      </c>
      <c r="D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2">
        <f t="shared" si="0"/>
        <v>0</v>
      </c>
      <c r="G17" s="182"/>
      <c r="H17" s="182">
        <f t="shared" si="4"/>
        <v>0</v>
      </c>
      <c r="I17" s="182"/>
      <c r="J17" s="182">
        <f t="shared" si="5"/>
        <v>0</v>
      </c>
      <c r="K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2">
        <f t="shared" si="9"/>
        <v>0</v>
      </c>
      <c r="AF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2">
        <f t="shared" si="10"/>
        <v>0</v>
      </c>
      <c r="AJ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2">
        <f t="shared" si="11"/>
        <v>0</v>
      </c>
      <c r="AN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2">
        <f t="shared" si="12"/>
        <v>0</v>
      </c>
      <c r="AR17" s="182">
        <f t="shared" si="13"/>
        <v>0</v>
      </c>
    </row>
    <row r="18" spans="2:44" x14ac:dyDescent="0.25">
      <c r="B18" s="180" t="s">
        <v>500</v>
      </c>
      <c r="C18" s="181" t="s">
        <v>501</v>
      </c>
      <c r="D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2">
        <f t="shared" si="0"/>
        <v>0</v>
      </c>
      <c r="G18" s="182"/>
      <c r="H18" s="182">
        <f t="shared" si="4"/>
        <v>0</v>
      </c>
      <c r="I18" s="182"/>
      <c r="J18" s="182">
        <f t="shared" si="5"/>
        <v>0</v>
      </c>
      <c r="K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2">
        <f t="shared" si="9"/>
        <v>0</v>
      </c>
      <c r="AF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2">
        <f t="shared" si="10"/>
        <v>0</v>
      </c>
      <c r="AJ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2">
        <f t="shared" si="11"/>
        <v>0</v>
      </c>
      <c r="AN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2">
        <f t="shared" si="12"/>
        <v>0</v>
      </c>
      <c r="AR18" s="182">
        <f t="shared" si="13"/>
        <v>0</v>
      </c>
    </row>
    <row r="19" spans="2:44" x14ac:dyDescent="0.25">
      <c r="B19" s="180" t="s">
        <v>502</v>
      </c>
      <c r="C19" s="181" t="s">
        <v>503</v>
      </c>
      <c r="D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2">
        <f t="shared" si="0"/>
        <v>0</v>
      </c>
      <c r="G19" s="182"/>
      <c r="H19" s="182">
        <f t="shared" si="4"/>
        <v>0</v>
      </c>
      <c r="I19" s="182"/>
      <c r="J19" s="182">
        <f t="shared" si="5"/>
        <v>0</v>
      </c>
      <c r="K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2">
        <f t="shared" si="9"/>
        <v>0</v>
      </c>
      <c r="AF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2">
        <f t="shared" si="10"/>
        <v>0</v>
      </c>
      <c r="AJ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2">
        <f t="shared" si="11"/>
        <v>0</v>
      </c>
      <c r="AN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2">
        <f t="shared" si="12"/>
        <v>0</v>
      </c>
      <c r="AR19" s="182">
        <f t="shared" si="13"/>
        <v>0</v>
      </c>
    </row>
    <row r="20" spans="2:44" x14ac:dyDescent="0.25">
      <c r="B20" s="180" t="s">
        <v>504</v>
      </c>
      <c r="C20" s="181" t="s">
        <v>505</v>
      </c>
      <c r="D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2">
        <f t="shared" si="0"/>
        <v>0</v>
      </c>
      <c r="G20" s="182"/>
      <c r="H20" s="182">
        <f t="shared" si="4"/>
        <v>0</v>
      </c>
      <c r="I20" s="182"/>
      <c r="J20" s="182">
        <f t="shared" si="5"/>
        <v>0</v>
      </c>
      <c r="K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2">
        <f t="shared" si="9"/>
        <v>0</v>
      </c>
      <c r="AF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2">
        <f t="shared" si="10"/>
        <v>0</v>
      </c>
      <c r="AJ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2">
        <f t="shared" si="11"/>
        <v>0</v>
      </c>
      <c r="AN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2">
        <f t="shared" si="12"/>
        <v>0</v>
      </c>
      <c r="AR20" s="182">
        <f t="shared" si="13"/>
        <v>0</v>
      </c>
    </row>
    <row r="21" spans="2:44" x14ac:dyDescent="0.25">
      <c r="B21" s="180" t="s">
        <v>252</v>
      </c>
      <c r="C21" s="181" t="s">
        <v>136</v>
      </c>
      <c r="D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2">
        <f t="shared" ref="F21:F46" si="14">D21+E21</f>
        <v>0</v>
      </c>
      <c r="G21" s="182"/>
      <c r="H21" s="182">
        <f t="shared" ref="H21:H46" si="15">F21-G21</f>
        <v>0</v>
      </c>
      <c r="I21" s="182"/>
      <c r="J21" s="182">
        <f t="shared" ref="J21:J46" si="16">F21-I21</f>
        <v>0</v>
      </c>
      <c r="K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2">
        <f t="shared" ref="AE21:AE47" si="17">AB21+AC21+AD21</f>
        <v>0</v>
      </c>
      <c r="AF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2">
        <f t="shared" ref="AI21:AI46" si="18">AF21+AG21+AH21</f>
        <v>0</v>
      </c>
      <c r="AJ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2">
        <f t="shared" ref="AM21:AM46" si="19">AJ21+AK21+AL21</f>
        <v>0</v>
      </c>
      <c r="AN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2">
        <f t="shared" ref="AQ21:AQ46" si="20">AN21+AO21+AP21</f>
        <v>0</v>
      </c>
      <c r="AR21" s="182">
        <f t="shared" ref="AR21:AR46" si="21">AE21+AI21+AM21+AQ21</f>
        <v>0</v>
      </c>
    </row>
    <row r="22" spans="2:44" x14ac:dyDescent="0.25">
      <c r="B22" s="180" t="s">
        <v>507</v>
      </c>
      <c r="C22" s="181" t="s">
        <v>506</v>
      </c>
      <c r="D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2">
        <f t="shared" ref="F22" si="22">D22+E22</f>
        <v>0</v>
      </c>
      <c r="G22" s="182"/>
      <c r="H22" s="182">
        <f t="shared" ref="H22" si="23">F22-G22</f>
        <v>0</v>
      </c>
      <c r="I22" s="182"/>
      <c r="J22" s="182">
        <f t="shared" ref="J22" si="24">F22-I22</f>
        <v>0</v>
      </c>
      <c r="K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2">
        <f t="shared" ref="AE22" si="25">AB22+AC22+AD22</f>
        <v>0</v>
      </c>
      <c r="AF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2">
        <f t="shared" ref="AI22" si="26">AF22+AG22+AH22</f>
        <v>0</v>
      </c>
      <c r="AJ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2">
        <f t="shared" ref="AM22" si="27">AJ22+AK22+AL22</f>
        <v>0</v>
      </c>
      <c r="AN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2">
        <f t="shared" ref="AQ22" si="28">AN22+AO22+AP22</f>
        <v>0</v>
      </c>
      <c r="AR22" s="182">
        <f t="shared" ref="AR22" si="29">AE22+AI22+AM22+AQ22</f>
        <v>0</v>
      </c>
    </row>
    <row r="23" spans="2:44" x14ac:dyDescent="0.25">
      <c r="B23" s="180" t="s">
        <v>253</v>
      </c>
      <c r="C23" s="181" t="s">
        <v>137</v>
      </c>
      <c r="D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2">
        <f t="shared" si="14"/>
        <v>0</v>
      </c>
      <c r="G23" s="182"/>
      <c r="H23" s="182">
        <f t="shared" si="15"/>
        <v>0</v>
      </c>
      <c r="I23" s="182"/>
      <c r="J23" s="182">
        <f t="shared" si="16"/>
        <v>0</v>
      </c>
      <c r="K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2">
        <f t="shared" si="17"/>
        <v>0</v>
      </c>
      <c r="AF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2">
        <f t="shared" si="18"/>
        <v>0</v>
      </c>
      <c r="AJ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2">
        <f t="shared" si="19"/>
        <v>0</v>
      </c>
      <c r="AN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2">
        <f t="shared" si="20"/>
        <v>0</v>
      </c>
      <c r="AR23" s="182">
        <f t="shared" si="21"/>
        <v>0</v>
      </c>
    </row>
    <row r="24" spans="2:44" x14ac:dyDescent="0.25">
      <c r="B24" s="180" t="s">
        <v>509</v>
      </c>
      <c r="C24" s="181" t="s">
        <v>508</v>
      </c>
      <c r="D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2">
        <f t="shared" ref="F24:F27" si="30">D24+E24</f>
        <v>0</v>
      </c>
      <c r="G24" s="182"/>
      <c r="H24" s="182">
        <f t="shared" ref="H24:H27" si="31">F24-G24</f>
        <v>0</v>
      </c>
      <c r="I24" s="182"/>
      <c r="J24" s="182">
        <f t="shared" ref="J24:J27" si="32">F24-I24</f>
        <v>0</v>
      </c>
      <c r="K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2">
        <f t="shared" ref="AE24:AE27" si="33">AB24+AC24+AD24</f>
        <v>0</v>
      </c>
      <c r="AF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2">
        <f t="shared" ref="AI24:AI27" si="34">AF24+AG24+AH24</f>
        <v>0</v>
      </c>
      <c r="AJ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2">
        <f t="shared" ref="AM24:AM27" si="35">AJ24+AK24+AL24</f>
        <v>0</v>
      </c>
      <c r="AN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2">
        <f t="shared" ref="AQ24:AQ27" si="36">AN24+AO24+AP24</f>
        <v>0</v>
      </c>
      <c r="AR24" s="182">
        <f t="shared" ref="AR24:AR27" si="37">AE24+AI24+AM24+AQ24</f>
        <v>0</v>
      </c>
    </row>
    <row r="25" spans="2:44" x14ac:dyDescent="0.25">
      <c r="B25" s="180" t="s">
        <v>511</v>
      </c>
      <c r="C25" s="181" t="s">
        <v>510</v>
      </c>
      <c r="D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2">
        <f t="shared" si="30"/>
        <v>0</v>
      </c>
      <c r="G25" s="182"/>
      <c r="H25" s="182">
        <f t="shared" si="31"/>
        <v>0</v>
      </c>
      <c r="I25" s="182"/>
      <c r="J25" s="182">
        <f t="shared" si="32"/>
        <v>0</v>
      </c>
      <c r="K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2">
        <f t="shared" si="33"/>
        <v>0</v>
      </c>
      <c r="AF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2">
        <f t="shared" si="34"/>
        <v>0</v>
      </c>
      <c r="AJ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2">
        <f t="shared" si="35"/>
        <v>0</v>
      </c>
      <c r="AN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2">
        <f t="shared" si="36"/>
        <v>0</v>
      </c>
      <c r="AR25" s="182">
        <f t="shared" si="37"/>
        <v>0</v>
      </c>
    </row>
    <row r="26" spans="2:44" x14ac:dyDescent="0.25">
      <c r="B26" s="180" t="s">
        <v>513</v>
      </c>
      <c r="C26" s="181" t="s">
        <v>512</v>
      </c>
      <c r="D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2">
        <f t="shared" si="30"/>
        <v>0</v>
      </c>
      <c r="G26" s="182"/>
      <c r="H26" s="182">
        <f t="shared" si="31"/>
        <v>0</v>
      </c>
      <c r="I26" s="182"/>
      <c r="J26" s="182">
        <f t="shared" si="32"/>
        <v>0</v>
      </c>
      <c r="K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2">
        <f t="shared" si="33"/>
        <v>0</v>
      </c>
      <c r="AF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2">
        <f t="shared" si="34"/>
        <v>0</v>
      </c>
      <c r="AJ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2">
        <f t="shared" si="35"/>
        <v>0</v>
      </c>
      <c r="AN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2">
        <f t="shared" si="36"/>
        <v>0</v>
      </c>
      <c r="AR26" s="182">
        <f t="shared" si="37"/>
        <v>0</v>
      </c>
    </row>
    <row r="27" spans="2:44" x14ac:dyDescent="0.25">
      <c r="B27" s="180" t="s">
        <v>254</v>
      </c>
      <c r="C27" s="181" t="s">
        <v>138</v>
      </c>
      <c r="D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2">
        <f t="shared" si="30"/>
        <v>0</v>
      </c>
      <c r="G27" s="182"/>
      <c r="H27" s="182">
        <f t="shared" si="31"/>
        <v>0</v>
      </c>
      <c r="I27" s="182"/>
      <c r="J27" s="182">
        <f t="shared" si="32"/>
        <v>0</v>
      </c>
      <c r="K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2">
        <f t="shared" si="33"/>
        <v>0</v>
      </c>
      <c r="AF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2">
        <f t="shared" si="34"/>
        <v>0</v>
      </c>
      <c r="AJ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2">
        <f t="shared" si="35"/>
        <v>0</v>
      </c>
      <c r="AN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2">
        <f t="shared" si="36"/>
        <v>0</v>
      </c>
      <c r="AR27" s="182">
        <f t="shared" si="37"/>
        <v>0</v>
      </c>
    </row>
    <row r="28" spans="2:44" x14ac:dyDescent="0.25">
      <c r="B28" s="180" t="s">
        <v>514</v>
      </c>
      <c r="C28" s="181" t="s">
        <v>515</v>
      </c>
      <c r="D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2">
        <f t="shared" si="14"/>
        <v>0</v>
      </c>
      <c r="G28" s="182"/>
      <c r="H28" s="182">
        <f t="shared" si="15"/>
        <v>0</v>
      </c>
      <c r="I28" s="182"/>
      <c r="J28" s="182">
        <f t="shared" si="16"/>
        <v>0</v>
      </c>
      <c r="K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2">
        <f t="shared" si="17"/>
        <v>0</v>
      </c>
      <c r="AF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2">
        <f t="shared" si="18"/>
        <v>0</v>
      </c>
      <c r="AJ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2">
        <f t="shared" si="19"/>
        <v>0</v>
      </c>
      <c r="AN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2">
        <f t="shared" si="20"/>
        <v>0</v>
      </c>
      <c r="AR28" s="182">
        <f t="shared" si="21"/>
        <v>0</v>
      </c>
    </row>
    <row r="29" spans="2:44" x14ac:dyDescent="0.25">
      <c r="B29" s="180" t="s">
        <v>517</v>
      </c>
      <c r="C29" s="181" t="s">
        <v>516</v>
      </c>
      <c r="D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2">
        <f t="shared" ref="F29:F30" si="38">D29+E29</f>
        <v>0</v>
      </c>
      <c r="G29" s="182"/>
      <c r="H29" s="182">
        <f t="shared" ref="H29:H30" si="39">F29-G29</f>
        <v>0</v>
      </c>
      <c r="I29" s="182"/>
      <c r="J29" s="182">
        <f t="shared" ref="J29:J30" si="40">F29-I29</f>
        <v>0</v>
      </c>
      <c r="K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2">
        <f t="shared" ref="AE29:AE30" si="41">AB29+AC29+AD29</f>
        <v>0</v>
      </c>
      <c r="AF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2">
        <f t="shared" ref="AI29:AI30" si="42">AF29+AG29+AH29</f>
        <v>0</v>
      </c>
      <c r="AJ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2">
        <f t="shared" ref="AM29:AM30" si="43">AJ29+AK29+AL29</f>
        <v>0</v>
      </c>
      <c r="AN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2">
        <f t="shared" ref="AQ29:AQ30" si="44">AN29+AO29+AP29</f>
        <v>0</v>
      </c>
      <c r="AR29" s="182">
        <f t="shared" ref="AR29:AR30" si="45">AE29+AI29+AM29+AQ29</f>
        <v>0</v>
      </c>
    </row>
    <row r="30" spans="2:44" x14ac:dyDescent="0.25">
      <c r="B30" s="180" t="s">
        <v>255</v>
      </c>
      <c r="C30" s="181" t="s">
        <v>139</v>
      </c>
      <c r="D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2">
        <f t="shared" si="38"/>
        <v>0</v>
      </c>
      <c r="G30" s="182"/>
      <c r="H30" s="182">
        <f t="shared" si="39"/>
        <v>0</v>
      </c>
      <c r="I30" s="182"/>
      <c r="J30" s="182">
        <f t="shared" si="40"/>
        <v>0</v>
      </c>
      <c r="K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2">
        <f t="shared" si="41"/>
        <v>0</v>
      </c>
      <c r="AF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2">
        <f t="shared" si="42"/>
        <v>0</v>
      </c>
      <c r="AJ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2">
        <f t="shared" si="43"/>
        <v>0</v>
      </c>
      <c r="AN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2">
        <f t="shared" si="44"/>
        <v>0</v>
      </c>
      <c r="AR30" s="182">
        <f t="shared" si="45"/>
        <v>0</v>
      </c>
    </row>
    <row r="31" spans="2:44" x14ac:dyDescent="0.25">
      <c r="B31" s="180" t="s">
        <v>519</v>
      </c>
      <c r="C31" s="181" t="s">
        <v>518</v>
      </c>
      <c r="D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2">
        <f t="shared" si="14"/>
        <v>0</v>
      </c>
      <c r="G31" s="182"/>
      <c r="H31" s="182">
        <f t="shared" si="15"/>
        <v>0</v>
      </c>
      <c r="I31" s="182"/>
      <c r="J31" s="182">
        <f t="shared" si="16"/>
        <v>0</v>
      </c>
      <c r="K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2">
        <f t="shared" si="17"/>
        <v>0</v>
      </c>
      <c r="AF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2">
        <f t="shared" si="18"/>
        <v>0</v>
      </c>
      <c r="AJ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2">
        <f t="shared" si="19"/>
        <v>0</v>
      </c>
      <c r="AN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2">
        <f t="shared" si="20"/>
        <v>0</v>
      </c>
      <c r="AR31" s="182">
        <f t="shared" si="21"/>
        <v>0</v>
      </c>
    </row>
    <row r="32" spans="2:44" x14ac:dyDescent="0.25">
      <c r="B32" s="180" t="s">
        <v>256</v>
      </c>
      <c r="C32" s="181" t="s">
        <v>140</v>
      </c>
      <c r="D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2">
        <f t="shared" si="14"/>
        <v>0</v>
      </c>
      <c r="G32" s="182"/>
      <c r="H32" s="182">
        <f t="shared" si="15"/>
        <v>0</v>
      </c>
      <c r="I32" s="182"/>
      <c r="J32" s="182">
        <f t="shared" si="16"/>
        <v>0</v>
      </c>
      <c r="K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2">
        <f t="shared" si="17"/>
        <v>0</v>
      </c>
      <c r="AF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2">
        <f t="shared" si="18"/>
        <v>0</v>
      </c>
      <c r="AJ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2">
        <f t="shared" si="19"/>
        <v>0</v>
      </c>
      <c r="AN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2">
        <f t="shared" si="20"/>
        <v>0</v>
      </c>
      <c r="AR32" s="182">
        <f t="shared" si="21"/>
        <v>0</v>
      </c>
    </row>
    <row r="33" spans="2:44" x14ac:dyDescent="0.25">
      <c r="B33" s="180" t="s">
        <v>520</v>
      </c>
      <c r="C33" s="181" t="s">
        <v>522</v>
      </c>
      <c r="D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2">
        <f t="shared" ref="F33:F34" si="46">D33+E33</f>
        <v>0</v>
      </c>
      <c r="G33" s="182"/>
      <c r="H33" s="182">
        <f t="shared" ref="H33:H34" si="47">F33-G33</f>
        <v>0</v>
      </c>
      <c r="I33" s="182"/>
      <c r="J33" s="182">
        <f t="shared" ref="J33:J34" si="48">F33-I33</f>
        <v>0</v>
      </c>
      <c r="K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2">
        <f t="shared" ref="AE33:AE34" si="49">AB33+AC33+AD33</f>
        <v>0</v>
      </c>
      <c r="AF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2">
        <f t="shared" ref="AI33:AI34" si="50">AF33+AG33+AH33</f>
        <v>0</v>
      </c>
      <c r="AJ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2">
        <f t="shared" ref="AM33:AM34" si="51">AJ33+AK33+AL33</f>
        <v>0</v>
      </c>
      <c r="AN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2">
        <f t="shared" ref="AQ33:AQ34" si="52">AN33+AO33+AP33</f>
        <v>0</v>
      </c>
      <c r="AR33" s="182">
        <f t="shared" ref="AR33:AR34" si="53">AE33+AI33+AM33+AQ33</f>
        <v>0</v>
      </c>
    </row>
    <row r="34" spans="2:44" x14ac:dyDescent="0.25">
      <c r="B34" s="180" t="s">
        <v>521</v>
      </c>
      <c r="C34" s="181" t="s">
        <v>523</v>
      </c>
      <c r="D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2">
        <f t="shared" si="46"/>
        <v>0</v>
      </c>
      <c r="G34" s="182"/>
      <c r="H34" s="182">
        <f t="shared" si="47"/>
        <v>0</v>
      </c>
      <c r="I34" s="182"/>
      <c r="J34" s="182">
        <f t="shared" si="48"/>
        <v>0</v>
      </c>
      <c r="K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2">
        <f t="shared" si="49"/>
        <v>0</v>
      </c>
      <c r="AF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2">
        <f t="shared" si="50"/>
        <v>0</v>
      </c>
      <c r="AJ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2">
        <f t="shared" si="51"/>
        <v>0</v>
      </c>
      <c r="AN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2">
        <f t="shared" si="52"/>
        <v>0</v>
      </c>
      <c r="AR34" s="182">
        <f t="shared" si="53"/>
        <v>0</v>
      </c>
    </row>
    <row r="35" spans="2:44" x14ac:dyDescent="0.25">
      <c r="B35" s="180" t="s">
        <v>525</v>
      </c>
      <c r="C35" s="181" t="s">
        <v>524</v>
      </c>
      <c r="D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2">
        <f t="shared" si="14"/>
        <v>0</v>
      </c>
      <c r="G35" s="182"/>
      <c r="H35" s="182">
        <f t="shared" si="15"/>
        <v>0</v>
      </c>
      <c r="I35" s="182"/>
      <c r="J35" s="182">
        <f t="shared" si="16"/>
        <v>0</v>
      </c>
      <c r="K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2">
        <f t="shared" si="17"/>
        <v>0</v>
      </c>
      <c r="AF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2">
        <f t="shared" si="18"/>
        <v>0</v>
      </c>
      <c r="AJ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2">
        <f t="shared" si="19"/>
        <v>0</v>
      </c>
      <c r="AN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2">
        <f t="shared" si="20"/>
        <v>0</v>
      </c>
      <c r="AR35" s="182">
        <f t="shared" si="21"/>
        <v>0</v>
      </c>
    </row>
    <row r="36" spans="2:44" x14ac:dyDescent="0.25">
      <c r="B36" s="180" t="s">
        <v>272</v>
      </c>
      <c r="C36" s="181" t="s">
        <v>157</v>
      </c>
      <c r="D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2">
        <f t="shared" ref="F36:F44" si="54">D36+E36</f>
        <v>0</v>
      </c>
      <c r="G36" s="182"/>
      <c r="H36" s="182">
        <f t="shared" ref="H36:H44" si="55">F36-G36</f>
        <v>0</v>
      </c>
      <c r="I36" s="182"/>
      <c r="J36" s="182">
        <f t="shared" ref="J36:J44" si="56">F36-I36</f>
        <v>0</v>
      </c>
      <c r="K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2">
        <f t="shared" ref="AE36:AE44" si="57">AB36+AC36+AD36</f>
        <v>0</v>
      </c>
      <c r="AF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2">
        <f t="shared" ref="AI36:AI44" si="58">AF36+AG36+AH36</f>
        <v>0</v>
      </c>
      <c r="AJ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2">
        <f t="shared" ref="AM36:AM44" si="59">AJ36+AK36+AL36</f>
        <v>0</v>
      </c>
      <c r="AN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2">
        <f t="shared" ref="AQ36:AQ44" si="60">AN36+AO36+AP36</f>
        <v>0</v>
      </c>
      <c r="AR36" s="182">
        <f t="shared" ref="AR36:AR44" si="61">AE36+AI36+AM36+AQ36</f>
        <v>0</v>
      </c>
    </row>
    <row r="37" spans="2:44" x14ac:dyDescent="0.25">
      <c r="B37" s="180" t="s">
        <v>526</v>
      </c>
      <c r="C37" s="181" t="s">
        <v>527</v>
      </c>
      <c r="D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2">
        <f t="shared" ref="F37" si="62">D37+E37</f>
        <v>0</v>
      </c>
      <c r="G37" s="182"/>
      <c r="H37" s="182">
        <f t="shared" ref="H37" si="63">F37-G37</f>
        <v>0</v>
      </c>
      <c r="I37" s="182"/>
      <c r="J37" s="182">
        <f t="shared" ref="J37" si="64">F37-I37</f>
        <v>0</v>
      </c>
      <c r="K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2">
        <f t="shared" ref="AE37" si="65">AB37+AC37+AD37</f>
        <v>0</v>
      </c>
      <c r="AF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2">
        <f t="shared" ref="AI37" si="66">AF37+AG37+AH37</f>
        <v>0</v>
      </c>
      <c r="AJ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2">
        <f t="shared" ref="AM37" si="67">AJ37+AK37+AL37</f>
        <v>0</v>
      </c>
      <c r="AN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2">
        <f t="shared" ref="AQ37" si="68">AN37+AO37+AP37</f>
        <v>0</v>
      </c>
      <c r="AR37" s="182">
        <f t="shared" ref="AR37" si="69">AE37+AI37+AM37+AQ37</f>
        <v>0</v>
      </c>
    </row>
    <row r="38" spans="2:44" x14ac:dyDescent="0.25">
      <c r="B38" s="180" t="s">
        <v>528</v>
      </c>
      <c r="C38" s="181" t="s">
        <v>529</v>
      </c>
      <c r="D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2">
        <f t="shared" si="54"/>
        <v>0</v>
      </c>
      <c r="G38" s="182"/>
      <c r="H38" s="182">
        <f t="shared" si="55"/>
        <v>0</v>
      </c>
      <c r="I38" s="182"/>
      <c r="J38" s="182">
        <f t="shared" si="56"/>
        <v>0</v>
      </c>
      <c r="K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2">
        <f t="shared" si="57"/>
        <v>0</v>
      </c>
      <c r="AF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2">
        <f t="shared" si="58"/>
        <v>0</v>
      </c>
      <c r="AJ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2">
        <f t="shared" si="59"/>
        <v>0</v>
      </c>
      <c r="AN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2">
        <f t="shared" si="60"/>
        <v>0</v>
      </c>
      <c r="AR38" s="182">
        <f t="shared" si="61"/>
        <v>0</v>
      </c>
    </row>
    <row r="39" spans="2:44" x14ac:dyDescent="0.25">
      <c r="B39" s="180" t="s">
        <v>530</v>
      </c>
      <c r="C39" s="181" t="s">
        <v>531</v>
      </c>
      <c r="D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2">
        <f t="shared" ref="F39:F43" si="70">D39+E39</f>
        <v>0</v>
      </c>
      <c r="G39" s="182"/>
      <c r="H39" s="182">
        <f t="shared" ref="H39:H43" si="71">F39-G39</f>
        <v>0</v>
      </c>
      <c r="I39" s="182"/>
      <c r="J39" s="182">
        <f t="shared" ref="J39:J43" si="72">F39-I39</f>
        <v>0</v>
      </c>
      <c r="K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2">
        <f t="shared" ref="AE39:AE43" si="73">AB39+AC39+AD39</f>
        <v>0</v>
      </c>
      <c r="AF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2">
        <f t="shared" ref="AI39:AI43" si="74">AF39+AG39+AH39</f>
        <v>0</v>
      </c>
      <c r="AJ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2">
        <f t="shared" ref="AM39:AM43" si="75">AJ39+AK39+AL39</f>
        <v>0</v>
      </c>
      <c r="AN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2">
        <f t="shared" ref="AQ39:AQ43" si="76">AN39+AO39+AP39</f>
        <v>0</v>
      </c>
      <c r="AR39" s="182">
        <f t="shared" ref="AR39:AR43" si="77">AE39+AI39+AM39+AQ39</f>
        <v>0</v>
      </c>
    </row>
    <row r="40" spans="2:44" x14ac:dyDescent="0.25">
      <c r="B40" s="180" t="s">
        <v>273</v>
      </c>
      <c r="C40" s="181" t="s">
        <v>158</v>
      </c>
      <c r="D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2">
        <f t="shared" ref="F40" si="78">D40+E40</f>
        <v>0</v>
      </c>
      <c r="G40" s="182"/>
      <c r="H40" s="182">
        <f t="shared" ref="H40" si="79">F40-G40</f>
        <v>0</v>
      </c>
      <c r="I40" s="182"/>
      <c r="J40" s="182">
        <f t="shared" ref="J40" si="80">F40-I40</f>
        <v>0</v>
      </c>
      <c r="K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2">
        <f t="shared" ref="AE40" si="81">AB40+AC40+AD40</f>
        <v>0</v>
      </c>
      <c r="AF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2">
        <f t="shared" ref="AI40" si="82">AF40+AG40+AH40</f>
        <v>0</v>
      </c>
      <c r="AJ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2">
        <f t="shared" ref="AM40" si="83">AJ40+AK40+AL40</f>
        <v>0</v>
      </c>
      <c r="AN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2">
        <f t="shared" ref="AQ40" si="84">AN40+AO40+AP40</f>
        <v>0</v>
      </c>
      <c r="AR40" s="182">
        <f t="shared" ref="AR40" si="85">AE40+AI40+AM40+AQ40</f>
        <v>0</v>
      </c>
    </row>
    <row r="41" spans="2:44" x14ac:dyDescent="0.25">
      <c r="B41" s="180" t="s">
        <v>532</v>
      </c>
      <c r="C41" s="181" t="s">
        <v>533</v>
      </c>
      <c r="D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2">
        <f t="shared" si="70"/>
        <v>0</v>
      </c>
      <c r="G41" s="182"/>
      <c r="H41" s="182">
        <f t="shared" si="71"/>
        <v>0</v>
      </c>
      <c r="I41" s="182"/>
      <c r="J41" s="182">
        <f t="shared" si="72"/>
        <v>0</v>
      </c>
      <c r="K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2">
        <f t="shared" si="73"/>
        <v>0</v>
      </c>
      <c r="AF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2">
        <f t="shared" si="74"/>
        <v>0</v>
      </c>
      <c r="AJ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2">
        <f t="shared" si="75"/>
        <v>0</v>
      </c>
      <c r="AN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2">
        <f t="shared" si="76"/>
        <v>0</v>
      </c>
      <c r="AR41" s="182">
        <f t="shared" si="77"/>
        <v>0</v>
      </c>
    </row>
    <row r="42" spans="2:44" x14ac:dyDescent="0.25">
      <c r="B42" s="180" t="s">
        <v>534</v>
      </c>
      <c r="C42" s="181" t="s">
        <v>535</v>
      </c>
      <c r="D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2">
        <f t="shared" ref="F42" si="86">D42+E42</f>
        <v>0</v>
      </c>
      <c r="G42" s="182"/>
      <c r="H42" s="182">
        <f t="shared" ref="H42" si="87">F42-G42</f>
        <v>0</v>
      </c>
      <c r="I42" s="182"/>
      <c r="J42" s="182">
        <f t="shared" ref="J42" si="88">F42-I42</f>
        <v>0</v>
      </c>
      <c r="K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2">
        <f t="shared" ref="AE42" si="89">AB42+AC42+AD42</f>
        <v>0</v>
      </c>
      <c r="AF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2">
        <f t="shared" ref="AI42" si="90">AF42+AG42+AH42</f>
        <v>0</v>
      </c>
      <c r="AJ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2">
        <f t="shared" ref="AM42" si="91">AJ42+AK42+AL42</f>
        <v>0</v>
      </c>
      <c r="AN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2">
        <f t="shared" ref="AQ42" si="92">AN42+AO42+AP42</f>
        <v>0</v>
      </c>
      <c r="AR42" s="182">
        <f t="shared" ref="AR42" si="93">AE42+AI42+AM42+AQ42</f>
        <v>0</v>
      </c>
    </row>
    <row r="43" spans="2:44" x14ac:dyDescent="0.25">
      <c r="B43" s="180" t="s">
        <v>536</v>
      </c>
      <c r="C43" s="181" t="s">
        <v>537</v>
      </c>
      <c r="D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2">
        <f t="shared" si="70"/>
        <v>0</v>
      </c>
      <c r="G43" s="182"/>
      <c r="H43" s="182">
        <f t="shared" si="71"/>
        <v>0</v>
      </c>
      <c r="I43" s="182"/>
      <c r="J43" s="182">
        <f t="shared" si="72"/>
        <v>0</v>
      </c>
      <c r="K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2">
        <f t="shared" si="73"/>
        <v>0</v>
      </c>
      <c r="AF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2">
        <f t="shared" si="74"/>
        <v>0</v>
      </c>
      <c r="AJ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2">
        <f t="shared" si="75"/>
        <v>0</v>
      </c>
      <c r="AN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2">
        <f t="shared" si="76"/>
        <v>0</v>
      </c>
      <c r="AR43" s="182">
        <f t="shared" si="77"/>
        <v>0</v>
      </c>
    </row>
    <row r="44" spans="2:44" x14ac:dyDescent="0.25">
      <c r="B44" s="180" t="s">
        <v>538</v>
      </c>
      <c r="C44" s="181" t="s">
        <v>539</v>
      </c>
      <c r="D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2">
        <f t="shared" si="54"/>
        <v>0</v>
      </c>
      <c r="G44" s="182"/>
      <c r="H44" s="182">
        <f t="shared" si="55"/>
        <v>0</v>
      </c>
      <c r="I44" s="182"/>
      <c r="J44" s="182">
        <f t="shared" si="56"/>
        <v>0</v>
      </c>
      <c r="K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2">
        <f t="shared" si="57"/>
        <v>0</v>
      </c>
      <c r="AF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2">
        <f t="shared" si="58"/>
        <v>0</v>
      </c>
      <c r="AJ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2">
        <f t="shared" si="59"/>
        <v>0</v>
      </c>
      <c r="AN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2">
        <f t="shared" si="60"/>
        <v>0</v>
      </c>
      <c r="AR44" s="182">
        <f t="shared" si="61"/>
        <v>0</v>
      </c>
    </row>
    <row r="45" spans="2:44" x14ac:dyDescent="0.25">
      <c r="B45" s="180" t="s">
        <v>248</v>
      </c>
      <c r="C45" s="181" t="s">
        <v>141</v>
      </c>
      <c r="D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2">
        <f t="shared" ref="F45" si="94">D45+E45</f>
        <v>0</v>
      </c>
      <c r="G45" s="182"/>
      <c r="H45" s="182">
        <f t="shared" ref="H45" si="95">F45-G45</f>
        <v>0</v>
      </c>
      <c r="I45" s="182"/>
      <c r="J45" s="182">
        <f t="shared" ref="J45" si="96">F45-I45</f>
        <v>0</v>
      </c>
      <c r="K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2">
        <f t="shared" ref="AE45" si="97">AB45+AC45+AD45</f>
        <v>0</v>
      </c>
      <c r="AF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2">
        <f t="shared" ref="AI45" si="98">AF45+AG45+AH45</f>
        <v>0</v>
      </c>
      <c r="AJ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2">
        <f t="shared" ref="AM45" si="99">AJ45+AK45+AL45</f>
        <v>0</v>
      </c>
      <c r="AN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2">
        <f t="shared" ref="AQ45" si="100">AN45+AO45+AP45</f>
        <v>0</v>
      </c>
      <c r="AR45" s="182">
        <f t="shared" ref="AR45" si="101">AE45+AI45+AM45+AQ45</f>
        <v>0</v>
      </c>
    </row>
    <row r="46" spans="2:44" x14ac:dyDescent="0.25">
      <c r="B46" s="180" t="s">
        <v>540</v>
      </c>
      <c r="C46" s="181" t="s">
        <v>541</v>
      </c>
      <c r="D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2">
        <f t="shared" si="14"/>
        <v>0</v>
      </c>
      <c r="G46" s="182"/>
      <c r="H46" s="182">
        <f t="shared" si="15"/>
        <v>0</v>
      </c>
      <c r="I46" s="182"/>
      <c r="J46" s="182">
        <f t="shared" si="16"/>
        <v>0</v>
      </c>
      <c r="K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2">
        <f t="shared" si="17"/>
        <v>0</v>
      </c>
      <c r="AF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2">
        <f t="shared" si="18"/>
        <v>0</v>
      </c>
      <c r="AJ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2">
        <f t="shared" si="19"/>
        <v>0</v>
      </c>
      <c r="AN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2">
        <f t="shared" si="20"/>
        <v>0</v>
      </c>
      <c r="AR46" s="182">
        <f t="shared" si="21"/>
        <v>0</v>
      </c>
    </row>
    <row r="47" spans="2:44" x14ac:dyDescent="0.25">
      <c r="B47" s="189" t="s">
        <v>257</v>
      </c>
      <c r="C47" s="190" t="s">
        <v>142</v>
      </c>
      <c r="D47" s="191">
        <f>SUM(D48:D82)</f>
        <v>0</v>
      </c>
      <c r="E47" s="191">
        <f>SUM(E48:E82)</f>
        <v>0</v>
      </c>
      <c r="F47" s="191">
        <f t="shared" si="0"/>
        <v>0</v>
      </c>
      <c r="G47" s="191">
        <f>SUM(G48:G82)</f>
        <v>0</v>
      </c>
      <c r="H47" s="191">
        <f t="shared" si="4"/>
        <v>0</v>
      </c>
      <c r="I47" s="191">
        <f t="shared" ref="I47:AD47" si="102">SUM(I48:I82)</f>
        <v>0</v>
      </c>
      <c r="J47" s="191">
        <f t="shared" si="102"/>
        <v>0</v>
      </c>
      <c r="K47" s="191">
        <f t="shared" si="102"/>
        <v>0</v>
      </c>
      <c r="L47" s="191">
        <f t="shared" si="102"/>
        <v>0</v>
      </c>
      <c r="M47" s="191">
        <f t="shared" si="102"/>
        <v>0</v>
      </c>
      <c r="N47" s="191">
        <f t="shared" si="102"/>
        <v>0</v>
      </c>
      <c r="O47" s="191">
        <f t="shared" si="102"/>
        <v>0</v>
      </c>
      <c r="P47" s="191">
        <f t="shared" si="102"/>
        <v>0</v>
      </c>
      <c r="Q47" s="191">
        <f t="shared" si="102"/>
        <v>0</v>
      </c>
      <c r="R47" s="191">
        <f t="shared" si="102"/>
        <v>0</v>
      </c>
      <c r="S47" s="191">
        <f t="shared" si="102"/>
        <v>0</v>
      </c>
      <c r="T47" s="191">
        <f t="shared" ref="T47" si="103">SUM(T48:T82)</f>
        <v>0</v>
      </c>
      <c r="U47" s="191">
        <f t="shared" si="102"/>
        <v>0</v>
      </c>
      <c r="V47" s="191">
        <f t="shared" si="102"/>
        <v>0</v>
      </c>
      <c r="W47" s="191">
        <f t="shared" si="102"/>
        <v>0</v>
      </c>
      <c r="X47" s="191">
        <f t="shared" si="102"/>
        <v>0</v>
      </c>
      <c r="Y47" s="191">
        <f t="shared" ref="Y47:Z47" si="104">SUM(Y48:Y82)</f>
        <v>0</v>
      </c>
      <c r="Z47" s="191">
        <f t="shared" si="104"/>
        <v>0</v>
      </c>
      <c r="AA47" s="191">
        <f t="shared" si="102"/>
        <v>0</v>
      </c>
      <c r="AB47" s="191">
        <f t="shared" si="102"/>
        <v>0</v>
      </c>
      <c r="AC47" s="191">
        <f t="shared" si="102"/>
        <v>0</v>
      </c>
      <c r="AD47" s="191">
        <f t="shared" si="102"/>
        <v>0</v>
      </c>
      <c r="AE47" s="191">
        <f t="shared" si="17"/>
        <v>0</v>
      </c>
      <c r="AF47" s="191">
        <f>SUM(AF48:AF82)</f>
        <v>0</v>
      </c>
      <c r="AG47" s="191">
        <f>SUM(AG48:AG82)</f>
        <v>0</v>
      </c>
      <c r="AH47" s="191">
        <f>SUM(AH48:AH82)</f>
        <v>0</v>
      </c>
      <c r="AI47" s="191">
        <f t="shared" si="10"/>
        <v>0</v>
      </c>
      <c r="AJ47" s="191">
        <f>SUM(AJ48:AJ82)</f>
        <v>0</v>
      </c>
      <c r="AK47" s="191">
        <f>SUM(AK48:AK82)</f>
        <v>0</v>
      </c>
      <c r="AL47" s="191">
        <f>SUM(AL48:AL82)</f>
        <v>0</v>
      </c>
      <c r="AM47" s="191">
        <f t="shared" si="11"/>
        <v>0</v>
      </c>
      <c r="AN47" s="191">
        <f>SUM(AN48:AN82)</f>
        <v>0</v>
      </c>
      <c r="AO47" s="191">
        <f>SUM(AO48:AO82)</f>
        <v>0</v>
      </c>
      <c r="AP47" s="191">
        <f>SUM(AP48:AP82)</f>
        <v>0</v>
      </c>
      <c r="AQ47" s="191">
        <f t="shared" si="12"/>
        <v>0</v>
      </c>
      <c r="AR47" s="191">
        <f t="shared" si="13"/>
        <v>0</v>
      </c>
    </row>
    <row r="48" spans="2:44" x14ac:dyDescent="0.25">
      <c r="B48" s="180" t="s">
        <v>542</v>
      </c>
      <c r="C48" s="181" t="s">
        <v>543</v>
      </c>
      <c r="D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2">
        <f t="shared" ref="F48" si="105">D48+E48</f>
        <v>0</v>
      </c>
      <c r="G48" s="182"/>
      <c r="H48" s="182">
        <f t="shared" ref="H48" si="106">F48-G48</f>
        <v>0</v>
      </c>
      <c r="I48" s="182"/>
      <c r="J48" s="182">
        <f t="shared" ref="J48" si="107">F48-I48</f>
        <v>0</v>
      </c>
      <c r="K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2">
        <f t="shared" ref="AE48" si="108">AB48+AC48+AD48</f>
        <v>0</v>
      </c>
      <c r="AF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2">
        <f t="shared" ref="AI48" si="109">AF48+AG48+AH48</f>
        <v>0</v>
      </c>
      <c r="AJ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2">
        <f t="shared" ref="AM48" si="110">AJ48+AK48+AL48</f>
        <v>0</v>
      </c>
      <c r="AN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2">
        <f t="shared" ref="AQ48" si="111">AN48+AO48+AP48</f>
        <v>0</v>
      </c>
      <c r="AR48" s="182">
        <f t="shared" ref="AR48" si="112">AE48+AI48+AM48+AQ48</f>
        <v>0</v>
      </c>
    </row>
    <row r="49" spans="2:44" x14ac:dyDescent="0.25">
      <c r="B49" s="180" t="s">
        <v>258</v>
      </c>
      <c r="C49" s="181" t="s">
        <v>143</v>
      </c>
      <c r="D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2">
        <f t="shared" si="0"/>
        <v>0</v>
      </c>
      <c r="G49" s="182"/>
      <c r="H49" s="182">
        <f t="shared" si="4"/>
        <v>0</v>
      </c>
      <c r="I49" s="182"/>
      <c r="J49" s="182">
        <f t="shared" si="5"/>
        <v>0</v>
      </c>
      <c r="K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2">
        <f t="shared" si="9"/>
        <v>0</v>
      </c>
      <c r="AF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2">
        <f t="shared" si="10"/>
        <v>0</v>
      </c>
      <c r="AJ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2">
        <f t="shared" si="11"/>
        <v>0</v>
      </c>
      <c r="AN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2">
        <f t="shared" si="12"/>
        <v>0</v>
      </c>
      <c r="AR49" s="182">
        <f t="shared" si="13"/>
        <v>0</v>
      </c>
    </row>
    <row r="50" spans="2:44" x14ac:dyDescent="0.25">
      <c r="B50" s="180" t="s">
        <v>544</v>
      </c>
      <c r="C50" s="181" t="s">
        <v>545</v>
      </c>
      <c r="D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2">
        <f t="shared" si="0"/>
        <v>0</v>
      </c>
      <c r="G50" s="182"/>
      <c r="H50" s="182">
        <f t="shared" si="4"/>
        <v>0</v>
      </c>
      <c r="I50" s="182"/>
      <c r="J50" s="182">
        <f t="shared" si="5"/>
        <v>0</v>
      </c>
      <c r="K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2">
        <f t="shared" si="9"/>
        <v>0</v>
      </c>
      <c r="AF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2">
        <f t="shared" si="10"/>
        <v>0</v>
      </c>
      <c r="AJ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2">
        <f t="shared" si="11"/>
        <v>0</v>
      </c>
      <c r="AN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2">
        <f t="shared" si="12"/>
        <v>0</v>
      </c>
      <c r="AR50" s="182">
        <f t="shared" si="13"/>
        <v>0</v>
      </c>
    </row>
    <row r="51" spans="2:44" x14ac:dyDescent="0.25">
      <c r="B51" s="180" t="s">
        <v>546</v>
      </c>
      <c r="C51" s="181" t="s">
        <v>547</v>
      </c>
      <c r="D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2">
        <f t="shared" ref="F51:F69" si="113">D51+E51</f>
        <v>0</v>
      </c>
      <c r="G51" s="182"/>
      <c r="H51" s="182">
        <f t="shared" ref="H51:H69" si="114">F51-G51</f>
        <v>0</v>
      </c>
      <c r="I51" s="182"/>
      <c r="J51" s="182">
        <f t="shared" ref="J51:J69" si="115">F51-I51</f>
        <v>0</v>
      </c>
      <c r="K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2">
        <f t="shared" ref="AE51:AE69" si="116">AB51+AC51+AD51</f>
        <v>0</v>
      </c>
      <c r="AF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2">
        <f t="shared" ref="AI51:AI69" si="117">AF51+AG51+AH51</f>
        <v>0</v>
      </c>
      <c r="AJ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2">
        <f t="shared" ref="AM51:AM69" si="118">AJ51+AK51+AL51</f>
        <v>0</v>
      </c>
      <c r="AN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2">
        <f t="shared" ref="AQ51:AQ69" si="119">AN51+AO51+AP51</f>
        <v>0</v>
      </c>
      <c r="AR51" s="182">
        <f t="shared" ref="AR51:AR69" si="120">AE51+AI51+AM51+AQ51</f>
        <v>0</v>
      </c>
    </row>
    <row r="52" spans="2:44" x14ac:dyDescent="0.25">
      <c r="B52" s="180" t="s">
        <v>259</v>
      </c>
      <c r="C52" s="181" t="s">
        <v>144</v>
      </c>
      <c r="D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2">
        <f t="shared" si="113"/>
        <v>0</v>
      </c>
      <c r="G52" s="182"/>
      <c r="H52" s="182">
        <f t="shared" si="114"/>
        <v>0</v>
      </c>
      <c r="I52" s="182"/>
      <c r="J52" s="182">
        <f t="shared" si="115"/>
        <v>0</v>
      </c>
      <c r="K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2">
        <f t="shared" si="116"/>
        <v>0</v>
      </c>
      <c r="AF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2">
        <f t="shared" si="117"/>
        <v>0</v>
      </c>
      <c r="AJ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2">
        <f t="shared" si="118"/>
        <v>0</v>
      </c>
      <c r="AN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2">
        <f t="shared" si="119"/>
        <v>0</v>
      </c>
      <c r="AR52" s="182">
        <f t="shared" si="120"/>
        <v>0</v>
      </c>
    </row>
    <row r="53" spans="2:44" x14ac:dyDescent="0.25">
      <c r="B53" s="180" t="s">
        <v>548</v>
      </c>
      <c r="C53" s="181" t="s">
        <v>549</v>
      </c>
      <c r="D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2">
        <f t="shared" ref="F53" si="121">D53+E53</f>
        <v>0</v>
      </c>
      <c r="G53" s="182"/>
      <c r="H53" s="182">
        <f t="shared" ref="H53" si="122">F53-G53</f>
        <v>0</v>
      </c>
      <c r="I53" s="182"/>
      <c r="J53" s="182">
        <f t="shared" ref="J53" si="123">F53-I53</f>
        <v>0</v>
      </c>
      <c r="K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2">
        <f t="shared" ref="AE53" si="124">AB53+AC53+AD53</f>
        <v>0</v>
      </c>
      <c r="AF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2">
        <f t="shared" ref="AI53" si="125">AF53+AG53+AH53</f>
        <v>0</v>
      </c>
      <c r="AJ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2">
        <f t="shared" ref="AM53" si="126">AJ53+AK53+AL53</f>
        <v>0</v>
      </c>
      <c r="AN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2">
        <f t="shared" ref="AQ53" si="127">AN53+AO53+AP53</f>
        <v>0</v>
      </c>
      <c r="AR53" s="182">
        <f t="shared" ref="AR53" si="128">AE53+AI53+AM53+AQ53</f>
        <v>0</v>
      </c>
    </row>
    <row r="54" spans="2:44" x14ac:dyDescent="0.25">
      <c r="B54" s="180" t="s">
        <v>550</v>
      </c>
      <c r="C54" s="181" t="s">
        <v>516</v>
      </c>
      <c r="D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2">
        <f t="shared" si="113"/>
        <v>0</v>
      </c>
      <c r="G54" s="182"/>
      <c r="H54" s="182">
        <f t="shared" si="114"/>
        <v>0</v>
      </c>
      <c r="I54" s="182"/>
      <c r="J54" s="182">
        <f t="shared" si="115"/>
        <v>0</v>
      </c>
      <c r="K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2">
        <f t="shared" si="116"/>
        <v>0</v>
      </c>
      <c r="AF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2">
        <f t="shared" si="117"/>
        <v>0</v>
      </c>
      <c r="AJ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2">
        <f t="shared" si="118"/>
        <v>0</v>
      </c>
      <c r="AN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2">
        <f t="shared" si="119"/>
        <v>0</v>
      </c>
      <c r="AR54" s="182">
        <f t="shared" si="120"/>
        <v>0</v>
      </c>
    </row>
    <row r="55" spans="2:44" x14ac:dyDescent="0.25">
      <c r="B55" s="180" t="s">
        <v>260</v>
      </c>
      <c r="C55" s="181" t="s">
        <v>145</v>
      </c>
      <c r="D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2">
        <f t="shared" ref="F55" si="129">D55+E55</f>
        <v>0</v>
      </c>
      <c r="G55" s="182"/>
      <c r="H55" s="182">
        <f t="shared" ref="H55" si="130">F55-G55</f>
        <v>0</v>
      </c>
      <c r="I55" s="182"/>
      <c r="J55" s="182">
        <f t="shared" ref="J55" si="131">F55-I55</f>
        <v>0</v>
      </c>
      <c r="K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2">
        <f t="shared" ref="AE55" si="132">AB55+AC55+AD55</f>
        <v>0</v>
      </c>
      <c r="AF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2">
        <f t="shared" ref="AI55" si="133">AF55+AG55+AH55</f>
        <v>0</v>
      </c>
      <c r="AJ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2">
        <f t="shared" ref="AM55" si="134">AJ55+AK55+AL55</f>
        <v>0</v>
      </c>
      <c r="AN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2">
        <f t="shared" ref="AQ55" si="135">AN55+AO55+AP55</f>
        <v>0</v>
      </c>
      <c r="AR55" s="182">
        <f t="shared" ref="AR55" si="136">AE55+AI55+AM55+AQ55</f>
        <v>0</v>
      </c>
    </row>
    <row r="56" spans="2:44" x14ac:dyDescent="0.25">
      <c r="B56" s="180" t="s">
        <v>551</v>
      </c>
      <c r="C56" s="181" t="s">
        <v>552</v>
      </c>
      <c r="D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2">
        <f t="shared" si="113"/>
        <v>0</v>
      </c>
      <c r="G56" s="182"/>
      <c r="H56" s="182">
        <f t="shared" si="114"/>
        <v>0</v>
      </c>
      <c r="I56" s="182"/>
      <c r="J56" s="182">
        <f t="shared" si="115"/>
        <v>0</v>
      </c>
      <c r="K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2">
        <f t="shared" si="116"/>
        <v>0</v>
      </c>
      <c r="AF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2">
        <f t="shared" si="117"/>
        <v>0</v>
      </c>
      <c r="AJ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2">
        <f t="shared" si="118"/>
        <v>0</v>
      </c>
      <c r="AN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2">
        <f t="shared" si="119"/>
        <v>0</v>
      </c>
      <c r="AR56" s="182">
        <f t="shared" si="120"/>
        <v>0</v>
      </c>
    </row>
    <row r="57" spans="2:44" x14ac:dyDescent="0.25">
      <c r="B57" s="180" t="s">
        <v>553</v>
      </c>
      <c r="C57" s="181" t="s">
        <v>523</v>
      </c>
      <c r="D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2">
        <f t="shared" ref="F57" si="137">D57+E57</f>
        <v>0</v>
      </c>
      <c r="G57" s="182"/>
      <c r="H57" s="182">
        <f t="shared" ref="H57" si="138">F57-G57</f>
        <v>0</v>
      </c>
      <c r="I57" s="182"/>
      <c r="J57" s="182">
        <f t="shared" ref="J57" si="139">F57-I57</f>
        <v>0</v>
      </c>
      <c r="K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2">
        <f t="shared" ref="AE57" si="140">AB57+AC57+AD57</f>
        <v>0</v>
      </c>
      <c r="AF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2">
        <f t="shared" ref="AI57" si="141">AF57+AG57+AH57</f>
        <v>0</v>
      </c>
      <c r="AJ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2">
        <f t="shared" ref="AM57" si="142">AJ57+AK57+AL57</f>
        <v>0</v>
      </c>
      <c r="AN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2">
        <f t="shared" ref="AQ57" si="143">AN57+AO57+AP57</f>
        <v>0</v>
      </c>
      <c r="AR57" s="182">
        <f t="shared" ref="AR57" si="144">AE57+AI57+AM57+AQ57</f>
        <v>0</v>
      </c>
    </row>
    <row r="58" spans="2:44" x14ac:dyDescent="0.25">
      <c r="B58" s="180" t="s">
        <v>554</v>
      </c>
      <c r="C58" s="181" t="s">
        <v>524</v>
      </c>
      <c r="D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2">
        <f t="shared" si="113"/>
        <v>0</v>
      </c>
      <c r="G58" s="182"/>
      <c r="H58" s="182">
        <f t="shared" si="114"/>
        <v>0</v>
      </c>
      <c r="I58" s="182"/>
      <c r="J58" s="182">
        <f t="shared" si="115"/>
        <v>0</v>
      </c>
      <c r="K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2">
        <f t="shared" si="116"/>
        <v>0</v>
      </c>
      <c r="AF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2">
        <f t="shared" si="117"/>
        <v>0</v>
      </c>
      <c r="AJ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2">
        <f t="shared" si="118"/>
        <v>0</v>
      </c>
      <c r="AN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2">
        <f t="shared" si="119"/>
        <v>0</v>
      </c>
      <c r="AR58" s="182">
        <f t="shared" si="120"/>
        <v>0</v>
      </c>
    </row>
    <row r="59" spans="2:44" x14ac:dyDescent="0.25">
      <c r="B59" s="180" t="s">
        <v>555</v>
      </c>
      <c r="C59" s="181" t="s">
        <v>556</v>
      </c>
      <c r="D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2">
        <f t="shared" ref="F59" si="145">D59+E59</f>
        <v>0</v>
      </c>
      <c r="G59" s="182"/>
      <c r="H59" s="182">
        <f t="shared" ref="H59" si="146">F59-G59</f>
        <v>0</v>
      </c>
      <c r="I59" s="182"/>
      <c r="J59" s="182">
        <f t="shared" ref="J59" si="147">F59-I59</f>
        <v>0</v>
      </c>
      <c r="K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2">
        <f t="shared" ref="AE59" si="148">AB59+AC59+AD59</f>
        <v>0</v>
      </c>
      <c r="AF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2">
        <f t="shared" ref="AI59" si="149">AF59+AG59+AH59</f>
        <v>0</v>
      </c>
      <c r="AJ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2">
        <f t="shared" ref="AM59" si="150">AJ59+AK59+AL59</f>
        <v>0</v>
      </c>
      <c r="AN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2">
        <f t="shared" ref="AQ59" si="151">AN59+AO59+AP59</f>
        <v>0</v>
      </c>
      <c r="AR59" s="182">
        <f t="shared" ref="AR59" si="152">AE59+AI59+AM59+AQ59</f>
        <v>0</v>
      </c>
    </row>
    <row r="60" spans="2:44" x14ac:dyDescent="0.25">
      <c r="B60" s="180" t="s">
        <v>557</v>
      </c>
      <c r="C60" s="181" t="s">
        <v>558</v>
      </c>
      <c r="D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2">
        <f t="shared" si="113"/>
        <v>0</v>
      </c>
      <c r="G60" s="182"/>
      <c r="H60" s="182">
        <f t="shared" si="114"/>
        <v>0</v>
      </c>
      <c r="I60" s="182"/>
      <c r="J60" s="182">
        <f t="shared" si="115"/>
        <v>0</v>
      </c>
      <c r="K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2">
        <f t="shared" si="116"/>
        <v>0</v>
      </c>
      <c r="AF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2">
        <f t="shared" si="117"/>
        <v>0</v>
      </c>
      <c r="AJ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2">
        <f t="shared" si="118"/>
        <v>0</v>
      </c>
      <c r="AN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2">
        <f t="shared" si="119"/>
        <v>0</v>
      </c>
      <c r="AR60" s="182">
        <f t="shared" si="120"/>
        <v>0</v>
      </c>
    </row>
    <row r="61" spans="2:44" x14ac:dyDescent="0.25">
      <c r="B61" s="180" t="s">
        <v>559</v>
      </c>
      <c r="C61" s="181" t="s">
        <v>531</v>
      </c>
      <c r="D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2">
        <f t="shared" ref="F61" si="153">D61+E61</f>
        <v>0</v>
      </c>
      <c r="G61" s="182"/>
      <c r="H61" s="182">
        <f t="shared" ref="H61" si="154">F61-G61</f>
        <v>0</v>
      </c>
      <c r="I61" s="182"/>
      <c r="J61" s="182">
        <f t="shared" ref="J61" si="155">F61-I61</f>
        <v>0</v>
      </c>
      <c r="K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2">
        <f t="shared" ref="AE61" si="156">AB61+AC61+AD61</f>
        <v>0</v>
      </c>
      <c r="AF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2">
        <f t="shared" ref="AI61" si="157">AF61+AG61+AH61</f>
        <v>0</v>
      </c>
      <c r="AJ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2">
        <f t="shared" ref="AM61" si="158">AJ61+AK61+AL61</f>
        <v>0</v>
      </c>
      <c r="AN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2">
        <f t="shared" ref="AQ61" si="159">AN61+AO61+AP61</f>
        <v>0</v>
      </c>
      <c r="AR61" s="182">
        <f t="shared" ref="AR61" si="160">AE61+AI61+AM61+AQ61</f>
        <v>0</v>
      </c>
    </row>
    <row r="62" spans="2:44" x14ac:dyDescent="0.25">
      <c r="B62" s="180" t="s">
        <v>560</v>
      </c>
      <c r="C62" s="181" t="s">
        <v>561</v>
      </c>
      <c r="D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2">
        <f t="shared" si="113"/>
        <v>0</v>
      </c>
      <c r="G62" s="182"/>
      <c r="H62" s="182">
        <f t="shared" si="114"/>
        <v>0</v>
      </c>
      <c r="I62" s="182"/>
      <c r="J62" s="182">
        <f t="shared" si="115"/>
        <v>0</v>
      </c>
      <c r="K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2">
        <f t="shared" si="116"/>
        <v>0</v>
      </c>
      <c r="AF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2">
        <f t="shared" si="117"/>
        <v>0</v>
      </c>
      <c r="AJ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2">
        <f t="shared" si="118"/>
        <v>0</v>
      </c>
      <c r="AN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2">
        <f t="shared" si="119"/>
        <v>0</v>
      </c>
      <c r="AR62" s="182">
        <f t="shared" si="120"/>
        <v>0</v>
      </c>
    </row>
    <row r="63" spans="2:44" x14ac:dyDescent="0.25">
      <c r="B63" s="180" t="s">
        <v>261</v>
      </c>
      <c r="C63" s="181" t="s">
        <v>146</v>
      </c>
      <c r="D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2">
        <f t="shared" si="113"/>
        <v>0</v>
      </c>
      <c r="G63" s="182"/>
      <c r="H63" s="182">
        <f t="shared" si="114"/>
        <v>0</v>
      </c>
      <c r="I63" s="182"/>
      <c r="J63" s="182">
        <f t="shared" si="115"/>
        <v>0</v>
      </c>
      <c r="K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2">
        <f t="shared" si="116"/>
        <v>0</v>
      </c>
      <c r="AF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2">
        <f t="shared" si="117"/>
        <v>0</v>
      </c>
      <c r="AJ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2">
        <f t="shared" si="118"/>
        <v>0</v>
      </c>
      <c r="AN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2">
        <f t="shared" si="119"/>
        <v>0</v>
      </c>
      <c r="AR63" s="182">
        <f t="shared" si="120"/>
        <v>0</v>
      </c>
    </row>
    <row r="64" spans="2:44" x14ac:dyDescent="0.25">
      <c r="B64" s="180" t="s">
        <v>562</v>
      </c>
      <c r="C64" s="181" t="s">
        <v>563</v>
      </c>
      <c r="D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2">
        <f t="shared" ref="F64" si="161">D64+E64</f>
        <v>0</v>
      </c>
      <c r="G64" s="182"/>
      <c r="H64" s="182">
        <f t="shared" ref="H64" si="162">F64-G64</f>
        <v>0</v>
      </c>
      <c r="I64" s="182"/>
      <c r="J64" s="182">
        <f t="shared" ref="J64" si="163">F64-I64</f>
        <v>0</v>
      </c>
      <c r="K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2">
        <f t="shared" ref="AE64" si="164">AB64+AC64+AD64</f>
        <v>0</v>
      </c>
      <c r="AF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2">
        <f t="shared" ref="AI64" si="165">AF64+AG64+AH64</f>
        <v>0</v>
      </c>
      <c r="AJ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2">
        <f t="shared" ref="AM64" si="166">AJ64+AK64+AL64</f>
        <v>0</v>
      </c>
      <c r="AN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2">
        <f t="shared" ref="AQ64" si="167">AN64+AO64+AP64</f>
        <v>0</v>
      </c>
      <c r="AR64" s="182">
        <f t="shared" ref="AR64" si="168">AE64+AI64+AM64+AQ64</f>
        <v>0</v>
      </c>
    </row>
    <row r="65" spans="2:44" x14ac:dyDescent="0.25">
      <c r="B65" s="180" t="s">
        <v>564</v>
      </c>
      <c r="C65" s="181" t="s">
        <v>565</v>
      </c>
      <c r="D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2">
        <f t="shared" si="113"/>
        <v>0</v>
      </c>
      <c r="G65" s="182"/>
      <c r="H65" s="182">
        <f t="shared" si="114"/>
        <v>0</v>
      </c>
      <c r="I65" s="182"/>
      <c r="J65" s="182">
        <f t="shared" si="115"/>
        <v>0</v>
      </c>
      <c r="K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2">
        <f t="shared" si="116"/>
        <v>0</v>
      </c>
      <c r="AF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2">
        <f t="shared" si="117"/>
        <v>0</v>
      </c>
      <c r="AJ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2">
        <f t="shared" si="118"/>
        <v>0</v>
      </c>
      <c r="AN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2">
        <f t="shared" si="119"/>
        <v>0</v>
      </c>
      <c r="AR65" s="182">
        <f t="shared" si="120"/>
        <v>0</v>
      </c>
    </row>
    <row r="66" spans="2:44" x14ac:dyDescent="0.25">
      <c r="B66" s="180" t="s">
        <v>566</v>
      </c>
      <c r="C66" s="181" t="s">
        <v>567</v>
      </c>
      <c r="D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2">
        <f t="shared" ref="F66" si="169">D66+E66</f>
        <v>0</v>
      </c>
      <c r="G66" s="182"/>
      <c r="H66" s="182">
        <f t="shared" ref="H66" si="170">F66-G66</f>
        <v>0</v>
      </c>
      <c r="I66" s="182"/>
      <c r="J66" s="182">
        <f t="shared" ref="J66" si="171">F66-I66</f>
        <v>0</v>
      </c>
      <c r="K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2">
        <f t="shared" ref="AE66" si="172">AB66+AC66+AD66</f>
        <v>0</v>
      </c>
      <c r="AF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2">
        <f t="shared" ref="AI66" si="173">AF66+AG66+AH66</f>
        <v>0</v>
      </c>
      <c r="AJ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2">
        <f t="shared" ref="AM66" si="174">AJ66+AK66+AL66</f>
        <v>0</v>
      </c>
      <c r="AN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2">
        <f t="shared" ref="AQ66" si="175">AN66+AO66+AP66</f>
        <v>0</v>
      </c>
      <c r="AR66" s="182">
        <f t="shared" ref="AR66" si="176">AE66+AI66+AM66+AQ66</f>
        <v>0</v>
      </c>
    </row>
    <row r="67" spans="2:44" x14ac:dyDescent="0.25">
      <c r="B67" s="180" t="s">
        <v>568</v>
      </c>
      <c r="C67" s="181" t="s">
        <v>569</v>
      </c>
      <c r="D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2">
        <f t="shared" si="113"/>
        <v>0</v>
      </c>
      <c r="G67" s="182"/>
      <c r="H67" s="182">
        <f t="shared" si="114"/>
        <v>0</v>
      </c>
      <c r="I67" s="182"/>
      <c r="J67" s="182">
        <f t="shared" si="115"/>
        <v>0</v>
      </c>
      <c r="K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2">
        <f t="shared" si="116"/>
        <v>0</v>
      </c>
      <c r="AF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2">
        <f t="shared" si="117"/>
        <v>0</v>
      </c>
      <c r="AJ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2">
        <f t="shared" si="118"/>
        <v>0</v>
      </c>
      <c r="AN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2">
        <f t="shared" si="119"/>
        <v>0</v>
      </c>
      <c r="AR67" s="182">
        <f t="shared" si="120"/>
        <v>0</v>
      </c>
    </row>
    <row r="68" spans="2:44" x14ac:dyDescent="0.25">
      <c r="B68" s="180" t="s">
        <v>570</v>
      </c>
      <c r="C68" s="181" t="s">
        <v>571</v>
      </c>
      <c r="D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2">
        <f t="shared" ref="F68" si="177">D68+E68</f>
        <v>0</v>
      </c>
      <c r="G68" s="182"/>
      <c r="H68" s="182">
        <f t="shared" ref="H68" si="178">F68-G68</f>
        <v>0</v>
      </c>
      <c r="I68" s="182"/>
      <c r="J68" s="182">
        <f t="shared" ref="J68" si="179">F68-I68</f>
        <v>0</v>
      </c>
      <c r="K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2">
        <f t="shared" ref="AE68" si="180">AB68+AC68+AD68</f>
        <v>0</v>
      </c>
      <c r="AF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2">
        <f t="shared" ref="AI68" si="181">AF68+AG68+AH68</f>
        <v>0</v>
      </c>
      <c r="AJ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2">
        <f t="shared" ref="AM68" si="182">AJ68+AK68+AL68</f>
        <v>0</v>
      </c>
      <c r="AN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2">
        <f t="shared" ref="AQ68" si="183">AN68+AO68+AP68</f>
        <v>0</v>
      </c>
      <c r="AR68" s="182">
        <f t="shared" ref="AR68" si="184">AE68+AI68+AM68+AQ68</f>
        <v>0</v>
      </c>
    </row>
    <row r="69" spans="2:44" x14ac:dyDescent="0.25">
      <c r="B69" s="180" t="s">
        <v>572</v>
      </c>
      <c r="C69" s="181" t="s">
        <v>573</v>
      </c>
      <c r="D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2">
        <f t="shared" si="113"/>
        <v>0</v>
      </c>
      <c r="G69" s="182"/>
      <c r="H69" s="182">
        <f t="shared" si="114"/>
        <v>0</v>
      </c>
      <c r="I69" s="182"/>
      <c r="J69" s="182">
        <f t="shared" si="115"/>
        <v>0</v>
      </c>
      <c r="K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2">
        <f t="shared" si="116"/>
        <v>0</v>
      </c>
      <c r="AF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2">
        <f t="shared" si="117"/>
        <v>0</v>
      </c>
      <c r="AJ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2">
        <f t="shared" si="118"/>
        <v>0</v>
      </c>
      <c r="AN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2">
        <f t="shared" si="119"/>
        <v>0</v>
      </c>
      <c r="AR69" s="182">
        <f t="shared" si="120"/>
        <v>0</v>
      </c>
    </row>
    <row r="70" spans="2:44" x14ac:dyDescent="0.25">
      <c r="B70" s="180" t="s">
        <v>574</v>
      </c>
      <c r="C70" s="181" t="s">
        <v>575</v>
      </c>
      <c r="D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2">
        <f t="shared" ref="F70" si="185">D70+E70</f>
        <v>0</v>
      </c>
      <c r="G70" s="182"/>
      <c r="H70" s="182">
        <f t="shared" ref="H70" si="186">F70-G70</f>
        <v>0</v>
      </c>
      <c r="I70" s="182"/>
      <c r="J70" s="182">
        <f t="shared" ref="J70" si="187">F70-I70</f>
        <v>0</v>
      </c>
      <c r="K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2">
        <f t="shared" ref="AE70" si="188">AB70+AC70+AD70</f>
        <v>0</v>
      </c>
      <c r="AF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2">
        <f t="shared" ref="AI70" si="189">AF70+AG70+AH70</f>
        <v>0</v>
      </c>
      <c r="AJ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2">
        <f t="shared" ref="AM70" si="190">AJ70+AK70+AL70</f>
        <v>0</v>
      </c>
      <c r="AN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2">
        <f t="shared" ref="AQ70" si="191">AN70+AO70+AP70</f>
        <v>0</v>
      </c>
      <c r="AR70" s="182">
        <f t="shared" ref="AR70" si="192">AE70+AI70+AM70+AQ70</f>
        <v>0</v>
      </c>
    </row>
    <row r="71" spans="2:44" x14ac:dyDescent="0.25">
      <c r="B71" s="180" t="s">
        <v>576</v>
      </c>
      <c r="C71" s="181" t="s">
        <v>577</v>
      </c>
      <c r="D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2">
        <f t="shared" ref="F71:F82" si="193">D71+E71</f>
        <v>0</v>
      </c>
      <c r="G71" s="182"/>
      <c r="H71" s="182">
        <f t="shared" ref="H71:H82" si="194">F71-G71</f>
        <v>0</v>
      </c>
      <c r="I71" s="182"/>
      <c r="J71" s="182">
        <f t="shared" ref="J71:J82" si="195">F71-I71</f>
        <v>0</v>
      </c>
      <c r="K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2">
        <f t="shared" ref="AE71:AE82" si="196">AB71+AC71+AD71</f>
        <v>0</v>
      </c>
      <c r="AF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2">
        <f t="shared" ref="AI71:AI82" si="197">AF71+AG71+AH71</f>
        <v>0</v>
      </c>
      <c r="AJ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2">
        <f t="shared" ref="AM71:AM82" si="198">AJ71+AK71+AL71</f>
        <v>0</v>
      </c>
      <c r="AN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2">
        <f t="shared" ref="AQ71:AQ82" si="199">AN71+AO71+AP71</f>
        <v>0</v>
      </c>
      <c r="AR71" s="182">
        <f t="shared" ref="AR71:AR82" si="200">AE71+AI71+AM71+AQ71</f>
        <v>0</v>
      </c>
    </row>
    <row r="72" spans="2:44" x14ac:dyDescent="0.25">
      <c r="B72" s="180" t="s">
        <v>274</v>
      </c>
      <c r="C72" s="181" t="s">
        <v>159</v>
      </c>
      <c r="D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2">
        <f t="shared" si="193"/>
        <v>0</v>
      </c>
      <c r="G72" s="182"/>
      <c r="H72" s="182">
        <f t="shared" si="194"/>
        <v>0</v>
      </c>
      <c r="I72" s="182"/>
      <c r="J72" s="182">
        <f t="shared" si="195"/>
        <v>0</v>
      </c>
      <c r="K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2">
        <f t="shared" si="196"/>
        <v>0</v>
      </c>
      <c r="AF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2">
        <f t="shared" si="197"/>
        <v>0</v>
      </c>
      <c r="AJ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2">
        <f t="shared" si="198"/>
        <v>0</v>
      </c>
      <c r="AN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2">
        <f t="shared" si="199"/>
        <v>0</v>
      </c>
      <c r="AR72" s="182">
        <f t="shared" si="200"/>
        <v>0</v>
      </c>
    </row>
    <row r="73" spans="2:44" x14ac:dyDescent="0.25">
      <c r="B73" s="180" t="s">
        <v>578</v>
      </c>
      <c r="C73" s="181" t="s">
        <v>579</v>
      </c>
      <c r="D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2">
        <f t="shared" si="193"/>
        <v>0</v>
      </c>
      <c r="G73" s="182"/>
      <c r="H73" s="182">
        <f t="shared" si="194"/>
        <v>0</v>
      </c>
      <c r="I73" s="182"/>
      <c r="J73" s="182">
        <f t="shared" si="195"/>
        <v>0</v>
      </c>
      <c r="K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2">
        <f t="shared" si="196"/>
        <v>0</v>
      </c>
      <c r="AF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2">
        <f t="shared" si="197"/>
        <v>0</v>
      </c>
      <c r="AJ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2">
        <f t="shared" si="198"/>
        <v>0</v>
      </c>
      <c r="AN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2">
        <f t="shared" si="199"/>
        <v>0</v>
      </c>
      <c r="AR73" s="182">
        <f t="shared" si="200"/>
        <v>0</v>
      </c>
    </row>
    <row r="74" spans="2:44" x14ac:dyDescent="0.25">
      <c r="B74" s="180" t="s">
        <v>580</v>
      </c>
      <c r="C74" s="181" t="s">
        <v>581</v>
      </c>
      <c r="D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2">
        <f t="shared" si="193"/>
        <v>0</v>
      </c>
      <c r="G74" s="182"/>
      <c r="H74" s="182">
        <f t="shared" si="194"/>
        <v>0</v>
      </c>
      <c r="I74" s="182"/>
      <c r="J74" s="182">
        <f t="shared" si="195"/>
        <v>0</v>
      </c>
      <c r="K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2">
        <f t="shared" si="196"/>
        <v>0</v>
      </c>
      <c r="AF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2">
        <f t="shared" si="197"/>
        <v>0</v>
      </c>
      <c r="AJ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2">
        <f t="shared" si="198"/>
        <v>0</v>
      </c>
      <c r="AN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2">
        <f t="shared" si="199"/>
        <v>0</v>
      </c>
      <c r="AR74" s="182">
        <f t="shared" si="200"/>
        <v>0</v>
      </c>
    </row>
    <row r="75" spans="2:44" x14ac:dyDescent="0.25">
      <c r="B75" s="180" t="s">
        <v>582</v>
      </c>
      <c r="C75" s="181" t="s">
        <v>583</v>
      </c>
      <c r="D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2">
        <f t="shared" si="193"/>
        <v>0</v>
      </c>
      <c r="G75" s="182"/>
      <c r="H75" s="182">
        <f t="shared" si="194"/>
        <v>0</v>
      </c>
      <c r="I75" s="182"/>
      <c r="J75" s="182">
        <f t="shared" si="195"/>
        <v>0</v>
      </c>
      <c r="K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2">
        <f t="shared" si="196"/>
        <v>0</v>
      </c>
      <c r="AF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2">
        <f t="shared" si="197"/>
        <v>0</v>
      </c>
      <c r="AJ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2">
        <f t="shared" si="198"/>
        <v>0</v>
      </c>
      <c r="AN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2">
        <f t="shared" si="199"/>
        <v>0</v>
      </c>
      <c r="AR75" s="182">
        <f t="shared" si="200"/>
        <v>0</v>
      </c>
    </row>
    <row r="76" spans="2:44" x14ac:dyDescent="0.25">
      <c r="B76" s="180" t="s">
        <v>584</v>
      </c>
      <c r="C76" s="181" t="s">
        <v>585</v>
      </c>
      <c r="D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2">
        <f t="shared" si="193"/>
        <v>0</v>
      </c>
      <c r="G76" s="182"/>
      <c r="H76" s="182">
        <f t="shared" si="194"/>
        <v>0</v>
      </c>
      <c r="I76" s="182"/>
      <c r="J76" s="182">
        <f t="shared" si="195"/>
        <v>0</v>
      </c>
      <c r="K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2">
        <f t="shared" si="196"/>
        <v>0</v>
      </c>
      <c r="AF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2">
        <f t="shared" si="197"/>
        <v>0</v>
      </c>
      <c r="AJ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2">
        <f t="shared" si="198"/>
        <v>0</v>
      </c>
      <c r="AN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2">
        <f t="shared" si="199"/>
        <v>0</v>
      </c>
      <c r="AR76" s="182">
        <f t="shared" si="200"/>
        <v>0</v>
      </c>
    </row>
    <row r="77" spans="2:44" x14ac:dyDescent="0.25">
      <c r="B77" s="180" t="s">
        <v>586</v>
      </c>
      <c r="C77" s="181" t="s">
        <v>587</v>
      </c>
      <c r="D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2">
        <f t="shared" si="193"/>
        <v>0</v>
      </c>
      <c r="G77" s="182"/>
      <c r="H77" s="182">
        <f t="shared" si="194"/>
        <v>0</v>
      </c>
      <c r="I77" s="182"/>
      <c r="J77" s="182">
        <f t="shared" si="195"/>
        <v>0</v>
      </c>
      <c r="K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2">
        <f t="shared" si="196"/>
        <v>0</v>
      </c>
      <c r="AF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2">
        <f t="shared" si="197"/>
        <v>0</v>
      </c>
      <c r="AJ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2">
        <f t="shared" si="198"/>
        <v>0</v>
      </c>
      <c r="AN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2">
        <f t="shared" si="199"/>
        <v>0</v>
      </c>
      <c r="AR77" s="182">
        <f t="shared" si="200"/>
        <v>0</v>
      </c>
    </row>
    <row r="78" spans="2:44" x14ac:dyDescent="0.25">
      <c r="B78" s="180" t="s">
        <v>588</v>
      </c>
      <c r="C78" s="181" t="s">
        <v>589</v>
      </c>
      <c r="D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2">
        <f t="shared" si="193"/>
        <v>0</v>
      </c>
      <c r="G78" s="182"/>
      <c r="H78" s="182">
        <f t="shared" si="194"/>
        <v>0</v>
      </c>
      <c r="I78" s="182"/>
      <c r="J78" s="182">
        <f t="shared" si="195"/>
        <v>0</v>
      </c>
      <c r="K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2">
        <f t="shared" si="196"/>
        <v>0</v>
      </c>
      <c r="AF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2">
        <f t="shared" si="197"/>
        <v>0</v>
      </c>
      <c r="AJ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2">
        <f t="shared" si="198"/>
        <v>0</v>
      </c>
      <c r="AN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2">
        <f t="shared" si="199"/>
        <v>0</v>
      </c>
      <c r="AR78" s="182">
        <f t="shared" si="200"/>
        <v>0</v>
      </c>
    </row>
    <row r="79" spans="2:44" x14ac:dyDescent="0.25">
      <c r="B79" s="180" t="s">
        <v>590</v>
      </c>
      <c r="C79" s="181" t="s">
        <v>591</v>
      </c>
      <c r="D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2">
        <f t="shared" si="193"/>
        <v>0</v>
      </c>
      <c r="G79" s="182"/>
      <c r="H79" s="182">
        <f t="shared" si="194"/>
        <v>0</v>
      </c>
      <c r="I79" s="182"/>
      <c r="J79" s="182">
        <f t="shared" si="195"/>
        <v>0</v>
      </c>
      <c r="K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2">
        <f t="shared" si="196"/>
        <v>0</v>
      </c>
      <c r="AF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2">
        <f t="shared" si="197"/>
        <v>0</v>
      </c>
      <c r="AJ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2">
        <f t="shared" si="198"/>
        <v>0</v>
      </c>
      <c r="AN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2">
        <f t="shared" si="199"/>
        <v>0</v>
      </c>
      <c r="AR79" s="182">
        <f t="shared" si="200"/>
        <v>0</v>
      </c>
    </row>
    <row r="80" spans="2:44" x14ac:dyDescent="0.25">
      <c r="B80" s="180" t="s">
        <v>592</v>
      </c>
      <c r="C80" s="181" t="s">
        <v>593</v>
      </c>
      <c r="D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2">
        <f t="shared" si="193"/>
        <v>0</v>
      </c>
      <c r="G80" s="182"/>
      <c r="H80" s="182">
        <f t="shared" si="194"/>
        <v>0</v>
      </c>
      <c r="I80" s="182"/>
      <c r="J80" s="182">
        <f t="shared" si="195"/>
        <v>0</v>
      </c>
      <c r="K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2">
        <f t="shared" si="196"/>
        <v>0</v>
      </c>
      <c r="AF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2">
        <f t="shared" si="197"/>
        <v>0</v>
      </c>
      <c r="AJ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2">
        <f t="shared" si="198"/>
        <v>0</v>
      </c>
      <c r="AN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2">
        <f t="shared" si="199"/>
        <v>0</v>
      </c>
      <c r="AR80" s="182">
        <f t="shared" si="200"/>
        <v>0</v>
      </c>
    </row>
    <row r="81" spans="2:44" x14ac:dyDescent="0.25">
      <c r="B81" s="180" t="s">
        <v>594</v>
      </c>
      <c r="C81" s="181" t="s">
        <v>595</v>
      </c>
      <c r="D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2">
        <f t="shared" si="193"/>
        <v>0</v>
      </c>
      <c r="G81" s="182"/>
      <c r="H81" s="182">
        <f t="shared" si="194"/>
        <v>0</v>
      </c>
      <c r="I81" s="182"/>
      <c r="J81" s="182">
        <f t="shared" si="195"/>
        <v>0</v>
      </c>
      <c r="K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2">
        <f t="shared" si="196"/>
        <v>0</v>
      </c>
      <c r="AF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2">
        <f t="shared" si="197"/>
        <v>0</v>
      </c>
      <c r="AJ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2">
        <f t="shared" si="198"/>
        <v>0</v>
      </c>
      <c r="AN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2">
        <f t="shared" si="199"/>
        <v>0</v>
      </c>
      <c r="AR81" s="182">
        <f t="shared" si="200"/>
        <v>0</v>
      </c>
    </row>
    <row r="82" spans="2:44" x14ac:dyDescent="0.25">
      <c r="B82" s="180" t="s">
        <v>596</v>
      </c>
      <c r="C82" s="181" t="s">
        <v>597</v>
      </c>
      <c r="D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2">
        <f t="shared" si="193"/>
        <v>0</v>
      </c>
      <c r="G82" s="182"/>
      <c r="H82" s="182">
        <f t="shared" si="194"/>
        <v>0</v>
      </c>
      <c r="I82" s="182"/>
      <c r="J82" s="182">
        <f t="shared" si="195"/>
        <v>0</v>
      </c>
      <c r="K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2">
        <f t="shared" si="196"/>
        <v>0</v>
      </c>
      <c r="AF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2">
        <f t="shared" si="197"/>
        <v>0</v>
      </c>
      <c r="AJ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2">
        <f t="shared" si="198"/>
        <v>0</v>
      </c>
      <c r="AN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2">
        <f t="shared" si="199"/>
        <v>0</v>
      </c>
      <c r="AR82" s="182">
        <f t="shared" si="200"/>
        <v>0</v>
      </c>
    </row>
    <row r="83" spans="2:44" x14ac:dyDescent="0.25">
      <c r="B83" s="189" t="s">
        <v>262</v>
      </c>
      <c r="C83" s="190" t="s">
        <v>147</v>
      </c>
      <c r="D83" s="191">
        <f>SUM(D84:D88)</f>
        <v>0</v>
      </c>
      <c r="E83" s="191">
        <f>SUM(E84:E88)</f>
        <v>0</v>
      </c>
      <c r="F83" s="191">
        <f t="shared" si="0"/>
        <v>0</v>
      </c>
      <c r="G83" s="191">
        <f>SUM(G84:G88)</f>
        <v>0</v>
      </c>
      <c r="H83" s="191">
        <f t="shared" si="4"/>
        <v>0</v>
      </c>
      <c r="I83" s="191">
        <f>SUM(I84:I88)</f>
        <v>0</v>
      </c>
      <c r="J83" s="191">
        <f t="shared" si="5"/>
        <v>0</v>
      </c>
      <c r="K83" s="191">
        <f t="shared" ref="K83:AD83" si="201">SUM(K84:K88)</f>
        <v>0</v>
      </c>
      <c r="L83" s="191">
        <f t="shared" si="201"/>
        <v>0</v>
      </c>
      <c r="M83" s="191">
        <f t="shared" si="201"/>
        <v>0</v>
      </c>
      <c r="N83" s="191">
        <f t="shared" si="201"/>
        <v>0</v>
      </c>
      <c r="O83" s="191">
        <f t="shared" si="201"/>
        <v>0</v>
      </c>
      <c r="P83" s="191">
        <f t="shared" ref="P83:Q83" si="202">SUM(P84:P88)</f>
        <v>0</v>
      </c>
      <c r="Q83" s="191">
        <f t="shared" si="202"/>
        <v>0</v>
      </c>
      <c r="R83" s="191">
        <f t="shared" si="201"/>
        <v>0</v>
      </c>
      <c r="S83" s="191">
        <f t="shared" si="201"/>
        <v>0</v>
      </c>
      <c r="T83" s="191">
        <f t="shared" ref="T83" si="203">SUM(T84:T88)</f>
        <v>0</v>
      </c>
      <c r="U83" s="191">
        <f t="shared" si="201"/>
        <v>0</v>
      </c>
      <c r="V83" s="191">
        <f t="shared" si="201"/>
        <v>0</v>
      </c>
      <c r="W83" s="191">
        <f t="shared" ref="W83" si="204">SUM(W84:W88)</f>
        <v>0</v>
      </c>
      <c r="X83" s="191">
        <f t="shared" si="201"/>
        <v>0</v>
      </c>
      <c r="Y83" s="191">
        <f t="shared" ref="Y83:Z83" si="205">SUM(Y84:Y88)</f>
        <v>0</v>
      </c>
      <c r="Z83" s="191">
        <f t="shared" si="205"/>
        <v>0</v>
      </c>
      <c r="AA83" s="191">
        <f t="shared" si="201"/>
        <v>0</v>
      </c>
      <c r="AB83" s="191">
        <f t="shared" si="201"/>
        <v>0</v>
      </c>
      <c r="AC83" s="191">
        <f t="shared" si="201"/>
        <v>0</v>
      </c>
      <c r="AD83" s="191">
        <f t="shared" si="201"/>
        <v>0</v>
      </c>
      <c r="AE83" s="191">
        <f t="shared" si="9"/>
        <v>0</v>
      </c>
      <c r="AF83" s="191">
        <f>SUM(AF84:AF88)</f>
        <v>0</v>
      </c>
      <c r="AG83" s="191">
        <f>SUM(AG84:AG88)</f>
        <v>0</v>
      </c>
      <c r="AH83" s="191">
        <f>SUM(AH84:AH88)</f>
        <v>0</v>
      </c>
      <c r="AI83" s="191">
        <f t="shared" si="10"/>
        <v>0</v>
      </c>
      <c r="AJ83" s="191">
        <f>SUM(AJ84:AJ88)</f>
        <v>0</v>
      </c>
      <c r="AK83" s="191">
        <f>SUM(AK84:AK88)</f>
        <v>0</v>
      </c>
      <c r="AL83" s="191">
        <f>SUM(AL84:AL88)</f>
        <v>0</v>
      </c>
      <c r="AM83" s="191">
        <f t="shared" si="11"/>
        <v>0</v>
      </c>
      <c r="AN83" s="191">
        <f>SUM(AN84:AN88)</f>
        <v>0</v>
      </c>
      <c r="AO83" s="191">
        <f>SUM(AO84:AO88)</f>
        <v>0</v>
      </c>
      <c r="AP83" s="191">
        <f>SUM(AP84:AP88)</f>
        <v>0</v>
      </c>
      <c r="AQ83" s="191">
        <f t="shared" si="12"/>
        <v>0</v>
      </c>
      <c r="AR83" s="191">
        <f t="shared" si="13"/>
        <v>0</v>
      </c>
    </row>
    <row r="84" spans="2:44" x14ac:dyDescent="0.25">
      <c r="B84" s="180" t="s">
        <v>263</v>
      </c>
      <c r="C84" s="181" t="s">
        <v>148</v>
      </c>
      <c r="D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2">
        <f t="shared" si="0"/>
        <v>0</v>
      </c>
      <c r="G84" s="182"/>
      <c r="H84" s="182">
        <f t="shared" si="4"/>
        <v>0</v>
      </c>
      <c r="I84" s="182"/>
      <c r="J84" s="182">
        <f t="shared" si="5"/>
        <v>0</v>
      </c>
      <c r="K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2">
        <f t="shared" si="9"/>
        <v>0</v>
      </c>
      <c r="AF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2">
        <f t="shared" si="10"/>
        <v>0</v>
      </c>
      <c r="AJ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2">
        <f t="shared" si="11"/>
        <v>0</v>
      </c>
      <c r="AN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2">
        <f t="shared" si="12"/>
        <v>0</v>
      </c>
      <c r="AR84" s="182">
        <f t="shared" si="13"/>
        <v>0</v>
      </c>
    </row>
    <row r="85" spans="2:44" x14ac:dyDescent="0.25">
      <c r="B85" s="180" t="s">
        <v>598</v>
      </c>
      <c r="C85" s="181" t="s">
        <v>599</v>
      </c>
      <c r="D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2">
        <f t="shared" ref="F85:F88" si="206">D85+E85</f>
        <v>0</v>
      </c>
      <c r="G85" s="182"/>
      <c r="H85" s="182">
        <f t="shared" ref="H85:H88" si="207">F85-G85</f>
        <v>0</v>
      </c>
      <c r="I85" s="182"/>
      <c r="J85" s="182">
        <f t="shared" ref="J85:J88" si="208">F85-I85</f>
        <v>0</v>
      </c>
      <c r="K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2">
        <f t="shared" ref="AE85:AE88" si="209">AB85+AC85+AD85</f>
        <v>0</v>
      </c>
      <c r="AF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2">
        <f t="shared" ref="AI85:AI88" si="210">AF85+AG85+AH85</f>
        <v>0</v>
      </c>
      <c r="AJ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2">
        <f t="shared" ref="AM85:AM88" si="211">AJ85+AK85+AL85</f>
        <v>0</v>
      </c>
      <c r="AN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2">
        <f t="shared" ref="AQ85:AQ88" si="212">AN85+AO85+AP85</f>
        <v>0</v>
      </c>
      <c r="AR85" s="182">
        <f t="shared" ref="AR85:AR88" si="213">AE85+AI85+AM85+AQ85</f>
        <v>0</v>
      </c>
    </row>
    <row r="86" spans="2:44" x14ac:dyDescent="0.25">
      <c r="B86" s="180" t="s">
        <v>264</v>
      </c>
      <c r="C86" s="181" t="s">
        <v>149</v>
      </c>
      <c r="D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2">
        <f t="shared" si="206"/>
        <v>0</v>
      </c>
      <c r="G86" s="182"/>
      <c r="H86" s="182">
        <f t="shared" si="207"/>
        <v>0</v>
      </c>
      <c r="I86" s="182"/>
      <c r="J86" s="182">
        <f t="shared" si="208"/>
        <v>0</v>
      </c>
      <c r="K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2">
        <f t="shared" si="209"/>
        <v>0</v>
      </c>
      <c r="AF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2">
        <f t="shared" si="210"/>
        <v>0</v>
      </c>
      <c r="AJ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2">
        <f t="shared" si="211"/>
        <v>0</v>
      </c>
      <c r="AN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2">
        <f t="shared" si="212"/>
        <v>0</v>
      </c>
      <c r="AR86" s="182">
        <f t="shared" si="213"/>
        <v>0</v>
      </c>
    </row>
    <row r="87" spans="2:44" x14ac:dyDescent="0.25">
      <c r="B87" s="180" t="s">
        <v>600</v>
      </c>
      <c r="C87" s="181" t="s">
        <v>601</v>
      </c>
      <c r="D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2">
        <f t="shared" ref="F87" si="214">D87+E87</f>
        <v>0</v>
      </c>
      <c r="G87" s="182"/>
      <c r="H87" s="182">
        <f t="shared" ref="H87" si="215">F87-G87</f>
        <v>0</v>
      </c>
      <c r="I87" s="182"/>
      <c r="J87" s="182">
        <f t="shared" ref="J87" si="216">F87-I87</f>
        <v>0</v>
      </c>
      <c r="K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2">
        <f t="shared" ref="AE87" si="217">AB87+AC87+AD87</f>
        <v>0</v>
      </c>
      <c r="AF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2">
        <f t="shared" ref="AI87" si="218">AF87+AG87+AH87</f>
        <v>0</v>
      </c>
      <c r="AJ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2">
        <f t="shared" ref="AM87" si="219">AJ87+AK87+AL87</f>
        <v>0</v>
      </c>
      <c r="AN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2">
        <f t="shared" ref="AQ87" si="220">AN87+AO87+AP87</f>
        <v>0</v>
      </c>
      <c r="AR87" s="182">
        <f t="shared" ref="AR87" si="221">AE87+AI87+AM87+AQ87</f>
        <v>0</v>
      </c>
    </row>
    <row r="88" spans="2:44" x14ac:dyDescent="0.25">
      <c r="B88" s="180" t="s">
        <v>602</v>
      </c>
      <c r="C88" s="181" t="s">
        <v>603</v>
      </c>
      <c r="D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2">
        <f t="shared" si="206"/>
        <v>0</v>
      </c>
      <c r="G88" s="182"/>
      <c r="H88" s="182">
        <f t="shared" si="207"/>
        <v>0</v>
      </c>
      <c r="I88" s="182"/>
      <c r="J88" s="182">
        <f t="shared" si="208"/>
        <v>0</v>
      </c>
      <c r="K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2">
        <f t="shared" si="209"/>
        <v>0</v>
      </c>
      <c r="AF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2">
        <f t="shared" si="210"/>
        <v>0</v>
      </c>
      <c r="AJ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2">
        <f t="shared" si="211"/>
        <v>0</v>
      </c>
      <c r="AN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2">
        <f t="shared" si="212"/>
        <v>0</v>
      </c>
      <c r="AR88" s="182">
        <f t="shared" si="213"/>
        <v>0</v>
      </c>
    </row>
    <row r="89" spans="2:44" x14ac:dyDescent="0.25">
      <c r="B89" s="189" t="s">
        <v>265</v>
      </c>
      <c r="C89" s="190" t="s">
        <v>150</v>
      </c>
      <c r="D89" s="191">
        <f>SUM(D90:D95)</f>
        <v>0</v>
      </c>
      <c r="E89" s="191">
        <f>SUM(E90:E95)</f>
        <v>0</v>
      </c>
      <c r="F89" s="191">
        <f t="shared" si="0"/>
        <v>0</v>
      </c>
      <c r="G89" s="191">
        <f t="shared" ref="G89:I89" si="222">SUM(G90:G95)</f>
        <v>0</v>
      </c>
      <c r="H89" s="191">
        <f t="shared" si="4"/>
        <v>0</v>
      </c>
      <c r="I89" s="191">
        <f t="shared" si="222"/>
        <v>0</v>
      </c>
      <c r="J89" s="191">
        <f t="shared" si="5"/>
        <v>0</v>
      </c>
      <c r="K89" s="191">
        <f t="shared" ref="K89:AP89" si="223">SUM(K90:K95)</f>
        <v>0</v>
      </c>
      <c r="L89" s="191">
        <f t="shared" si="223"/>
        <v>0</v>
      </c>
      <c r="M89" s="191">
        <f t="shared" si="223"/>
        <v>0</v>
      </c>
      <c r="N89" s="191">
        <f t="shared" si="223"/>
        <v>0</v>
      </c>
      <c r="O89" s="191">
        <f t="shared" si="223"/>
        <v>0</v>
      </c>
      <c r="P89" s="191">
        <f t="shared" ref="P89:Q89" si="224">SUM(P90:P95)</f>
        <v>0</v>
      </c>
      <c r="Q89" s="191">
        <f t="shared" si="224"/>
        <v>0</v>
      </c>
      <c r="R89" s="191">
        <f t="shared" si="223"/>
        <v>0</v>
      </c>
      <c r="S89" s="191">
        <f t="shared" si="223"/>
        <v>0</v>
      </c>
      <c r="T89" s="191">
        <f t="shared" ref="T89" si="225">SUM(T90:T95)</f>
        <v>0</v>
      </c>
      <c r="U89" s="191">
        <f t="shared" si="223"/>
        <v>0</v>
      </c>
      <c r="V89" s="191">
        <f t="shared" si="223"/>
        <v>0</v>
      </c>
      <c r="W89" s="191">
        <f t="shared" ref="W89" si="226">SUM(W90:W95)</f>
        <v>0</v>
      </c>
      <c r="X89" s="191">
        <f t="shared" si="223"/>
        <v>0</v>
      </c>
      <c r="Y89" s="191">
        <f t="shared" ref="Y89:Z89" si="227">SUM(Y90:Y95)</f>
        <v>0</v>
      </c>
      <c r="Z89" s="191">
        <f t="shared" si="227"/>
        <v>0</v>
      </c>
      <c r="AA89" s="191">
        <f t="shared" si="223"/>
        <v>0</v>
      </c>
      <c r="AB89" s="191">
        <f t="shared" si="223"/>
        <v>0</v>
      </c>
      <c r="AC89" s="191">
        <f t="shared" si="223"/>
        <v>0</v>
      </c>
      <c r="AD89" s="191">
        <f t="shared" si="223"/>
        <v>0</v>
      </c>
      <c r="AE89" s="191">
        <f t="shared" si="9"/>
        <v>0</v>
      </c>
      <c r="AF89" s="191">
        <f t="shared" si="223"/>
        <v>0</v>
      </c>
      <c r="AG89" s="191">
        <f t="shared" si="223"/>
        <v>0</v>
      </c>
      <c r="AH89" s="191">
        <f t="shared" si="223"/>
        <v>0</v>
      </c>
      <c r="AI89" s="191">
        <f t="shared" si="10"/>
        <v>0</v>
      </c>
      <c r="AJ89" s="191">
        <f t="shared" si="223"/>
        <v>0</v>
      </c>
      <c r="AK89" s="191">
        <f t="shared" si="223"/>
        <v>0</v>
      </c>
      <c r="AL89" s="191">
        <f t="shared" si="223"/>
        <v>0</v>
      </c>
      <c r="AM89" s="191">
        <f t="shared" si="11"/>
        <v>0</v>
      </c>
      <c r="AN89" s="191">
        <f t="shared" si="223"/>
        <v>0</v>
      </c>
      <c r="AO89" s="191">
        <f t="shared" si="223"/>
        <v>0</v>
      </c>
      <c r="AP89" s="191">
        <f t="shared" si="223"/>
        <v>0</v>
      </c>
      <c r="AQ89" s="191">
        <f t="shared" si="12"/>
        <v>0</v>
      </c>
      <c r="AR89" s="191">
        <f t="shared" si="13"/>
        <v>0</v>
      </c>
    </row>
    <row r="90" spans="2:44" x14ac:dyDescent="0.25">
      <c r="B90" s="180" t="s">
        <v>266</v>
      </c>
      <c r="C90" s="181" t="s">
        <v>151</v>
      </c>
      <c r="D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2">
        <f t="shared" ref="F90:F95" si="228">D90+E90</f>
        <v>0</v>
      </c>
      <c r="G90" s="182"/>
      <c r="H90" s="182">
        <f t="shared" ref="H90:H95" si="229">F90-G90</f>
        <v>0</v>
      </c>
      <c r="I90" s="182"/>
      <c r="J90" s="182">
        <f t="shared" ref="J90:J95" si="230">F90-I90</f>
        <v>0</v>
      </c>
      <c r="K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2">
        <f t="shared" ref="AE90:AE95" si="231">AB90+AC90+AD90</f>
        <v>0</v>
      </c>
      <c r="AF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2">
        <f t="shared" ref="AI90:AI95" si="232">AF90+AG90+AH90</f>
        <v>0</v>
      </c>
      <c r="AJ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2">
        <f t="shared" ref="AM90:AM95" si="233">AJ90+AK90+AL90</f>
        <v>0</v>
      </c>
      <c r="AN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2">
        <f t="shared" ref="AQ90:AQ95" si="234">AN90+AO90+AP90</f>
        <v>0</v>
      </c>
      <c r="AR90" s="182">
        <f t="shared" ref="AR90:AR95" si="235">AE90+AI90+AM90+AQ90</f>
        <v>0</v>
      </c>
    </row>
    <row r="91" spans="2:44" x14ac:dyDescent="0.25">
      <c r="B91" s="180" t="s">
        <v>604</v>
      </c>
      <c r="C91" s="181" t="s">
        <v>605</v>
      </c>
      <c r="D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2">
        <f t="shared" si="228"/>
        <v>0</v>
      </c>
      <c r="G91" s="182"/>
      <c r="H91" s="182">
        <f t="shared" si="229"/>
        <v>0</v>
      </c>
      <c r="I91" s="182"/>
      <c r="J91" s="182">
        <f t="shared" si="230"/>
        <v>0</v>
      </c>
      <c r="K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2">
        <f t="shared" si="231"/>
        <v>0</v>
      </c>
      <c r="AF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2">
        <f t="shared" si="232"/>
        <v>0</v>
      </c>
      <c r="AJ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2">
        <f t="shared" si="233"/>
        <v>0</v>
      </c>
      <c r="AN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2">
        <f t="shared" si="234"/>
        <v>0</v>
      </c>
      <c r="AR91" s="182">
        <f t="shared" si="235"/>
        <v>0</v>
      </c>
    </row>
    <row r="92" spans="2:44" x14ac:dyDescent="0.25">
      <c r="B92" s="180" t="s">
        <v>267</v>
      </c>
      <c r="C92" s="181" t="s">
        <v>152</v>
      </c>
      <c r="D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2">
        <f t="shared" ref="F92:F93" si="236">D92+E92</f>
        <v>0</v>
      </c>
      <c r="G92" s="182"/>
      <c r="H92" s="182">
        <f t="shared" ref="H92:H93" si="237">F92-G92</f>
        <v>0</v>
      </c>
      <c r="I92" s="182"/>
      <c r="J92" s="182">
        <f t="shared" ref="J92:J93" si="238">F92-I92</f>
        <v>0</v>
      </c>
      <c r="K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2">
        <f t="shared" ref="AE92:AE93" si="239">AB92+AC92+AD92</f>
        <v>0</v>
      </c>
      <c r="AF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2">
        <f t="shared" ref="AI92:AI93" si="240">AF92+AG92+AH92</f>
        <v>0</v>
      </c>
      <c r="AJ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2">
        <f t="shared" ref="AM92:AM93" si="241">AJ92+AK92+AL92</f>
        <v>0</v>
      </c>
      <c r="AN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2">
        <f t="shared" ref="AQ92:AQ93" si="242">AN92+AO92+AP92</f>
        <v>0</v>
      </c>
      <c r="AR92" s="182">
        <f t="shared" ref="AR92:AR93" si="243">AE92+AI92+AM92+AQ92</f>
        <v>0</v>
      </c>
    </row>
    <row r="93" spans="2:44" x14ac:dyDescent="0.25">
      <c r="B93" s="180" t="s">
        <v>606</v>
      </c>
      <c r="C93" s="181" t="s">
        <v>607</v>
      </c>
      <c r="D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2">
        <f t="shared" si="236"/>
        <v>0</v>
      </c>
      <c r="G93" s="182"/>
      <c r="H93" s="182">
        <f t="shared" si="237"/>
        <v>0</v>
      </c>
      <c r="I93" s="182"/>
      <c r="J93" s="182">
        <f t="shared" si="238"/>
        <v>0</v>
      </c>
      <c r="K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2">
        <f t="shared" si="239"/>
        <v>0</v>
      </c>
      <c r="AF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2">
        <f t="shared" si="240"/>
        <v>0</v>
      </c>
      <c r="AJ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2">
        <f t="shared" si="241"/>
        <v>0</v>
      </c>
      <c r="AN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2">
        <f t="shared" si="242"/>
        <v>0</v>
      </c>
      <c r="AR93" s="182">
        <f t="shared" si="243"/>
        <v>0</v>
      </c>
    </row>
    <row r="94" spans="2:44" x14ac:dyDescent="0.25">
      <c r="B94" s="180" t="s">
        <v>608</v>
      </c>
      <c r="C94" s="181" t="s">
        <v>609</v>
      </c>
      <c r="D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2">
        <f t="shared" ref="F94" si="244">D94+E94</f>
        <v>0</v>
      </c>
      <c r="G94" s="182"/>
      <c r="H94" s="182">
        <f t="shared" ref="H94" si="245">F94-G94</f>
        <v>0</v>
      </c>
      <c r="I94" s="182"/>
      <c r="J94" s="182">
        <f t="shared" ref="J94" si="246">F94-I94</f>
        <v>0</v>
      </c>
      <c r="K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2">
        <f t="shared" ref="AE94" si="247">AB94+AC94+AD94</f>
        <v>0</v>
      </c>
      <c r="AF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2">
        <f t="shared" ref="AI94" si="248">AF94+AG94+AH94</f>
        <v>0</v>
      </c>
      <c r="AJ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2">
        <f t="shared" ref="AM94" si="249">AJ94+AK94+AL94</f>
        <v>0</v>
      </c>
      <c r="AN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2">
        <f t="shared" ref="AQ94" si="250">AN94+AO94+AP94</f>
        <v>0</v>
      </c>
      <c r="AR94" s="182">
        <f t="shared" ref="AR94" si="251">AE94+AI94+AM94+AQ94</f>
        <v>0</v>
      </c>
    </row>
    <row r="95" spans="2:44" x14ac:dyDescent="0.25">
      <c r="B95" s="180" t="s">
        <v>610</v>
      </c>
      <c r="C95" s="181" t="s">
        <v>611</v>
      </c>
      <c r="D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2">
        <f t="shared" si="228"/>
        <v>0</v>
      </c>
      <c r="G95" s="182"/>
      <c r="H95" s="182">
        <f t="shared" si="229"/>
        <v>0</v>
      </c>
      <c r="I95" s="182"/>
      <c r="J95" s="182">
        <f t="shared" si="230"/>
        <v>0</v>
      </c>
      <c r="K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2">
        <f t="shared" si="231"/>
        <v>0</v>
      </c>
      <c r="AF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2">
        <f t="shared" si="232"/>
        <v>0</v>
      </c>
      <c r="AJ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2">
        <f t="shared" si="233"/>
        <v>0</v>
      </c>
      <c r="AN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2">
        <f t="shared" si="234"/>
        <v>0</v>
      </c>
      <c r="AR95" s="182">
        <f t="shared" si="235"/>
        <v>0</v>
      </c>
    </row>
    <row r="96" spans="2:44" x14ac:dyDescent="0.25">
      <c r="B96" s="189" t="s">
        <v>268</v>
      </c>
      <c r="C96" s="190" t="s">
        <v>153</v>
      </c>
      <c r="D96" s="191">
        <f>SUM(D97:D105)</f>
        <v>0</v>
      </c>
      <c r="E96" s="191">
        <f>SUM(E97:E105)</f>
        <v>0</v>
      </c>
      <c r="F96" s="191">
        <f t="shared" si="0"/>
        <v>0</v>
      </c>
      <c r="G96" s="191">
        <f>SUM(G97:G105)</f>
        <v>0</v>
      </c>
      <c r="H96" s="191">
        <f t="shared" si="4"/>
        <v>0</v>
      </c>
      <c r="I96" s="191">
        <f>SUM(I97:I105)</f>
        <v>0</v>
      </c>
      <c r="J96" s="191">
        <f t="shared" si="5"/>
        <v>0</v>
      </c>
      <c r="K96" s="191">
        <f t="shared" ref="K96:AD96" si="252">SUM(K97:K105)</f>
        <v>0</v>
      </c>
      <c r="L96" s="191">
        <f t="shared" si="252"/>
        <v>0</v>
      </c>
      <c r="M96" s="191">
        <f t="shared" si="252"/>
        <v>0</v>
      </c>
      <c r="N96" s="191">
        <f t="shared" si="252"/>
        <v>0</v>
      </c>
      <c r="O96" s="191">
        <f t="shared" si="252"/>
        <v>0</v>
      </c>
      <c r="P96" s="191">
        <f t="shared" ref="P96:Q96" si="253">SUM(P97:P105)</f>
        <v>0</v>
      </c>
      <c r="Q96" s="191">
        <f t="shared" si="253"/>
        <v>0</v>
      </c>
      <c r="R96" s="191">
        <f t="shared" si="252"/>
        <v>0</v>
      </c>
      <c r="S96" s="191">
        <f t="shared" si="252"/>
        <v>0</v>
      </c>
      <c r="T96" s="191">
        <f t="shared" ref="T96" si="254">SUM(T97:T105)</f>
        <v>0</v>
      </c>
      <c r="U96" s="191">
        <f t="shared" si="252"/>
        <v>0</v>
      </c>
      <c r="V96" s="191">
        <f t="shared" si="252"/>
        <v>0</v>
      </c>
      <c r="W96" s="191">
        <f t="shared" ref="W96" si="255">SUM(W97:W105)</f>
        <v>0</v>
      </c>
      <c r="X96" s="191">
        <f t="shared" si="252"/>
        <v>0</v>
      </c>
      <c r="Y96" s="191">
        <f t="shared" ref="Y96:Z96" si="256">SUM(Y97:Y105)</f>
        <v>0</v>
      </c>
      <c r="Z96" s="191">
        <f t="shared" si="256"/>
        <v>0</v>
      </c>
      <c r="AA96" s="191">
        <f t="shared" si="252"/>
        <v>0</v>
      </c>
      <c r="AB96" s="191">
        <f t="shared" si="252"/>
        <v>0</v>
      </c>
      <c r="AC96" s="191">
        <f t="shared" si="252"/>
        <v>0</v>
      </c>
      <c r="AD96" s="191">
        <f t="shared" si="252"/>
        <v>0</v>
      </c>
      <c r="AE96" s="191">
        <f t="shared" si="9"/>
        <v>0</v>
      </c>
      <c r="AF96" s="191">
        <f>SUM(AF97:AF105)</f>
        <v>0</v>
      </c>
      <c r="AG96" s="191">
        <f>SUM(AG97:AG105)</f>
        <v>0</v>
      </c>
      <c r="AH96" s="191">
        <f>SUM(AH97:AH105)</f>
        <v>0</v>
      </c>
      <c r="AI96" s="191">
        <f t="shared" si="10"/>
        <v>0</v>
      </c>
      <c r="AJ96" s="191">
        <f>SUM(AJ97:AJ105)</f>
        <v>0</v>
      </c>
      <c r="AK96" s="191">
        <f>SUM(AK97:AK105)</f>
        <v>0</v>
      </c>
      <c r="AL96" s="191">
        <f>SUM(AL97:AL105)</f>
        <v>0</v>
      </c>
      <c r="AM96" s="191">
        <f t="shared" si="11"/>
        <v>0</v>
      </c>
      <c r="AN96" s="191">
        <f>SUM(AN97:AN105)</f>
        <v>0</v>
      </c>
      <c r="AO96" s="191">
        <f>SUM(AO97:AO105)</f>
        <v>0</v>
      </c>
      <c r="AP96" s="191">
        <f>SUM(AP97:AP105)</f>
        <v>0</v>
      </c>
      <c r="AQ96" s="191">
        <f t="shared" si="12"/>
        <v>0</v>
      </c>
      <c r="AR96" s="191">
        <f t="shared" si="13"/>
        <v>0</v>
      </c>
    </row>
    <row r="97" spans="2:44" x14ac:dyDescent="0.25">
      <c r="B97" s="180" t="s">
        <v>616</v>
      </c>
      <c r="C97" s="181" t="s">
        <v>617</v>
      </c>
      <c r="D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2">
        <f>D97+E97</f>
        <v>0</v>
      </c>
      <c r="G97" s="182"/>
      <c r="H97" s="182">
        <f>F97-G97</f>
        <v>0</v>
      </c>
      <c r="I97" s="182"/>
      <c r="J97" s="182">
        <f>F97-I97</f>
        <v>0</v>
      </c>
      <c r="K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2">
        <f>AB97+AC97+AD97</f>
        <v>0</v>
      </c>
      <c r="AF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2">
        <f>AF97+AG97+AH97</f>
        <v>0</v>
      </c>
      <c r="AJ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2">
        <f>AJ97+AK97+AL97</f>
        <v>0</v>
      </c>
      <c r="AN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2">
        <f>AN97+AO97+AP97</f>
        <v>0</v>
      </c>
      <c r="AR97" s="182">
        <f>AE97+AI97+AM97+AQ97</f>
        <v>0</v>
      </c>
    </row>
    <row r="98" spans="2:44" x14ac:dyDescent="0.25">
      <c r="B98" s="180" t="s">
        <v>618</v>
      </c>
      <c r="C98" s="181" t="s">
        <v>619</v>
      </c>
      <c r="D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2">
        <f t="shared" ref="F98" si="257">D98+E98</f>
        <v>0</v>
      </c>
      <c r="G98" s="182"/>
      <c r="H98" s="182">
        <f t="shared" ref="H98" si="258">F98-G98</f>
        <v>0</v>
      </c>
      <c r="I98" s="182"/>
      <c r="J98" s="182">
        <f t="shared" ref="J98" si="259">F98-I98</f>
        <v>0</v>
      </c>
      <c r="K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2">
        <f t="shared" ref="AE98" si="260">AB98+AC98+AD98</f>
        <v>0</v>
      </c>
      <c r="AF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2">
        <f t="shared" ref="AI98" si="261">AF98+AG98+AH98</f>
        <v>0</v>
      </c>
      <c r="AJ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2">
        <f t="shared" ref="AM98" si="262">AJ98+AK98+AL98</f>
        <v>0</v>
      </c>
      <c r="AN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2">
        <f t="shared" ref="AQ98" si="263">AN98+AO98+AP98</f>
        <v>0</v>
      </c>
      <c r="AR98" s="182">
        <f t="shared" ref="AR98" si="264">AE98+AI98+AM98+AQ98</f>
        <v>0</v>
      </c>
    </row>
    <row r="99" spans="2:44" x14ac:dyDescent="0.25">
      <c r="B99" s="180" t="s">
        <v>269</v>
      </c>
      <c r="C99" s="181" t="s">
        <v>154</v>
      </c>
      <c r="D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2">
        <f t="shared" ref="F99" si="265">D99+E99</f>
        <v>0</v>
      </c>
      <c r="G99" s="182"/>
      <c r="H99" s="182">
        <f t="shared" ref="H99" si="266">F99-G99</f>
        <v>0</v>
      </c>
      <c r="I99" s="182"/>
      <c r="J99" s="182">
        <f t="shared" ref="J99" si="267">F99-I99</f>
        <v>0</v>
      </c>
      <c r="K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2">
        <f t="shared" ref="AE99" si="268">AB99+AC99+AD99</f>
        <v>0</v>
      </c>
      <c r="AF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2">
        <f t="shared" ref="AI99" si="269">AF99+AG99+AH99</f>
        <v>0</v>
      </c>
      <c r="AJ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2">
        <f t="shared" ref="AM99" si="270">AJ99+AK99+AL99</f>
        <v>0</v>
      </c>
      <c r="AN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2">
        <f t="shared" ref="AQ99" si="271">AN99+AO99+AP99</f>
        <v>0</v>
      </c>
      <c r="AR99" s="182">
        <f t="shared" ref="AR99" si="272">AE99+AI99+AM99+AQ99</f>
        <v>0</v>
      </c>
    </row>
    <row r="100" spans="2:44" x14ac:dyDescent="0.25">
      <c r="B100" s="180" t="s">
        <v>612</v>
      </c>
      <c r="C100" s="181" t="s">
        <v>613</v>
      </c>
      <c r="D1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2">
        <f t="shared" ref="F100:F105" si="273">D100+E100</f>
        <v>0</v>
      </c>
      <c r="G100" s="182"/>
      <c r="H100" s="182">
        <f t="shared" ref="H100:H105" si="274">F100-G100</f>
        <v>0</v>
      </c>
      <c r="I100" s="182"/>
      <c r="J100" s="182">
        <f t="shared" ref="J100:J105" si="275">F100-I100</f>
        <v>0</v>
      </c>
      <c r="K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2">
        <f t="shared" ref="AE100:AE105" si="276">AB100+AC100+AD100</f>
        <v>0</v>
      </c>
      <c r="AF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2">
        <f t="shared" ref="AI100:AI105" si="277">AF100+AG100+AH100</f>
        <v>0</v>
      </c>
      <c r="AJ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2">
        <f t="shared" ref="AM100:AM105" si="278">AJ100+AK100+AL100</f>
        <v>0</v>
      </c>
      <c r="AN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2">
        <f t="shared" ref="AQ100:AQ105" si="279">AN100+AO100+AP100</f>
        <v>0</v>
      </c>
      <c r="AR100" s="182">
        <f t="shared" ref="AR100:AR105" si="280">AE100+AI100+AM100+AQ100</f>
        <v>0</v>
      </c>
    </row>
    <row r="101" spans="2:44" x14ac:dyDescent="0.25">
      <c r="B101" s="180" t="s">
        <v>614</v>
      </c>
      <c r="C101" s="181" t="s">
        <v>615</v>
      </c>
      <c r="D1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2">
        <f t="shared" ref="F101:F102" si="281">D101+E101</f>
        <v>0</v>
      </c>
      <c r="G101" s="182"/>
      <c r="H101" s="182">
        <f t="shared" ref="H101:H102" si="282">F101-G101</f>
        <v>0</v>
      </c>
      <c r="I101" s="182"/>
      <c r="J101" s="182">
        <f t="shared" ref="J101:J102" si="283">F101-I101</f>
        <v>0</v>
      </c>
      <c r="K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2">
        <f t="shared" ref="AE101:AE102" si="284">AB101+AC101+AD101</f>
        <v>0</v>
      </c>
      <c r="AF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2">
        <f t="shared" ref="AI101:AI102" si="285">AF101+AG101+AH101</f>
        <v>0</v>
      </c>
      <c r="AJ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2">
        <f t="shared" ref="AM101:AM102" si="286">AJ101+AK101+AL101</f>
        <v>0</v>
      </c>
      <c r="AN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2">
        <f t="shared" ref="AQ101:AQ102" si="287">AN101+AO101+AP101</f>
        <v>0</v>
      </c>
      <c r="AR101" s="182">
        <f t="shared" ref="AR101:AR102" si="288">AE101+AI101+AM101+AQ101</f>
        <v>0</v>
      </c>
    </row>
    <row r="102" spans="2:44" x14ac:dyDescent="0.25">
      <c r="B102" s="180" t="s">
        <v>270</v>
      </c>
      <c r="C102" s="181" t="s">
        <v>155</v>
      </c>
      <c r="D1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2">
        <f t="shared" si="281"/>
        <v>0</v>
      </c>
      <c r="G102" s="182"/>
      <c r="H102" s="182">
        <f t="shared" si="282"/>
        <v>0</v>
      </c>
      <c r="I102" s="182"/>
      <c r="J102" s="182">
        <f t="shared" si="283"/>
        <v>0</v>
      </c>
      <c r="K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2">
        <f t="shared" si="284"/>
        <v>0</v>
      </c>
      <c r="AF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2">
        <f t="shared" si="285"/>
        <v>0</v>
      </c>
      <c r="AJ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2">
        <f t="shared" si="286"/>
        <v>0</v>
      </c>
      <c r="AN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2">
        <f t="shared" si="287"/>
        <v>0</v>
      </c>
      <c r="AR102" s="182">
        <f t="shared" si="288"/>
        <v>0</v>
      </c>
    </row>
    <row r="103" spans="2:44" x14ac:dyDescent="0.25">
      <c r="B103" s="180" t="s">
        <v>620</v>
      </c>
      <c r="C103" s="181" t="s">
        <v>617</v>
      </c>
      <c r="D1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2">
        <f>D103+E103</f>
        <v>0</v>
      </c>
      <c r="G103" s="182"/>
      <c r="H103" s="182">
        <f>F103-G103</f>
        <v>0</v>
      </c>
      <c r="I103" s="182"/>
      <c r="J103" s="182">
        <f>F103-I103</f>
        <v>0</v>
      </c>
      <c r="K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2">
        <f>AB103+AC103+AD103</f>
        <v>0</v>
      </c>
      <c r="AF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2">
        <f>AF103+AG103+AH103</f>
        <v>0</v>
      </c>
      <c r="AJ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2">
        <f>AJ103+AK103+AL103</f>
        <v>0</v>
      </c>
      <c r="AN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2">
        <f>AN103+AO103+AP103</f>
        <v>0</v>
      </c>
      <c r="AR103" s="182">
        <f>AE103+AI103+AM103+AQ103</f>
        <v>0</v>
      </c>
    </row>
    <row r="104" spans="2:44" x14ac:dyDescent="0.25">
      <c r="B104" s="180" t="s">
        <v>271</v>
      </c>
      <c r="C104" s="181" t="s">
        <v>156</v>
      </c>
      <c r="D1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2">
        <f t="shared" ref="F104" si="289">D104+E104</f>
        <v>0</v>
      </c>
      <c r="G104" s="182"/>
      <c r="H104" s="182">
        <f t="shared" ref="H104" si="290">F104-G104</f>
        <v>0</v>
      </c>
      <c r="I104" s="182"/>
      <c r="J104" s="182">
        <f t="shared" ref="J104" si="291">F104-I104</f>
        <v>0</v>
      </c>
      <c r="K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2">
        <f t="shared" ref="AE104" si="292">AB104+AC104+AD104</f>
        <v>0</v>
      </c>
      <c r="AF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2">
        <f t="shared" ref="AI104" si="293">AF104+AG104+AH104</f>
        <v>0</v>
      </c>
      <c r="AJ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2">
        <f t="shared" ref="AM104" si="294">AJ104+AK104+AL104</f>
        <v>0</v>
      </c>
      <c r="AN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2">
        <f t="shared" ref="AQ104" si="295">AN104+AO104+AP104</f>
        <v>0</v>
      </c>
      <c r="AR104" s="182">
        <f t="shared" ref="AR104" si="296">AE104+AI104+AM104+AQ104</f>
        <v>0</v>
      </c>
    </row>
    <row r="105" spans="2:44" x14ac:dyDescent="0.25">
      <c r="B105" s="180" t="s">
        <v>621</v>
      </c>
      <c r="C105" s="181" t="s">
        <v>619</v>
      </c>
      <c r="D1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2">
        <f t="shared" si="273"/>
        <v>0</v>
      </c>
      <c r="G105" s="182"/>
      <c r="H105" s="182">
        <f t="shared" si="274"/>
        <v>0</v>
      </c>
      <c r="I105" s="182"/>
      <c r="J105" s="182">
        <f t="shared" si="275"/>
        <v>0</v>
      </c>
      <c r="K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2">
        <f t="shared" si="276"/>
        <v>0</v>
      </c>
      <c r="AF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2">
        <f t="shared" si="277"/>
        <v>0</v>
      </c>
      <c r="AJ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2">
        <f t="shared" si="278"/>
        <v>0</v>
      </c>
      <c r="AN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2">
        <f t="shared" si="279"/>
        <v>0</v>
      </c>
      <c r="AR105" s="182">
        <f t="shared" si="280"/>
        <v>0</v>
      </c>
    </row>
    <row r="106" spans="2:44" x14ac:dyDescent="0.25">
      <c r="B106" s="177" t="s">
        <v>275</v>
      </c>
      <c r="C106" s="178" t="s">
        <v>160</v>
      </c>
      <c r="D106" s="179">
        <f>D107+D118+D133+D149+D164+D190+D207+D214</f>
        <v>660000</v>
      </c>
      <c r="E106" s="179">
        <f>E107+E118+E133+E149+E164+E190+E207+E214</f>
        <v>0</v>
      </c>
      <c r="F106" s="179">
        <f t="shared" si="0"/>
        <v>660000</v>
      </c>
      <c r="G106" s="179">
        <f>G107+G118+G133+G149+G164+G190+G207+G214</f>
        <v>0</v>
      </c>
      <c r="H106" s="179">
        <f t="shared" si="4"/>
        <v>660000</v>
      </c>
      <c r="I106" s="179">
        <f>I107+I118+I133+I149+I164+I190+I207+I214</f>
        <v>0</v>
      </c>
      <c r="J106" s="179">
        <f t="shared" si="5"/>
        <v>660000</v>
      </c>
      <c r="K106" s="179">
        <f t="shared" ref="K106:AD106" si="297">K107+K118+K133+K149+K164+K190+K207+K214</f>
        <v>0</v>
      </c>
      <c r="L106" s="179">
        <f t="shared" si="297"/>
        <v>0</v>
      </c>
      <c r="M106" s="179">
        <f t="shared" si="297"/>
        <v>0</v>
      </c>
      <c r="N106" s="179">
        <f t="shared" si="297"/>
        <v>0</v>
      </c>
      <c r="O106" s="179">
        <f t="shared" si="297"/>
        <v>0</v>
      </c>
      <c r="P106" s="179">
        <f t="shared" si="297"/>
        <v>0</v>
      </c>
      <c r="Q106" s="179">
        <f t="shared" si="297"/>
        <v>0</v>
      </c>
      <c r="R106" s="179">
        <f t="shared" si="297"/>
        <v>0</v>
      </c>
      <c r="S106" s="179">
        <f t="shared" si="297"/>
        <v>0</v>
      </c>
      <c r="T106" s="179">
        <f t="shared" ref="T106" si="298">T107+T118+T133+T149+T164+T190+T207+T214</f>
        <v>0</v>
      </c>
      <c r="U106" s="179">
        <f t="shared" si="297"/>
        <v>660000</v>
      </c>
      <c r="V106" s="179">
        <f t="shared" si="297"/>
        <v>0</v>
      </c>
      <c r="W106" s="179">
        <f t="shared" si="297"/>
        <v>0</v>
      </c>
      <c r="X106" s="179">
        <f t="shared" si="297"/>
        <v>0</v>
      </c>
      <c r="Y106" s="179">
        <f t="shared" ref="Y106:Z106" si="299">Y107+Y118+Y133+Y149+Y164+Y190+Y207+Y214</f>
        <v>0</v>
      </c>
      <c r="Z106" s="179">
        <f t="shared" si="299"/>
        <v>0</v>
      </c>
      <c r="AA106" s="179">
        <f t="shared" si="297"/>
        <v>0</v>
      </c>
      <c r="AB106" s="179">
        <f t="shared" si="297"/>
        <v>0</v>
      </c>
      <c r="AC106" s="179">
        <f t="shared" si="297"/>
        <v>315000</v>
      </c>
      <c r="AD106" s="179">
        <f t="shared" si="297"/>
        <v>0</v>
      </c>
      <c r="AE106" s="179">
        <f t="shared" si="9"/>
        <v>315000</v>
      </c>
      <c r="AF106" s="179">
        <f>AF107+AF118+AF133+AF149+AF164+AF190+AF207+AF214</f>
        <v>0</v>
      </c>
      <c r="AG106" s="179">
        <f>AG107+AG118+AG133+AG149+AG164+AG190+AG207+AG214</f>
        <v>0</v>
      </c>
      <c r="AH106" s="179">
        <f>AH107+AH118+AH133+AH149+AH164+AH190+AH207+AH214</f>
        <v>0</v>
      </c>
      <c r="AI106" s="179">
        <f t="shared" si="10"/>
        <v>0</v>
      </c>
      <c r="AJ106" s="179">
        <f>AJ107+AJ118+AJ133+AJ149+AJ164+AJ190+AJ207+AJ214</f>
        <v>0</v>
      </c>
      <c r="AK106" s="179">
        <f>AK107+AK118+AK133+AK149+AK164+AK190+AK207+AK214</f>
        <v>0</v>
      </c>
      <c r="AL106" s="179">
        <f>AL107+AL118+AL133+AL149+AL164+AL190+AL207+AL214</f>
        <v>300000</v>
      </c>
      <c r="AM106" s="179">
        <f t="shared" si="11"/>
        <v>300000</v>
      </c>
      <c r="AN106" s="179">
        <f>AN107+AN118+AN133+AN149+AN164+AN190+AN207+AN214</f>
        <v>0</v>
      </c>
      <c r="AO106" s="179">
        <f>AO107+AO118+AO133+AO149+AO164+AO190+AO207+AO214</f>
        <v>0</v>
      </c>
      <c r="AP106" s="179">
        <f>AP107+AP118+AP133+AP149+AP164+AP190+AP207+AP214</f>
        <v>0</v>
      </c>
      <c r="AQ106" s="179">
        <f t="shared" si="12"/>
        <v>0</v>
      </c>
      <c r="AR106" s="179">
        <f t="shared" si="13"/>
        <v>615000</v>
      </c>
    </row>
    <row r="107" spans="2:44" x14ac:dyDescent="0.25">
      <c r="B107" s="189" t="s">
        <v>276</v>
      </c>
      <c r="C107" s="190" t="s">
        <v>161</v>
      </c>
      <c r="D107" s="191">
        <f>SUM(D108:D117)</f>
        <v>0</v>
      </c>
      <c r="E107" s="191">
        <f>SUM(E108:E117)</f>
        <v>0</v>
      </c>
      <c r="F107" s="191">
        <f t="shared" ref="F107:F221" si="300">D107+E107</f>
        <v>0</v>
      </c>
      <c r="G107" s="191">
        <f>SUM(G108:G117)</f>
        <v>0</v>
      </c>
      <c r="H107" s="191">
        <f t="shared" si="4"/>
        <v>0</v>
      </c>
      <c r="I107" s="191">
        <f>SUM(I108:I117)</f>
        <v>0</v>
      </c>
      <c r="J107" s="191">
        <f t="shared" si="5"/>
        <v>0</v>
      </c>
      <c r="K107" s="191">
        <f t="shared" ref="K107:AD107" si="301">SUM(K108:K117)</f>
        <v>0</v>
      </c>
      <c r="L107" s="191">
        <f t="shared" si="301"/>
        <v>0</v>
      </c>
      <c r="M107" s="191">
        <f t="shared" si="301"/>
        <v>0</v>
      </c>
      <c r="N107" s="191">
        <f t="shared" si="301"/>
        <v>0</v>
      </c>
      <c r="O107" s="191">
        <f t="shared" si="301"/>
        <v>0</v>
      </c>
      <c r="P107" s="191">
        <f t="shared" ref="P107:Q107" si="302">SUM(P108:P117)</f>
        <v>0</v>
      </c>
      <c r="Q107" s="191">
        <f t="shared" si="302"/>
        <v>0</v>
      </c>
      <c r="R107" s="191">
        <f t="shared" si="301"/>
        <v>0</v>
      </c>
      <c r="S107" s="191">
        <f t="shared" si="301"/>
        <v>0</v>
      </c>
      <c r="T107" s="191">
        <f t="shared" ref="T107" si="303">SUM(T108:T117)</f>
        <v>0</v>
      </c>
      <c r="U107" s="191">
        <f t="shared" si="301"/>
        <v>0</v>
      </c>
      <c r="V107" s="191">
        <f t="shared" si="301"/>
        <v>0</v>
      </c>
      <c r="W107" s="191">
        <f t="shared" ref="W107" si="304">SUM(W108:W117)</f>
        <v>0</v>
      </c>
      <c r="X107" s="191">
        <f t="shared" si="301"/>
        <v>0</v>
      </c>
      <c r="Y107" s="191">
        <f t="shared" ref="Y107:Z107" si="305">SUM(Y108:Y117)</f>
        <v>0</v>
      </c>
      <c r="Z107" s="191">
        <f t="shared" si="305"/>
        <v>0</v>
      </c>
      <c r="AA107" s="191">
        <f t="shared" si="301"/>
        <v>0</v>
      </c>
      <c r="AB107" s="191">
        <f t="shared" si="301"/>
        <v>0</v>
      </c>
      <c r="AC107" s="191">
        <f t="shared" si="301"/>
        <v>0</v>
      </c>
      <c r="AD107" s="191">
        <f t="shared" si="301"/>
        <v>0</v>
      </c>
      <c r="AE107" s="191">
        <f t="shared" si="9"/>
        <v>0</v>
      </c>
      <c r="AF107" s="191">
        <f>SUM(AF108:AF117)</f>
        <v>0</v>
      </c>
      <c r="AG107" s="191">
        <f>SUM(AG108:AG117)</f>
        <v>0</v>
      </c>
      <c r="AH107" s="191">
        <f>SUM(AH108:AH117)</f>
        <v>0</v>
      </c>
      <c r="AI107" s="191">
        <f t="shared" si="10"/>
        <v>0</v>
      </c>
      <c r="AJ107" s="191">
        <f>SUM(AJ108:AJ117)</f>
        <v>0</v>
      </c>
      <c r="AK107" s="191">
        <f>SUM(AK108:AK117)</f>
        <v>0</v>
      </c>
      <c r="AL107" s="191">
        <f>SUM(AL108:AL117)</f>
        <v>0</v>
      </c>
      <c r="AM107" s="191">
        <f t="shared" si="11"/>
        <v>0</v>
      </c>
      <c r="AN107" s="191">
        <f>SUM(AN108:AN117)</f>
        <v>0</v>
      </c>
      <c r="AO107" s="191">
        <f>SUM(AO108:AO117)</f>
        <v>0</v>
      </c>
      <c r="AP107" s="191">
        <f>SUM(AP108:AP117)</f>
        <v>0</v>
      </c>
      <c r="AQ107" s="191">
        <f t="shared" si="12"/>
        <v>0</v>
      </c>
      <c r="AR107" s="191">
        <f t="shared" si="13"/>
        <v>0</v>
      </c>
    </row>
    <row r="108" spans="2:44" x14ac:dyDescent="0.25">
      <c r="B108" s="180" t="s">
        <v>622</v>
      </c>
      <c r="C108" s="181" t="s">
        <v>123</v>
      </c>
      <c r="D1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2">
        <f t="shared" si="300"/>
        <v>0</v>
      </c>
      <c r="G108" s="182"/>
      <c r="H108" s="182">
        <f t="shared" ref="H108:H115" si="306">F108-G108</f>
        <v>0</v>
      </c>
      <c r="I108" s="182"/>
      <c r="J108" s="182">
        <f t="shared" ref="J108:J115" si="307">F108-I108</f>
        <v>0</v>
      </c>
      <c r="K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2">
        <f t="shared" ref="AE108:AE115" si="308">AB108+AC108+AD108</f>
        <v>0</v>
      </c>
      <c r="AF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2">
        <f t="shared" ref="AI108:AI115" si="309">AF108+AG108+AH108</f>
        <v>0</v>
      </c>
      <c r="AJ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2">
        <f t="shared" ref="AM108:AM115" si="310">AJ108+AK108+AL108</f>
        <v>0</v>
      </c>
      <c r="AN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2">
        <f t="shared" ref="AQ108:AQ115" si="311">AN108+AO108+AP108</f>
        <v>0</v>
      </c>
      <c r="AR108" s="182">
        <f t="shared" ref="AR108:AR115" si="312">AE108+AI108+AM108+AQ108</f>
        <v>0</v>
      </c>
    </row>
    <row r="109" spans="2:44" x14ac:dyDescent="0.25">
      <c r="B109" s="180" t="s">
        <v>623</v>
      </c>
      <c r="C109" s="181" t="s">
        <v>624</v>
      </c>
      <c r="D1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2">
        <f t="shared" ref="F109:F112" si="313">D109+E109</f>
        <v>0</v>
      </c>
      <c r="G109" s="182"/>
      <c r="H109" s="182">
        <f t="shared" si="306"/>
        <v>0</v>
      </c>
      <c r="I109" s="182"/>
      <c r="J109" s="182">
        <f t="shared" si="307"/>
        <v>0</v>
      </c>
      <c r="K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2">
        <f t="shared" si="308"/>
        <v>0</v>
      </c>
      <c r="AF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2">
        <f t="shared" si="309"/>
        <v>0</v>
      </c>
      <c r="AJ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2">
        <f t="shared" si="310"/>
        <v>0</v>
      </c>
      <c r="AN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2">
        <f t="shared" si="311"/>
        <v>0</v>
      </c>
      <c r="AR109" s="182">
        <f t="shared" si="312"/>
        <v>0</v>
      </c>
    </row>
    <row r="110" spans="2:44" x14ac:dyDescent="0.25">
      <c r="B110" s="180" t="s">
        <v>625</v>
      </c>
      <c r="C110" s="181" t="s">
        <v>626</v>
      </c>
      <c r="D1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2">
        <f t="shared" si="313"/>
        <v>0</v>
      </c>
      <c r="G110" s="182"/>
      <c r="H110" s="182">
        <f t="shared" si="306"/>
        <v>0</v>
      </c>
      <c r="I110" s="182"/>
      <c r="J110" s="182">
        <f t="shared" si="307"/>
        <v>0</v>
      </c>
      <c r="K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2">
        <f t="shared" si="308"/>
        <v>0</v>
      </c>
      <c r="AF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2">
        <f t="shared" si="309"/>
        <v>0</v>
      </c>
      <c r="AJ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2">
        <f t="shared" si="310"/>
        <v>0</v>
      </c>
      <c r="AN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2">
        <f t="shared" si="311"/>
        <v>0</v>
      </c>
      <c r="AR110" s="182">
        <f t="shared" si="312"/>
        <v>0</v>
      </c>
    </row>
    <row r="111" spans="2:44" x14ac:dyDescent="0.25">
      <c r="B111" s="180" t="s">
        <v>277</v>
      </c>
      <c r="C111" s="181" t="s">
        <v>162</v>
      </c>
      <c r="D1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2">
        <f t="shared" si="313"/>
        <v>0</v>
      </c>
      <c r="G111" s="182"/>
      <c r="H111" s="182">
        <f t="shared" ref="H111:H112" si="314">F111-G111</f>
        <v>0</v>
      </c>
      <c r="I111" s="182"/>
      <c r="J111" s="182">
        <f t="shared" ref="J111:J112" si="315">F111-I111</f>
        <v>0</v>
      </c>
      <c r="K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2">
        <f t="shared" ref="AE111:AE112" si="316">AB111+AC111+AD111</f>
        <v>0</v>
      </c>
      <c r="AF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2">
        <f t="shared" ref="AI111:AI112" si="317">AF111+AG111+AH111</f>
        <v>0</v>
      </c>
      <c r="AJ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2">
        <f t="shared" ref="AM111:AM112" si="318">AJ111+AK111+AL111</f>
        <v>0</v>
      </c>
      <c r="AN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2">
        <f t="shared" ref="AQ111:AQ112" si="319">AN111+AO111+AP111</f>
        <v>0</v>
      </c>
      <c r="AR111" s="182">
        <f t="shared" ref="AR111:AR112" si="320">AE111+AI111+AM111+AQ111</f>
        <v>0</v>
      </c>
    </row>
    <row r="112" spans="2:44" x14ac:dyDescent="0.25">
      <c r="B112" s="180" t="s">
        <v>627</v>
      </c>
      <c r="C112" s="181" t="s">
        <v>628</v>
      </c>
      <c r="D1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2">
        <f t="shared" si="313"/>
        <v>0</v>
      </c>
      <c r="G112" s="182"/>
      <c r="H112" s="182">
        <f t="shared" si="314"/>
        <v>0</v>
      </c>
      <c r="I112" s="182"/>
      <c r="J112" s="182">
        <f t="shared" si="315"/>
        <v>0</v>
      </c>
      <c r="K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2">
        <f t="shared" si="316"/>
        <v>0</v>
      </c>
      <c r="AF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2">
        <f t="shared" si="317"/>
        <v>0</v>
      </c>
      <c r="AJ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2">
        <f t="shared" si="318"/>
        <v>0</v>
      </c>
      <c r="AN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2">
        <f t="shared" si="319"/>
        <v>0</v>
      </c>
      <c r="AR112" s="182">
        <f t="shared" si="320"/>
        <v>0</v>
      </c>
    </row>
    <row r="113" spans="2:44" x14ac:dyDescent="0.25">
      <c r="B113" s="180" t="s">
        <v>629</v>
      </c>
      <c r="C113" s="181" t="s">
        <v>630</v>
      </c>
      <c r="D1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2">
        <f t="shared" si="300"/>
        <v>0</v>
      </c>
      <c r="G113" s="182"/>
      <c r="H113" s="182">
        <f t="shared" ref="H113:H114" si="321">F113-G113</f>
        <v>0</v>
      </c>
      <c r="I113" s="182"/>
      <c r="J113" s="182">
        <f t="shared" ref="J113:J114" si="322">F113-I113</f>
        <v>0</v>
      </c>
      <c r="K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2">
        <f t="shared" ref="AE113:AE114" si="323">AB113+AC113+AD113</f>
        <v>0</v>
      </c>
      <c r="AF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2">
        <f t="shared" ref="AI113:AI114" si="324">AF113+AG113+AH113</f>
        <v>0</v>
      </c>
      <c r="AJ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2">
        <f t="shared" ref="AM113:AM114" si="325">AJ113+AK113+AL113</f>
        <v>0</v>
      </c>
      <c r="AN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2">
        <f t="shared" ref="AQ113:AQ114" si="326">AN113+AO113+AP113</f>
        <v>0</v>
      </c>
      <c r="AR113" s="182">
        <f t="shared" ref="AR113:AR114" si="327">AE113+AI113+AM113+AQ113</f>
        <v>0</v>
      </c>
    </row>
    <row r="114" spans="2:44" x14ac:dyDescent="0.25">
      <c r="B114" s="180" t="s">
        <v>631</v>
      </c>
      <c r="C114" s="181" t="s">
        <v>632</v>
      </c>
      <c r="D1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2">
        <f t="shared" si="300"/>
        <v>0</v>
      </c>
      <c r="G114" s="182"/>
      <c r="H114" s="182">
        <f t="shared" si="321"/>
        <v>0</v>
      </c>
      <c r="I114" s="182"/>
      <c r="J114" s="182">
        <f t="shared" si="322"/>
        <v>0</v>
      </c>
      <c r="K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2">
        <f t="shared" si="323"/>
        <v>0</v>
      </c>
      <c r="AF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2">
        <f t="shared" si="324"/>
        <v>0</v>
      </c>
      <c r="AJ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2">
        <f t="shared" si="325"/>
        <v>0</v>
      </c>
      <c r="AN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2">
        <f t="shared" si="326"/>
        <v>0</v>
      </c>
      <c r="AR114" s="182">
        <f t="shared" si="327"/>
        <v>0</v>
      </c>
    </row>
    <row r="115" spans="2:44" x14ac:dyDescent="0.25">
      <c r="B115" s="180" t="s">
        <v>633</v>
      </c>
      <c r="C115" s="181" t="s">
        <v>634</v>
      </c>
      <c r="D1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2">
        <f t="shared" ref="F115" si="328">D115+E115</f>
        <v>0</v>
      </c>
      <c r="G115" s="182"/>
      <c r="H115" s="182">
        <f t="shared" si="306"/>
        <v>0</v>
      </c>
      <c r="I115" s="182"/>
      <c r="J115" s="182">
        <f t="shared" si="307"/>
        <v>0</v>
      </c>
      <c r="K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2">
        <f t="shared" si="308"/>
        <v>0</v>
      </c>
      <c r="AF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2">
        <f t="shared" si="309"/>
        <v>0</v>
      </c>
      <c r="AJ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2">
        <f t="shared" si="310"/>
        <v>0</v>
      </c>
      <c r="AN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2">
        <f t="shared" si="311"/>
        <v>0</v>
      </c>
      <c r="AR115" s="182">
        <f t="shared" si="312"/>
        <v>0</v>
      </c>
    </row>
    <row r="116" spans="2:44" x14ac:dyDescent="0.25">
      <c r="B116" s="180" t="s">
        <v>635</v>
      </c>
      <c r="C116" s="181" t="s">
        <v>636</v>
      </c>
      <c r="D1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2">
        <f t="shared" ref="F116" si="329">D116+E116</f>
        <v>0</v>
      </c>
      <c r="G116" s="182"/>
      <c r="H116" s="182">
        <f t="shared" si="4"/>
        <v>0</v>
      </c>
      <c r="I116" s="182"/>
      <c r="J116" s="182">
        <f t="shared" si="5"/>
        <v>0</v>
      </c>
      <c r="K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2">
        <f t="shared" si="9"/>
        <v>0</v>
      </c>
      <c r="AF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2">
        <f t="shared" si="10"/>
        <v>0</v>
      </c>
      <c r="AJ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2">
        <f t="shared" si="11"/>
        <v>0</v>
      </c>
      <c r="AN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2">
        <f t="shared" si="12"/>
        <v>0</v>
      </c>
      <c r="AR116" s="182">
        <f t="shared" si="13"/>
        <v>0</v>
      </c>
    </row>
    <row r="117" spans="2:44" x14ac:dyDescent="0.25">
      <c r="B117" s="180" t="s">
        <v>637</v>
      </c>
      <c r="C117" s="181" t="s">
        <v>638</v>
      </c>
      <c r="D1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2">
        <f t="shared" si="300"/>
        <v>0</v>
      </c>
      <c r="G117" s="182"/>
      <c r="H117" s="182">
        <f t="shared" ref="H117" si="330">F117-G117</f>
        <v>0</v>
      </c>
      <c r="I117" s="182"/>
      <c r="J117" s="182">
        <f t="shared" ref="J117" si="331">F117-I117</f>
        <v>0</v>
      </c>
      <c r="K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2">
        <f t="shared" ref="AE117" si="332">AB117+AC117+AD117</f>
        <v>0</v>
      </c>
      <c r="AF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2">
        <f t="shared" ref="AI117" si="333">AF117+AG117+AH117</f>
        <v>0</v>
      </c>
      <c r="AJ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2">
        <f t="shared" ref="AM117" si="334">AJ117+AK117+AL117</f>
        <v>0</v>
      </c>
      <c r="AN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2">
        <f t="shared" ref="AQ117" si="335">AN117+AO117+AP117</f>
        <v>0</v>
      </c>
      <c r="AR117" s="182">
        <f t="shared" ref="AR117" si="336">AE117+AI117+AM117+AQ117</f>
        <v>0</v>
      </c>
    </row>
    <row r="118" spans="2:44" x14ac:dyDescent="0.25">
      <c r="B118" s="189" t="s">
        <v>278</v>
      </c>
      <c r="C118" s="190" t="s">
        <v>163</v>
      </c>
      <c r="D118" s="191">
        <f>SUM(D119:D132)</f>
        <v>0</v>
      </c>
      <c r="E118" s="191">
        <f>SUM(E119:E132)</f>
        <v>0</v>
      </c>
      <c r="F118" s="191">
        <f t="shared" si="300"/>
        <v>0</v>
      </c>
      <c r="G118" s="191">
        <f t="shared" ref="G118:I118" si="337">SUM(G119:G132)</f>
        <v>0</v>
      </c>
      <c r="H118" s="191">
        <f t="shared" si="4"/>
        <v>0</v>
      </c>
      <c r="I118" s="191">
        <f t="shared" si="337"/>
        <v>0</v>
      </c>
      <c r="J118" s="191">
        <f t="shared" si="5"/>
        <v>0</v>
      </c>
      <c r="K118" s="191">
        <f t="shared" ref="K118:AP118" si="338">SUM(K119:K132)</f>
        <v>0</v>
      </c>
      <c r="L118" s="191">
        <f t="shared" si="338"/>
        <v>0</v>
      </c>
      <c r="M118" s="191">
        <f t="shared" si="338"/>
        <v>0</v>
      </c>
      <c r="N118" s="191">
        <f t="shared" si="338"/>
        <v>0</v>
      </c>
      <c r="O118" s="191">
        <f t="shared" si="338"/>
        <v>0</v>
      </c>
      <c r="P118" s="191">
        <f t="shared" ref="P118:Q118" si="339">SUM(P119:P132)</f>
        <v>0</v>
      </c>
      <c r="Q118" s="191">
        <f t="shared" si="339"/>
        <v>0</v>
      </c>
      <c r="R118" s="191">
        <f t="shared" si="338"/>
        <v>0</v>
      </c>
      <c r="S118" s="191">
        <f t="shared" si="338"/>
        <v>0</v>
      </c>
      <c r="T118" s="191">
        <f t="shared" ref="T118" si="340">SUM(T119:T132)</f>
        <v>0</v>
      </c>
      <c r="U118" s="191">
        <f t="shared" si="338"/>
        <v>0</v>
      </c>
      <c r="V118" s="191">
        <f t="shared" si="338"/>
        <v>0</v>
      </c>
      <c r="W118" s="191">
        <f t="shared" ref="W118" si="341">SUM(W119:W132)</f>
        <v>0</v>
      </c>
      <c r="X118" s="191">
        <f t="shared" si="338"/>
        <v>0</v>
      </c>
      <c r="Y118" s="191">
        <f t="shared" ref="Y118:Z118" si="342">SUM(Y119:Y132)</f>
        <v>0</v>
      </c>
      <c r="Z118" s="191">
        <f t="shared" si="342"/>
        <v>0</v>
      </c>
      <c r="AA118" s="191">
        <f t="shared" si="338"/>
        <v>0</v>
      </c>
      <c r="AB118" s="191">
        <f t="shared" si="338"/>
        <v>0</v>
      </c>
      <c r="AC118" s="191">
        <f t="shared" si="338"/>
        <v>0</v>
      </c>
      <c r="AD118" s="191">
        <f t="shared" si="338"/>
        <v>0</v>
      </c>
      <c r="AE118" s="191">
        <f t="shared" si="9"/>
        <v>0</v>
      </c>
      <c r="AF118" s="191">
        <f t="shared" si="338"/>
        <v>0</v>
      </c>
      <c r="AG118" s="191">
        <f t="shared" si="338"/>
        <v>0</v>
      </c>
      <c r="AH118" s="191">
        <f t="shared" si="338"/>
        <v>0</v>
      </c>
      <c r="AI118" s="191">
        <f t="shared" si="10"/>
        <v>0</v>
      </c>
      <c r="AJ118" s="191">
        <f t="shared" si="338"/>
        <v>0</v>
      </c>
      <c r="AK118" s="191">
        <f t="shared" si="338"/>
        <v>0</v>
      </c>
      <c r="AL118" s="191">
        <f t="shared" si="338"/>
        <v>0</v>
      </c>
      <c r="AM118" s="191">
        <f t="shared" si="11"/>
        <v>0</v>
      </c>
      <c r="AN118" s="191">
        <f t="shared" si="338"/>
        <v>0</v>
      </c>
      <c r="AO118" s="191">
        <f t="shared" si="338"/>
        <v>0</v>
      </c>
      <c r="AP118" s="191">
        <f t="shared" si="338"/>
        <v>0</v>
      </c>
      <c r="AQ118" s="191">
        <f t="shared" si="12"/>
        <v>0</v>
      </c>
      <c r="AR118" s="191">
        <f t="shared" si="13"/>
        <v>0</v>
      </c>
    </row>
    <row r="119" spans="2:44" x14ac:dyDescent="0.25">
      <c r="B119" s="180" t="s">
        <v>279</v>
      </c>
      <c r="C119" s="181" t="s">
        <v>164</v>
      </c>
      <c r="D1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2">
        <f t="shared" si="300"/>
        <v>0</v>
      </c>
      <c r="G119" s="182"/>
      <c r="H119" s="182">
        <f t="shared" ref="H119:H132" si="343">F119-G119</f>
        <v>0</v>
      </c>
      <c r="I119" s="182"/>
      <c r="J119" s="182">
        <f t="shared" ref="J119:J132" si="344">F119-I119</f>
        <v>0</v>
      </c>
      <c r="K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2">
        <f t="shared" ref="AE119:AE132" si="345">AB119+AC119+AD119</f>
        <v>0</v>
      </c>
      <c r="AF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2">
        <f t="shared" ref="AI119:AI132" si="346">AF119+AG119+AH119</f>
        <v>0</v>
      </c>
      <c r="AJ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2">
        <f t="shared" ref="AM119:AM132" si="347">AJ119+AK119+AL119</f>
        <v>0</v>
      </c>
      <c r="AN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2">
        <f t="shared" ref="AQ119:AQ132" si="348">AN119+AO119+AP119</f>
        <v>0</v>
      </c>
      <c r="AR119" s="182">
        <f t="shared" ref="AR119:AR132" si="349">AE119+AI119+AM119+AQ119</f>
        <v>0</v>
      </c>
    </row>
    <row r="120" spans="2:44" x14ac:dyDescent="0.25">
      <c r="B120" s="180" t="s">
        <v>639</v>
      </c>
      <c r="C120" s="181" t="s">
        <v>640</v>
      </c>
      <c r="D1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2">
        <f t="shared" ref="F120:F125" si="350">D120+E120</f>
        <v>0</v>
      </c>
      <c r="G120" s="182"/>
      <c r="H120" s="182">
        <f t="shared" ref="H120:H125" si="351">F120-G120</f>
        <v>0</v>
      </c>
      <c r="I120" s="182"/>
      <c r="J120" s="182">
        <f t="shared" ref="J120:J125" si="352">F120-I120</f>
        <v>0</v>
      </c>
      <c r="K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2">
        <f t="shared" ref="AE120:AE125" si="353">AB120+AC120+AD120</f>
        <v>0</v>
      </c>
      <c r="AF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2">
        <f t="shared" ref="AI120:AI125" si="354">AF120+AG120+AH120</f>
        <v>0</v>
      </c>
      <c r="AJ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2">
        <f t="shared" ref="AM120:AM125" si="355">AJ120+AK120+AL120</f>
        <v>0</v>
      </c>
      <c r="AN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2">
        <f t="shared" ref="AQ120:AQ125" si="356">AN120+AO120+AP120</f>
        <v>0</v>
      </c>
      <c r="AR120" s="182">
        <f t="shared" ref="AR120:AR125" si="357">AE120+AI120+AM120+AQ120</f>
        <v>0</v>
      </c>
    </row>
    <row r="121" spans="2:44" x14ac:dyDescent="0.25">
      <c r="B121" s="180" t="s">
        <v>280</v>
      </c>
      <c r="C121" s="181" t="s">
        <v>165</v>
      </c>
      <c r="D1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2">
        <f t="shared" si="350"/>
        <v>0</v>
      </c>
      <c r="G121" s="182"/>
      <c r="H121" s="182">
        <f t="shared" si="351"/>
        <v>0</v>
      </c>
      <c r="I121" s="182"/>
      <c r="J121" s="182">
        <f t="shared" si="352"/>
        <v>0</v>
      </c>
      <c r="K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2">
        <f t="shared" si="353"/>
        <v>0</v>
      </c>
      <c r="AF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2">
        <f t="shared" si="354"/>
        <v>0</v>
      </c>
      <c r="AJ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2">
        <f t="shared" si="355"/>
        <v>0</v>
      </c>
      <c r="AN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2">
        <f t="shared" si="356"/>
        <v>0</v>
      </c>
      <c r="AR121" s="182">
        <f t="shared" si="357"/>
        <v>0</v>
      </c>
    </row>
    <row r="122" spans="2:44" x14ac:dyDescent="0.25">
      <c r="B122" s="180" t="s">
        <v>641</v>
      </c>
      <c r="C122" s="181" t="s">
        <v>642</v>
      </c>
      <c r="D1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2">
        <f t="shared" si="350"/>
        <v>0</v>
      </c>
      <c r="G122" s="182"/>
      <c r="H122" s="182">
        <f t="shared" si="351"/>
        <v>0</v>
      </c>
      <c r="I122" s="182"/>
      <c r="J122" s="182">
        <f t="shared" si="352"/>
        <v>0</v>
      </c>
      <c r="K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2">
        <f t="shared" si="353"/>
        <v>0</v>
      </c>
      <c r="AF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2">
        <f t="shared" si="354"/>
        <v>0</v>
      </c>
      <c r="AJ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2">
        <f t="shared" si="355"/>
        <v>0</v>
      </c>
      <c r="AN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2">
        <f t="shared" si="356"/>
        <v>0</v>
      </c>
      <c r="AR122" s="182">
        <f t="shared" si="357"/>
        <v>0</v>
      </c>
    </row>
    <row r="123" spans="2:44" x14ac:dyDescent="0.25">
      <c r="B123" s="180" t="s">
        <v>643</v>
      </c>
      <c r="C123" s="181" t="s">
        <v>644</v>
      </c>
      <c r="D1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2">
        <f t="shared" si="350"/>
        <v>0</v>
      </c>
      <c r="G123" s="182"/>
      <c r="H123" s="182">
        <f t="shared" si="351"/>
        <v>0</v>
      </c>
      <c r="I123" s="182"/>
      <c r="J123" s="182">
        <f t="shared" si="352"/>
        <v>0</v>
      </c>
      <c r="K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2">
        <f t="shared" si="353"/>
        <v>0</v>
      </c>
      <c r="AF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2">
        <f t="shared" si="354"/>
        <v>0</v>
      </c>
      <c r="AJ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2">
        <f t="shared" si="355"/>
        <v>0</v>
      </c>
      <c r="AN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2">
        <f t="shared" si="356"/>
        <v>0</v>
      </c>
      <c r="AR123" s="182">
        <f t="shared" si="357"/>
        <v>0</v>
      </c>
    </row>
    <row r="124" spans="2:44" x14ac:dyDescent="0.25">
      <c r="B124" s="180" t="s">
        <v>645</v>
      </c>
      <c r="C124" s="181" t="s">
        <v>646</v>
      </c>
      <c r="D1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2">
        <f t="shared" si="350"/>
        <v>0</v>
      </c>
      <c r="G124" s="182"/>
      <c r="H124" s="182">
        <f t="shared" si="351"/>
        <v>0</v>
      </c>
      <c r="I124" s="182"/>
      <c r="J124" s="182">
        <f t="shared" si="352"/>
        <v>0</v>
      </c>
      <c r="K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2">
        <f t="shared" si="353"/>
        <v>0</v>
      </c>
      <c r="AF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2">
        <f t="shared" si="354"/>
        <v>0</v>
      </c>
      <c r="AJ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2">
        <f t="shared" si="355"/>
        <v>0</v>
      </c>
      <c r="AN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2">
        <f t="shared" si="356"/>
        <v>0</v>
      </c>
      <c r="AR124" s="182">
        <f t="shared" si="357"/>
        <v>0</v>
      </c>
    </row>
    <row r="125" spans="2:44" x14ac:dyDescent="0.25">
      <c r="B125" s="180" t="s">
        <v>647</v>
      </c>
      <c r="C125" s="181" t="s">
        <v>648</v>
      </c>
      <c r="D1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2">
        <f t="shared" si="350"/>
        <v>0</v>
      </c>
      <c r="G125" s="182"/>
      <c r="H125" s="182">
        <f t="shared" si="351"/>
        <v>0</v>
      </c>
      <c r="I125" s="182"/>
      <c r="J125" s="182">
        <f t="shared" si="352"/>
        <v>0</v>
      </c>
      <c r="K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2">
        <f t="shared" si="353"/>
        <v>0</v>
      </c>
      <c r="AF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2">
        <f t="shared" si="354"/>
        <v>0</v>
      </c>
      <c r="AJ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2">
        <f t="shared" si="355"/>
        <v>0</v>
      </c>
      <c r="AN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2">
        <f t="shared" si="356"/>
        <v>0</v>
      </c>
      <c r="AR125" s="182">
        <f t="shared" si="357"/>
        <v>0</v>
      </c>
    </row>
    <row r="126" spans="2:44" x14ac:dyDescent="0.25">
      <c r="B126" s="180" t="s">
        <v>649</v>
      </c>
      <c r="C126" s="181" t="s">
        <v>650</v>
      </c>
      <c r="D1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2">
        <f t="shared" si="300"/>
        <v>0</v>
      </c>
      <c r="G126" s="182"/>
      <c r="H126" s="182">
        <f t="shared" si="343"/>
        <v>0</v>
      </c>
      <c r="I126" s="182"/>
      <c r="J126" s="182">
        <f t="shared" si="344"/>
        <v>0</v>
      </c>
      <c r="K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2">
        <f t="shared" si="345"/>
        <v>0</v>
      </c>
      <c r="AF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2">
        <f t="shared" si="346"/>
        <v>0</v>
      </c>
      <c r="AJ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2">
        <f t="shared" si="347"/>
        <v>0</v>
      </c>
      <c r="AN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2">
        <f t="shared" si="348"/>
        <v>0</v>
      </c>
      <c r="AR126" s="182">
        <f t="shared" si="349"/>
        <v>0</v>
      </c>
    </row>
    <row r="127" spans="2:44" x14ac:dyDescent="0.25">
      <c r="B127" s="180" t="s">
        <v>651</v>
      </c>
      <c r="C127" s="181" t="s">
        <v>652</v>
      </c>
      <c r="D1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2">
        <f t="shared" si="300"/>
        <v>0</v>
      </c>
      <c r="G127" s="182"/>
      <c r="H127" s="182">
        <f t="shared" si="343"/>
        <v>0</v>
      </c>
      <c r="I127" s="182"/>
      <c r="J127" s="182">
        <f t="shared" si="344"/>
        <v>0</v>
      </c>
      <c r="K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2">
        <f t="shared" si="345"/>
        <v>0</v>
      </c>
      <c r="AF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2">
        <f t="shared" si="346"/>
        <v>0</v>
      </c>
      <c r="AJ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2">
        <f t="shared" si="347"/>
        <v>0</v>
      </c>
      <c r="AN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2">
        <f t="shared" si="348"/>
        <v>0</v>
      </c>
      <c r="AR127" s="182">
        <f t="shared" si="349"/>
        <v>0</v>
      </c>
    </row>
    <row r="128" spans="2:44" x14ac:dyDescent="0.25">
      <c r="B128" s="180" t="s">
        <v>653</v>
      </c>
      <c r="C128" s="181" t="s">
        <v>654</v>
      </c>
      <c r="D1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2">
        <f t="shared" ref="F128" si="358">D128+E128</f>
        <v>0</v>
      </c>
      <c r="G128" s="182"/>
      <c r="H128" s="182">
        <f t="shared" ref="H128" si="359">F128-G128</f>
        <v>0</v>
      </c>
      <c r="I128" s="182"/>
      <c r="J128" s="182">
        <f t="shared" ref="J128" si="360">F128-I128</f>
        <v>0</v>
      </c>
      <c r="K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2">
        <f t="shared" ref="AE128" si="361">AB128+AC128+AD128</f>
        <v>0</v>
      </c>
      <c r="AF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2">
        <f t="shared" ref="AI128" si="362">AF128+AG128+AH128</f>
        <v>0</v>
      </c>
      <c r="AJ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2">
        <f t="shared" ref="AM128" si="363">AJ128+AK128+AL128</f>
        <v>0</v>
      </c>
      <c r="AN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2">
        <f t="shared" ref="AQ128" si="364">AN128+AO128+AP128</f>
        <v>0</v>
      </c>
      <c r="AR128" s="182">
        <f t="shared" ref="AR128" si="365">AE128+AI128+AM128+AQ128</f>
        <v>0</v>
      </c>
    </row>
    <row r="129" spans="2:44" x14ac:dyDescent="0.25">
      <c r="B129" s="180" t="s">
        <v>281</v>
      </c>
      <c r="C129" s="181" t="s">
        <v>166</v>
      </c>
      <c r="D1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2">
        <f t="shared" ref="F129:F130" si="366">D129+E129</f>
        <v>0</v>
      </c>
      <c r="G129" s="182"/>
      <c r="H129" s="182">
        <f t="shared" ref="H129:H130" si="367">F129-G129</f>
        <v>0</v>
      </c>
      <c r="I129" s="182"/>
      <c r="J129" s="182">
        <f t="shared" ref="J129:J130" si="368">F129-I129</f>
        <v>0</v>
      </c>
      <c r="K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2">
        <f t="shared" ref="AE129:AE130" si="369">AB129+AC129+AD129</f>
        <v>0</v>
      </c>
      <c r="AF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2">
        <f t="shared" ref="AI129:AI130" si="370">AF129+AG129+AH129</f>
        <v>0</v>
      </c>
      <c r="AJ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2">
        <f t="shared" ref="AM129:AM130" si="371">AJ129+AK129+AL129</f>
        <v>0</v>
      </c>
      <c r="AN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2">
        <f t="shared" ref="AQ129:AQ130" si="372">AN129+AO129+AP129</f>
        <v>0</v>
      </c>
      <c r="AR129" s="182">
        <f t="shared" ref="AR129:AR130" si="373">AE129+AI129+AM129+AQ129</f>
        <v>0</v>
      </c>
    </row>
    <row r="130" spans="2:44" x14ac:dyDescent="0.25">
      <c r="B130" s="180" t="s">
        <v>655</v>
      </c>
      <c r="C130" s="181" t="s">
        <v>656</v>
      </c>
      <c r="D1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2">
        <f t="shared" si="366"/>
        <v>0</v>
      </c>
      <c r="G130" s="182"/>
      <c r="H130" s="182">
        <f t="shared" si="367"/>
        <v>0</v>
      </c>
      <c r="I130" s="182"/>
      <c r="J130" s="182">
        <f t="shared" si="368"/>
        <v>0</v>
      </c>
      <c r="K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2">
        <f t="shared" si="369"/>
        <v>0</v>
      </c>
      <c r="AF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2">
        <f t="shared" si="370"/>
        <v>0</v>
      </c>
      <c r="AJ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2">
        <f t="shared" si="371"/>
        <v>0</v>
      </c>
      <c r="AN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2">
        <f t="shared" si="372"/>
        <v>0</v>
      </c>
      <c r="AR130" s="182">
        <f t="shared" si="373"/>
        <v>0</v>
      </c>
    </row>
    <row r="131" spans="2:44" x14ac:dyDescent="0.25">
      <c r="B131" s="180" t="s">
        <v>657</v>
      </c>
      <c r="C131" s="181" t="s">
        <v>658</v>
      </c>
      <c r="D1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2">
        <f t="shared" si="300"/>
        <v>0</v>
      </c>
      <c r="G131" s="182"/>
      <c r="H131" s="182">
        <f t="shared" si="343"/>
        <v>0</v>
      </c>
      <c r="I131" s="182"/>
      <c r="J131" s="182">
        <f t="shared" si="344"/>
        <v>0</v>
      </c>
      <c r="K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2">
        <f t="shared" si="345"/>
        <v>0</v>
      </c>
      <c r="AF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2">
        <f t="shared" si="346"/>
        <v>0</v>
      </c>
      <c r="AJ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2">
        <f t="shared" si="347"/>
        <v>0</v>
      </c>
      <c r="AN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2">
        <f t="shared" si="348"/>
        <v>0</v>
      </c>
      <c r="AR131" s="182">
        <f t="shared" si="349"/>
        <v>0</v>
      </c>
    </row>
    <row r="132" spans="2:44" x14ac:dyDescent="0.25">
      <c r="B132" s="180" t="s">
        <v>659</v>
      </c>
      <c r="C132" s="181" t="s">
        <v>660</v>
      </c>
      <c r="D1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2">
        <f t="shared" si="300"/>
        <v>0</v>
      </c>
      <c r="G132" s="182"/>
      <c r="H132" s="182">
        <f t="shared" si="343"/>
        <v>0</v>
      </c>
      <c r="I132" s="182"/>
      <c r="J132" s="182">
        <f t="shared" si="344"/>
        <v>0</v>
      </c>
      <c r="K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2">
        <f t="shared" si="345"/>
        <v>0</v>
      </c>
      <c r="AF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2">
        <f t="shared" si="346"/>
        <v>0</v>
      </c>
      <c r="AJ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2">
        <f t="shared" si="347"/>
        <v>0</v>
      </c>
      <c r="AN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2">
        <f t="shared" si="348"/>
        <v>0</v>
      </c>
      <c r="AR132" s="182">
        <f t="shared" si="349"/>
        <v>0</v>
      </c>
    </row>
    <row r="133" spans="2:44" x14ac:dyDescent="0.25">
      <c r="B133" s="189" t="s">
        <v>282</v>
      </c>
      <c r="C133" s="190" t="s">
        <v>167</v>
      </c>
      <c r="D133" s="191">
        <f>SUM(D134:D148)</f>
        <v>0</v>
      </c>
      <c r="E133" s="191">
        <f>SUM(E134:E148)</f>
        <v>0</v>
      </c>
      <c r="F133" s="191">
        <f t="shared" si="300"/>
        <v>0</v>
      </c>
      <c r="G133" s="191">
        <f t="shared" ref="G133:I133" si="374">SUM(G134:G148)</f>
        <v>0</v>
      </c>
      <c r="H133" s="191">
        <f t="shared" si="4"/>
        <v>0</v>
      </c>
      <c r="I133" s="191">
        <f t="shared" si="374"/>
        <v>0</v>
      </c>
      <c r="J133" s="191">
        <f t="shared" si="5"/>
        <v>0</v>
      </c>
      <c r="K133" s="191">
        <f t="shared" ref="K133:AP133" si="375">SUM(K134:K148)</f>
        <v>0</v>
      </c>
      <c r="L133" s="191">
        <f t="shared" si="375"/>
        <v>0</v>
      </c>
      <c r="M133" s="191">
        <f t="shared" si="375"/>
        <v>0</v>
      </c>
      <c r="N133" s="191">
        <f t="shared" si="375"/>
        <v>0</v>
      </c>
      <c r="O133" s="191">
        <f t="shared" si="375"/>
        <v>0</v>
      </c>
      <c r="P133" s="191">
        <f t="shared" ref="P133:Q133" si="376">SUM(P134:P148)</f>
        <v>0</v>
      </c>
      <c r="Q133" s="191">
        <f t="shared" si="376"/>
        <v>0</v>
      </c>
      <c r="R133" s="191">
        <f t="shared" si="375"/>
        <v>0</v>
      </c>
      <c r="S133" s="191">
        <f t="shared" si="375"/>
        <v>0</v>
      </c>
      <c r="T133" s="191">
        <f t="shared" ref="T133" si="377">SUM(T134:T148)</f>
        <v>0</v>
      </c>
      <c r="U133" s="191">
        <f t="shared" si="375"/>
        <v>0</v>
      </c>
      <c r="V133" s="191">
        <f t="shared" si="375"/>
        <v>0</v>
      </c>
      <c r="W133" s="191">
        <f t="shared" ref="W133" si="378">SUM(W134:W148)</f>
        <v>0</v>
      </c>
      <c r="X133" s="191">
        <f t="shared" si="375"/>
        <v>0</v>
      </c>
      <c r="Y133" s="191">
        <f t="shared" ref="Y133:Z133" si="379">SUM(Y134:Y148)</f>
        <v>0</v>
      </c>
      <c r="Z133" s="191">
        <f t="shared" si="379"/>
        <v>0</v>
      </c>
      <c r="AA133" s="191">
        <f t="shared" si="375"/>
        <v>0</v>
      </c>
      <c r="AB133" s="191">
        <f t="shared" si="375"/>
        <v>0</v>
      </c>
      <c r="AC133" s="191">
        <f t="shared" si="375"/>
        <v>0</v>
      </c>
      <c r="AD133" s="191">
        <f t="shared" si="375"/>
        <v>0</v>
      </c>
      <c r="AE133" s="191">
        <f t="shared" si="9"/>
        <v>0</v>
      </c>
      <c r="AF133" s="191">
        <f t="shared" si="375"/>
        <v>0</v>
      </c>
      <c r="AG133" s="191">
        <f t="shared" si="375"/>
        <v>0</v>
      </c>
      <c r="AH133" s="191">
        <f t="shared" si="375"/>
        <v>0</v>
      </c>
      <c r="AI133" s="191">
        <f t="shared" si="10"/>
        <v>0</v>
      </c>
      <c r="AJ133" s="191">
        <f t="shared" si="375"/>
        <v>0</v>
      </c>
      <c r="AK133" s="191">
        <f t="shared" si="375"/>
        <v>0</v>
      </c>
      <c r="AL133" s="191">
        <f t="shared" si="375"/>
        <v>0</v>
      </c>
      <c r="AM133" s="191">
        <f t="shared" si="11"/>
        <v>0</v>
      </c>
      <c r="AN133" s="191">
        <f t="shared" si="375"/>
        <v>0</v>
      </c>
      <c r="AO133" s="191">
        <f t="shared" si="375"/>
        <v>0</v>
      </c>
      <c r="AP133" s="191">
        <f t="shared" si="375"/>
        <v>0</v>
      </c>
      <c r="AQ133" s="191">
        <f t="shared" si="12"/>
        <v>0</v>
      </c>
      <c r="AR133" s="191">
        <f t="shared" si="13"/>
        <v>0</v>
      </c>
    </row>
    <row r="134" spans="2:44" x14ac:dyDescent="0.25">
      <c r="B134" s="180" t="s">
        <v>661</v>
      </c>
      <c r="C134" s="181" t="s">
        <v>662</v>
      </c>
      <c r="D1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2">
        <f t="shared" si="300"/>
        <v>0</v>
      </c>
      <c r="G134" s="182"/>
      <c r="H134" s="182">
        <f t="shared" ref="H134:H148" si="380">F134-G134</f>
        <v>0</v>
      </c>
      <c r="I134" s="182"/>
      <c r="J134" s="182">
        <f t="shared" ref="J134:J148" si="381">F134-I134</f>
        <v>0</v>
      </c>
      <c r="K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2">
        <f t="shared" ref="AE134:AE148" si="382">AB134+AC134+AD134</f>
        <v>0</v>
      </c>
      <c r="AF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2">
        <f t="shared" ref="AI134:AI148" si="383">AF134+AG134+AH134</f>
        <v>0</v>
      </c>
      <c r="AJ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2">
        <f t="shared" ref="AM134:AM148" si="384">AJ134+AK134+AL134</f>
        <v>0</v>
      </c>
      <c r="AN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2">
        <f t="shared" ref="AQ134:AQ148" si="385">AN134+AO134+AP134</f>
        <v>0</v>
      </c>
      <c r="AR134" s="182">
        <f t="shared" ref="AR134:AR148" si="386">AE134+AI134+AM134+AQ134</f>
        <v>0</v>
      </c>
    </row>
    <row r="135" spans="2:44" x14ac:dyDescent="0.25">
      <c r="B135" s="180" t="s">
        <v>283</v>
      </c>
      <c r="C135" s="181" t="s">
        <v>168</v>
      </c>
      <c r="D1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2">
        <f t="shared" si="300"/>
        <v>0</v>
      </c>
      <c r="G135" s="182"/>
      <c r="H135" s="182">
        <f t="shared" si="380"/>
        <v>0</v>
      </c>
      <c r="I135" s="182"/>
      <c r="J135" s="182">
        <f t="shared" si="381"/>
        <v>0</v>
      </c>
      <c r="K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2">
        <f t="shared" si="382"/>
        <v>0</v>
      </c>
      <c r="AF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2">
        <f t="shared" si="383"/>
        <v>0</v>
      </c>
      <c r="AJ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2">
        <f t="shared" si="384"/>
        <v>0</v>
      </c>
      <c r="AN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2">
        <f t="shared" si="385"/>
        <v>0</v>
      </c>
      <c r="AR135" s="182">
        <f t="shared" si="386"/>
        <v>0</v>
      </c>
    </row>
    <row r="136" spans="2:44" x14ac:dyDescent="0.25">
      <c r="B136" s="180" t="s">
        <v>663</v>
      </c>
      <c r="C136" s="181" t="s">
        <v>664</v>
      </c>
      <c r="D1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2">
        <f t="shared" si="300"/>
        <v>0</v>
      </c>
      <c r="G136" s="182"/>
      <c r="H136" s="182">
        <f t="shared" si="380"/>
        <v>0</v>
      </c>
      <c r="I136" s="182"/>
      <c r="J136" s="182">
        <f t="shared" si="381"/>
        <v>0</v>
      </c>
      <c r="K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2">
        <f t="shared" si="382"/>
        <v>0</v>
      </c>
      <c r="AF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2">
        <f t="shared" si="383"/>
        <v>0</v>
      </c>
      <c r="AJ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2">
        <f t="shared" si="384"/>
        <v>0</v>
      </c>
      <c r="AN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2">
        <f t="shared" si="385"/>
        <v>0</v>
      </c>
      <c r="AR136" s="182">
        <f t="shared" si="386"/>
        <v>0</v>
      </c>
    </row>
    <row r="137" spans="2:44" x14ac:dyDescent="0.25">
      <c r="B137" s="180" t="s">
        <v>284</v>
      </c>
      <c r="C137" s="181" t="s">
        <v>169</v>
      </c>
      <c r="D1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2">
        <f t="shared" si="300"/>
        <v>0</v>
      </c>
      <c r="G137" s="182"/>
      <c r="H137" s="182">
        <f t="shared" si="380"/>
        <v>0</v>
      </c>
      <c r="I137" s="182"/>
      <c r="J137" s="182">
        <f t="shared" si="381"/>
        <v>0</v>
      </c>
      <c r="K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2">
        <f t="shared" si="382"/>
        <v>0</v>
      </c>
      <c r="AF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2">
        <f t="shared" si="383"/>
        <v>0</v>
      </c>
      <c r="AJ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2">
        <f t="shared" si="384"/>
        <v>0</v>
      </c>
      <c r="AN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2">
        <f t="shared" si="385"/>
        <v>0</v>
      </c>
      <c r="AR137" s="182">
        <f t="shared" si="386"/>
        <v>0</v>
      </c>
    </row>
    <row r="138" spans="2:44" x14ac:dyDescent="0.25">
      <c r="B138" s="180" t="s">
        <v>665</v>
      </c>
      <c r="C138" s="181" t="s">
        <v>666</v>
      </c>
      <c r="D1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2">
        <f t="shared" ref="F138:F143" si="387">D138+E138</f>
        <v>0</v>
      </c>
      <c r="G138" s="182"/>
      <c r="H138" s="182">
        <f t="shared" ref="H138:H143" si="388">F138-G138</f>
        <v>0</v>
      </c>
      <c r="I138" s="182"/>
      <c r="J138" s="182">
        <f t="shared" ref="J138:J143" si="389">F138-I138</f>
        <v>0</v>
      </c>
      <c r="K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2">
        <f t="shared" ref="AE138:AE143" si="390">AB138+AC138+AD138</f>
        <v>0</v>
      </c>
      <c r="AF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2">
        <f t="shared" ref="AI138:AI143" si="391">AF138+AG138+AH138</f>
        <v>0</v>
      </c>
      <c r="AJ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2">
        <f t="shared" ref="AM138:AM143" si="392">AJ138+AK138+AL138</f>
        <v>0</v>
      </c>
      <c r="AN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2">
        <f t="shared" ref="AQ138:AQ143" si="393">AN138+AO138+AP138</f>
        <v>0</v>
      </c>
      <c r="AR138" s="182">
        <f t="shared" ref="AR138:AR143" si="394">AE138+AI138+AM138+AQ138</f>
        <v>0</v>
      </c>
    </row>
    <row r="139" spans="2:44" x14ac:dyDescent="0.25">
      <c r="B139" s="180" t="s">
        <v>667</v>
      </c>
      <c r="C139" s="181" t="s">
        <v>668</v>
      </c>
      <c r="D1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2">
        <f t="shared" ref="F139:F140" si="395">D139+E139</f>
        <v>0</v>
      </c>
      <c r="G139" s="182"/>
      <c r="H139" s="182">
        <f t="shared" ref="H139:H140" si="396">F139-G139</f>
        <v>0</v>
      </c>
      <c r="I139" s="182"/>
      <c r="J139" s="182">
        <f t="shared" ref="J139:J140" si="397">F139-I139</f>
        <v>0</v>
      </c>
      <c r="K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2">
        <f t="shared" ref="AE139:AE140" si="398">AB139+AC139+AD139</f>
        <v>0</v>
      </c>
      <c r="AF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2">
        <f t="shared" ref="AI139:AI140" si="399">AF139+AG139+AH139</f>
        <v>0</v>
      </c>
      <c r="AJ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2">
        <f t="shared" ref="AM139:AM140" si="400">AJ139+AK139+AL139</f>
        <v>0</v>
      </c>
      <c r="AN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2">
        <f t="shared" ref="AQ139:AQ140" si="401">AN139+AO139+AP139</f>
        <v>0</v>
      </c>
      <c r="AR139" s="182">
        <f t="shared" ref="AR139:AR140" si="402">AE139+AI139+AM139+AQ139</f>
        <v>0</v>
      </c>
    </row>
    <row r="140" spans="2:44" x14ac:dyDescent="0.25">
      <c r="B140" s="180" t="s">
        <v>669</v>
      </c>
      <c r="C140" s="181" t="s">
        <v>670</v>
      </c>
      <c r="D1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2">
        <f t="shared" si="395"/>
        <v>0</v>
      </c>
      <c r="G140" s="182"/>
      <c r="H140" s="182">
        <f t="shared" si="396"/>
        <v>0</v>
      </c>
      <c r="I140" s="182"/>
      <c r="J140" s="182">
        <f t="shared" si="397"/>
        <v>0</v>
      </c>
      <c r="K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2">
        <f t="shared" si="398"/>
        <v>0</v>
      </c>
      <c r="AF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2">
        <f t="shared" si="399"/>
        <v>0</v>
      </c>
      <c r="AJ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2">
        <f t="shared" si="400"/>
        <v>0</v>
      </c>
      <c r="AN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2">
        <f t="shared" si="401"/>
        <v>0</v>
      </c>
      <c r="AR140" s="182">
        <f t="shared" si="402"/>
        <v>0</v>
      </c>
    </row>
    <row r="141" spans="2:44" x14ac:dyDescent="0.25">
      <c r="B141" s="180" t="s">
        <v>671</v>
      </c>
      <c r="C141" s="181" t="s">
        <v>672</v>
      </c>
      <c r="D1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2">
        <f t="shared" si="387"/>
        <v>0</v>
      </c>
      <c r="G141" s="182"/>
      <c r="H141" s="182">
        <f t="shared" si="388"/>
        <v>0</v>
      </c>
      <c r="I141" s="182"/>
      <c r="J141" s="182">
        <f t="shared" si="389"/>
        <v>0</v>
      </c>
      <c r="K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2">
        <f t="shared" si="390"/>
        <v>0</v>
      </c>
      <c r="AF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2">
        <f t="shared" si="391"/>
        <v>0</v>
      </c>
      <c r="AJ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2">
        <f t="shared" si="392"/>
        <v>0</v>
      </c>
      <c r="AN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2">
        <f t="shared" si="393"/>
        <v>0</v>
      </c>
      <c r="AR141" s="182">
        <f t="shared" si="394"/>
        <v>0</v>
      </c>
    </row>
    <row r="142" spans="2:44" x14ac:dyDescent="0.25">
      <c r="B142" s="180" t="s">
        <v>673</v>
      </c>
      <c r="C142" s="181" t="s">
        <v>674</v>
      </c>
      <c r="D1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2">
        <f t="shared" si="387"/>
        <v>0</v>
      </c>
      <c r="G142" s="182"/>
      <c r="H142" s="182">
        <f t="shared" si="388"/>
        <v>0</v>
      </c>
      <c r="I142" s="182"/>
      <c r="J142" s="182">
        <f t="shared" si="389"/>
        <v>0</v>
      </c>
      <c r="K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2">
        <f t="shared" si="390"/>
        <v>0</v>
      </c>
      <c r="AF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2">
        <f t="shared" si="391"/>
        <v>0</v>
      </c>
      <c r="AJ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2">
        <f t="shared" si="392"/>
        <v>0</v>
      </c>
      <c r="AN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2">
        <f t="shared" si="393"/>
        <v>0</v>
      </c>
      <c r="AR142" s="182">
        <f t="shared" si="394"/>
        <v>0</v>
      </c>
    </row>
    <row r="143" spans="2:44" x14ac:dyDescent="0.25">
      <c r="B143" s="180" t="s">
        <v>675</v>
      </c>
      <c r="C143" s="181" t="s">
        <v>676</v>
      </c>
      <c r="D1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2">
        <f t="shared" si="387"/>
        <v>0</v>
      </c>
      <c r="G143" s="182"/>
      <c r="H143" s="182">
        <f t="shared" si="388"/>
        <v>0</v>
      </c>
      <c r="I143" s="182"/>
      <c r="J143" s="182">
        <f t="shared" si="389"/>
        <v>0</v>
      </c>
      <c r="K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2">
        <f t="shared" si="390"/>
        <v>0</v>
      </c>
      <c r="AF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2">
        <f t="shared" si="391"/>
        <v>0</v>
      </c>
      <c r="AJ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2">
        <f t="shared" si="392"/>
        <v>0</v>
      </c>
      <c r="AN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2">
        <f t="shared" si="393"/>
        <v>0</v>
      </c>
      <c r="AR143" s="182">
        <f t="shared" si="394"/>
        <v>0</v>
      </c>
    </row>
    <row r="144" spans="2:44" x14ac:dyDescent="0.25">
      <c r="B144" s="180" t="s">
        <v>677</v>
      </c>
      <c r="C144" s="181" t="s">
        <v>678</v>
      </c>
      <c r="D1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2">
        <f t="shared" si="300"/>
        <v>0</v>
      </c>
      <c r="G144" s="182"/>
      <c r="H144" s="182">
        <f t="shared" si="380"/>
        <v>0</v>
      </c>
      <c r="I144" s="182"/>
      <c r="J144" s="182">
        <f t="shared" si="381"/>
        <v>0</v>
      </c>
      <c r="K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2">
        <f t="shared" si="382"/>
        <v>0</v>
      </c>
      <c r="AF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2">
        <f t="shared" si="383"/>
        <v>0</v>
      </c>
      <c r="AJ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2">
        <f t="shared" si="384"/>
        <v>0</v>
      </c>
      <c r="AN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2">
        <f t="shared" si="385"/>
        <v>0</v>
      </c>
      <c r="AR144" s="182">
        <f t="shared" si="386"/>
        <v>0</v>
      </c>
    </row>
    <row r="145" spans="2:44" x14ac:dyDescent="0.25">
      <c r="B145" s="180" t="s">
        <v>679</v>
      </c>
      <c r="C145" s="181" t="s">
        <v>680</v>
      </c>
      <c r="D1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2">
        <f t="shared" si="300"/>
        <v>0</v>
      </c>
      <c r="G145" s="182"/>
      <c r="H145" s="182">
        <f t="shared" si="380"/>
        <v>0</v>
      </c>
      <c r="I145" s="182"/>
      <c r="J145" s="182">
        <f t="shared" si="381"/>
        <v>0</v>
      </c>
      <c r="K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2">
        <f t="shared" si="382"/>
        <v>0</v>
      </c>
      <c r="AF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2">
        <f t="shared" si="383"/>
        <v>0</v>
      </c>
      <c r="AJ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2">
        <f t="shared" si="384"/>
        <v>0</v>
      </c>
      <c r="AN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2">
        <f t="shared" si="385"/>
        <v>0</v>
      </c>
      <c r="AR145" s="182">
        <f t="shared" si="386"/>
        <v>0</v>
      </c>
    </row>
    <row r="146" spans="2:44" x14ac:dyDescent="0.25">
      <c r="B146" s="180" t="s">
        <v>681</v>
      </c>
      <c r="C146" s="181" t="s">
        <v>682</v>
      </c>
      <c r="D1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2">
        <f t="shared" ref="F146" si="403">D146+E146</f>
        <v>0</v>
      </c>
      <c r="G146" s="182"/>
      <c r="H146" s="182">
        <f t="shared" ref="H146" si="404">F146-G146</f>
        <v>0</v>
      </c>
      <c r="I146" s="182"/>
      <c r="J146" s="182">
        <f t="shared" ref="J146" si="405">F146-I146</f>
        <v>0</v>
      </c>
      <c r="K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2">
        <f t="shared" ref="AE146" si="406">AB146+AC146+AD146</f>
        <v>0</v>
      </c>
      <c r="AF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2">
        <f t="shared" ref="AI146" si="407">AF146+AG146+AH146</f>
        <v>0</v>
      </c>
      <c r="AJ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2">
        <f t="shared" ref="AM146" si="408">AJ146+AK146+AL146</f>
        <v>0</v>
      </c>
      <c r="AN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2">
        <f t="shared" ref="AQ146" si="409">AN146+AO146+AP146</f>
        <v>0</v>
      </c>
      <c r="AR146" s="182">
        <f t="shared" ref="AR146" si="410">AE146+AI146+AM146+AQ146</f>
        <v>0</v>
      </c>
    </row>
    <row r="147" spans="2:44" x14ac:dyDescent="0.25">
      <c r="B147" s="180" t="s">
        <v>683</v>
      </c>
      <c r="C147" s="181" t="s">
        <v>684</v>
      </c>
      <c r="D1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2">
        <f t="shared" ref="F147" si="411">D147+E147</f>
        <v>0</v>
      </c>
      <c r="G147" s="182"/>
      <c r="H147" s="182">
        <f t="shared" ref="H147" si="412">F147-G147</f>
        <v>0</v>
      </c>
      <c r="I147" s="182"/>
      <c r="J147" s="182">
        <f t="shared" ref="J147" si="413">F147-I147</f>
        <v>0</v>
      </c>
      <c r="K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2">
        <f t="shared" ref="AE147" si="414">AB147+AC147+AD147</f>
        <v>0</v>
      </c>
      <c r="AF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2">
        <f t="shared" ref="AI147" si="415">AF147+AG147+AH147</f>
        <v>0</v>
      </c>
      <c r="AJ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2">
        <f t="shared" ref="AM147" si="416">AJ147+AK147+AL147</f>
        <v>0</v>
      </c>
      <c r="AN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2">
        <f t="shared" ref="AQ147" si="417">AN147+AO147+AP147</f>
        <v>0</v>
      </c>
      <c r="AR147" s="182">
        <f t="shared" ref="AR147" si="418">AE147+AI147+AM147+AQ147</f>
        <v>0</v>
      </c>
    </row>
    <row r="148" spans="2:44" x14ac:dyDescent="0.25">
      <c r="B148" s="180" t="s">
        <v>685</v>
      </c>
      <c r="C148" s="181" t="s">
        <v>686</v>
      </c>
      <c r="D1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2">
        <f t="shared" si="300"/>
        <v>0</v>
      </c>
      <c r="G148" s="182"/>
      <c r="H148" s="182">
        <f t="shared" si="380"/>
        <v>0</v>
      </c>
      <c r="I148" s="182"/>
      <c r="J148" s="182">
        <f t="shared" si="381"/>
        <v>0</v>
      </c>
      <c r="K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2">
        <f t="shared" si="382"/>
        <v>0</v>
      </c>
      <c r="AF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2">
        <f t="shared" si="383"/>
        <v>0</v>
      </c>
      <c r="AJ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2">
        <f t="shared" si="384"/>
        <v>0</v>
      </c>
      <c r="AN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2">
        <f t="shared" si="385"/>
        <v>0</v>
      </c>
      <c r="AR148" s="182">
        <f t="shared" si="386"/>
        <v>0</v>
      </c>
    </row>
    <row r="149" spans="2:44" x14ac:dyDescent="0.25">
      <c r="B149" s="189" t="s">
        <v>285</v>
      </c>
      <c r="C149" s="190" t="s">
        <v>170</v>
      </c>
      <c r="D149" s="191">
        <f>SUM(D150:D163)</f>
        <v>0</v>
      </c>
      <c r="E149" s="191">
        <f>SUM(E150:E163)</f>
        <v>0</v>
      </c>
      <c r="F149" s="191">
        <f t="shared" si="300"/>
        <v>0</v>
      </c>
      <c r="G149" s="191">
        <f>SUM(G150:G163)</f>
        <v>0</v>
      </c>
      <c r="H149" s="191">
        <f t="shared" si="4"/>
        <v>0</v>
      </c>
      <c r="I149" s="191">
        <f>SUM(I150:I163)</f>
        <v>0</v>
      </c>
      <c r="J149" s="191">
        <f t="shared" si="5"/>
        <v>0</v>
      </c>
      <c r="K149" s="191">
        <f t="shared" ref="K149:AD149" si="419">SUM(K150:K163)</f>
        <v>0</v>
      </c>
      <c r="L149" s="191">
        <f t="shared" si="419"/>
        <v>0</v>
      </c>
      <c r="M149" s="191">
        <f t="shared" si="419"/>
        <v>0</v>
      </c>
      <c r="N149" s="191">
        <f t="shared" si="419"/>
        <v>0</v>
      </c>
      <c r="O149" s="191">
        <f t="shared" si="419"/>
        <v>0</v>
      </c>
      <c r="P149" s="191">
        <f t="shared" ref="P149:Q149" si="420">SUM(P150:P163)</f>
        <v>0</v>
      </c>
      <c r="Q149" s="191">
        <f t="shared" si="420"/>
        <v>0</v>
      </c>
      <c r="R149" s="191">
        <f t="shared" si="419"/>
        <v>0</v>
      </c>
      <c r="S149" s="191">
        <f t="shared" si="419"/>
        <v>0</v>
      </c>
      <c r="T149" s="191">
        <f t="shared" ref="T149" si="421">SUM(T150:T163)</f>
        <v>0</v>
      </c>
      <c r="U149" s="191">
        <f t="shared" si="419"/>
        <v>0</v>
      </c>
      <c r="V149" s="191">
        <f t="shared" si="419"/>
        <v>0</v>
      </c>
      <c r="W149" s="191">
        <f t="shared" ref="W149" si="422">SUM(W150:W163)</f>
        <v>0</v>
      </c>
      <c r="X149" s="191">
        <f t="shared" si="419"/>
        <v>0</v>
      </c>
      <c r="Y149" s="191">
        <f t="shared" ref="Y149:Z149" si="423">SUM(Y150:Y163)</f>
        <v>0</v>
      </c>
      <c r="Z149" s="191">
        <f t="shared" si="423"/>
        <v>0</v>
      </c>
      <c r="AA149" s="191">
        <f t="shared" si="419"/>
        <v>0</v>
      </c>
      <c r="AB149" s="191">
        <f t="shared" si="419"/>
        <v>0</v>
      </c>
      <c r="AC149" s="191">
        <f t="shared" si="419"/>
        <v>0</v>
      </c>
      <c r="AD149" s="191">
        <f t="shared" si="419"/>
        <v>0</v>
      </c>
      <c r="AE149" s="191">
        <f t="shared" si="9"/>
        <v>0</v>
      </c>
      <c r="AF149" s="191">
        <f>SUM(AF150:AF163)</f>
        <v>0</v>
      </c>
      <c r="AG149" s="191">
        <f>SUM(AG150:AG163)</f>
        <v>0</v>
      </c>
      <c r="AH149" s="191">
        <f>SUM(AH150:AH163)</f>
        <v>0</v>
      </c>
      <c r="AI149" s="191">
        <f t="shared" si="10"/>
        <v>0</v>
      </c>
      <c r="AJ149" s="191">
        <f>SUM(AJ150:AJ163)</f>
        <v>0</v>
      </c>
      <c r="AK149" s="191">
        <f>SUM(AK150:AK163)</f>
        <v>0</v>
      </c>
      <c r="AL149" s="191">
        <f>SUM(AL150:AL163)</f>
        <v>0</v>
      </c>
      <c r="AM149" s="191">
        <f t="shared" si="11"/>
        <v>0</v>
      </c>
      <c r="AN149" s="191">
        <f>SUM(AN150:AN163)</f>
        <v>0</v>
      </c>
      <c r="AO149" s="191">
        <f>SUM(AO150:AO163)</f>
        <v>0</v>
      </c>
      <c r="AP149" s="191">
        <f>SUM(AP150:AP163)</f>
        <v>0</v>
      </c>
      <c r="AQ149" s="191">
        <f t="shared" si="12"/>
        <v>0</v>
      </c>
      <c r="AR149" s="191">
        <f t="shared" si="13"/>
        <v>0</v>
      </c>
    </row>
    <row r="150" spans="2:44" x14ac:dyDescent="0.25">
      <c r="B150" s="180" t="s">
        <v>687</v>
      </c>
      <c r="C150" s="181" t="s">
        <v>688</v>
      </c>
      <c r="D1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2">
        <f t="shared" si="300"/>
        <v>0</v>
      </c>
      <c r="G150" s="182"/>
      <c r="H150" s="182">
        <f t="shared" ref="H150:H163" si="424">F150-G150</f>
        <v>0</v>
      </c>
      <c r="I150" s="182"/>
      <c r="J150" s="182">
        <f t="shared" ref="J150:J163" si="425">F150-I150</f>
        <v>0</v>
      </c>
      <c r="K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2">
        <f t="shared" ref="AE150:AE163" si="426">AB150+AC150+AD150</f>
        <v>0</v>
      </c>
      <c r="AF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2">
        <f t="shared" ref="AI150:AI163" si="427">AF150+AG150+AH150</f>
        <v>0</v>
      </c>
      <c r="AJ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2">
        <f t="shared" ref="AM150:AM163" si="428">AJ150+AK150+AL150</f>
        <v>0</v>
      </c>
      <c r="AN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2">
        <f t="shared" ref="AQ150:AQ163" si="429">AN150+AO150+AP150</f>
        <v>0</v>
      </c>
      <c r="AR150" s="182">
        <f t="shared" ref="AR150:AR163" si="430">AE150+AI150+AM150+AQ150</f>
        <v>0</v>
      </c>
    </row>
    <row r="151" spans="2:44" x14ac:dyDescent="0.25">
      <c r="B151" s="180" t="s">
        <v>286</v>
      </c>
      <c r="C151" s="181" t="s">
        <v>171</v>
      </c>
      <c r="D1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2">
        <f t="shared" si="300"/>
        <v>0</v>
      </c>
      <c r="G151" s="182"/>
      <c r="H151" s="182">
        <f t="shared" si="424"/>
        <v>0</v>
      </c>
      <c r="I151" s="182"/>
      <c r="J151" s="182">
        <f t="shared" si="425"/>
        <v>0</v>
      </c>
      <c r="K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2">
        <f t="shared" si="426"/>
        <v>0</v>
      </c>
      <c r="AF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2">
        <f t="shared" si="427"/>
        <v>0</v>
      </c>
      <c r="AJ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2">
        <f t="shared" si="428"/>
        <v>0</v>
      </c>
      <c r="AN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2">
        <f t="shared" si="429"/>
        <v>0</v>
      </c>
      <c r="AR151" s="182">
        <f t="shared" si="430"/>
        <v>0</v>
      </c>
    </row>
    <row r="152" spans="2:44" x14ac:dyDescent="0.25">
      <c r="B152" s="180" t="s">
        <v>689</v>
      </c>
      <c r="C152" s="181" t="s">
        <v>690</v>
      </c>
      <c r="D1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2">
        <f t="shared" si="300"/>
        <v>0</v>
      </c>
      <c r="G152" s="182"/>
      <c r="H152" s="182">
        <f t="shared" si="424"/>
        <v>0</v>
      </c>
      <c r="I152" s="182"/>
      <c r="J152" s="182">
        <f t="shared" si="425"/>
        <v>0</v>
      </c>
      <c r="K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2">
        <f t="shared" si="426"/>
        <v>0</v>
      </c>
      <c r="AF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2">
        <f t="shared" si="427"/>
        <v>0</v>
      </c>
      <c r="AJ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2">
        <f t="shared" si="428"/>
        <v>0</v>
      </c>
      <c r="AN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2">
        <f t="shared" si="429"/>
        <v>0</v>
      </c>
      <c r="AR152" s="182">
        <f t="shared" si="430"/>
        <v>0</v>
      </c>
    </row>
    <row r="153" spans="2:44" x14ac:dyDescent="0.25">
      <c r="B153" s="180" t="s">
        <v>691</v>
      </c>
      <c r="C153" s="181" t="s">
        <v>692</v>
      </c>
      <c r="D1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2">
        <f t="shared" si="300"/>
        <v>0</v>
      </c>
      <c r="G153" s="182"/>
      <c r="H153" s="182">
        <f t="shared" si="424"/>
        <v>0</v>
      </c>
      <c r="I153" s="182"/>
      <c r="J153" s="182">
        <f t="shared" si="425"/>
        <v>0</v>
      </c>
      <c r="K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2">
        <f t="shared" si="426"/>
        <v>0</v>
      </c>
      <c r="AF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2">
        <f t="shared" si="427"/>
        <v>0</v>
      </c>
      <c r="AJ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2">
        <f t="shared" si="428"/>
        <v>0</v>
      </c>
      <c r="AN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2">
        <f t="shared" si="429"/>
        <v>0</v>
      </c>
      <c r="AR153" s="182">
        <f t="shared" si="430"/>
        <v>0</v>
      </c>
    </row>
    <row r="154" spans="2:44" x14ac:dyDescent="0.25">
      <c r="B154" s="180" t="s">
        <v>287</v>
      </c>
      <c r="C154" s="181" t="s">
        <v>172</v>
      </c>
      <c r="D1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2">
        <f t="shared" ref="F154:F158" si="431">D154+E154</f>
        <v>0</v>
      </c>
      <c r="G154" s="182"/>
      <c r="H154" s="182">
        <f t="shared" ref="H154:H158" si="432">F154-G154</f>
        <v>0</v>
      </c>
      <c r="I154" s="182"/>
      <c r="J154" s="182">
        <f t="shared" ref="J154:J158" si="433">F154-I154</f>
        <v>0</v>
      </c>
      <c r="K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2">
        <f t="shared" ref="AE154:AE158" si="434">AB154+AC154+AD154</f>
        <v>0</v>
      </c>
      <c r="AF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2">
        <f t="shared" ref="AI154:AI158" si="435">AF154+AG154+AH154</f>
        <v>0</v>
      </c>
      <c r="AJ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2">
        <f t="shared" ref="AM154:AM158" si="436">AJ154+AK154+AL154</f>
        <v>0</v>
      </c>
      <c r="AN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2">
        <f t="shared" ref="AQ154:AQ158" si="437">AN154+AO154+AP154</f>
        <v>0</v>
      </c>
      <c r="AR154" s="182">
        <f t="shared" ref="AR154:AR158" si="438">AE154+AI154+AM154+AQ154</f>
        <v>0</v>
      </c>
    </row>
    <row r="155" spans="2:44" x14ac:dyDescent="0.25">
      <c r="B155" s="180" t="s">
        <v>693</v>
      </c>
      <c r="C155" s="181" t="s">
        <v>694</v>
      </c>
      <c r="D1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2">
        <f t="shared" si="431"/>
        <v>0</v>
      </c>
      <c r="G155" s="182"/>
      <c r="H155" s="182">
        <f t="shared" si="432"/>
        <v>0</v>
      </c>
      <c r="I155" s="182"/>
      <c r="J155" s="182">
        <f t="shared" si="433"/>
        <v>0</v>
      </c>
      <c r="K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2">
        <f t="shared" si="434"/>
        <v>0</v>
      </c>
      <c r="AF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2">
        <f t="shared" si="435"/>
        <v>0</v>
      </c>
      <c r="AJ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2">
        <f t="shared" si="436"/>
        <v>0</v>
      </c>
      <c r="AN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2">
        <f t="shared" si="437"/>
        <v>0</v>
      </c>
      <c r="AR155" s="182">
        <f t="shared" si="438"/>
        <v>0</v>
      </c>
    </row>
    <row r="156" spans="2:44" x14ac:dyDescent="0.25">
      <c r="B156" s="180" t="s">
        <v>695</v>
      </c>
      <c r="C156" s="181" t="s">
        <v>696</v>
      </c>
      <c r="D1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2">
        <f t="shared" si="431"/>
        <v>0</v>
      </c>
      <c r="G156" s="182"/>
      <c r="H156" s="182">
        <f t="shared" si="432"/>
        <v>0</v>
      </c>
      <c r="I156" s="182"/>
      <c r="J156" s="182">
        <f t="shared" si="433"/>
        <v>0</v>
      </c>
      <c r="K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2">
        <f t="shared" si="434"/>
        <v>0</v>
      </c>
      <c r="AF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2">
        <f t="shared" si="435"/>
        <v>0</v>
      </c>
      <c r="AJ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2">
        <f t="shared" si="436"/>
        <v>0</v>
      </c>
      <c r="AN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2">
        <f t="shared" si="437"/>
        <v>0</v>
      </c>
      <c r="AR156" s="182">
        <f t="shared" si="438"/>
        <v>0</v>
      </c>
    </row>
    <row r="157" spans="2:44" x14ac:dyDescent="0.25">
      <c r="B157" s="180" t="s">
        <v>288</v>
      </c>
      <c r="C157" s="181" t="s">
        <v>173</v>
      </c>
      <c r="D1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2">
        <f t="shared" si="431"/>
        <v>0</v>
      </c>
      <c r="G157" s="182"/>
      <c r="H157" s="182">
        <f t="shared" si="432"/>
        <v>0</v>
      </c>
      <c r="I157" s="182"/>
      <c r="J157" s="182">
        <f t="shared" si="433"/>
        <v>0</v>
      </c>
      <c r="K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2">
        <f t="shared" si="434"/>
        <v>0</v>
      </c>
      <c r="AF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2">
        <f t="shared" si="435"/>
        <v>0</v>
      </c>
      <c r="AJ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2">
        <f t="shared" si="436"/>
        <v>0</v>
      </c>
      <c r="AN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2">
        <f t="shared" si="437"/>
        <v>0</v>
      </c>
      <c r="AR157" s="182">
        <f t="shared" si="438"/>
        <v>0</v>
      </c>
    </row>
    <row r="158" spans="2:44" x14ac:dyDescent="0.25">
      <c r="B158" s="180" t="s">
        <v>697</v>
      </c>
      <c r="C158" s="181" t="s">
        <v>698</v>
      </c>
      <c r="D1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2">
        <f t="shared" si="431"/>
        <v>0</v>
      </c>
      <c r="G158" s="182"/>
      <c r="H158" s="182">
        <f t="shared" si="432"/>
        <v>0</v>
      </c>
      <c r="I158" s="182"/>
      <c r="J158" s="182">
        <f t="shared" si="433"/>
        <v>0</v>
      </c>
      <c r="K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2">
        <f t="shared" si="434"/>
        <v>0</v>
      </c>
      <c r="AF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2">
        <f t="shared" si="435"/>
        <v>0</v>
      </c>
      <c r="AJ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2">
        <f t="shared" si="436"/>
        <v>0</v>
      </c>
      <c r="AN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2">
        <f t="shared" si="437"/>
        <v>0</v>
      </c>
      <c r="AR158" s="182">
        <f t="shared" si="438"/>
        <v>0</v>
      </c>
    </row>
    <row r="159" spans="2:44" x14ac:dyDescent="0.25">
      <c r="B159" s="180" t="s">
        <v>699</v>
      </c>
      <c r="C159" s="181" t="s">
        <v>700</v>
      </c>
      <c r="D1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2">
        <f t="shared" ref="F159:F161" si="439">D159+E159</f>
        <v>0</v>
      </c>
      <c r="G159" s="182"/>
      <c r="H159" s="182">
        <f t="shared" ref="H159:H161" si="440">F159-G159</f>
        <v>0</v>
      </c>
      <c r="I159" s="182"/>
      <c r="J159" s="182">
        <f t="shared" ref="J159:J161" si="441">F159-I159</f>
        <v>0</v>
      </c>
      <c r="K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2">
        <f t="shared" ref="AE159:AE161" si="442">AB159+AC159+AD159</f>
        <v>0</v>
      </c>
      <c r="AF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2">
        <f t="shared" ref="AI159:AI161" si="443">AF159+AG159+AH159</f>
        <v>0</v>
      </c>
      <c r="AJ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2">
        <f t="shared" ref="AM159:AM161" si="444">AJ159+AK159+AL159</f>
        <v>0</v>
      </c>
      <c r="AN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2">
        <f t="shared" ref="AQ159:AQ161" si="445">AN159+AO159+AP159</f>
        <v>0</v>
      </c>
      <c r="AR159" s="182">
        <f t="shared" ref="AR159:AR161" si="446">AE159+AI159+AM159+AQ159</f>
        <v>0</v>
      </c>
    </row>
    <row r="160" spans="2:44" x14ac:dyDescent="0.25">
      <c r="B160" s="180" t="s">
        <v>701</v>
      </c>
      <c r="C160" s="181" t="s">
        <v>702</v>
      </c>
      <c r="D1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2">
        <f t="shared" si="439"/>
        <v>0</v>
      </c>
      <c r="G160" s="182"/>
      <c r="H160" s="182">
        <f t="shared" si="440"/>
        <v>0</v>
      </c>
      <c r="I160" s="182"/>
      <c r="J160" s="182">
        <f t="shared" si="441"/>
        <v>0</v>
      </c>
      <c r="K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2">
        <f t="shared" si="442"/>
        <v>0</v>
      </c>
      <c r="AF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2">
        <f t="shared" si="443"/>
        <v>0</v>
      </c>
      <c r="AJ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2">
        <f t="shared" si="444"/>
        <v>0</v>
      </c>
      <c r="AN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2">
        <f t="shared" si="445"/>
        <v>0</v>
      </c>
      <c r="AR160" s="182">
        <f t="shared" si="446"/>
        <v>0</v>
      </c>
    </row>
    <row r="161" spans="2:44" x14ac:dyDescent="0.25">
      <c r="B161" s="180" t="s">
        <v>289</v>
      </c>
      <c r="C161" s="181" t="s">
        <v>174</v>
      </c>
      <c r="D1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2">
        <f t="shared" si="439"/>
        <v>0</v>
      </c>
      <c r="G161" s="182"/>
      <c r="H161" s="182">
        <f t="shared" si="440"/>
        <v>0</v>
      </c>
      <c r="I161" s="182"/>
      <c r="J161" s="182">
        <f t="shared" si="441"/>
        <v>0</v>
      </c>
      <c r="K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2">
        <f t="shared" si="442"/>
        <v>0</v>
      </c>
      <c r="AF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2">
        <f t="shared" si="443"/>
        <v>0</v>
      </c>
      <c r="AJ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2">
        <f t="shared" si="444"/>
        <v>0</v>
      </c>
      <c r="AN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2">
        <f t="shared" si="445"/>
        <v>0</v>
      </c>
      <c r="AR161" s="182">
        <f t="shared" si="446"/>
        <v>0</v>
      </c>
    </row>
    <row r="162" spans="2:44" x14ac:dyDescent="0.25">
      <c r="B162" s="180" t="s">
        <v>703</v>
      </c>
      <c r="C162" s="181" t="s">
        <v>704</v>
      </c>
      <c r="D1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2">
        <f t="shared" si="300"/>
        <v>0</v>
      </c>
      <c r="G162" s="182"/>
      <c r="H162" s="182">
        <f t="shared" si="424"/>
        <v>0</v>
      </c>
      <c r="I162" s="182"/>
      <c r="J162" s="182">
        <f t="shared" si="425"/>
        <v>0</v>
      </c>
      <c r="K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2">
        <f t="shared" si="426"/>
        <v>0</v>
      </c>
      <c r="AF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2">
        <f t="shared" si="427"/>
        <v>0</v>
      </c>
      <c r="AJ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2">
        <f t="shared" si="428"/>
        <v>0</v>
      </c>
      <c r="AN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2">
        <f t="shared" si="429"/>
        <v>0</v>
      </c>
      <c r="AR162" s="182">
        <f t="shared" si="430"/>
        <v>0</v>
      </c>
    </row>
    <row r="163" spans="2:44" x14ac:dyDescent="0.25">
      <c r="B163" s="180" t="s">
        <v>705</v>
      </c>
      <c r="C163" s="181" t="s">
        <v>706</v>
      </c>
      <c r="D1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2">
        <f t="shared" si="300"/>
        <v>0</v>
      </c>
      <c r="G163" s="182"/>
      <c r="H163" s="182">
        <f t="shared" si="424"/>
        <v>0</v>
      </c>
      <c r="I163" s="182"/>
      <c r="J163" s="182">
        <f t="shared" si="425"/>
        <v>0</v>
      </c>
      <c r="K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2">
        <f t="shared" si="426"/>
        <v>0</v>
      </c>
      <c r="AF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2">
        <f t="shared" si="427"/>
        <v>0</v>
      </c>
      <c r="AJ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2">
        <f t="shared" si="428"/>
        <v>0</v>
      </c>
      <c r="AN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2">
        <f t="shared" si="429"/>
        <v>0</v>
      </c>
      <c r="AR163" s="182">
        <f t="shared" si="430"/>
        <v>0</v>
      </c>
    </row>
    <row r="164" spans="2:44" x14ac:dyDescent="0.25">
      <c r="B164" s="189" t="s">
        <v>290</v>
      </c>
      <c r="C164" s="190" t="s">
        <v>175</v>
      </c>
      <c r="D164" s="191">
        <f>SUM(D165:D189)</f>
        <v>300000</v>
      </c>
      <c r="E164" s="191">
        <f>SUM(E165:E189)</f>
        <v>0</v>
      </c>
      <c r="F164" s="191">
        <f t="shared" si="300"/>
        <v>300000</v>
      </c>
      <c r="G164" s="191">
        <f>SUM(G165:G189)</f>
        <v>0</v>
      </c>
      <c r="H164" s="191">
        <f t="shared" si="4"/>
        <v>300000</v>
      </c>
      <c r="I164" s="191">
        <f>SUM(I165:I189)</f>
        <v>0</v>
      </c>
      <c r="J164" s="191">
        <f t="shared" si="5"/>
        <v>300000</v>
      </c>
      <c r="K164" s="191">
        <f t="shared" ref="K164:AD164" si="447">SUM(K165:K189)</f>
        <v>0</v>
      </c>
      <c r="L164" s="191">
        <f t="shared" si="447"/>
        <v>0</v>
      </c>
      <c r="M164" s="191">
        <f t="shared" si="447"/>
        <v>0</v>
      </c>
      <c r="N164" s="191">
        <f t="shared" si="447"/>
        <v>0</v>
      </c>
      <c r="O164" s="191">
        <f t="shared" si="447"/>
        <v>0</v>
      </c>
      <c r="P164" s="191">
        <f t="shared" ref="P164:Q164" si="448">SUM(P165:P189)</f>
        <v>0</v>
      </c>
      <c r="Q164" s="191">
        <f t="shared" si="448"/>
        <v>0</v>
      </c>
      <c r="R164" s="191">
        <f t="shared" si="447"/>
        <v>0</v>
      </c>
      <c r="S164" s="191">
        <f t="shared" si="447"/>
        <v>0</v>
      </c>
      <c r="T164" s="191">
        <f t="shared" ref="T164" si="449">SUM(T165:T189)</f>
        <v>0</v>
      </c>
      <c r="U164" s="191">
        <f t="shared" si="447"/>
        <v>300000</v>
      </c>
      <c r="V164" s="191">
        <f t="shared" si="447"/>
        <v>0</v>
      </c>
      <c r="W164" s="191">
        <f t="shared" ref="W164" si="450">SUM(W165:W189)</f>
        <v>0</v>
      </c>
      <c r="X164" s="191">
        <f t="shared" si="447"/>
        <v>0</v>
      </c>
      <c r="Y164" s="191">
        <f t="shared" ref="Y164:Z164" si="451">SUM(Y165:Y189)</f>
        <v>0</v>
      </c>
      <c r="Z164" s="191">
        <f t="shared" si="451"/>
        <v>0</v>
      </c>
      <c r="AA164" s="191">
        <f t="shared" si="447"/>
        <v>0</v>
      </c>
      <c r="AB164" s="191">
        <f t="shared" si="447"/>
        <v>0</v>
      </c>
      <c r="AC164" s="191">
        <f t="shared" si="447"/>
        <v>0</v>
      </c>
      <c r="AD164" s="191">
        <f t="shared" si="447"/>
        <v>0</v>
      </c>
      <c r="AE164" s="191">
        <f t="shared" si="9"/>
        <v>0</v>
      </c>
      <c r="AF164" s="191">
        <f>SUM(AF165:AF189)</f>
        <v>0</v>
      </c>
      <c r="AG164" s="191">
        <f>SUM(AG165:AG189)</f>
        <v>0</v>
      </c>
      <c r="AH164" s="191">
        <f>SUM(AH165:AH189)</f>
        <v>0</v>
      </c>
      <c r="AI164" s="191">
        <f t="shared" si="10"/>
        <v>0</v>
      </c>
      <c r="AJ164" s="191">
        <f>SUM(AJ165:AJ189)</f>
        <v>0</v>
      </c>
      <c r="AK164" s="191">
        <f>SUM(AK165:AK189)</f>
        <v>0</v>
      </c>
      <c r="AL164" s="191">
        <f>SUM(AL165:AL189)</f>
        <v>300000</v>
      </c>
      <c r="AM164" s="191">
        <f t="shared" si="11"/>
        <v>300000</v>
      </c>
      <c r="AN164" s="191">
        <f>SUM(AN165:AN189)</f>
        <v>0</v>
      </c>
      <c r="AO164" s="191">
        <f>SUM(AO165:AO189)</f>
        <v>0</v>
      </c>
      <c r="AP164" s="191">
        <f>SUM(AP165:AP189)</f>
        <v>0</v>
      </c>
      <c r="AQ164" s="191">
        <f t="shared" si="12"/>
        <v>0</v>
      </c>
      <c r="AR164" s="191">
        <f t="shared" si="13"/>
        <v>300000</v>
      </c>
    </row>
    <row r="165" spans="2:44" x14ac:dyDescent="0.25">
      <c r="B165" s="180" t="s">
        <v>291</v>
      </c>
      <c r="C165" s="181" t="s">
        <v>176</v>
      </c>
      <c r="D1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2">
        <f t="shared" si="300"/>
        <v>0</v>
      </c>
      <c r="G165" s="182"/>
      <c r="H165" s="182">
        <f t="shared" ref="H165:H168" si="452">F165-G165</f>
        <v>0</v>
      </c>
      <c r="I165" s="182"/>
      <c r="J165" s="182">
        <f t="shared" ref="J165:J168" si="453">F165-I165</f>
        <v>0</v>
      </c>
      <c r="K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2">
        <f t="shared" ref="AE165:AE168" si="454">AB165+AC165+AD165</f>
        <v>0</v>
      </c>
      <c r="AF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2">
        <f t="shared" ref="AI165:AI168" si="455">AF165+AG165+AH165</f>
        <v>0</v>
      </c>
      <c r="AJ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2">
        <f t="shared" ref="AM165:AM168" si="456">AJ165+AK165+AL165</f>
        <v>0</v>
      </c>
      <c r="AN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2">
        <f t="shared" ref="AQ165:AQ168" si="457">AN165+AO165+AP165</f>
        <v>0</v>
      </c>
      <c r="AR165" s="182">
        <f t="shared" ref="AR165:AR168" si="458">AE165+AI165+AM165+AQ165</f>
        <v>0</v>
      </c>
    </row>
    <row r="166" spans="2:44" x14ac:dyDescent="0.25">
      <c r="B166" s="180" t="s">
        <v>707</v>
      </c>
      <c r="C166" s="181" t="s">
        <v>708</v>
      </c>
      <c r="D1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2">
        <f t="shared" si="300"/>
        <v>0</v>
      </c>
      <c r="G166" s="182"/>
      <c r="H166" s="182">
        <f t="shared" si="452"/>
        <v>0</v>
      </c>
      <c r="I166" s="182"/>
      <c r="J166" s="182">
        <f t="shared" si="453"/>
        <v>0</v>
      </c>
      <c r="K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2">
        <f t="shared" si="454"/>
        <v>0</v>
      </c>
      <c r="AF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2">
        <f t="shared" si="455"/>
        <v>0</v>
      </c>
      <c r="AJ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2">
        <f t="shared" si="456"/>
        <v>0</v>
      </c>
      <c r="AN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2">
        <f t="shared" si="457"/>
        <v>0</v>
      </c>
      <c r="AR166" s="182">
        <f t="shared" si="458"/>
        <v>0</v>
      </c>
    </row>
    <row r="167" spans="2:44" x14ac:dyDescent="0.25">
      <c r="B167" s="180" t="s">
        <v>709</v>
      </c>
      <c r="C167" s="181" t="s">
        <v>710</v>
      </c>
      <c r="D1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2">
        <f t="shared" ref="F167" si="459">D167+E167</f>
        <v>0</v>
      </c>
      <c r="G167" s="182"/>
      <c r="H167" s="182">
        <f t="shared" ref="H167" si="460">F167-G167</f>
        <v>0</v>
      </c>
      <c r="I167" s="182"/>
      <c r="J167" s="182">
        <f t="shared" ref="J167" si="461">F167-I167</f>
        <v>0</v>
      </c>
      <c r="K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2">
        <f t="shared" ref="AE167" si="462">AB167+AC167+AD167</f>
        <v>0</v>
      </c>
      <c r="AF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2">
        <f t="shared" ref="AI167" si="463">AF167+AG167+AH167</f>
        <v>0</v>
      </c>
      <c r="AJ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2">
        <f t="shared" ref="AM167" si="464">AJ167+AK167+AL167</f>
        <v>0</v>
      </c>
      <c r="AN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2">
        <f t="shared" ref="AQ167" si="465">AN167+AO167+AP167</f>
        <v>0</v>
      </c>
      <c r="AR167" s="182">
        <f t="shared" ref="AR167" si="466">AE167+AI167+AM167+AQ167</f>
        <v>0</v>
      </c>
    </row>
    <row r="168" spans="2:44" x14ac:dyDescent="0.25">
      <c r="B168" s="180" t="s">
        <v>711</v>
      </c>
      <c r="C168" s="181" t="s">
        <v>712</v>
      </c>
      <c r="D1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2">
        <f t="shared" si="300"/>
        <v>0</v>
      </c>
      <c r="G168" s="182"/>
      <c r="H168" s="182">
        <f t="shared" si="452"/>
        <v>0</v>
      </c>
      <c r="I168" s="182"/>
      <c r="J168" s="182">
        <f t="shared" si="453"/>
        <v>0</v>
      </c>
      <c r="K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2">
        <f t="shared" si="454"/>
        <v>0</v>
      </c>
      <c r="AF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2">
        <f t="shared" si="455"/>
        <v>0</v>
      </c>
      <c r="AJ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2">
        <f t="shared" si="456"/>
        <v>0</v>
      </c>
      <c r="AN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2">
        <f t="shared" si="457"/>
        <v>0</v>
      </c>
      <c r="AR168" s="182">
        <f t="shared" si="458"/>
        <v>0</v>
      </c>
    </row>
    <row r="169" spans="2:44" x14ac:dyDescent="0.25">
      <c r="B169" s="180" t="s">
        <v>713</v>
      </c>
      <c r="C169" s="181" t="s">
        <v>714</v>
      </c>
      <c r="D1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2">
        <f t="shared" ref="F169:F177" si="467">D169+E169</f>
        <v>0</v>
      </c>
      <c r="G169" s="182"/>
      <c r="H169" s="182">
        <f t="shared" ref="H169:H177" si="468">F169-G169</f>
        <v>0</v>
      </c>
      <c r="I169" s="182"/>
      <c r="J169" s="182">
        <f t="shared" ref="J169:J177" si="469">F169-I169</f>
        <v>0</v>
      </c>
      <c r="K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2">
        <f t="shared" ref="AE169:AE177" si="470">AB169+AC169+AD169</f>
        <v>0</v>
      </c>
      <c r="AF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2">
        <f t="shared" ref="AI169:AI177" si="471">AF169+AG169+AH169</f>
        <v>0</v>
      </c>
      <c r="AJ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2">
        <f t="shared" ref="AM169:AM177" si="472">AJ169+AK169+AL169</f>
        <v>0</v>
      </c>
      <c r="AN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2">
        <f t="shared" ref="AQ169:AQ177" si="473">AN169+AO169+AP169</f>
        <v>0</v>
      </c>
      <c r="AR169" s="182">
        <f t="shared" ref="AR169:AR177" si="474">AE169+AI169+AM169+AQ169</f>
        <v>0</v>
      </c>
    </row>
    <row r="170" spans="2:44" x14ac:dyDescent="0.25">
      <c r="B170" s="180" t="s">
        <v>292</v>
      </c>
      <c r="C170" s="181" t="s">
        <v>177</v>
      </c>
      <c r="D1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2">
        <f t="shared" si="467"/>
        <v>0</v>
      </c>
      <c r="G170" s="182"/>
      <c r="H170" s="182">
        <f t="shared" si="468"/>
        <v>0</v>
      </c>
      <c r="I170" s="182"/>
      <c r="J170" s="182">
        <f t="shared" si="469"/>
        <v>0</v>
      </c>
      <c r="K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2">
        <f t="shared" si="470"/>
        <v>0</v>
      </c>
      <c r="AF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2">
        <f t="shared" si="471"/>
        <v>0</v>
      </c>
      <c r="AJ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2">
        <f t="shared" si="472"/>
        <v>0</v>
      </c>
      <c r="AN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2">
        <f t="shared" si="473"/>
        <v>0</v>
      </c>
      <c r="AR170" s="182">
        <f t="shared" si="474"/>
        <v>0</v>
      </c>
    </row>
    <row r="171" spans="2:44" x14ac:dyDescent="0.25">
      <c r="B171" s="180" t="s">
        <v>715</v>
      </c>
      <c r="C171" s="181" t="s">
        <v>716</v>
      </c>
      <c r="D1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300000</v>
      </c>
      <c r="E1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2">
        <f t="shared" si="467"/>
        <v>300000</v>
      </c>
      <c r="G171" s="182"/>
      <c r="H171" s="182">
        <f t="shared" si="468"/>
        <v>300000</v>
      </c>
      <c r="I171" s="182"/>
      <c r="J171" s="182">
        <f t="shared" si="469"/>
        <v>300000</v>
      </c>
      <c r="K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300000</v>
      </c>
      <c r="V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2">
        <f t="shared" si="470"/>
        <v>0</v>
      </c>
      <c r="AF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2">
        <f t="shared" si="471"/>
        <v>0</v>
      </c>
      <c r="AJ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300000</v>
      </c>
      <c r="AM171" s="182">
        <f t="shared" si="472"/>
        <v>300000</v>
      </c>
      <c r="AN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2">
        <f t="shared" si="473"/>
        <v>0</v>
      </c>
      <c r="AR171" s="182">
        <f t="shared" si="474"/>
        <v>300000</v>
      </c>
    </row>
    <row r="172" spans="2:44" x14ac:dyDescent="0.25">
      <c r="B172" s="180" t="s">
        <v>717</v>
      </c>
      <c r="C172" s="181" t="s">
        <v>718</v>
      </c>
      <c r="D1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2">
        <f t="shared" si="467"/>
        <v>0</v>
      </c>
      <c r="G172" s="182"/>
      <c r="H172" s="182">
        <f t="shared" si="468"/>
        <v>0</v>
      </c>
      <c r="I172" s="182"/>
      <c r="J172" s="182">
        <f t="shared" si="469"/>
        <v>0</v>
      </c>
      <c r="K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2">
        <f t="shared" si="470"/>
        <v>0</v>
      </c>
      <c r="AF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2">
        <f t="shared" si="471"/>
        <v>0</v>
      </c>
      <c r="AJ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2">
        <f t="shared" si="472"/>
        <v>0</v>
      </c>
      <c r="AN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2">
        <f t="shared" si="473"/>
        <v>0</v>
      </c>
      <c r="AR172" s="182">
        <f t="shared" si="474"/>
        <v>0</v>
      </c>
    </row>
    <row r="173" spans="2:44" x14ac:dyDescent="0.25">
      <c r="B173" s="180" t="s">
        <v>719</v>
      </c>
      <c r="C173" s="181" t="s">
        <v>720</v>
      </c>
      <c r="D1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2">
        <f t="shared" si="467"/>
        <v>0</v>
      </c>
      <c r="G173" s="182"/>
      <c r="H173" s="182">
        <f t="shared" si="468"/>
        <v>0</v>
      </c>
      <c r="I173" s="182"/>
      <c r="J173" s="182">
        <f t="shared" si="469"/>
        <v>0</v>
      </c>
      <c r="K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2">
        <f t="shared" si="470"/>
        <v>0</v>
      </c>
      <c r="AF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2">
        <f t="shared" si="471"/>
        <v>0</v>
      </c>
      <c r="AJ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2">
        <f t="shared" si="472"/>
        <v>0</v>
      </c>
      <c r="AN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2">
        <f t="shared" si="473"/>
        <v>0</v>
      </c>
      <c r="AR173" s="182">
        <f t="shared" si="474"/>
        <v>0</v>
      </c>
    </row>
    <row r="174" spans="2:44" x14ac:dyDescent="0.25">
      <c r="B174" s="180" t="s">
        <v>721</v>
      </c>
      <c r="C174" s="181" t="s">
        <v>722</v>
      </c>
      <c r="D1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2">
        <f t="shared" si="467"/>
        <v>0</v>
      </c>
      <c r="G174" s="182"/>
      <c r="H174" s="182">
        <f t="shared" si="468"/>
        <v>0</v>
      </c>
      <c r="I174" s="182"/>
      <c r="J174" s="182">
        <f t="shared" si="469"/>
        <v>0</v>
      </c>
      <c r="K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2">
        <f t="shared" si="470"/>
        <v>0</v>
      </c>
      <c r="AF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2">
        <f t="shared" si="471"/>
        <v>0</v>
      </c>
      <c r="AJ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2">
        <f t="shared" si="472"/>
        <v>0</v>
      </c>
      <c r="AN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2">
        <f t="shared" si="473"/>
        <v>0</v>
      </c>
      <c r="AR174" s="182">
        <f t="shared" si="474"/>
        <v>0</v>
      </c>
    </row>
    <row r="175" spans="2:44" x14ac:dyDescent="0.25">
      <c r="B175" s="180" t="s">
        <v>723</v>
      </c>
      <c r="C175" s="181" t="s">
        <v>724</v>
      </c>
      <c r="D1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2">
        <f t="shared" si="467"/>
        <v>0</v>
      </c>
      <c r="G175" s="182"/>
      <c r="H175" s="182">
        <f t="shared" si="468"/>
        <v>0</v>
      </c>
      <c r="I175" s="182"/>
      <c r="J175" s="182">
        <f t="shared" si="469"/>
        <v>0</v>
      </c>
      <c r="K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2">
        <f t="shared" si="470"/>
        <v>0</v>
      </c>
      <c r="AF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2">
        <f t="shared" si="471"/>
        <v>0</v>
      </c>
      <c r="AJ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2">
        <f t="shared" si="472"/>
        <v>0</v>
      </c>
      <c r="AN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2">
        <f t="shared" si="473"/>
        <v>0</v>
      </c>
      <c r="AR175" s="182">
        <f t="shared" si="474"/>
        <v>0</v>
      </c>
    </row>
    <row r="176" spans="2:44" x14ac:dyDescent="0.25">
      <c r="B176" s="180" t="s">
        <v>293</v>
      </c>
      <c r="C176" s="181" t="s">
        <v>725</v>
      </c>
      <c r="D1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2">
        <f t="shared" si="467"/>
        <v>0</v>
      </c>
      <c r="G176" s="182"/>
      <c r="H176" s="182">
        <f t="shared" si="468"/>
        <v>0</v>
      </c>
      <c r="I176" s="182"/>
      <c r="J176" s="182">
        <f t="shared" si="469"/>
        <v>0</v>
      </c>
      <c r="K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2">
        <f t="shared" si="470"/>
        <v>0</v>
      </c>
      <c r="AF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2">
        <f t="shared" si="471"/>
        <v>0</v>
      </c>
      <c r="AJ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2">
        <f t="shared" si="472"/>
        <v>0</v>
      </c>
      <c r="AN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2">
        <f t="shared" si="473"/>
        <v>0</v>
      </c>
      <c r="AR176" s="182">
        <f t="shared" si="474"/>
        <v>0</v>
      </c>
    </row>
    <row r="177" spans="2:44" x14ac:dyDescent="0.25">
      <c r="B177" s="180" t="s">
        <v>726</v>
      </c>
      <c r="C177" s="181" t="s">
        <v>727</v>
      </c>
      <c r="D1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2">
        <f t="shared" si="467"/>
        <v>0</v>
      </c>
      <c r="G177" s="182"/>
      <c r="H177" s="182">
        <f t="shared" si="468"/>
        <v>0</v>
      </c>
      <c r="I177" s="182"/>
      <c r="J177" s="182">
        <f t="shared" si="469"/>
        <v>0</v>
      </c>
      <c r="K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2">
        <f t="shared" si="470"/>
        <v>0</v>
      </c>
      <c r="AF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2">
        <f t="shared" si="471"/>
        <v>0</v>
      </c>
      <c r="AJ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2">
        <f t="shared" si="472"/>
        <v>0</v>
      </c>
      <c r="AN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2">
        <f t="shared" si="473"/>
        <v>0</v>
      </c>
      <c r="AR177" s="182">
        <f t="shared" si="474"/>
        <v>0</v>
      </c>
    </row>
    <row r="178" spans="2:44" x14ac:dyDescent="0.25">
      <c r="B178" s="180" t="s">
        <v>294</v>
      </c>
      <c r="C178" s="181" t="s">
        <v>728</v>
      </c>
      <c r="D1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2">
        <f t="shared" ref="F178:F185" si="475">D178+E178</f>
        <v>0</v>
      </c>
      <c r="G178" s="182"/>
      <c r="H178" s="182">
        <f t="shared" ref="H178:H185" si="476">F178-G178</f>
        <v>0</v>
      </c>
      <c r="I178" s="182"/>
      <c r="J178" s="182">
        <f t="shared" ref="J178:J185" si="477">F178-I178</f>
        <v>0</v>
      </c>
      <c r="K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2">
        <f t="shared" ref="AE178:AE185" si="478">AB178+AC178+AD178</f>
        <v>0</v>
      </c>
      <c r="AF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2">
        <f t="shared" ref="AI178:AI185" si="479">AF178+AG178+AH178</f>
        <v>0</v>
      </c>
      <c r="AJ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2">
        <f t="shared" ref="AM178:AM185" si="480">AJ178+AK178+AL178</f>
        <v>0</v>
      </c>
      <c r="AN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2">
        <f t="shared" ref="AQ178:AQ185" si="481">AN178+AO178+AP178</f>
        <v>0</v>
      </c>
      <c r="AR178" s="182">
        <f t="shared" ref="AR178:AR185" si="482">AE178+AI178+AM178+AQ178</f>
        <v>0</v>
      </c>
    </row>
    <row r="179" spans="2:44" x14ac:dyDescent="0.25">
      <c r="B179" s="180" t="s">
        <v>729</v>
      </c>
      <c r="C179" s="181" t="s">
        <v>728</v>
      </c>
      <c r="D1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2">
        <f t="shared" si="475"/>
        <v>0</v>
      </c>
      <c r="G179" s="182"/>
      <c r="H179" s="182">
        <f t="shared" si="476"/>
        <v>0</v>
      </c>
      <c r="I179" s="182"/>
      <c r="J179" s="182">
        <f t="shared" si="477"/>
        <v>0</v>
      </c>
      <c r="K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2">
        <f t="shared" si="478"/>
        <v>0</v>
      </c>
      <c r="AF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2">
        <f t="shared" si="479"/>
        <v>0</v>
      </c>
      <c r="AJ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2">
        <f t="shared" si="480"/>
        <v>0</v>
      </c>
      <c r="AN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2">
        <f t="shared" si="481"/>
        <v>0</v>
      </c>
      <c r="AR179" s="182">
        <f t="shared" si="482"/>
        <v>0</v>
      </c>
    </row>
    <row r="180" spans="2:44" x14ac:dyDescent="0.25">
      <c r="B180" s="180" t="s">
        <v>730</v>
      </c>
      <c r="C180" s="181" t="s">
        <v>731</v>
      </c>
      <c r="D1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2">
        <f t="shared" si="475"/>
        <v>0</v>
      </c>
      <c r="G180" s="182"/>
      <c r="H180" s="182">
        <f t="shared" si="476"/>
        <v>0</v>
      </c>
      <c r="I180" s="182"/>
      <c r="J180" s="182">
        <f t="shared" si="477"/>
        <v>0</v>
      </c>
      <c r="K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2">
        <f t="shared" si="478"/>
        <v>0</v>
      </c>
      <c r="AF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2">
        <f t="shared" si="479"/>
        <v>0</v>
      </c>
      <c r="AJ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2">
        <f t="shared" si="480"/>
        <v>0</v>
      </c>
      <c r="AN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2">
        <f t="shared" si="481"/>
        <v>0</v>
      </c>
      <c r="AR180" s="182">
        <f t="shared" si="482"/>
        <v>0</v>
      </c>
    </row>
    <row r="181" spans="2:44" x14ac:dyDescent="0.25">
      <c r="B181" s="180" t="s">
        <v>732</v>
      </c>
      <c r="C181" s="181" t="s">
        <v>733</v>
      </c>
      <c r="D1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2">
        <f t="shared" si="475"/>
        <v>0</v>
      </c>
      <c r="G181" s="182"/>
      <c r="H181" s="182">
        <f t="shared" si="476"/>
        <v>0</v>
      </c>
      <c r="I181" s="182"/>
      <c r="J181" s="182">
        <f t="shared" si="477"/>
        <v>0</v>
      </c>
      <c r="K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2">
        <f t="shared" si="478"/>
        <v>0</v>
      </c>
      <c r="AF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2">
        <f t="shared" si="479"/>
        <v>0</v>
      </c>
      <c r="AJ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2">
        <f t="shared" si="480"/>
        <v>0</v>
      </c>
      <c r="AN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2">
        <f t="shared" si="481"/>
        <v>0</v>
      </c>
      <c r="AR181" s="182">
        <f t="shared" si="482"/>
        <v>0</v>
      </c>
    </row>
    <row r="182" spans="2:44" x14ac:dyDescent="0.25">
      <c r="B182" s="180" t="s">
        <v>295</v>
      </c>
      <c r="C182" s="181" t="s">
        <v>734</v>
      </c>
      <c r="D1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2">
        <f t="shared" si="475"/>
        <v>0</v>
      </c>
      <c r="G182" s="182"/>
      <c r="H182" s="182">
        <f t="shared" si="476"/>
        <v>0</v>
      </c>
      <c r="I182" s="182"/>
      <c r="J182" s="182">
        <f t="shared" si="477"/>
        <v>0</v>
      </c>
      <c r="K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2">
        <f t="shared" si="478"/>
        <v>0</v>
      </c>
      <c r="AF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2">
        <f t="shared" si="479"/>
        <v>0</v>
      </c>
      <c r="AJ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2">
        <f t="shared" si="480"/>
        <v>0</v>
      </c>
      <c r="AN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2">
        <f t="shared" si="481"/>
        <v>0</v>
      </c>
      <c r="AR182" s="182">
        <f t="shared" si="482"/>
        <v>0</v>
      </c>
    </row>
    <row r="183" spans="2:44" x14ac:dyDescent="0.25">
      <c r="B183" s="180" t="s">
        <v>735</v>
      </c>
      <c r="C183" s="181" t="s">
        <v>734</v>
      </c>
      <c r="D1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2">
        <f t="shared" si="475"/>
        <v>0</v>
      </c>
      <c r="G183" s="182"/>
      <c r="H183" s="182">
        <f t="shared" si="476"/>
        <v>0</v>
      </c>
      <c r="I183" s="182"/>
      <c r="J183" s="182">
        <f t="shared" si="477"/>
        <v>0</v>
      </c>
      <c r="K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2">
        <f t="shared" si="478"/>
        <v>0</v>
      </c>
      <c r="AF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2">
        <f t="shared" si="479"/>
        <v>0</v>
      </c>
      <c r="AJ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2">
        <f t="shared" si="480"/>
        <v>0</v>
      </c>
      <c r="AN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2">
        <f t="shared" si="481"/>
        <v>0</v>
      </c>
      <c r="AR183" s="182">
        <f t="shared" si="482"/>
        <v>0</v>
      </c>
    </row>
    <row r="184" spans="2:44" x14ac:dyDescent="0.25">
      <c r="B184" s="180" t="s">
        <v>736</v>
      </c>
      <c r="C184" s="181" t="s">
        <v>737</v>
      </c>
      <c r="D1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2">
        <f t="shared" si="475"/>
        <v>0</v>
      </c>
      <c r="G184" s="182"/>
      <c r="H184" s="182">
        <f t="shared" si="476"/>
        <v>0</v>
      </c>
      <c r="I184" s="182"/>
      <c r="J184" s="182">
        <f t="shared" si="477"/>
        <v>0</v>
      </c>
      <c r="K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2">
        <f t="shared" si="478"/>
        <v>0</v>
      </c>
      <c r="AF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2">
        <f t="shared" si="479"/>
        <v>0</v>
      </c>
      <c r="AJ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2">
        <f t="shared" si="480"/>
        <v>0</v>
      </c>
      <c r="AN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2">
        <f t="shared" si="481"/>
        <v>0</v>
      </c>
      <c r="AR184" s="182">
        <f t="shared" si="482"/>
        <v>0</v>
      </c>
    </row>
    <row r="185" spans="2:44" x14ac:dyDescent="0.25">
      <c r="B185" s="180" t="s">
        <v>738</v>
      </c>
      <c r="C185" s="181" t="s">
        <v>739</v>
      </c>
      <c r="D1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2">
        <f t="shared" si="475"/>
        <v>0</v>
      </c>
      <c r="G185" s="182"/>
      <c r="H185" s="182">
        <f t="shared" si="476"/>
        <v>0</v>
      </c>
      <c r="I185" s="182"/>
      <c r="J185" s="182">
        <f t="shared" si="477"/>
        <v>0</v>
      </c>
      <c r="K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2">
        <f t="shared" si="478"/>
        <v>0</v>
      </c>
      <c r="AF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2">
        <f t="shared" si="479"/>
        <v>0</v>
      </c>
      <c r="AJ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2">
        <f t="shared" si="480"/>
        <v>0</v>
      </c>
      <c r="AN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2">
        <f t="shared" si="481"/>
        <v>0</v>
      </c>
      <c r="AR185" s="182">
        <f t="shared" si="482"/>
        <v>0</v>
      </c>
    </row>
    <row r="186" spans="2:44" x14ac:dyDescent="0.25">
      <c r="B186" s="180" t="s">
        <v>296</v>
      </c>
      <c r="C186" s="181" t="s">
        <v>740</v>
      </c>
      <c r="D1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2">
        <f t="shared" ref="F186:F189" si="483">D186+E186</f>
        <v>0</v>
      </c>
      <c r="G186" s="182"/>
      <c r="H186" s="182">
        <f t="shared" ref="H186:H189" si="484">F186-G186</f>
        <v>0</v>
      </c>
      <c r="I186" s="182"/>
      <c r="J186" s="182">
        <f t="shared" ref="J186:J189" si="485">F186-I186</f>
        <v>0</v>
      </c>
      <c r="K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2">
        <f t="shared" ref="AE186:AE189" si="486">AB186+AC186+AD186</f>
        <v>0</v>
      </c>
      <c r="AF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2">
        <f t="shared" ref="AI186:AI189" si="487">AF186+AG186+AH186</f>
        <v>0</v>
      </c>
      <c r="AJ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2">
        <f t="shared" ref="AM186:AM189" si="488">AJ186+AK186+AL186</f>
        <v>0</v>
      </c>
      <c r="AN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2">
        <f t="shared" ref="AQ186:AQ189" si="489">AN186+AO186+AP186</f>
        <v>0</v>
      </c>
      <c r="AR186" s="182">
        <f t="shared" ref="AR186:AR189" si="490">AE186+AI186+AM186+AQ186</f>
        <v>0</v>
      </c>
    </row>
    <row r="187" spans="2:44" x14ac:dyDescent="0.25">
      <c r="B187" s="180" t="s">
        <v>741</v>
      </c>
      <c r="C187" s="181" t="s">
        <v>742</v>
      </c>
      <c r="D1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2">
        <f t="shared" si="483"/>
        <v>0</v>
      </c>
      <c r="G187" s="182"/>
      <c r="H187" s="182">
        <f t="shared" si="484"/>
        <v>0</v>
      </c>
      <c r="I187" s="182"/>
      <c r="J187" s="182">
        <f t="shared" si="485"/>
        <v>0</v>
      </c>
      <c r="K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2">
        <f t="shared" si="486"/>
        <v>0</v>
      </c>
      <c r="AF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2">
        <f t="shared" si="487"/>
        <v>0</v>
      </c>
      <c r="AJ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2">
        <f t="shared" si="488"/>
        <v>0</v>
      </c>
      <c r="AN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2">
        <f t="shared" si="489"/>
        <v>0</v>
      </c>
      <c r="AR187" s="182">
        <f t="shared" si="490"/>
        <v>0</v>
      </c>
    </row>
    <row r="188" spans="2:44" x14ac:dyDescent="0.25">
      <c r="B188" s="180" t="s">
        <v>743</v>
      </c>
      <c r="C188" s="181" t="s">
        <v>744</v>
      </c>
      <c r="D1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2">
        <f t="shared" si="483"/>
        <v>0</v>
      </c>
      <c r="G188" s="182"/>
      <c r="H188" s="182">
        <f t="shared" si="484"/>
        <v>0</v>
      </c>
      <c r="I188" s="182"/>
      <c r="J188" s="182">
        <f t="shared" si="485"/>
        <v>0</v>
      </c>
      <c r="K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2">
        <f t="shared" si="486"/>
        <v>0</v>
      </c>
      <c r="AF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2">
        <f t="shared" si="487"/>
        <v>0</v>
      </c>
      <c r="AJ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2">
        <f t="shared" si="488"/>
        <v>0</v>
      </c>
      <c r="AN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2">
        <f t="shared" si="489"/>
        <v>0</v>
      </c>
      <c r="AR188" s="182">
        <f t="shared" si="490"/>
        <v>0</v>
      </c>
    </row>
    <row r="189" spans="2:44" x14ac:dyDescent="0.25">
      <c r="B189" s="180" t="s">
        <v>745</v>
      </c>
      <c r="C189" s="181" t="s">
        <v>746</v>
      </c>
      <c r="D1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2">
        <f t="shared" si="483"/>
        <v>0</v>
      </c>
      <c r="G189" s="182"/>
      <c r="H189" s="182">
        <f t="shared" si="484"/>
        <v>0</v>
      </c>
      <c r="I189" s="182"/>
      <c r="J189" s="182">
        <f t="shared" si="485"/>
        <v>0</v>
      </c>
      <c r="K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2">
        <f t="shared" si="486"/>
        <v>0</v>
      </c>
      <c r="AF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2">
        <f t="shared" si="487"/>
        <v>0</v>
      </c>
      <c r="AJ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2">
        <f t="shared" si="488"/>
        <v>0</v>
      </c>
      <c r="AN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2">
        <f t="shared" si="489"/>
        <v>0</v>
      </c>
      <c r="AR189" s="182">
        <f t="shared" si="490"/>
        <v>0</v>
      </c>
    </row>
    <row r="190" spans="2:44" x14ac:dyDescent="0.25">
      <c r="B190" s="189" t="s">
        <v>297</v>
      </c>
      <c r="C190" s="190" t="s">
        <v>178</v>
      </c>
      <c r="D190" s="191">
        <f>D191+D199</f>
        <v>360000</v>
      </c>
      <c r="E190" s="191">
        <f>E191+E199</f>
        <v>0</v>
      </c>
      <c r="F190" s="191">
        <f t="shared" si="300"/>
        <v>360000</v>
      </c>
      <c r="G190" s="191">
        <f>G191+G199</f>
        <v>0</v>
      </c>
      <c r="H190" s="191">
        <f t="shared" si="4"/>
        <v>360000</v>
      </c>
      <c r="I190" s="191">
        <f>I191+I199</f>
        <v>0</v>
      </c>
      <c r="J190" s="191">
        <f t="shared" si="5"/>
        <v>360000</v>
      </c>
      <c r="K190" s="191">
        <f>K191+K199</f>
        <v>0</v>
      </c>
      <c r="L190" s="191">
        <f t="shared" ref="L190:AA190" si="491">L191+L199</f>
        <v>0</v>
      </c>
      <c r="M190" s="191">
        <f t="shared" si="491"/>
        <v>0</v>
      </c>
      <c r="N190" s="191">
        <f t="shared" si="491"/>
        <v>0</v>
      </c>
      <c r="O190" s="191">
        <f t="shared" si="491"/>
        <v>0</v>
      </c>
      <c r="P190" s="191">
        <f t="shared" si="491"/>
        <v>0</v>
      </c>
      <c r="Q190" s="191">
        <f t="shared" si="491"/>
        <v>0</v>
      </c>
      <c r="R190" s="191">
        <f t="shared" si="491"/>
        <v>0</v>
      </c>
      <c r="S190" s="191">
        <f t="shared" si="491"/>
        <v>0</v>
      </c>
      <c r="T190" s="191">
        <f t="shared" si="491"/>
        <v>0</v>
      </c>
      <c r="U190" s="191">
        <f t="shared" si="491"/>
        <v>360000</v>
      </c>
      <c r="V190" s="191">
        <f t="shared" si="491"/>
        <v>0</v>
      </c>
      <c r="W190" s="191">
        <f t="shared" si="491"/>
        <v>0</v>
      </c>
      <c r="X190" s="191">
        <f t="shared" si="491"/>
        <v>0</v>
      </c>
      <c r="Y190" s="191">
        <f t="shared" ref="Y190:Z190" si="492">Y191+Y199</f>
        <v>0</v>
      </c>
      <c r="Z190" s="191">
        <f t="shared" si="492"/>
        <v>0</v>
      </c>
      <c r="AA190" s="191">
        <f t="shared" si="491"/>
        <v>0</v>
      </c>
      <c r="AB190" s="191">
        <f t="shared" ref="AB190" si="493">AB191+AB199</f>
        <v>0</v>
      </c>
      <c r="AC190" s="191">
        <f t="shared" ref="AC190" si="494">AC191+AC199</f>
        <v>315000</v>
      </c>
      <c r="AD190" s="191">
        <f t="shared" ref="AD190" si="495">AD191+AD199</f>
        <v>0</v>
      </c>
      <c r="AE190" s="191">
        <f t="shared" si="9"/>
        <v>315000</v>
      </c>
      <c r="AF190" s="191">
        <f t="shared" ref="AF190" si="496">AF191+AF199</f>
        <v>0</v>
      </c>
      <c r="AG190" s="191">
        <f t="shared" ref="AG190" si="497">AG191+AG199</f>
        <v>0</v>
      </c>
      <c r="AH190" s="191">
        <f t="shared" ref="AH190" si="498">AH191+AH199</f>
        <v>0</v>
      </c>
      <c r="AI190" s="191">
        <f t="shared" si="10"/>
        <v>0</v>
      </c>
      <c r="AJ190" s="191">
        <f t="shared" ref="AJ190" si="499">AJ191+AJ199</f>
        <v>0</v>
      </c>
      <c r="AK190" s="191">
        <f t="shared" ref="AK190" si="500">AK191+AK199</f>
        <v>0</v>
      </c>
      <c r="AL190" s="191">
        <f t="shared" ref="AL190" si="501">AL191+AL199</f>
        <v>0</v>
      </c>
      <c r="AM190" s="191">
        <f t="shared" si="11"/>
        <v>0</v>
      </c>
      <c r="AN190" s="191">
        <f t="shared" ref="AN190" si="502">AN191+AN199</f>
        <v>0</v>
      </c>
      <c r="AO190" s="191">
        <f t="shared" ref="AO190" si="503">AO191+AO199</f>
        <v>0</v>
      </c>
      <c r="AP190" s="191">
        <f t="shared" ref="AP190" si="504">AP191+AP199</f>
        <v>0</v>
      </c>
      <c r="AQ190" s="191">
        <f t="shared" si="12"/>
        <v>0</v>
      </c>
      <c r="AR190" s="191">
        <f t="shared" si="13"/>
        <v>315000</v>
      </c>
    </row>
    <row r="191" spans="2:44" x14ac:dyDescent="0.25">
      <c r="B191" s="189" t="s">
        <v>298</v>
      </c>
      <c r="C191" s="190" t="s">
        <v>179</v>
      </c>
      <c r="D191" s="191">
        <f>SUM(D192:D198)</f>
        <v>0</v>
      </c>
      <c r="E191" s="191">
        <f>SUM(E192:E198)</f>
        <v>0</v>
      </c>
      <c r="F191" s="191">
        <f>D191+E191</f>
        <v>0</v>
      </c>
      <c r="G191" s="191">
        <f>SUM(G192:G198)</f>
        <v>0</v>
      </c>
      <c r="H191" s="191">
        <f>F191-G191</f>
        <v>0</v>
      </c>
      <c r="I191" s="191">
        <f>SUM(I192:I198)</f>
        <v>0</v>
      </c>
      <c r="J191" s="191">
        <f>F191-I191</f>
        <v>0</v>
      </c>
      <c r="K191" s="191">
        <f t="shared" ref="K191:AD191" si="505">SUM(K192:K198)</f>
        <v>0</v>
      </c>
      <c r="L191" s="191">
        <f t="shared" si="505"/>
        <v>0</v>
      </c>
      <c r="M191" s="191">
        <f t="shared" si="505"/>
        <v>0</v>
      </c>
      <c r="N191" s="191">
        <f t="shared" si="505"/>
        <v>0</v>
      </c>
      <c r="O191" s="191">
        <f t="shared" si="505"/>
        <v>0</v>
      </c>
      <c r="P191" s="191">
        <f t="shared" ref="P191:Q191" si="506">SUM(P192:P198)</f>
        <v>0</v>
      </c>
      <c r="Q191" s="191">
        <f t="shared" si="506"/>
        <v>0</v>
      </c>
      <c r="R191" s="191">
        <f t="shared" si="505"/>
        <v>0</v>
      </c>
      <c r="S191" s="191">
        <f t="shared" si="505"/>
        <v>0</v>
      </c>
      <c r="T191" s="191">
        <f t="shared" ref="T191" si="507">SUM(T192:T198)</f>
        <v>0</v>
      </c>
      <c r="U191" s="191">
        <f t="shared" si="505"/>
        <v>0</v>
      </c>
      <c r="V191" s="191">
        <f t="shared" si="505"/>
        <v>0</v>
      </c>
      <c r="W191" s="191">
        <f t="shared" ref="W191" si="508">SUM(W192:W198)</f>
        <v>0</v>
      </c>
      <c r="X191" s="191">
        <f t="shared" si="505"/>
        <v>0</v>
      </c>
      <c r="Y191" s="191">
        <f t="shared" ref="Y191:Z191" si="509">SUM(Y192:Y198)</f>
        <v>0</v>
      </c>
      <c r="Z191" s="191">
        <f t="shared" si="509"/>
        <v>0</v>
      </c>
      <c r="AA191" s="191">
        <f t="shared" si="505"/>
        <v>0</v>
      </c>
      <c r="AB191" s="191">
        <f t="shared" si="505"/>
        <v>0</v>
      </c>
      <c r="AC191" s="191">
        <f t="shared" si="505"/>
        <v>0</v>
      </c>
      <c r="AD191" s="191">
        <f t="shared" si="505"/>
        <v>0</v>
      </c>
      <c r="AE191" s="191">
        <f>AB191+AC191+AD191</f>
        <v>0</v>
      </c>
      <c r="AF191" s="191">
        <f>SUM(AF192:AF198)</f>
        <v>0</v>
      </c>
      <c r="AG191" s="191">
        <f>SUM(AG192:AG198)</f>
        <v>0</v>
      </c>
      <c r="AH191" s="191">
        <f>SUM(AH192:AH198)</f>
        <v>0</v>
      </c>
      <c r="AI191" s="191">
        <f>AF191+AG191+AH191</f>
        <v>0</v>
      </c>
      <c r="AJ191" s="191">
        <f>SUM(AJ192:AJ198)</f>
        <v>0</v>
      </c>
      <c r="AK191" s="191">
        <f>SUM(AK192:AK198)</f>
        <v>0</v>
      </c>
      <c r="AL191" s="191">
        <f>SUM(AL192:AL198)</f>
        <v>0</v>
      </c>
      <c r="AM191" s="191">
        <f>AJ191+AK191+AL191</f>
        <v>0</v>
      </c>
      <c r="AN191" s="191">
        <f>SUM(AN192:AN198)</f>
        <v>0</v>
      </c>
      <c r="AO191" s="191">
        <f>SUM(AO192:AO198)</f>
        <v>0</v>
      </c>
      <c r="AP191" s="191">
        <f>SUM(AP192:AP198)</f>
        <v>0</v>
      </c>
      <c r="AQ191" s="191">
        <f>AN191+AO191+AP191</f>
        <v>0</v>
      </c>
      <c r="AR191" s="191">
        <f>AE191+AI191+AM191+AQ191</f>
        <v>0</v>
      </c>
    </row>
    <row r="192" spans="2:44" x14ac:dyDescent="0.25">
      <c r="B192" s="180" t="s">
        <v>304</v>
      </c>
      <c r="C192" s="181" t="s">
        <v>185</v>
      </c>
      <c r="D1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2">
        <f t="shared" ref="F192:F194" si="510">D192+E192</f>
        <v>0</v>
      </c>
      <c r="G192" s="182"/>
      <c r="H192" s="182">
        <f>F192-G192</f>
        <v>0</v>
      </c>
      <c r="I192" s="182"/>
      <c r="J192" s="182">
        <f>F192-I192</f>
        <v>0</v>
      </c>
      <c r="K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2">
        <f>AB192+AC192+AD192</f>
        <v>0</v>
      </c>
      <c r="AF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2">
        <f>AF192+AG192+AH192</f>
        <v>0</v>
      </c>
      <c r="AJ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2">
        <f>AJ192+AK192+AL192</f>
        <v>0</v>
      </c>
      <c r="AN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2">
        <f>AN192+AO192+AP192</f>
        <v>0</v>
      </c>
      <c r="AR192" s="182">
        <f>AE192+AI192+AM192+AQ192</f>
        <v>0</v>
      </c>
    </row>
    <row r="193" spans="2:44" x14ac:dyDescent="0.25">
      <c r="B193" s="180" t="s">
        <v>747</v>
      </c>
      <c r="C193" s="181" t="s">
        <v>748</v>
      </c>
      <c r="D1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2">
        <f t="shared" ref="F193" si="511">D193+E193</f>
        <v>0</v>
      </c>
      <c r="G193" s="182"/>
      <c r="H193" s="182">
        <f t="shared" ref="H193" si="512">F193-G193</f>
        <v>0</v>
      </c>
      <c r="I193" s="182"/>
      <c r="J193" s="182">
        <f t="shared" ref="J193" si="513">F193-I193</f>
        <v>0</v>
      </c>
      <c r="K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2">
        <f t="shared" ref="AE193" si="514">AB193+AC193+AD193</f>
        <v>0</v>
      </c>
      <c r="AF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2">
        <f t="shared" ref="AI193" si="515">AF193+AG193+AH193</f>
        <v>0</v>
      </c>
      <c r="AJ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2">
        <f t="shared" ref="AM193" si="516">AJ193+AK193+AL193</f>
        <v>0</v>
      </c>
      <c r="AN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2">
        <f t="shared" ref="AQ193" si="517">AN193+AO193+AP193</f>
        <v>0</v>
      </c>
      <c r="AR193" s="182">
        <f t="shared" ref="AR193" si="518">AE193+AI193+AM193+AQ193</f>
        <v>0</v>
      </c>
    </row>
    <row r="194" spans="2:44" x14ac:dyDescent="0.25">
      <c r="B194" s="180" t="s">
        <v>749</v>
      </c>
      <c r="C194" s="181" t="s">
        <v>750</v>
      </c>
      <c r="D1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2">
        <f t="shared" si="510"/>
        <v>0</v>
      </c>
      <c r="G194" s="182"/>
      <c r="H194" s="182">
        <f>F194-G194</f>
        <v>0</v>
      </c>
      <c r="I194" s="182"/>
      <c r="J194" s="182">
        <f>F194-I194</f>
        <v>0</v>
      </c>
      <c r="K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2">
        <f>AB194+AC194+AD194</f>
        <v>0</v>
      </c>
      <c r="AF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2">
        <f>AF194+AG194+AH194</f>
        <v>0</v>
      </c>
      <c r="AJ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2">
        <f>AJ194+AK194+AL194</f>
        <v>0</v>
      </c>
      <c r="AN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2">
        <f>AN194+AO194+AP194</f>
        <v>0</v>
      </c>
      <c r="AR194" s="182">
        <f>AE194+AI194+AM194+AQ194</f>
        <v>0</v>
      </c>
    </row>
    <row r="195" spans="2:44" x14ac:dyDescent="0.25">
      <c r="B195" s="180" t="s">
        <v>751</v>
      </c>
      <c r="C195" s="181" t="s">
        <v>752</v>
      </c>
      <c r="D1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2">
        <f>D195+E195</f>
        <v>0</v>
      </c>
      <c r="G195" s="182"/>
      <c r="H195" s="182">
        <f t="shared" ref="H195:H196" si="519">F195-G195</f>
        <v>0</v>
      </c>
      <c r="I195" s="182"/>
      <c r="J195" s="182">
        <f t="shared" ref="J195:J196" si="520">F195-I195</f>
        <v>0</v>
      </c>
      <c r="K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2">
        <f t="shared" ref="AE195:AE196" si="521">AB195+AC195+AD195</f>
        <v>0</v>
      </c>
      <c r="AF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2">
        <f t="shared" ref="AI195:AI196" si="522">AF195+AG195+AH195</f>
        <v>0</v>
      </c>
      <c r="AJ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2">
        <f t="shared" ref="AM195:AM196" si="523">AJ195+AK195+AL195</f>
        <v>0</v>
      </c>
      <c r="AN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2">
        <f t="shared" ref="AQ195:AQ196" si="524">AN195+AO195+AP195</f>
        <v>0</v>
      </c>
      <c r="AR195" s="182">
        <f t="shared" ref="AR195:AR196" si="525">AE195+AI195+AM195+AQ195</f>
        <v>0</v>
      </c>
    </row>
    <row r="196" spans="2:44" x14ac:dyDescent="0.25">
      <c r="B196" s="180" t="s">
        <v>753</v>
      </c>
      <c r="C196" s="181" t="s">
        <v>754</v>
      </c>
      <c r="D1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2">
        <f t="shared" ref="F196" si="526">D196+E196</f>
        <v>0</v>
      </c>
      <c r="G196" s="182"/>
      <c r="H196" s="182">
        <f t="shared" si="519"/>
        <v>0</v>
      </c>
      <c r="I196" s="182"/>
      <c r="J196" s="182">
        <f t="shared" si="520"/>
        <v>0</v>
      </c>
      <c r="K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2">
        <f t="shared" si="521"/>
        <v>0</v>
      </c>
      <c r="AF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2">
        <f t="shared" si="522"/>
        <v>0</v>
      </c>
      <c r="AJ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2">
        <f t="shared" si="523"/>
        <v>0</v>
      </c>
      <c r="AN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2">
        <f t="shared" si="524"/>
        <v>0</v>
      </c>
      <c r="AR196" s="182">
        <f t="shared" si="525"/>
        <v>0</v>
      </c>
    </row>
    <row r="197" spans="2:44" x14ac:dyDescent="0.25">
      <c r="B197" s="180" t="s">
        <v>755</v>
      </c>
      <c r="C197" s="181" t="s">
        <v>756</v>
      </c>
      <c r="D1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2">
        <f t="shared" ref="F197" si="527">D197+E197</f>
        <v>0</v>
      </c>
      <c r="G197" s="182"/>
      <c r="H197" s="182">
        <f>F197-G197</f>
        <v>0</v>
      </c>
      <c r="I197" s="182"/>
      <c r="J197" s="182">
        <f>F197-I197</f>
        <v>0</v>
      </c>
      <c r="K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2">
        <f>AB197+AC197+AD197</f>
        <v>0</v>
      </c>
      <c r="AF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2">
        <f>AF197+AG197+AH197</f>
        <v>0</v>
      </c>
      <c r="AJ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2">
        <f>AJ197+AK197+AL197</f>
        <v>0</v>
      </c>
      <c r="AN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2">
        <f>AN197+AO197+AP197</f>
        <v>0</v>
      </c>
      <c r="AR197" s="182">
        <f>AE197+AI197+AM197+AQ197</f>
        <v>0</v>
      </c>
    </row>
    <row r="198" spans="2:44" x14ac:dyDescent="0.25">
      <c r="B198" s="180" t="s">
        <v>757</v>
      </c>
      <c r="C198" s="181" t="s">
        <v>758</v>
      </c>
      <c r="D1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2">
        <f>D198+E198</f>
        <v>0</v>
      </c>
      <c r="G198" s="182"/>
      <c r="H198" s="182">
        <f t="shared" ref="H198" si="528">F198-G198</f>
        <v>0</v>
      </c>
      <c r="I198" s="182"/>
      <c r="J198" s="182">
        <f t="shared" ref="J198" si="529">F198-I198</f>
        <v>0</v>
      </c>
      <c r="K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2">
        <f t="shared" ref="AE198" si="530">AB198+AC198+AD198</f>
        <v>0</v>
      </c>
      <c r="AF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2">
        <f t="shared" ref="AI198" si="531">AF198+AG198+AH198</f>
        <v>0</v>
      </c>
      <c r="AJ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2">
        <f t="shared" ref="AM198" si="532">AJ198+AK198+AL198</f>
        <v>0</v>
      </c>
      <c r="AN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2">
        <f t="shared" ref="AQ198" si="533">AN198+AO198+AP198</f>
        <v>0</v>
      </c>
      <c r="AR198" s="182">
        <f t="shared" ref="AR198" si="534">AE198+AI198+AM198+AQ198</f>
        <v>0</v>
      </c>
    </row>
    <row r="199" spans="2:44" x14ac:dyDescent="0.25">
      <c r="B199" s="189" t="s">
        <v>299</v>
      </c>
      <c r="C199" s="190" t="s">
        <v>180</v>
      </c>
      <c r="D199" s="191">
        <f>SUM(D200:D206)</f>
        <v>360000</v>
      </c>
      <c r="E199" s="191">
        <f>SUM(E200:E206)</f>
        <v>0</v>
      </c>
      <c r="F199" s="191">
        <f>D199+E199</f>
        <v>360000</v>
      </c>
      <c r="G199" s="191">
        <f t="shared" ref="G199:I199" si="535">SUM(G200:G206)</f>
        <v>0</v>
      </c>
      <c r="H199" s="191">
        <f>F199-G199</f>
        <v>360000</v>
      </c>
      <c r="I199" s="191">
        <f t="shared" si="535"/>
        <v>0</v>
      </c>
      <c r="J199" s="191">
        <f>F199-I199</f>
        <v>360000</v>
      </c>
      <c r="K199" s="191">
        <f t="shared" ref="K199:AP199" si="536">SUM(K200:K206)</f>
        <v>0</v>
      </c>
      <c r="L199" s="191">
        <f t="shared" si="536"/>
        <v>0</v>
      </c>
      <c r="M199" s="191">
        <f t="shared" si="536"/>
        <v>0</v>
      </c>
      <c r="N199" s="191">
        <f t="shared" si="536"/>
        <v>0</v>
      </c>
      <c r="O199" s="191">
        <f t="shared" si="536"/>
        <v>0</v>
      </c>
      <c r="P199" s="191">
        <f t="shared" ref="P199:Q199" si="537">SUM(P200:P206)</f>
        <v>0</v>
      </c>
      <c r="Q199" s="191">
        <f t="shared" si="537"/>
        <v>0</v>
      </c>
      <c r="R199" s="191">
        <f t="shared" si="536"/>
        <v>0</v>
      </c>
      <c r="S199" s="191">
        <f t="shared" si="536"/>
        <v>0</v>
      </c>
      <c r="T199" s="191">
        <f t="shared" ref="T199" si="538">SUM(T200:T206)</f>
        <v>0</v>
      </c>
      <c r="U199" s="191">
        <f t="shared" si="536"/>
        <v>360000</v>
      </c>
      <c r="V199" s="191">
        <f t="shared" si="536"/>
        <v>0</v>
      </c>
      <c r="W199" s="191">
        <f t="shared" ref="W199" si="539">SUM(W200:W206)</f>
        <v>0</v>
      </c>
      <c r="X199" s="191">
        <f t="shared" si="536"/>
        <v>0</v>
      </c>
      <c r="Y199" s="191">
        <f t="shared" ref="Y199:Z199" si="540">SUM(Y200:Y206)</f>
        <v>0</v>
      </c>
      <c r="Z199" s="191">
        <f t="shared" si="540"/>
        <v>0</v>
      </c>
      <c r="AA199" s="191">
        <f t="shared" si="536"/>
        <v>0</v>
      </c>
      <c r="AB199" s="191">
        <f t="shared" si="536"/>
        <v>0</v>
      </c>
      <c r="AC199" s="191">
        <f t="shared" si="536"/>
        <v>315000</v>
      </c>
      <c r="AD199" s="191">
        <f t="shared" si="536"/>
        <v>0</v>
      </c>
      <c r="AE199" s="191">
        <f>AB199+AC199+AD199</f>
        <v>315000</v>
      </c>
      <c r="AF199" s="191">
        <f t="shared" si="536"/>
        <v>0</v>
      </c>
      <c r="AG199" s="191">
        <f t="shared" si="536"/>
        <v>0</v>
      </c>
      <c r="AH199" s="191">
        <f t="shared" si="536"/>
        <v>0</v>
      </c>
      <c r="AI199" s="191">
        <f>AF199+AG199+AH199</f>
        <v>0</v>
      </c>
      <c r="AJ199" s="191">
        <f t="shared" si="536"/>
        <v>0</v>
      </c>
      <c r="AK199" s="191">
        <f t="shared" si="536"/>
        <v>0</v>
      </c>
      <c r="AL199" s="191">
        <f t="shared" si="536"/>
        <v>0</v>
      </c>
      <c r="AM199" s="191">
        <f>AJ199+AK199+AL199</f>
        <v>0</v>
      </c>
      <c r="AN199" s="191">
        <f t="shared" si="536"/>
        <v>0</v>
      </c>
      <c r="AO199" s="191">
        <f t="shared" si="536"/>
        <v>0</v>
      </c>
      <c r="AP199" s="191">
        <f t="shared" si="536"/>
        <v>0</v>
      </c>
      <c r="AQ199" s="191">
        <f>AN199+AO199+AP199</f>
        <v>0</v>
      </c>
      <c r="AR199" s="191">
        <f>AE199+AI199+AM199+AQ199</f>
        <v>315000</v>
      </c>
    </row>
    <row r="200" spans="2:44" x14ac:dyDescent="0.25">
      <c r="B200" s="180" t="s">
        <v>305</v>
      </c>
      <c r="C200" s="181" t="s">
        <v>186</v>
      </c>
      <c r="D2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2">
        <f>D200+E200</f>
        <v>0</v>
      </c>
      <c r="G200" s="182"/>
      <c r="H200" s="182">
        <f t="shared" ref="H200:H206" si="541">F200-G200</f>
        <v>0</v>
      </c>
      <c r="I200" s="182"/>
      <c r="J200" s="182">
        <f t="shared" ref="J200:J206" si="542">F200-I200</f>
        <v>0</v>
      </c>
      <c r="K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2">
        <f t="shared" ref="AE200:AE206" si="543">AB200+AC200+AD200</f>
        <v>0</v>
      </c>
      <c r="AF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2">
        <f t="shared" ref="AI200:AI206" si="544">AF200+AG200+AH200</f>
        <v>0</v>
      </c>
      <c r="AJ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2">
        <f t="shared" ref="AM200:AM206" si="545">AJ200+AK200+AL200</f>
        <v>0</v>
      </c>
      <c r="AN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2">
        <f t="shared" ref="AQ200:AQ206" si="546">AN200+AO200+AP200</f>
        <v>0</v>
      </c>
      <c r="AR200" s="182">
        <f t="shared" ref="AR200:AR206" si="547">AE200+AI200+AM200+AQ200</f>
        <v>0</v>
      </c>
    </row>
    <row r="201" spans="2:44" x14ac:dyDescent="0.25">
      <c r="B201" s="180" t="s">
        <v>759</v>
      </c>
      <c r="C201" s="181" t="s">
        <v>760</v>
      </c>
      <c r="D2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360000</v>
      </c>
      <c r="E2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2">
        <f>D201+E201</f>
        <v>360000</v>
      </c>
      <c r="G201" s="182"/>
      <c r="H201" s="182">
        <f t="shared" si="541"/>
        <v>360000</v>
      </c>
      <c r="I201" s="182"/>
      <c r="J201" s="182">
        <f t="shared" si="542"/>
        <v>360000</v>
      </c>
      <c r="K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360000</v>
      </c>
      <c r="V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315000</v>
      </c>
      <c r="AD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2">
        <f t="shared" si="543"/>
        <v>315000</v>
      </c>
      <c r="AF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2">
        <f t="shared" si="544"/>
        <v>0</v>
      </c>
      <c r="AJ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2">
        <f t="shared" si="545"/>
        <v>0</v>
      </c>
      <c r="AN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2">
        <f t="shared" si="546"/>
        <v>0</v>
      </c>
      <c r="AR201" s="182">
        <f t="shared" si="547"/>
        <v>315000</v>
      </c>
    </row>
    <row r="202" spans="2:44" x14ac:dyDescent="0.25">
      <c r="B202" s="180" t="s">
        <v>761</v>
      </c>
      <c r="C202" s="181" t="s">
        <v>760</v>
      </c>
      <c r="D2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2">
        <f t="shared" ref="F202:F204" si="548">D202+E202</f>
        <v>0</v>
      </c>
      <c r="G202" s="182"/>
      <c r="H202" s="182">
        <f t="shared" ref="H202:H204" si="549">F202-G202</f>
        <v>0</v>
      </c>
      <c r="I202" s="182"/>
      <c r="J202" s="182">
        <f t="shared" ref="J202:J204" si="550">F202-I202</f>
        <v>0</v>
      </c>
      <c r="K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2">
        <f t="shared" ref="AE202:AE204" si="551">AB202+AC202+AD202</f>
        <v>0</v>
      </c>
      <c r="AF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2">
        <f t="shared" ref="AI202:AI204" si="552">AF202+AG202+AH202</f>
        <v>0</v>
      </c>
      <c r="AJ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2">
        <f t="shared" ref="AM202:AM204" si="553">AJ202+AK202+AL202</f>
        <v>0</v>
      </c>
      <c r="AN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2">
        <f t="shared" ref="AQ202:AQ204" si="554">AN202+AO202+AP202</f>
        <v>0</v>
      </c>
      <c r="AR202" s="182">
        <f t="shared" ref="AR202:AR204" si="555">AE202+AI202+AM202+AQ202</f>
        <v>0</v>
      </c>
    </row>
    <row r="203" spans="2:44" x14ac:dyDescent="0.25">
      <c r="B203" s="180" t="s">
        <v>762</v>
      </c>
      <c r="C203" s="181" t="s">
        <v>763</v>
      </c>
      <c r="D2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2">
        <f t="shared" si="548"/>
        <v>0</v>
      </c>
      <c r="G203" s="182"/>
      <c r="H203" s="182">
        <f t="shared" si="549"/>
        <v>0</v>
      </c>
      <c r="I203" s="182"/>
      <c r="J203" s="182">
        <f t="shared" si="550"/>
        <v>0</v>
      </c>
      <c r="K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2">
        <f t="shared" si="551"/>
        <v>0</v>
      </c>
      <c r="AF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2">
        <f t="shared" si="552"/>
        <v>0</v>
      </c>
      <c r="AJ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2">
        <f t="shared" si="553"/>
        <v>0</v>
      </c>
      <c r="AN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2">
        <f t="shared" si="554"/>
        <v>0</v>
      </c>
      <c r="AR203" s="182">
        <f t="shared" si="555"/>
        <v>0</v>
      </c>
    </row>
    <row r="204" spans="2:44" x14ac:dyDescent="0.25">
      <c r="B204" s="180" t="s">
        <v>306</v>
      </c>
      <c r="C204" s="181" t="s">
        <v>764</v>
      </c>
      <c r="D2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2">
        <f t="shared" si="548"/>
        <v>0</v>
      </c>
      <c r="G204" s="182"/>
      <c r="H204" s="182">
        <f t="shared" si="549"/>
        <v>0</v>
      </c>
      <c r="I204" s="182"/>
      <c r="J204" s="182">
        <f t="shared" si="550"/>
        <v>0</v>
      </c>
      <c r="K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2">
        <f t="shared" si="551"/>
        <v>0</v>
      </c>
      <c r="AF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2">
        <f t="shared" si="552"/>
        <v>0</v>
      </c>
      <c r="AJ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2">
        <f t="shared" si="553"/>
        <v>0</v>
      </c>
      <c r="AN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2">
        <f t="shared" si="554"/>
        <v>0</v>
      </c>
      <c r="AR204" s="182">
        <f t="shared" si="555"/>
        <v>0</v>
      </c>
    </row>
    <row r="205" spans="2:44" x14ac:dyDescent="0.25">
      <c r="B205" s="180" t="s">
        <v>765</v>
      </c>
      <c r="C205" s="181" t="s">
        <v>764</v>
      </c>
      <c r="D2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2">
        <f t="shared" ref="F205" si="556">D205+E205</f>
        <v>0</v>
      </c>
      <c r="G205" s="182"/>
      <c r="H205" s="182">
        <f t="shared" ref="H205" si="557">F205-G205</f>
        <v>0</v>
      </c>
      <c r="I205" s="182"/>
      <c r="J205" s="182">
        <f t="shared" ref="J205" si="558">F205-I205</f>
        <v>0</v>
      </c>
      <c r="K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2">
        <f t="shared" ref="AE205" si="559">AB205+AC205+AD205</f>
        <v>0</v>
      </c>
      <c r="AF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2">
        <f t="shared" ref="AI205" si="560">AF205+AG205+AH205</f>
        <v>0</v>
      </c>
      <c r="AJ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2">
        <f t="shared" ref="AM205" si="561">AJ205+AK205+AL205</f>
        <v>0</v>
      </c>
      <c r="AN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2">
        <f t="shared" ref="AQ205" si="562">AN205+AO205+AP205</f>
        <v>0</v>
      </c>
      <c r="AR205" s="182">
        <f t="shared" ref="AR205" si="563">AE205+AI205+AM205+AQ205</f>
        <v>0</v>
      </c>
    </row>
    <row r="206" spans="2:44" x14ac:dyDescent="0.25">
      <c r="B206" s="180" t="s">
        <v>766</v>
      </c>
      <c r="C206" s="181" t="s">
        <v>767</v>
      </c>
      <c r="D2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2">
        <f>D206+E206</f>
        <v>0</v>
      </c>
      <c r="G206" s="182"/>
      <c r="H206" s="182">
        <f t="shared" si="541"/>
        <v>0</v>
      </c>
      <c r="I206" s="182"/>
      <c r="J206" s="182">
        <f t="shared" si="542"/>
        <v>0</v>
      </c>
      <c r="K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2">
        <f t="shared" si="543"/>
        <v>0</v>
      </c>
      <c r="AF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2">
        <f t="shared" si="544"/>
        <v>0</v>
      </c>
      <c r="AJ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2">
        <f t="shared" si="545"/>
        <v>0</v>
      </c>
      <c r="AN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2">
        <f t="shared" si="546"/>
        <v>0</v>
      </c>
      <c r="AR206" s="182">
        <f t="shared" si="547"/>
        <v>0</v>
      </c>
    </row>
    <row r="207" spans="2:44" x14ac:dyDescent="0.25">
      <c r="B207" s="189" t="s">
        <v>300</v>
      </c>
      <c r="C207" s="190" t="s">
        <v>181</v>
      </c>
      <c r="D207" s="191">
        <f>SUM(D208:D213)</f>
        <v>0</v>
      </c>
      <c r="E207" s="191">
        <f>SUM(E208:E213)</f>
        <v>0</v>
      </c>
      <c r="F207" s="191">
        <f t="shared" si="300"/>
        <v>0</v>
      </c>
      <c r="G207" s="191">
        <f>SUM(G208:G213)</f>
        <v>0</v>
      </c>
      <c r="H207" s="191">
        <f t="shared" si="4"/>
        <v>0</v>
      </c>
      <c r="I207" s="191">
        <f>SUM(I208:I213)</f>
        <v>0</v>
      </c>
      <c r="J207" s="191">
        <f t="shared" si="5"/>
        <v>0</v>
      </c>
      <c r="K207" s="191">
        <f t="shared" ref="K207:AD207" si="564">SUM(K208:K213)</f>
        <v>0</v>
      </c>
      <c r="L207" s="191">
        <f t="shared" si="564"/>
        <v>0</v>
      </c>
      <c r="M207" s="191">
        <f t="shared" si="564"/>
        <v>0</v>
      </c>
      <c r="N207" s="191">
        <f t="shared" si="564"/>
        <v>0</v>
      </c>
      <c r="O207" s="191">
        <f t="shared" si="564"/>
        <v>0</v>
      </c>
      <c r="P207" s="191">
        <f t="shared" ref="P207:Q207" si="565">SUM(P208:P213)</f>
        <v>0</v>
      </c>
      <c r="Q207" s="191">
        <f t="shared" si="565"/>
        <v>0</v>
      </c>
      <c r="R207" s="191">
        <f t="shared" si="564"/>
        <v>0</v>
      </c>
      <c r="S207" s="191">
        <f t="shared" si="564"/>
        <v>0</v>
      </c>
      <c r="T207" s="191">
        <f t="shared" ref="T207" si="566">SUM(T208:T213)</f>
        <v>0</v>
      </c>
      <c r="U207" s="191">
        <f t="shared" si="564"/>
        <v>0</v>
      </c>
      <c r="V207" s="191">
        <f t="shared" si="564"/>
        <v>0</v>
      </c>
      <c r="W207" s="191">
        <f t="shared" ref="W207" si="567">SUM(W208:W213)</f>
        <v>0</v>
      </c>
      <c r="X207" s="191">
        <f t="shared" si="564"/>
        <v>0</v>
      </c>
      <c r="Y207" s="191">
        <f t="shared" ref="Y207:Z207" si="568">SUM(Y208:Y213)</f>
        <v>0</v>
      </c>
      <c r="Z207" s="191">
        <f t="shared" si="568"/>
        <v>0</v>
      </c>
      <c r="AA207" s="191">
        <f t="shared" si="564"/>
        <v>0</v>
      </c>
      <c r="AB207" s="191">
        <f t="shared" si="564"/>
        <v>0</v>
      </c>
      <c r="AC207" s="191">
        <f t="shared" si="564"/>
        <v>0</v>
      </c>
      <c r="AD207" s="191">
        <f t="shared" si="564"/>
        <v>0</v>
      </c>
      <c r="AE207" s="191">
        <f t="shared" si="9"/>
        <v>0</v>
      </c>
      <c r="AF207" s="191">
        <f>SUM(AF208:AF213)</f>
        <v>0</v>
      </c>
      <c r="AG207" s="191">
        <f>SUM(AG208:AG213)</f>
        <v>0</v>
      </c>
      <c r="AH207" s="191">
        <f>SUM(AH208:AH213)</f>
        <v>0</v>
      </c>
      <c r="AI207" s="191">
        <f t="shared" si="10"/>
        <v>0</v>
      </c>
      <c r="AJ207" s="191">
        <f>SUM(AJ208:AJ213)</f>
        <v>0</v>
      </c>
      <c r="AK207" s="191">
        <f>SUM(AK208:AK213)</f>
        <v>0</v>
      </c>
      <c r="AL207" s="191">
        <f>SUM(AL208:AL213)</f>
        <v>0</v>
      </c>
      <c r="AM207" s="191">
        <f t="shared" si="11"/>
        <v>0</v>
      </c>
      <c r="AN207" s="191">
        <f>SUM(AN208:AN213)</f>
        <v>0</v>
      </c>
      <c r="AO207" s="191">
        <f>SUM(AO208:AO213)</f>
        <v>0</v>
      </c>
      <c r="AP207" s="191">
        <f>SUM(AP208:AP213)</f>
        <v>0</v>
      </c>
      <c r="AQ207" s="191">
        <f t="shared" si="12"/>
        <v>0</v>
      </c>
      <c r="AR207" s="191">
        <f t="shared" si="13"/>
        <v>0</v>
      </c>
    </row>
    <row r="208" spans="2:44" x14ac:dyDescent="0.25">
      <c r="B208" s="180" t="s">
        <v>301</v>
      </c>
      <c r="C208" s="181" t="s">
        <v>182</v>
      </c>
      <c r="D2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2">
        <f t="shared" si="300"/>
        <v>0</v>
      </c>
      <c r="G208" s="182"/>
      <c r="H208" s="182">
        <f t="shared" ref="H208:H211" si="569">F208-G208</f>
        <v>0</v>
      </c>
      <c r="I208" s="182"/>
      <c r="J208" s="182">
        <f t="shared" ref="J208:J211" si="570">F208-I208</f>
        <v>0</v>
      </c>
      <c r="K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2">
        <f t="shared" ref="AE208:AE211" si="571">AB208+AC208+AD208</f>
        <v>0</v>
      </c>
      <c r="AF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2">
        <f t="shared" ref="AI208:AI211" si="572">AF208+AG208+AH208</f>
        <v>0</v>
      </c>
      <c r="AJ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2">
        <f t="shared" ref="AM208:AM211" si="573">AJ208+AK208+AL208</f>
        <v>0</v>
      </c>
      <c r="AN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2">
        <f t="shared" ref="AQ208:AQ211" si="574">AN208+AO208+AP208</f>
        <v>0</v>
      </c>
      <c r="AR208" s="182">
        <f t="shared" ref="AR208:AR211" si="575">AE208+AI208+AM208+AQ208</f>
        <v>0</v>
      </c>
    </row>
    <row r="209" spans="2:44" x14ac:dyDescent="0.25">
      <c r="B209" s="180" t="s">
        <v>768</v>
      </c>
      <c r="C209" s="181" t="s">
        <v>769</v>
      </c>
      <c r="D2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2">
        <f t="shared" ref="F209" si="576">D209+E209</f>
        <v>0</v>
      </c>
      <c r="G209" s="182"/>
      <c r="H209" s="182">
        <f t="shared" si="569"/>
        <v>0</v>
      </c>
      <c r="I209" s="182"/>
      <c r="J209" s="182">
        <f t="shared" si="570"/>
        <v>0</v>
      </c>
      <c r="K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2">
        <f t="shared" si="571"/>
        <v>0</v>
      </c>
      <c r="AF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2">
        <f t="shared" si="572"/>
        <v>0</v>
      </c>
      <c r="AJ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2">
        <f t="shared" si="573"/>
        <v>0</v>
      </c>
      <c r="AN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2">
        <f t="shared" si="574"/>
        <v>0</v>
      </c>
      <c r="AR209" s="182">
        <f t="shared" si="575"/>
        <v>0</v>
      </c>
    </row>
    <row r="210" spans="2:44" x14ac:dyDescent="0.25">
      <c r="B210" s="180" t="s">
        <v>770</v>
      </c>
      <c r="C210" s="181" t="s">
        <v>771</v>
      </c>
      <c r="D2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2">
        <f t="shared" si="300"/>
        <v>0</v>
      </c>
      <c r="G210" s="182"/>
      <c r="H210" s="182">
        <f t="shared" ref="H210" si="577">F210-G210</f>
        <v>0</v>
      </c>
      <c r="I210" s="182"/>
      <c r="J210" s="182">
        <f t="shared" ref="J210" si="578">F210-I210</f>
        <v>0</v>
      </c>
      <c r="K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2">
        <f t="shared" ref="AE210" si="579">AB210+AC210+AD210</f>
        <v>0</v>
      </c>
      <c r="AF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2">
        <f t="shared" ref="AI210" si="580">AF210+AG210+AH210</f>
        <v>0</v>
      </c>
      <c r="AJ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2">
        <f t="shared" ref="AM210" si="581">AJ210+AK210+AL210</f>
        <v>0</v>
      </c>
      <c r="AN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2">
        <f t="shared" ref="AQ210" si="582">AN210+AO210+AP210</f>
        <v>0</v>
      </c>
      <c r="AR210" s="182">
        <f t="shared" ref="AR210" si="583">AE210+AI210+AM210+AQ210</f>
        <v>0</v>
      </c>
    </row>
    <row r="211" spans="2:44" x14ac:dyDescent="0.25">
      <c r="B211" s="180" t="s">
        <v>772</v>
      </c>
      <c r="C211" s="181" t="s">
        <v>773</v>
      </c>
      <c r="D2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2">
        <f t="shared" ref="F211" si="584">D211+E211</f>
        <v>0</v>
      </c>
      <c r="G211" s="182"/>
      <c r="H211" s="182">
        <f t="shared" si="569"/>
        <v>0</v>
      </c>
      <c r="I211" s="182"/>
      <c r="J211" s="182">
        <f t="shared" si="570"/>
        <v>0</v>
      </c>
      <c r="K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2">
        <f t="shared" si="571"/>
        <v>0</v>
      </c>
      <c r="AF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2">
        <f t="shared" si="572"/>
        <v>0</v>
      </c>
      <c r="AJ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2">
        <f t="shared" si="573"/>
        <v>0</v>
      </c>
      <c r="AN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2">
        <f t="shared" si="574"/>
        <v>0</v>
      </c>
      <c r="AR211" s="182">
        <f t="shared" si="575"/>
        <v>0</v>
      </c>
    </row>
    <row r="212" spans="2:44" x14ac:dyDescent="0.25">
      <c r="B212" s="180" t="s">
        <v>774</v>
      </c>
      <c r="C212" s="181" t="s">
        <v>775</v>
      </c>
      <c r="D2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2">
        <f t="shared" ref="F212" si="585">D212+E212</f>
        <v>0</v>
      </c>
      <c r="G212" s="182"/>
      <c r="H212" s="182">
        <f t="shared" si="4"/>
        <v>0</v>
      </c>
      <c r="I212" s="182"/>
      <c r="J212" s="182">
        <f t="shared" si="5"/>
        <v>0</v>
      </c>
      <c r="K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2">
        <f t="shared" si="9"/>
        <v>0</v>
      </c>
      <c r="AF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2">
        <f t="shared" si="10"/>
        <v>0</v>
      </c>
      <c r="AJ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2">
        <f t="shared" si="11"/>
        <v>0</v>
      </c>
      <c r="AN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2">
        <f t="shared" si="12"/>
        <v>0</v>
      </c>
      <c r="AR212" s="182">
        <f t="shared" si="13"/>
        <v>0</v>
      </c>
    </row>
    <row r="213" spans="2:44" x14ac:dyDescent="0.25">
      <c r="B213" s="180" t="s">
        <v>776</v>
      </c>
      <c r="C213" s="181" t="s">
        <v>777</v>
      </c>
      <c r="D2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2">
        <f t="shared" si="300"/>
        <v>0</v>
      </c>
      <c r="G213" s="182"/>
      <c r="H213" s="182">
        <f t="shared" ref="H213" si="586">F213-G213</f>
        <v>0</v>
      </c>
      <c r="I213" s="182"/>
      <c r="J213" s="182">
        <f t="shared" ref="J213" si="587">F213-I213</f>
        <v>0</v>
      </c>
      <c r="K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2">
        <f t="shared" ref="AE213" si="588">AB213+AC213+AD213</f>
        <v>0</v>
      </c>
      <c r="AF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2">
        <f t="shared" ref="AI213" si="589">AF213+AG213+AH213</f>
        <v>0</v>
      </c>
      <c r="AJ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2">
        <f t="shared" ref="AM213" si="590">AJ213+AK213+AL213</f>
        <v>0</v>
      </c>
      <c r="AN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2">
        <f t="shared" ref="AQ213" si="591">AN213+AO213+AP213</f>
        <v>0</v>
      </c>
      <c r="AR213" s="182">
        <f t="shared" ref="AR213" si="592">AE213+AI213+AM213+AQ213</f>
        <v>0</v>
      </c>
    </row>
    <row r="214" spans="2:44" x14ac:dyDescent="0.25">
      <c r="B214" s="189" t="s">
        <v>302</v>
      </c>
      <c r="C214" s="190" t="s">
        <v>183</v>
      </c>
      <c r="D214" s="191">
        <f>SUM(D215:D221)</f>
        <v>0</v>
      </c>
      <c r="E214" s="191">
        <f>SUM(E215:E221)</f>
        <v>0</v>
      </c>
      <c r="F214" s="191">
        <f t="shared" si="300"/>
        <v>0</v>
      </c>
      <c r="G214" s="191">
        <f>SUM(G215:G221)</f>
        <v>0</v>
      </c>
      <c r="H214" s="191">
        <f t="shared" si="4"/>
        <v>0</v>
      </c>
      <c r="I214" s="191">
        <f>SUM(I215:I221)</f>
        <v>0</v>
      </c>
      <c r="J214" s="191">
        <f t="shared" si="5"/>
        <v>0</v>
      </c>
      <c r="K214" s="191">
        <f t="shared" ref="K214:AD214" si="593">SUM(K215:K221)</f>
        <v>0</v>
      </c>
      <c r="L214" s="191">
        <f t="shared" si="593"/>
        <v>0</v>
      </c>
      <c r="M214" s="191">
        <f t="shared" si="593"/>
        <v>0</v>
      </c>
      <c r="N214" s="191">
        <f t="shared" si="593"/>
        <v>0</v>
      </c>
      <c r="O214" s="191">
        <f t="shared" si="593"/>
        <v>0</v>
      </c>
      <c r="P214" s="191">
        <f t="shared" ref="P214:Q214" si="594">SUM(P215:P221)</f>
        <v>0</v>
      </c>
      <c r="Q214" s="191">
        <f t="shared" si="594"/>
        <v>0</v>
      </c>
      <c r="R214" s="191">
        <f t="shared" si="593"/>
        <v>0</v>
      </c>
      <c r="S214" s="191">
        <f t="shared" si="593"/>
        <v>0</v>
      </c>
      <c r="T214" s="191">
        <f t="shared" ref="T214" si="595">SUM(T215:T221)</f>
        <v>0</v>
      </c>
      <c r="U214" s="191">
        <f t="shared" si="593"/>
        <v>0</v>
      </c>
      <c r="V214" s="191">
        <f t="shared" si="593"/>
        <v>0</v>
      </c>
      <c r="W214" s="191">
        <f t="shared" ref="W214" si="596">SUM(W215:W221)</f>
        <v>0</v>
      </c>
      <c r="X214" s="191">
        <f t="shared" si="593"/>
        <v>0</v>
      </c>
      <c r="Y214" s="191">
        <f t="shared" ref="Y214:Z214" si="597">SUM(Y215:Y221)</f>
        <v>0</v>
      </c>
      <c r="Z214" s="191">
        <f t="shared" si="597"/>
        <v>0</v>
      </c>
      <c r="AA214" s="191">
        <f t="shared" si="593"/>
        <v>0</v>
      </c>
      <c r="AB214" s="191">
        <f t="shared" si="593"/>
        <v>0</v>
      </c>
      <c r="AC214" s="191">
        <f t="shared" si="593"/>
        <v>0</v>
      </c>
      <c r="AD214" s="191">
        <f t="shared" si="593"/>
        <v>0</v>
      </c>
      <c r="AE214" s="191">
        <f t="shared" si="9"/>
        <v>0</v>
      </c>
      <c r="AF214" s="191">
        <f>SUM(AF215:AF221)</f>
        <v>0</v>
      </c>
      <c r="AG214" s="191">
        <f>SUM(AG215:AG221)</f>
        <v>0</v>
      </c>
      <c r="AH214" s="191">
        <f>SUM(AH215:AH221)</f>
        <v>0</v>
      </c>
      <c r="AI214" s="191">
        <f t="shared" si="10"/>
        <v>0</v>
      </c>
      <c r="AJ214" s="191">
        <f>SUM(AJ215:AJ221)</f>
        <v>0</v>
      </c>
      <c r="AK214" s="191">
        <f>SUM(AK215:AK221)</f>
        <v>0</v>
      </c>
      <c r="AL214" s="191">
        <f>SUM(AL215:AL221)</f>
        <v>0</v>
      </c>
      <c r="AM214" s="191">
        <f t="shared" si="11"/>
        <v>0</v>
      </c>
      <c r="AN214" s="191">
        <f>SUM(AN215:AN221)</f>
        <v>0</v>
      </c>
      <c r="AO214" s="191">
        <f>SUM(AO215:AO221)</f>
        <v>0</v>
      </c>
      <c r="AP214" s="191">
        <f>SUM(AP215:AP221)</f>
        <v>0</v>
      </c>
      <c r="AQ214" s="191">
        <f t="shared" si="12"/>
        <v>0</v>
      </c>
      <c r="AR214" s="191">
        <f t="shared" si="13"/>
        <v>0</v>
      </c>
    </row>
    <row r="215" spans="2:44" x14ac:dyDescent="0.25">
      <c r="B215" s="180" t="s">
        <v>303</v>
      </c>
      <c r="C215" s="181" t="s">
        <v>184</v>
      </c>
      <c r="D2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2">
        <f t="shared" ref="F215:F217" si="598">D215+E215</f>
        <v>0</v>
      </c>
      <c r="G215" s="182"/>
      <c r="H215" s="182">
        <f t="shared" si="4"/>
        <v>0</v>
      </c>
      <c r="I215" s="182"/>
      <c r="J215" s="182">
        <f t="shared" si="5"/>
        <v>0</v>
      </c>
      <c r="K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2">
        <f t="shared" si="9"/>
        <v>0</v>
      </c>
      <c r="AF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2">
        <f t="shared" si="10"/>
        <v>0</v>
      </c>
      <c r="AJ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2">
        <f t="shared" si="11"/>
        <v>0</v>
      </c>
      <c r="AN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2">
        <f t="shared" si="12"/>
        <v>0</v>
      </c>
      <c r="AR215" s="182">
        <f t="shared" si="13"/>
        <v>0</v>
      </c>
    </row>
    <row r="216" spans="2:44" x14ac:dyDescent="0.25">
      <c r="B216" s="180" t="s">
        <v>778</v>
      </c>
      <c r="C216" s="181" t="s">
        <v>779</v>
      </c>
      <c r="D2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2">
        <f t="shared" si="598"/>
        <v>0</v>
      </c>
      <c r="G216" s="182"/>
      <c r="H216" s="182">
        <f t="shared" si="4"/>
        <v>0</v>
      </c>
      <c r="I216" s="182"/>
      <c r="J216" s="182">
        <f t="shared" si="5"/>
        <v>0</v>
      </c>
      <c r="K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2">
        <f t="shared" si="9"/>
        <v>0</v>
      </c>
      <c r="AF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2">
        <f t="shared" si="10"/>
        <v>0</v>
      </c>
      <c r="AJ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2">
        <f t="shared" si="11"/>
        <v>0</v>
      </c>
      <c r="AN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2">
        <f t="shared" si="12"/>
        <v>0</v>
      </c>
      <c r="AR216" s="182">
        <f t="shared" si="13"/>
        <v>0</v>
      </c>
    </row>
    <row r="217" spans="2:44" x14ac:dyDescent="0.25">
      <c r="B217" s="180" t="s">
        <v>780</v>
      </c>
      <c r="C217" s="181" t="s">
        <v>781</v>
      </c>
      <c r="D2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2">
        <f t="shared" si="598"/>
        <v>0</v>
      </c>
      <c r="G217" s="182"/>
      <c r="H217" s="182">
        <f t="shared" ref="H217" si="599">F217-G217</f>
        <v>0</v>
      </c>
      <c r="I217" s="182"/>
      <c r="J217" s="182">
        <f t="shared" ref="J217" si="600">F217-I217</f>
        <v>0</v>
      </c>
      <c r="K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2">
        <f t="shared" ref="AE217" si="601">AB217+AC217+AD217</f>
        <v>0</v>
      </c>
      <c r="AF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2">
        <f t="shared" ref="AI217" si="602">AF217+AG217+AH217</f>
        <v>0</v>
      </c>
      <c r="AJ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2">
        <f t="shared" ref="AM217" si="603">AJ217+AK217+AL217</f>
        <v>0</v>
      </c>
      <c r="AN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2">
        <f t="shared" ref="AQ217" si="604">AN217+AO217+AP217</f>
        <v>0</v>
      </c>
      <c r="AR217" s="182">
        <f t="shared" ref="AR217" si="605">AE217+AI217+AM217+AQ217</f>
        <v>0</v>
      </c>
    </row>
    <row r="218" spans="2:44" x14ac:dyDescent="0.25">
      <c r="B218" s="180" t="s">
        <v>782</v>
      </c>
      <c r="C218" s="181" t="s">
        <v>783</v>
      </c>
      <c r="D2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2">
        <f t="shared" si="300"/>
        <v>0</v>
      </c>
      <c r="G218" s="182"/>
      <c r="H218" s="182">
        <f t="shared" ref="H218:H219" si="606">F218-G218</f>
        <v>0</v>
      </c>
      <c r="I218" s="182"/>
      <c r="J218" s="182">
        <f t="shared" ref="J218:J219" si="607">F218-I218</f>
        <v>0</v>
      </c>
      <c r="K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2">
        <f t="shared" ref="AE218:AE219" si="608">AB218+AC218+AD218</f>
        <v>0</v>
      </c>
      <c r="AF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2">
        <f t="shared" ref="AI218:AI219" si="609">AF218+AG218+AH218</f>
        <v>0</v>
      </c>
      <c r="AJ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2">
        <f t="shared" ref="AM218:AM219" si="610">AJ218+AK218+AL218</f>
        <v>0</v>
      </c>
      <c r="AN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2">
        <f t="shared" ref="AQ218:AQ219" si="611">AN218+AO218+AP218</f>
        <v>0</v>
      </c>
      <c r="AR218" s="182">
        <f t="shared" ref="AR218:AR219" si="612">AE218+AI218+AM218+AQ218</f>
        <v>0</v>
      </c>
    </row>
    <row r="219" spans="2:44" x14ac:dyDescent="0.25">
      <c r="B219" s="180" t="s">
        <v>784</v>
      </c>
      <c r="C219" s="181" t="s">
        <v>785</v>
      </c>
      <c r="D2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2">
        <f t="shared" ref="F219" si="613">D219+E219</f>
        <v>0</v>
      </c>
      <c r="G219" s="182"/>
      <c r="H219" s="182">
        <f t="shared" si="606"/>
        <v>0</v>
      </c>
      <c r="I219" s="182"/>
      <c r="J219" s="182">
        <f t="shared" si="607"/>
        <v>0</v>
      </c>
      <c r="K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2">
        <f t="shared" si="608"/>
        <v>0</v>
      </c>
      <c r="AF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2">
        <f t="shared" si="609"/>
        <v>0</v>
      </c>
      <c r="AJ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2">
        <f t="shared" si="610"/>
        <v>0</v>
      </c>
      <c r="AN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2">
        <f t="shared" si="611"/>
        <v>0</v>
      </c>
      <c r="AR219" s="182">
        <f t="shared" si="612"/>
        <v>0</v>
      </c>
    </row>
    <row r="220" spans="2:44" x14ac:dyDescent="0.25">
      <c r="B220" s="180" t="s">
        <v>786</v>
      </c>
      <c r="C220" s="181" t="s">
        <v>787</v>
      </c>
      <c r="D2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2">
        <f t="shared" ref="F220" si="614">D220+E220</f>
        <v>0</v>
      </c>
      <c r="G220" s="182"/>
      <c r="H220" s="182">
        <f t="shared" si="4"/>
        <v>0</v>
      </c>
      <c r="I220" s="182"/>
      <c r="J220" s="182">
        <f t="shared" si="5"/>
        <v>0</v>
      </c>
      <c r="K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2">
        <f t="shared" si="9"/>
        <v>0</v>
      </c>
      <c r="AF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2">
        <f t="shared" si="10"/>
        <v>0</v>
      </c>
      <c r="AJ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2">
        <f t="shared" si="11"/>
        <v>0</v>
      </c>
      <c r="AN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2">
        <f t="shared" si="12"/>
        <v>0</v>
      </c>
      <c r="AR220" s="182">
        <f t="shared" si="13"/>
        <v>0</v>
      </c>
    </row>
    <row r="221" spans="2:44" x14ac:dyDescent="0.25">
      <c r="B221" s="180" t="s">
        <v>788</v>
      </c>
      <c r="C221" s="181" t="s">
        <v>789</v>
      </c>
      <c r="D2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2">
        <f t="shared" si="300"/>
        <v>0</v>
      </c>
      <c r="G221" s="182"/>
      <c r="H221" s="182">
        <f t="shared" ref="H221" si="615">F221-G221</f>
        <v>0</v>
      </c>
      <c r="I221" s="182"/>
      <c r="J221" s="182">
        <f t="shared" ref="J221" si="616">F221-I221</f>
        <v>0</v>
      </c>
      <c r="K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2">
        <f t="shared" ref="AE221" si="617">AB221+AC221+AD221</f>
        <v>0</v>
      </c>
      <c r="AF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2">
        <f t="shared" ref="AI221" si="618">AF221+AG221+AH221</f>
        <v>0</v>
      </c>
      <c r="AJ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2">
        <f t="shared" ref="AM221" si="619">AJ221+AK221+AL221</f>
        <v>0</v>
      </c>
      <c r="AN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2">
        <f t="shared" ref="AQ221" si="620">AN221+AO221+AP221</f>
        <v>0</v>
      </c>
      <c r="AR221" s="182">
        <f t="shared" ref="AR221" si="621">AE221+AI221+AM221+AQ221</f>
        <v>0</v>
      </c>
    </row>
    <row r="222" spans="2:44" x14ac:dyDescent="0.25">
      <c r="B222" s="177" t="s">
        <v>307</v>
      </c>
      <c r="C222" s="178" t="s">
        <v>187</v>
      </c>
      <c r="D222" s="179">
        <f>D223+D235+D243+D260+D267+D312</f>
        <v>2140426</v>
      </c>
      <c r="E222" s="179">
        <f>E223+E235+E243+E260+E267+E312</f>
        <v>2930000</v>
      </c>
      <c r="F222" s="179">
        <f t="shared" ref="F222:F382" si="622">D222+E222</f>
        <v>5070426</v>
      </c>
      <c r="G222" s="179">
        <f>G223+G235+G243+G260+G267+G312</f>
        <v>0</v>
      </c>
      <c r="H222" s="179">
        <f t="shared" ref="H222:H498" si="623">F222-G222</f>
        <v>5070426</v>
      </c>
      <c r="I222" s="179">
        <f>I223+I235+I243+I260+I267+I312</f>
        <v>0</v>
      </c>
      <c r="J222" s="179">
        <f t="shared" ref="J222:J498" si="624">F222-I222</f>
        <v>5070426</v>
      </c>
      <c r="K222" s="179">
        <f t="shared" ref="K222:AD222" si="625">K223+K235+K243+K260+K267+K312</f>
        <v>0</v>
      </c>
      <c r="L222" s="179">
        <f t="shared" si="625"/>
        <v>0</v>
      </c>
      <c r="M222" s="179">
        <f t="shared" si="625"/>
        <v>0</v>
      </c>
      <c r="N222" s="179">
        <f t="shared" si="625"/>
        <v>0</v>
      </c>
      <c r="O222" s="179">
        <f t="shared" si="625"/>
        <v>0</v>
      </c>
      <c r="P222" s="179">
        <f t="shared" si="625"/>
        <v>0</v>
      </c>
      <c r="Q222" s="179">
        <f t="shared" si="625"/>
        <v>0</v>
      </c>
      <c r="R222" s="179">
        <f t="shared" si="625"/>
        <v>0</v>
      </c>
      <c r="S222" s="179">
        <f t="shared" si="625"/>
        <v>0</v>
      </c>
      <c r="T222" s="179">
        <f t="shared" ref="T222" si="626">T223+T235+T243+T260+T267+T312</f>
        <v>0</v>
      </c>
      <c r="U222" s="179">
        <f t="shared" si="625"/>
        <v>5070426</v>
      </c>
      <c r="V222" s="179">
        <f t="shared" si="625"/>
        <v>0</v>
      </c>
      <c r="W222" s="179">
        <f t="shared" si="625"/>
        <v>0</v>
      </c>
      <c r="X222" s="179">
        <f t="shared" si="625"/>
        <v>0</v>
      </c>
      <c r="Y222" s="179">
        <f t="shared" ref="Y222:Z222" si="627">Y223+Y235+Y243+Y260+Y267+Y312</f>
        <v>0</v>
      </c>
      <c r="Z222" s="179">
        <f t="shared" si="627"/>
        <v>0</v>
      </c>
      <c r="AA222" s="179">
        <f t="shared" si="625"/>
        <v>0</v>
      </c>
      <c r="AB222" s="179">
        <f t="shared" si="625"/>
        <v>0</v>
      </c>
      <c r="AC222" s="179">
        <f t="shared" si="625"/>
        <v>3875</v>
      </c>
      <c r="AD222" s="179">
        <f t="shared" si="625"/>
        <v>4860</v>
      </c>
      <c r="AE222" s="179">
        <f t="shared" ref="AE222:AE498" si="628">AB222+AC222+AD222</f>
        <v>8735</v>
      </c>
      <c r="AF222" s="179">
        <f>AF223+AF235+AF243+AF260+AF267+AF312</f>
        <v>1513800</v>
      </c>
      <c r="AG222" s="179">
        <f>AG223+AG235+AG243+AG260+AG267+AG312</f>
        <v>250200</v>
      </c>
      <c r="AH222" s="179">
        <f>AH223+AH235+AH243+AH260+AH267+AH312</f>
        <v>1804956</v>
      </c>
      <c r="AI222" s="179">
        <f t="shared" ref="AI222:AI498" si="629">AF222+AG222+AH222</f>
        <v>3568956</v>
      </c>
      <c r="AJ222" s="179">
        <f>AJ223+AJ235+AJ243+AJ260+AJ267+AJ312</f>
        <v>800</v>
      </c>
      <c r="AK222" s="179">
        <f>AK223+AK235+AK243+AK260+AK267+AK312</f>
        <v>800</v>
      </c>
      <c r="AL222" s="179">
        <f>AL223+AL235+AL243+AL260+AL267+AL312</f>
        <v>182800</v>
      </c>
      <c r="AM222" s="179">
        <f t="shared" ref="AM222:AM498" si="630">AJ222+AK222+AL222</f>
        <v>184400</v>
      </c>
      <c r="AN222" s="179">
        <f>AN223+AN235+AN243+AN260+AN267+AN312</f>
        <v>800</v>
      </c>
      <c r="AO222" s="179">
        <f>AO223+AO235+AO243+AO260+AO267+AO312</f>
        <v>11250</v>
      </c>
      <c r="AP222" s="179">
        <f>AP223+AP235+AP243+AP260+AP267+AP312</f>
        <v>1250160</v>
      </c>
      <c r="AQ222" s="179">
        <f t="shared" ref="AQ222:AQ498" si="631">AN222+AO222+AP222</f>
        <v>1262210</v>
      </c>
      <c r="AR222" s="179">
        <f t="shared" ref="AR222:AR498" si="632">AE222+AI222+AM222+AQ222</f>
        <v>5024301</v>
      </c>
    </row>
    <row r="223" spans="2:44" x14ac:dyDescent="0.25">
      <c r="B223" s="189" t="s">
        <v>308</v>
      </c>
      <c r="C223" s="190" t="s">
        <v>188</v>
      </c>
      <c r="D223" s="191">
        <f>SUM(D224:D234)</f>
        <v>383986</v>
      </c>
      <c r="E223" s="191">
        <f>SUM(E224:E234)</f>
        <v>0</v>
      </c>
      <c r="F223" s="191">
        <f t="shared" si="622"/>
        <v>383986</v>
      </c>
      <c r="G223" s="191">
        <f>SUM(G224:G234)</f>
        <v>0</v>
      </c>
      <c r="H223" s="191">
        <f t="shared" si="623"/>
        <v>383986</v>
      </c>
      <c r="I223" s="191">
        <f>SUM(I224:I234)</f>
        <v>0</v>
      </c>
      <c r="J223" s="191">
        <f t="shared" si="624"/>
        <v>383986</v>
      </c>
      <c r="K223" s="191">
        <f t="shared" ref="K223:AD223" si="633">SUM(K224:K234)</f>
        <v>0</v>
      </c>
      <c r="L223" s="191">
        <f t="shared" si="633"/>
        <v>0</v>
      </c>
      <c r="M223" s="191">
        <f t="shared" si="633"/>
        <v>0</v>
      </c>
      <c r="N223" s="191">
        <f t="shared" si="633"/>
        <v>0</v>
      </c>
      <c r="O223" s="191">
        <f t="shared" si="633"/>
        <v>0</v>
      </c>
      <c r="P223" s="191">
        <f t="shared" si="633"/>
        <v>0</v>
      </c>
      <c r="Q223" s="191">
        <f t="shared" si="633"/>
        <v>0</v>
      </c>
      <c r="R223" s="191">
        <f t="shared" si="633"/>
        <v>0</v>
      </c>
      <c r="S223" s="191">
        <f t="shared" si="633"/>
        <v>0</v>
      </c>
      <c r="T223" s="191">
        <f t="shared" ref="T223" si="634">SUM(T224:T234)</f>
        <v>0</v>
      </c>
      <c r="U223" s="191">
        <f t="shared" si="633"/>
        <v>383986</v>
      </c>
      <c r="V223" s="191">
        <f t="shared" si="633"/>
        <v>0</v>
      </c>
      <c r="W223" s="191">
        <f t="shared" si="633"/>
        <v>0</v>
      </c>
      <c r="X223" s="191">
        <f t="shared" si="633"/>
        <v>0</v>
      </c>
      <c r="Y223" s="191">
        <f t="shared" ref="Y223:Z223" si="635">SUM(Y224:Y234)</f>
        <v>0</v>
      </c>
      <c r="Z223" s="191">
        <f t="shared" si="635"/>
        <v>0</v>
      </c>
      <c r="AA223" s="191">
        <f t="shared" si="633"/>
        <v>0</v>
      </c>
      <c r="AB223" s="191">
        <f t="shared" si="633"/>
        <v>0</v>
      </c>
      <c r="AC223" s="191">
        <f t="shared" si="633"/>
        <v>3695</v>
      </c>
      <c r="AD223" s="191">
        <f t="shared" si="633"/>
        <v>4500</v>
      </c>
      <c r="AE223" s="191">
        <f t="shared" si="628"/>
        <v>8195</v>
      </c>
      <c r="AF223" s="191">
        <f>SUM(AF224:AF234)</f>
        <v>13500</v>
      </c>
      <c r="AG223" s="191">
        <f>SUM(AG224:AG234)</f>
        <v>0</v>
      </c>
      <c r="AH223" s="191">
        <f>SUM(AH224:AH234)</f>
        <v>304756</v>
      </c>
      <c r="AI223" s="191">
        <f t="shared" si="629"/>
        <v>318256</v>
      </c>
      <c r="AJ223" s="191">
        <f>SUM(AJ224:AJ234)</f>
        <v>0</v>
      </c>
      <c r="AK223" s="191">
        <f>SUM(AK224:AK234)</f>
        <v>0</v>
      </c>
      <c r="AL223" s="191">
        <f>SUM(AL224:AL234)</f>
        <v>0</v>
      </c>
      <c r="AM223" s="191">
        <f t="shared" si="630"/>
        <v>0</v>
      </c>
      <c r="AN223" s="191">
        <f>SUM(AN224:AN234)</f>
        <v>0</v>
      </c>
      <c r="AO223" s="191">
        <f>SUM(AO224:AO234)</f>
        <v>11250</v>
      </c>
      <c r="AP223" s="191">
        <f>SUM(AP224:AP234)</f>
        <v>160</v>
      </c>
      <c r="AQ223" s="191">
        <f t="shared" si="631"/>
        <v>11410</v>
      </c>
      <c r="AR223" s="191">
        <f t="shared" si="632"/>
        <v>337861</v>
      </c>
    </row>
    <row r="224" spans="2:44" x14ac:dyDescent="0.25">
      <c r="B224" s="180" t="s">
        <v>309</v>
      </c>
      <c r="C224" s="181" t="s">
        <v>189</v>
      </c>
      <c r="D2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2">
        <f t="shared" si="622"/>
        <v>0</v>
      </c>
      <c r="G224" s="182"/>
      <c r="H224" s="182">
        <f t="shared" si="623"/>
        <v>0</v>
      </c>
      <c r="I224" s="182"/>
      <c r="J224" s="182">
        <f t="shared" si="624"/>
        <v>0</v>
      </c>
      <c r="K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2">
        <f t="shared" si="628"/>
        <v>0</v>
      </c>
      <c r="AF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2">
        <f t="shared" si="629"/>
        <v>0</v>
      </c>
      <c r="AJ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2">
        <f t="shared" si="630"/>
        <v>0</v>
      </c>
      <c r="AN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2">
        <f t="shared" si="631"/>
        <v>0</v>
      </c>
      <c r="AR224" s="182">
        <f t="shared" si="632"/>
        <v>0</v>
      </c>
    </row>
    <row r="225" spans="2:44" x14ac:dyDescent="0.25">
      <c r="B225" s="180" t="s">
        <v>790</v>
      </c>
      <c r="C225" s="181" t="s">
        <v>791</v>
      </c>
      <c r="D2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383986</v>
      </c>
      <c r="E2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2">
        <f t="shared" si="622"/>
        <v>383986</v>
      </c>
      <c r="G225" s="182"/>
      <c r="H225" s="182">
        <f t="shared" si="623"/>
        <v>383986</v>
      </c>
      <c r="I225" s="182"/>
      <c r="J225" s="182">
        <f t="shared" si="624"/>
        <v>383986</v>
      </c>
      <c r="K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383986</v>
      </c>
      <c r="V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3695</v>
      </c>
      <c r="AD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v>
      </c>
      <c r="AE225" s="182">
        <f t="shared" si="628"/>
        <v>8195</v>
      </c>
      <c r="AF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13500</v>
      </c>
      <c r="AG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304756</v>
      </c>
      <c r="AI225" s="182">
        <f t="shared" si="629"/>
        <v>318256</v>
      </c>
      <c r="AJ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2">
        <f t="shared" si="630"/>
        <v>0</v>
      </c>
      <c r="AN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11250</v>
      </c>
      <c r="AP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v>
      </c>
      <c r="AQ225" s="182">
        <f t="shared" si="631"/>
        <v>11410</v>
      </c>
      <c r="AR225" s="182">
        <f t="shared" si="632"/>
        <v>337861</v>
      </c>
    </row>
    <row r="226" spans="2:44" x14ac:dyDescent="0.25">
      <c r="B226" s="180" t="s">
        <v>792</v>
      </c>
      <c r="C226" s="181" t="s">
        <v>793</v>
      </c>
      <c r="D2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2">
        <f t="shared" si="622"/>
        <v>0</v>
      </c>
      <c r="G226" s="182"/>
      <c r="H226" s="182">
        <f t="shared" si="623"/>
        <v>0</v>
      </c>
      <c r="I226" s="182"/>
      <c r="J226" s="182">
        <f t="shared" si="624"/>
        <v>0</v>
      </c>
      <c r="K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2">
        <f t="shared" si="628"/>
        <v>0</v>
      </c>
      <c r="AF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2">
        <f t="shared" si="629"/>
        <v>0</v>
      </c>
      <c r="AJ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2">
        <f t="shared" si="630"/>
        <v>0</v>
      </c>
      <c r="AN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2">
        <f t="shared" si="631"/>
        <v>0</v>
      </c>
      <c r="AR226" s="182">
        <f t="shared" si="632"/>
        <v>0</v>
      </c>
    </row>
    <row r="227" spans="2:44" x14ac:dyDescent="0.25">
      <c r="B227" s="180" t="s">
        <v>794</v>
      </c>
      <c r="C227" s="181" t="s">
        <v>795</v>
      </c>
      <c r="D2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2">
        <f t="shared" ref="F227:F229" si="636">D227+E227</f>
        <v>0</v>
      </c>
      <c r="G227" s="182"/>
      <c r="H227" s="182">
        <f t="shared" ref="H227:H229" si="637">F227-G227</f>
        <v>0</v>
      </c>
      <c r="I227" s="182"/>
      <c r="J227" s="182">
        <f t="shared" ref="J227:J229" si="638">F227-I227</f>
        <v>0</v>
      </c>
      <c r="K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2">
        <f t="shared" ref="AE227:AE229" si="639">AB227+AC227+AD227</f>
        <v>0</v>
      </c>
      <c r="AF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2">
        <f t="shared" ref="AI227:AI229" si="640">AF227+AG227+AH227</f>
        <v>0</v>
      </c>
      <c r="AJ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2">
        <f t="shared" ref="AM227:AM229" si="641">AJ227+AK227+AL227</f>
        <v>0</v>
      </c>
      <c r="AN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2">
        <f t="shared" ref="AQ227:AQ229" si="642">AN227+AO227+AP227</f>
        <v>0</v>
      </c>
      <c r="AR227" s="182">
        <f t="shared" ref="AR227:AR229" si="643">AE227+AI227+AM227+AQ227</f>
        <v>0</v>
      </c>
    </row>
    <row r="228" spans="2:44" x14ac:dyDescent="0.25">
      <c r="B228" s="180" t="s">
        <v>796</v>
      </c>
      <c r="C228" s="181" t="s">
        <v>797</v>
      </c>
      <c r="D2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2">
        <f t="shared" si="636"/>
        <v>0</v>
      </c>
      <c r="G228" s="182"/>
      <c r="H228" s="182">
        <f t="shared" si="637"/>
        <v>0</v>
      </c>
      <c r="I228" s="182"/>
      <c r="J228" s="182">
        <f t="shared" si="638"/>
        <v>0</v>
      </c>
      <c r="K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2">
        <f t="shared" si="639"/>
        <v>0</v>
      </c>
      <c r="AF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2">
        <f t="shared" si="640"/>
        <v>0</v>
      </c>
      <c r="AJ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2">
        <f t="shared" si="641"/>
        <v>0</v>
      </c>
      <c r="AN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2">
        <f t="shared" si="642"/>
        <v>0</v>
      </c>
      <c r="AR228" s="182">
        <f t="shared" si="643"/>
        <v>0</v>
      </c>
    </row>
    <row r="229" spans="2:44" x14ac:dyDescent="0.25">
      <c r="B229" s="180" t="s">
        <v>310</v>
      </c>
      <c r="C229" s="181" t="s">
        <v>798</v>
      </c>
      <c r="D2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2">
        <f t="shared" si="636"/>
        <v>0</v>
      </c>
      <c r="G229" s="182"/>
      <c r="H229" s="182">
        <f t="shared" si="637"/>
        <v>0</v>
      </c>
      <c r="I229" s="182"/>
      <c r="J229" s="182">
        <f t="shared" si="638"/>
        <v>0</v>
      </c>
      <c r="K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2">
        <f t="shared" si="639"/>
        <v>0</v>
      </c>
      <c r="AF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2">
        <f t="shared" si="640"/>
        <v>0</v>
      </c>
      <c r="AJ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2">
        <f t="shared" si="641"/>
        <v>0</v>
      </c>
      <c r="AN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2">
        <f t="shared" si="642"/>
        <v>0</v>
      </c>
      <c r="AR229" s="182">
        <f t="shared" si="643"/>
        <v>0</v>
      </c>
    </row>
    <row r="230" spans="2:44" x14ac:dyDescent="0.25">
      <c r="B230" s="180" t="s">
        <v>799</v>
      </c>
      <c r="C230" s="181" t="s">
        <v>800</v>
      </c>
      <c r="D2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2">
        <f>D230+E230</f>
        <v>0</v>
      </c>
      <c r="G230" s="182"/>
      <c r="H230" s="182">
        <f>F230-G230</f>
        <v>0</v>
      </c>
      <c r="I230" s="182"/>
      <c r="J230" s="182">
        <f>F230-I230</f>
        <v>0</v>
      </c>
      <c r="K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2">
        <f>AB230+AC230+AD230</f>
        <v>0</v>
      </c>
      <c r="AF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2">
        <f>AF230+AG230+AH230</f>
        <v>0</v>
      </c>
      <c r="AJ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2">
        <f>AJ230+AK230+AL230</f>
        <v>0</v>
      </c>
      <c r="AN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2">
        <f>AN230+AO230+AP230</f>
        <v>0</v>
      </c>
      <c r="AR230" s="182">
        <f>AE230+AI230+AM230+AQ230</f>
        <v>0</v>
      </c>
    </row>
    <row r="231" spans="2:44" x14ac:dyDescent="0.25">
      <c r="B231" s="180" t="s">
        <v>327</v>
      </c>
      <c r="C231" s="181" t="s">
        <v>200</v>
      </c>
      <c r="D2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2">
        <f>D231+E231</f>
        <v>0</v>
      </c>
      <c r="G231" s="182"/>
      <c r="H231" s="182">
        <f>F231-G231</f>
        <v>0</v>
      </c>
      <c r="I231" s="182"/>
      <c r="J231" s="182">
        <f>F231-I231</f>
        <v>0</v>
      </c>
      <c r="K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2">
        <f>AB231+AC231+AD231</f>
        <v>0</v>
      </c>
      <c r="AF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2">
        <f>AF231+AG231+AH231</f>
        <v>0</v>
      </c>
      <c r="AJ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2">
        <f>AJ231+AK231+AL231</f>
        <v>0</v>
      </c>
      <c r="AN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2">
        <f>AN231+AO231+AP231</f>
        <v>0</v>
      </c>
      <c r="AR231" s="182">
        <f>AE231+AI231+AM231+AQ231</f>
        <v>0</v>
      </c>
    </row>
    <row r="232" spans="2:44" x14ac:dyDescent="0.25">
      <c r="B232" s="180" t="s">
        <v>837</v>
      </c>
      <c r="C232" s="181" t="s">
        <v>838</v>
      </c>
      <c r="D2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2">
        <f t="shared" ref="F232" si="644">D232+E232</f>
        <v>0</v>
      </c>
      <c r="G232" s="182"/>
      <c r="H232" s="182">
        <f t="shared" ref="H232" si="645">F232-G232</f>
        <v>0</v>
      </c>
      <c r="I232" s="182"/>
      <c r="J232" s="182">
        <f t="shared" ref="J232" si="646">F232-I232</f>
        <v>0</v>
      </c>
      <c r="K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2">
        <f t="shared" ref="AE232" si="647">AB232+AC232+AD232</f>
        <v>0</v>
      </c>
      <c r="AF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2">
        <f t="shared" ref="AI232" si="648">AF232+AG232+AH232</f>
        <v>0</v>
      </c>
      <c r="AJ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2">
        <f t="shared" ref="AM232" si="649">AJ232+AK232+AL232</f>
        <v>0</v>
      </c>
      <c r="AN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2">
        <f t="shared" ref="AQ232" si="650">AN232+AO232+AP232</f>
        <v>0</v>
      </c>
      <c r="AR232" s="182">
        <f t="shared" ref="AR232" si="651">AE232+AI232+AM232+AQ232</f>
        <v>0</v>
      </c>
    </row>
    <row r="233" spans="2:44" x14ac:dyDescent="0.25">
      <c r="B233" s="180" t="s">
        <v>839</v>
      </c>
      <c r="C233" s="181" t="s">
        <v>840</v>
      </c>
      <c r="D2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2">
        <f t="shared" ref="F233" si="652">D233+E233</f>
        <v>0</v>
      </c>
      <c r="G233" s="182"/>
      <c r="H233" s="182">
        <f t="shared" ref="H233" si="653">F233-G233</f>
        <v>0</v>
      </c>
      <c r="I233" s="182"/>
      <c r="J233" s="182">
        <f t="shared" ref="J233" si="654">F233-I233</f>
        <v>0</v>
      </c>
      <c r="K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2">
        <f t="shared" ref="AE233" si="655">AB233+AC233+AD233</f>
        <v>0</v>
      </c>
      <c r="AF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2">
        <f t="shared" ref="AI233" si="656">AF233+AG233+AH233</f>
        <v>0</v>
      </c>
      <c r="AJ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2">
        <f t="shared" ref="AM233" si="657">AJ233+AK233+AL233</f>
        <v>0</v>
      </c>
      <c r="AN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2">
        <f t="shared" ref="AQ233" si="658">AN233+AO233+AP233</f>
        <v>0</v>
      </c>
      <c r="AR233" s="182">
        <f t="shared" ref="AR233" si="659">AE233+AI233+AM233+AQ233</f>
        <v>0</v>
      </c>
    </row>
    <row r="234" spans="2:44" x14ac:dyDescent="0.25">
      <c r="B234" s="180" t="s">
        <v>841</v>
      </c>
      <c r="C234" s="181" t="s">
        <v>842</v>
      </c>
      <c r="D2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2">
        <f>D234+E234</f>
        <v>0</v>
      </c>
      <c r="G234" s="182"/>
      <c r="H234" s="182">
        <f>F234-G234</f>
        <v>0</v>
      </c>
      <c r="I234" s="182"/>
      <c r="J234" s="182">
        <f>F234-I234</f>
        <v>0</v>
      </c>
      <c r="K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2">
        <f>AB234+AC234+AD234</f>
        <v>0</v>
      </c>
      <c r="AF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2">
        <f>AF234+AG234+AH234</f>
        <v>0</v>
      </c>
      <c r="AJ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2">
        <f>AJ234+AK234+AL234</f>
        <v>0</v>
      </c>
      <c r="AN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2">
        <f>AN234+AO234+AP234</f>
        <v>0</v>
      </c>
      <c r="AR234" s="182">
        <f>AE234+AI234+AM234+AQ234</f>
        <v>0</v>
      </c>
    </row>
    <row r="235" spans="2:44" x14ac:dyDescent="0.25">
      <c r="B235" s="189" t="s">
        <v>311</v>
      </c>
      <c r="C235" s="190" t="s">
        <v>190</v>
      </c>
      <c r="D235" s="191">
        <f>SUM(D236:D242)</f>
        <v>250000</v>
      </c>
      <c r="E235" s="191">
        <f>SUM(E236:E242)</f>
        <v>1250000</v>
      </c>
      <c r="F235" s="191">
        <f t="shared" si="622"/>
        <v>1500000</v>
      </c>
      <c r="G235" s="191">
        <f>SUM(G236:G242)</f>
        <v>0</v>
      </c>
      <c r="H235" s="191">
        <f t="shared" si="623"/>
        <v>1500000</v>
      </c>
      <c r="I235" s="191">
        <f>SUM(I236:I242)</f>
        <v>0</v>
      </c>
      <c r="J235" s="191">
        <f t="shared" si="624"/>
        <v>1500000</v>
      </c>
      <c r="K235" s="191">
        <f t="shared" ref="K235:AD235" si="660">SUM(K236:K242)</f>
        <v>0</v>
      </c>
      <c r="L235" s="191">
        <f t="shared" si="660"/>
        <v>0</v>
      </c>
      <c r="M235" s="191">
        <f t="shared" si="660"/>
        <v>0</v>
      </c>
      <c r="N235" s="191">
        <f t="shared" si="660"/>
        <v>0</v>
      </c>
      <c r="O235" s="191">
        <f t="shared" si="660"/>
        <v>0</v>
      </c>
      <c r="P235" s="191">
        <f t="shared" ref="P235:Q235" si="661">SUM(P236:P242)</f>
        <v>0</v>
      </c>
      <c r="Q235" s="191">
        <f t="shared" si="661"/>
        <v>0</v>
      </c>
      <c r="R235" s="191">
        <f t="shared" si="660"/>
        <v>0</v>
      </c>
      <c r="S235" s="191">
        <f t="shared" si="660"/>
        <v>0</v>
      </c>
      <c r="T235" s="191">
        <f t="shared" ref="T235" si="662">SUM(T236:T242)</f>
        <v>0</v>
      </c>
      <c r="U235" s="191">
        <f t="shared" si="660"/>
        <v>1500000</v>
      </c>
      <c r="V235" s="191">
        <f t="shared" si="660"/>
        <v>0</v>
      </c>
      <c r="W235" s="191">
        <f t="shared" ref="W235" si="663">SUM(W236:W242)</f>
        <v>0</v>
      </c>
      <c r="X235" s="191">
        <f t="shared" si="660"/>
        <v>0</v>
      </c>
      <c r="Y235" s="191">
        <f t="shared" ref="Y235:Z235" si="664">SUM(Y236:Y242)</f>
        <v>0</v>
      </c>
      <c r="Z235" s="191">
        <f t="shared" si="664"/>
        <v>0</v>
      </c>
      <c r="AA235" s="191">
        <f t="shared" si="660"/>
        <v>0</v>
      </c>
      <c r="AB235" s="191">
        <f t="shared" si="660"/>
        <v>0</v>
      </c>
      <c r="AC235" s="191">
        <f t="shared" si="660"/>
        <v>0</v>
      </c>
      <c r="AD235" s="191">
        <f t="shared" si="660"/>
        <v>0</v>
      </c>
      <c r="AE235" s="191">
        <f t="shared" si="628"/>
        <v>0</v>
      </c>
      <c r="AF235" s="191">
        <f>SUM(AF236:AF242)</f>
        <v>0</v>
      </c>
      <c r="AG235" s="191">
        <f>SUM(AG236:AG242)</f>
        <v>250000</v>
      </c>
      <c r="AH235" s="191">
        <f>SUM(AH236:AH242)</f>
        <v>0</v>
      </c>
      <c r="AI235" s="191">
        <f t="shared" si="629"/>
        <v>250000</v>
      </c>
      <c r="AJ235" s="191">
        <f>SUM(AJ236:AJ242)</f>
        <v>0</v>
      </c>
      <c r="AK235" s="191">
        <f>SUM(AK236:AK242)</f>
        <v>0</v>
      </c>
      <c r="AL235" s="191">
        <f>SUM(AL236:AL242)</f>
        <v>0</v>
      </c>
      <c r="AM235" s="191">
        <f t="shared" si="630"/>
        <v>0</v>
      </c>
      <c r="AN235" s="191">
        <f>SUM(AN236:AN242)</f>
        <v>0</v>
      </c>
      <c r="AO235" s="191">
        <f>SUM(AO236:AO242)</f>
        <v>0</v>
      </c>
      <c r="AP235" s="191">
        <f>SUM(AP236:AP242)</f>
        <v>1250000</v>
      </c>
      <c r="AQ235" s="191">
        <f t="shared" si="631"/>
        <v>1250000</v>
      </c>
      <c r="AR235" s="191">
        <f t="shared" si="632"/>
        <v>1500000</v>
      </c>
    </row>
    <row r="236" spans="2:44" x14ac:dyDescent="0.25">
      <c r="B236" s="180" t="s">
        <v>801</v>
      </c>
      <c r="C236" s="181" t="s">
        <v>802</v>
      </c>
      <c r="D2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1250000</v>
      </c>
      <c r="F236" s="182">
        <f t="shared" ref="F236:F239" si="665">D236+E236</f>
        <v>1250000</v>
      </c>
      <c r="G236" s="182"/>
      <c r="H236" s="182">
        <f t="shared" ref="H236:H239" si="666">F236-G236</f>
        <v>1250000</v>
      </c>
      <c r="I236" s="182"/>
      <c r="J236" s="182">
        <f t="shared" ref="J236:J239" si="667">F236-I236</f>
        <v>1250000</v>
      </c>
      <c r="K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1250000</v>
      </c>
      <c r="V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2">
        <f t="shared" ref="AE236:AE239" si="668">AB236+AC236+AD236</f>
        <v>0</v>
      </c>
      <c r="AF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2">
        <f t="shared" ref="AI236:AI239" si="669">AF236+AG236+AH236</f>
        <v>0</v>
      </c>
      <c r="AJ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2">
        <f t="shared" ref="AM236:AM239" si="670">AJ236+AK236+AL236</f>
        <v>0</v>
      </c>
      <c r="AN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1250000</v>
      </c>
      <c r="AQ236" s="182">
        <f t="shared" ref="AQ236:AQ239" si="671">AN236+AO236+AP236</f>
        <v>1250000</v>
      </c>
      <c r="AR236" s="182">
        <f t="shared" ref="AR236:AR239" si="672">AE236+AI236+AM236+AQ236</f>
        <v>1250000</v>
      </c>
    </row>
    <row r="237" spans="2:44" x14ac:dyDescent="0.25">
      <c r="B237" s="180" t="s">
        <v>803</v>
      </c>
      <c r="C237" s="181" t="s">
        <v>804</v>
      </c>
      <c r="D2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2">
        <f t="shared" si="665"/>
        <v>0</v>
      </c>
      <c r="G237" s="182"/>
      <c r="H237" s="182">
        <f t="shared" si="666"/>
        <v>0</v>
      </c>
      <c r="I237" s="182"/>
      <c r="J237" s="182">
        <f t="shared" si="667"/>
        <v>0</v>
      </c>
      <c r="K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2">
        <f t="shared" si="668"/>
        <v>0</v>
      </c>
      <c r="AF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2">
        <f t="shared" si="669"/>
        <v>0</v>
      </c>
      <c r="AJ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2">
        <f t="shared" si="670"/>
        <v>0</v>
      </c>
      <c r="AN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2">
        <f t="shared" si="671"/>
        <v>0</v>
      </c>
      <c r="AR237" s="182">
        <f t="shared" si="672"/>
        <v>0</v>
      </c>
    </row>
    <row r="238" spans="2:44" x14ac:dyDescent="0.25">
      <c r="B238" s="180" t="s">
        <v>312</v>
      </c>
      <c r="C238" s="181" t="s">
        <v>805</v>
      </c>
      <c r="D2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2">
        <f t="shared" si="665"/>
        <v>0</v>
      </c>
      <c r="G238" s="182"/>
      <c r="H238" s="182">
        <f t="shared" si="666"/>
        <v>0</v>
      </c>
      <c r="I238" s="182"/>
      <c r="J238" s="182">
        <f t="shared" si="667"/>
        <v>0</v>
      </c>
      <c r="K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2">
        <f t="shared" si="668"/>
        <v>0</v>
      </c>
      <c r="AF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2">
        <f t="shared" si="669"/>
        <v>0</v>
      </c>
      <c r="AJ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2">
        <f t="shared" si="670"/>
        <v>0</v>
      </c>
      <c r="AN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2">
        <f t="shared" si="671"/>
        <v>0</v>
      </c>
      <c r="AR238" s="182">
        <f t="shared" si="672"/>
        <v>0</v>
      </c>
    </row>
    <row r="239" spans="2:44" x14ac:dyDescent="0.25">
      <c r="B239" s="180" t="s">
        <v>806</v>
      </c>
      <c r="C239" s="181" t="s">
        <v>807</v>
      </c>
      <c r="D2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250000</v>
      </c>
      <c r="E2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2">
        <f t="shared" si="665"/>
        <v>250000</v>
      </c>
      <c r="G239" s="182"/>
      <c r="H239" s="182">
        <f t="shared" si="666"/>
        <v>250000</v>
      </c>
      <c r="I239" s="182"/>
      <c r="J239" s="182">
        <f t="shared" si="667"/>
        <v>250000</v>
      </c>
      <c r="K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250000</v>
      </c>
      <c r="V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2">
        <f t="shared" si="668"/>
        <v>0</v>
      </c>
      <c r="AF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250000</v>
      </c>
      <c r="AH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2">
        <f t="shared" si="669"/>
        <v>250000</v>
      </c>
      <c r="AJ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2">
        <f t="shared" si="670"/>
        <v>0</v>
      </c>
      <c r="AN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2">
        <f t="shared" si="671"/>
        <v>0</v>
      </c>
      <c r="AR239" s="182">
        <f t="shared" si="672"/>
        <v>250000</v>
      </c>
    </row>
    <row r="240" spans="2:44" x14ac:dyDescent="0.25">
      <c r="B240" s="180" t="s">
        <v>808</v>
      </c>
      <c r="C240" s="181" t="s">
        <v>805</v>
      </c>
      <c r="D2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2">
        <f t="shared" si="622"/>
        <v>0</v>
      </c>
      <c r="G240" s="182"/>
      <c r="H240" s="182">
        <f t="shared" si="623"/>
        <v>0</v>
      </c>
      <c r="I240" s="182"/>
      <c r="J240" s="182">
        <f t="shared" si="624"/>
        <v>0</v>
      </c>
      <c r="K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2">
        <f t="shared" si="628"/>
        <v>0</v>
      </c>
      <c r="AF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2">
        <f t="shared" si="629"/>
        <v>0</v>
      </c>
      <c r="AJ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2">
        <f t="shared" si="630"/>
        <v>0</v>
      </c>
      <c r="AN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2">
        <f t="shared" si="631"/>
        <v>0</v>
      </c>
      <c r="AR240" s="182">
        <f t="shared" si="632"/>
        <v>0</v>
      </c>
    </row>
    <row r="241" spans="2:44" x14ac:dyDescent="0.25">
      <c r="B241" s="180" t="s">
        <v>809</v>
      </c>
      <c r="C241" s="181" t="s">
        <v>810</v>
      </c>
      <c r="D2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2">
        <f t="shared" ref="F241" si="673">D241+E241</f>
        <v>0</v>
      </c>
      <c r="G241" s="182"/>
      <c r="H241" s="182">
        <f t="shared" ref="H241" si="674">F241-G241</f>
        <v>0</v>
      </c>
      <c r="I241" s="182"/>
      <c r="J241" s="182">
        <f t="shared" ref="J241" si="675">F241-I241</f>
        <v>0</v>
      </c>
      <c r="K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2">
        <f t="shared" ref="AE241" si="676">AB241+AC241+AD241</f>
        <v>0</v>
      </c>
      <c r="AF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2">
        <f t="shared" ref="AI241" si="677">AF241+AG241+AH241</f>
        <v>0</v>
      </c>
      <c r="AJ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2">
        <f t="shared" ref="AM241" si="678">AJ241+AK241+AL241</f>
        <v>0</v>
      </c>
      <c r="AN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2">
        <f t="shared" ref="AQ241" si="679">AN241+AO241+AP241</f>
        <v>0</v>
      </c>
      <c r="AR241" s="182">
        <f t="shared" ref="AR241" si="680">AE241+AI241+AM241+AQ241</f>
        <v>0</v>
      </c>
    </row>
    <row r="242" spans="2:44" x14ac:dyDescent="0.25">
      <c r="B242" s="180" t="s">
        <v>811</v>
      </c>
      <c r="C242" s="181" t="s">
        <v>812</v>
      </c>
      <c r="D2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2">
        <f t="shared" ref="F242" si="681">D242+E242</f>
        <v>0</v>
      </c>
      <c r="G242" s="182"/>
      <c r="H242" s="182">
        <f t="shared" ref="H242" si="682">F242-G242</f>
        <v>0</v>
      </c>
      <c r="I242" s="182"/>
      <c r="J242" s="182">
        <f t="shared" ref="J242" si="683">F242-I242</f>
        <v>0</v>
      </c>
      <c r="K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2">
        <f t="shared" ref="AE242" si="684">AB242+AC242+AD242</f>
        <v>0</v>
      </c>
      <c r="AF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2">
        <f t="shared" ref="AI242" si="685">AF242+AG242+AH242</f>
        <v>0</v>
      </c>
      <c r="AJ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2">
        <f t="shared" ref="AM242" si="686">AJ242+AK242+AL242</f>
        <v>0</v>
      </c>
      <c r="AN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2">
        <f t="shared" ref="AQ242" si="687">AN242+AO242+AP242</f>
        <v>0</v>
      </c>
      <c r="AR242" s="182">
        <f t="shared" ref="AR242" si="688">AE242+AI242+AM242+AQ242</f>
        <v>0</v>
      </c>
    </row>
    <row r="243" spans="2:44" x14ac:dyDescent="0.25">
      <c r="B243" s="189" t="s">
        <v>313</v>
      </c>
      <c r="C243" s="190" t="s">
        <v>191</v>
      </c>
      <c r="D243" s="191">
        <f>SUM(D244:D259)</f>
        <v>400</v>
      </c>
      <c r="E243" s="191">
        <f>SUM(E244:E259)</f>
        <v>1500000</v>
      </c>
      <c r="F243" s="191">
        <f t="shared" si="622"/>
        <v>1500400</v>
      </c>
      <c r="G243" s="191">
        <f>SUM(G244:G259)</f>
        <v>0</v>
      </c>
      <c r="H243" s="191">
        <f t="shared" si="623"/>
        <v>1500400</v>
      </c>
      <c r="I243" s="191">
        <f>SUM(I244:I259)</f>
        <v>0</v>
      </c>
      <c r="J243" s="191">
        <f t="shared" si="624"/>
        <v>1500400</v>
      </c>
      <c r="K243" s="191">
        <f t="shared" ref="K243:AD243" si="689">SUM(K244:K259)</f>
        <v>0</v>
      </c>
      <c r="L243" s="191">
        <f t="shared" si="689"/>
        <v>0</v>
      </c>
      <c r="M243" s="191">
        <f t="shared" si="689"/>
        <v>0</v>
      </c>
      <c r="N243" s="191">
        <f t="shared" si="689"/>
        <v>0</v>
      </c>
      <c r="O243" s="191">
        <f t="shared" si="689"/>
        <v>0</v>
      </c>
      <c r="P243" s="191">
        <f t="shared" ref="P243:Q243" si="690">SUM(P244:P259)</f>
        <v>0</v>
      </c>
      <c r="Q243" s="191">
        <f t="shared" si="690"/>
        <v>0</v>
      </c>
      <c r="R243" s="191">
        <f t="shared" si="689"/>
        <v>0</v>
      </c>
      <c r="S243" s="191">
        <f t="shared" si="689"/>
        <v>0</v>
      </c>
      <c r="T243" s="191">
        <f t="shared" ref="T243" si="691">SUM(T244:T259)</f>
        <v>0</v>
      </c>
      <c r="U243" s="191">
        <f t="shared" si="689"/>
        <v>1500400</v>
      </c>
      <c r="V243" s="191">
        <f t="shared" si="689"/>
        <v>0</v>
      </c>
      <c r="W243" s="191">
        <f t="shared" ref="W243" si="692">SUM(W244:W259)</f>
        <v>0</v>
      </c>
      <c r="X243" s="191">
        <f t="shared" si="689"/>
        <v>0</v>
      </c>
      <c r="Y243" s="191">
        <f t="shared" ref="Y243:Z243" si="693">SUM(Y244:Y259)</f>
        <v>0</v>
      </c>
      <c r="Z243" s="191">
        <f t="shared" si="693"/>
        <v>0</v>
      </c>
      <c r="AA243" s="191">
        <f t="shared" si="689"/>
        <v>0</v>
      </c>
      <c r="AB243" s="191">
        <f t="shared" si="689"/>
        <v>0</v>
      </c>
      <c r="AC243" s="191">
        <f t="shared" si="689"/>
        <v>0</v>
      </c>
      <c r="AD243" s="191">
        <f t="shared" si="689"/>
        <v>0</v>
      </c>
      <c r="AE243" s="191">
        <f t="shared" si="628"/>
        <v>0</v>
      </c>
      <c r="AF243" s="191">
        <f>SUM(AF244:AF259)</f>
        <v>0</v>
      </c>
      <c r="AG243" s="191">
        <f>SUM(AG244:AG259)</f>
        <v>200</v>
      </c>
      <c r="AH243" s="191">
        <f>SUM(AH244:AH259)</f>
        <v>1500200</v>
      </c>
      <c r="AI243" s="191">
        <f t="shared" si="629"/>
        <v>1500400</v>
      </c>
      <c r="AJ243" s="191">
        <f>SUM(AJ244:AJ259)</f>
        <v>0</v>
      </c>
      <c r="AK243" s="191">
        <f>SUM(AK244:AK259)</f>
        <v>0</v>
      </c>
      <c r="AL243" s="191">
        <f>SUM(AL244:AL259)</f>
        <v>0</v>
      </c>
      <c r="AM243" s="191">
        <f t="shared" si="630"/>
        <v>0</v>
      </c>
      <c r="AN243" s="191">
        <f>SUM(AN244:AN259)</f>
        <v>0</v>
      </c>
      <c r="AO243" s="191">
        <f>SUM(AO244:AO259)</f>
        <v>0</v>
      </c>
      <c r="AP243" s="191">
        <f>SUM(AP244:AP259)</f>
        <v>0</v>
      </c>
      <c r="AQ243" s="191">
        <f t="shared" si="631"/>
        <v>0</v>
      </c>
      <c r="AR243" s="191">
        <f t="shared" si="632"/>
        <v>1500400</v>
      </c>
    </row>
    <row r="244" spans="2:44" x14ac:dyDescent="0.25">
      <c r="B244" s="180" t="s">
        <v>813</v>
      </c>
      <c r="C244" s="181" t="s">
        <v>814</v>
      </c>
      <c r="D2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2">
        <f t="shared" si="622"/>
        <v>0</v>
      </c>
      <c r="G244" s="182"/>
      <c r="H244" s="182">
        <f t="shared" si="623"/>
        <v>0</v>
      </c>
      <c r="I244" s="182"/>
      <c r="J244" s="182">
        <f t="shared" si="624"/>
        <v>0</v>
      </c>
      <c r="K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2">
        <f t="shared" si="628"/>
        <v>0</v>
      </c>
      <c r="AF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2">
        <f t="shared" si="629"/>
        <v>0</v>
      </c>
      <c r="AJ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2">
        <f t="shared" si="630"/>
        <v>0</v>
      </c>
      <c r="AN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2">
        <f t="shared" si="631"/>
        <v>0</v>
      </c>
      <c r="AR244" s="182">
        <f t="shared" si="632"/>
        <v>0</v>
      </c>
    </row>
    <row r="245" spans="2:44" x14ac:dyDescent="0.25">
      <c r="B245" s="180" t="s">
        <v>815</v>
      </c>
      <c r="C245" s="181" t="s">
        <v>816</v>
      </c>
      <c r="D2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2">
        <f t="shared" ref="F245:F253" si="694">D245+E245</f>
        <v>0</v>
      </c>
      <c r="G245" s="182"/>
      <c r="H245" s="182">
        <f t="shared" ref="H245:H253" si="695">F245-G245</f>
        <v>0</v>
      </c>
      <c r="I245" s="182"/>
      <c r="J245" s="182">
        <f t="shared" ref="J245:J253" si="696">F245-I245</f>
        <v>0</v>
      </c>
      <c r="K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2">
        <f t="shared" ref="AE245:AE253" si="697">AB245+AC245+AD245</f>
        <v>0</v>
      </c>
      <c r="AF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2">
        <f t="shared" ref="AI245:AI253" si="698">AF245+AG245+AH245</f>
        <v>0</v>
      </c>
      <c r="AJ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2">
        <f t="shared" ref="AM245:AM253" si="699">AJ245+AK245+AL245</f>
        <v>0</v>
      </c>
      <c r="AN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2">
        <f t="shared" ref="AQ245:AQ253" si="700">AN245+AO245+AP245</f>
        <v>0</v>
      </c>
      <c r="AR245" s="182">
        <f t="shared" ref="AR245:AR253" si="701">AE245+AI245+AM245+AQ245</f>
        <v>0</v>
      </c>
    </row>
    <row r="246" spans="2:44" x14ac:dyDescent="0.25">
      <c r="B246" s="180" t="s">
        <v>817</v>
      </c>
      <c r="C246" s="181" t="s">
        <v>818</v>
      </c>
      <c r="D2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2">
        <f t="shared" si="694"/>
        <v>0</v>
      </c>
      <c r="G246" s="182"/>
      <c r="H246" s="182">
        <f t="shared" si="695"/>
        <v>0</v>
      </c>
      <c r="I246" s="182"/>
      <c r="J246" s="182">
        <f t="shared" si="696"/>
        <v>0</v>
      </c>
      <c r="K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2">
        <f t="shared" si="697"/>
        <v>0</v>
      </c>
      <c r="AF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2">
        <f t="shared" si="698"/>
        <v>0</v>
      </c>
      <c r="AJ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2">
        <f t="shared" si="699"/>
        <v>0</v>
      </c>
      <c r="AN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2">
        <f t="shared" si="700"/>
        <v>0</v>
      </c>
      <c r="AR246" s="182">
        <f t="shared" si="701"/>
        <v>0</v>
      </c>
    </row>
    <row r="247" spans="2:44" x14ac:dyDescent="0.25">
      <c r="B247" s="180" t="s">
        <v>314</v>
      </c>
      <c r="C247" s="181" t="s">
        <v>192</v>
      </c>
      <c r="D2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2">
        <f t="shared" si="694"/>
        <v>0</v>
      </c>
      <c r="G247" s="182"/>
      <c r="H247" s="182">
        <f t="shared" si="695"/>
        <v>0</v>
      </c>
      <c r="I247" s="182"/>
      <c r="J247" s="182">
        <f t="shared" si="696"/>
        <v>0</v>
      </c>
      <c r="K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2">
        <f t="shared" si="697"/>
        <v>0</v>
      </c>
      <c r="AF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2">
        <f t="shared" si="698"/>
        <v>0</v>
      </c>
      <c r="AJ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2">
        <f t="shared" si="699"/>
        <v>0</v>
      </c>
      <c r="AN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2">
        <f t="shared" si="700"/>
        <v>0</v>
      </c>
      <c r="AR247" s="182">
        <f t="shared" si="701"/>
        <v>0</v>
      </c>
    </row>
    <row r="248" spans="2:44" x14ac:dyDescent="0.25">
      <c r="B248" s="180" t="s">
        <v>819</v>
      </c>
      <c r="C248" s="181" t="s">
        <v>820</v>
      </c>
      <c r="D2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v>
      </c>
      <c r="E2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1500000</v>
      </c>
      <c r="F248" s="182">
        <f t="shared" si="694"/>
        <v>1500400</v>
      </c>
      <c r="G248" s="182"/>
      <c r="H248" s="182">
        <f t="shared" si="695"/>
        <v>1500400</v>
      </c>
      <c r="I248" s="182"/>
      <c r="J248" s="182">
        <f t="shared" si="696"/>
        <v>1500400</v>
      </c>
      <c r="K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1500400</v>
      </c>
      <c r="V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2">
        <f t="shared" si="697"/>
        <v>0</v>
      </c>
      <c r="AF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v>
      </c>
      <c r="AH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1500200</v>
      </c>
      <c r="AI248" s="182">
        <f t="shared" si="698"/>
        <v>1500400</v>
      </c>
      <c r="AJ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2">
        <f t="shared" si="699"/>
        <v>0</v>
      </c>
      <c r="AN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2">
        <f t="shared" si="700"/>
        <v>0</v>
      </c>
      <c r="AR248" s="182">
        <f t="shared" si="701"/>
        <v>1500400</v>
      </c>
    </row>
    <row r="249" spans="2:44" x14ac:dyDescent="0.25">
      <c r="B249" s="180" t="s">
        <v>821</v>
      </c>
      <c r="C249" s="181" t="s">
        <v>822</v>
      </c>
      <c r="D2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2">
        <f t="shared" si="694"/>
        <v>0</v>
      </c>
      <c r="G249" s="182"/>
      <c r="H249" s="182">
        <f t="shared" si="695"/>
        <v>0</v>
      </c>
      <c r="I249" s="182"/>
      <c r="J249" s="182">
        <f t="shared" si="696"/>
        <v>0</v>
      </c>
      <c r="K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2">
        <f t="shared" si="697"/>
        <v>0</v>
      </c>
      <c r="AF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2">
        <f t="shared" si="698"/>
        <v>0</v>
      </c>
      <c r="AJ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2">
        <f t="shared" si="699"/>
        <v>0</v>
      </c>
      <c r="AN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2">
        <f t="shared" si="700"/>
        <v>0</v>
      </c>
      <c r="AR249" s="182">
        <f t="shared" si="701"/>
        <v>0</v>
      </c>
    </row>
    <row r="250" spans="2:44" x14ac:dyDescent="0.25">
      <c r="B250" s="180" t="s">
        <v>315</v>
      </c>
      <c r="C250" s="181" t="s">
        <v>193</v>
      </c>
      <c r="D2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2">
        <f t="shared" si="694"/>
        <v>0</v>
      </c>
      <c r="G250" s="182"/>
      <c r="H250" s="182">
        <f t="shared" si="695"/>
        <v>0</v>
      </c>
      <c r="I250" s="182"/>
      <c r="J250" s="182">
        <f t="shared" si="696"/>
        <v>0</v>
      </c>
      <c r="K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2">
        <f t="shared" si="697"/>
        <v>0</v>
      </c>
      <c r="AF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2">
        <f t="shared" si="698"/>
        <v>0</v>
      </c>
      <c r="AJ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2">
        <f t="shared" si="699"/>
        <v>0</v>
      </c>
      <c r="AN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2">
        <f t="shared" si="700"/>
        <v>0</v>
      </c>
      <c r="AR250" s="182">
        <f t="shared" si="701"/>
        <v>0</v>
      </c>
    </row>
    <row r="251" spans="2:44" x14ac:dyDescent="0.25">
      <c r="B251" s="180" t="s">
        <v>823</v>
      </c>
      <c r="C251" s="181" t="s">
        <v>824</v>
      </c>
      <c r="D2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2">
        <f t="shared" si="694"/>
        <v>0</v>
      </c>
      <c r="G251" s="182"/>
      <c r="H251" s="182">
        <f t="shared" si="695"/>
        <v>0</v>
      </c>
      <c r="I251" s="182"/>
      <c r="J251" s="182">
        <f t="shared" si="696"/>
        <v>0</v>
      </c>
      <c r="K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2">
        <f t="shared" si="697"/>
        <v>0</v>
      </c>
      <c r="AF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2">
        <f t="shared" si="698"/>
        <v>0</v>
      </c>
      <c r="AJ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2">
        <f t="shared" si="699"/>
        <v>0</v>
      </c>
      <c r="AN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2">
        <f t="shared" si="700"/>
        <v>0</v>
      </c>
      <c r="AR251" s="182">
        <f t="shared" si="701"/>
        <v>0</v>
      </c>
    </row>
    <row r="252" spans="2:44" x14ac:dyDescent="0.25">
      <c r="B252" s="180" t="s">
        <v>825</v>
      </c>
      <c r="C252" s="181" t="s">
        <v>826</v>
      </c>
      <c r="D2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2">
        <f t="shared" si="694"/>
        <v>0</v>
      </c>
      <c r="G252" s="182"/>
      <c r="H252" s="182">
        <f t="shared" si="695"/>
        <v>0</v>
      </c>
      <c r="I252" s="182"/>
      <c r="J252" s="182">
        <f t="shared" si="696"/>
        <v>0</v>
      </c>
      <c r="K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2">
        <f t="shared" si="697"/>
        <v>0</v>
      </c>
      <c r="AF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2">
        <f t="shared" si="698"/>
        <v>0</v>
      </c>
      <c r="AJ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2">
        <f t="shared" si="699"/>
        <v>0</v>
      </c>
      <c r="AN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2">
        <f t="shared" si="700"/>
        <v>0</v>
      </c>
      <c r="AR252" s="182">
        <f t="shared" si="701"/>
        <v>0</v>
      </c>
    </row>
    <row r="253" spans="2:44" x14ac:dyDescent="0.25">
      <c r="B253" s="180" t="s">
        <v>316</v>
      </c>
      <c r="C253" s="181" t="s">
        <v>194</v>
      </c>
      <c r="D2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2">
        <f t="shared" si="694"/>
        <v>0</v>
      </c>
      <c r="G253" s="182"/>
      <c r="H253" s="182">
        <f t="shared" si="695"/>
        <v>0</v>
      </c>
      <c r="I253" s="182"/>
      <c r="J253" s="182">
        <f t="shared" si="696"/>
        <v>0</v>
      </c>
      <c r="K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2">
        <f t="shared" si="697"/>
        <v>0</v>
      </c>
      <c r="AF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2">
        <f t="shared" si="698"/>
        <v>0</v>
      </c>
      <c r="AJ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2">
        <f t="shared" si="699"/>
        <v>0</v>
      </c>
      <c r="AN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2">
        <f t="shared" si="700"/>
        <v>0</v>
      </c>
      <c r="AR253" s="182">
        <f t="shared" si="701"/>
        <v>0</v>
      </c>
    </row>
    <row r="254" spans="2:44" x14ac:dyDescent="0.25">
      <c r="B254" s="180" t="s">
        <v>827</v>
      </c>
      <c r="C254" s="181" t="s">
        <v>828</v>
      </c>
      <c r="D2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2">
        <f t="shared" si="622"/>
        <v>0</v>
      </c>
      <c r="G254" s="182"/>
      <c r="H254" s="182">
        <f t="shared" si="623"/>
        <v>0</v>
      </c>
      <c r="I254" s="182"/>
      <c r="J254" s="182">
        <f t="shared" si="624"/>
        <v>0</v>
      </c>
      <c r="K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2">
        <f t="shared" si="628"/>
        <v>0</v>
      </c>
      <c r="AF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2">
        <f t="shared" si="629"/>
        <v>0</v>
      </c>
      <c r="AJ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2">
        <f t="shared" si="630"/>
        <v>0</v>
      </c>
      <c r="AN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2">
        <f t="shared" si="631"/>
        <v>0</v>
      </c>
      <c r="AR254" s="182">
        <f t="shared" si="632"/>
        <v>0</v>
      </c>
    </row>
    <row r="255" spans="2:44" x14ac:dyDescent="0.25">
      <c r="B255" s="180" t="s">
        <v>829</v>
      </c>
      <c r="C255" s="181" t="s">
        <v>830</v>
      </c>
      <c r="D2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2">
        <f t="shared" si="622"/>
        <v>0</v>
      </c>
      <c r="G255" s="182"/>
      <c r="H255" s="182">
        <f t="shared" si="623"/>
        <v>0</v>
      </c>
      <c r="I255" s="182"/>
      <c r="J255" s="182">
        <f t="shared" si="624"/>
        <v>0</v>
      </c>
      <c r="K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2">
        <f t="shared" si="628"/>
        <v>0</v>
      </c>
      <c r="AF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2">
        <f t="shared" si="629"/>
        <v>0</v>
      </c>
      <c r="AJ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2">
        <f t="shared" si="630"/>
        <v>0</v>
      </c>
      <c r="AN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2">
        <f t="shared" si="631"/>
        <v>0</v>
      </c>
      <c r="AR255" s="182">
        <f t="shared" si="632"/>
        <v>0</v>
      </c>
    </row>
    <row r="256" spans="2:44" x14ac:dyDescent="0.25">
      <c r="B256" s="180" t="s">
        <v>831</v>
      </c>
      <c r="C256" s="181" t="s">
        <v>832</v>
      </c>
      <c r="D2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2">
        <f t="shared" si="622"/>
        <v>0</v>
      </c>
      <c r="G256" s="182"/>
      <c r="H256" s="182">
        <f t="shared" si="623"/>
        <v>0</v>
      </c>
      <c r="I256" s="182"/>
      <c r="J256" s="182">
        <f t="shared" si="624"/>
        <v>0</v>
      </c>
      <c r="K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2">
        <f t="shared" si="628"/>
        <v>0</v>
      </c>
      <c r="AF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2">
        <f t="shared" si="629"/>
        <v>0</v>
      </c>
      <c r="AJ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2">
        <f t="shared" si="630"/>
        <v>0</v>
      </c>
      <c r="AN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2">
        <f t="shared" si="631"/>
        <v>0</v>
      </c>
      <c r="AR256" s="182">
        <f t="shared" si="632"/>
        <v>0</v>
      </c>
    </row>
    <row r="257" spans="2:44" x14ac:dyDescent="0.25">
      <c r="B257" s="180" t="s">
        <v>833</v>
      </c>
      <c r="C257" s="181" t="s">
        <v>834</v>
      </c>
      <c r="D2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2">
        <f t="shared" ref="F257:F259" si="702">D257+E257</f>
        <v>0</v>
      </c>
      <c r="G257" s="182"/>
      <c r="H257" s="182">
        <f t="shared" ref="H257:H259" si="703">F257-G257</f>
        <v>0</v>
      </c>
      <c r="I257" s="182"/>
      <c r="J257" s="182">
        <f t="shared" ref="J257:J259" si="704">F257-I257</f>
        <v>0</v>
      </c>
      <c r="K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2">
        <f t="shared" ref="AE257:AE259" si="705">AB257+AC257+AD257</f>
        <v>0</v>
      </c>
      <c r="AF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2">
        <f t="shared" ref="AI257:AI259" si="706">AF257+AG257+AH257</f>
        <v>0</v>
      </c>
      <c r="AJ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2">
        <f t="shared" ref="AM257:AM259" si="707">AJ257+AK257+AL257</f>
        <v>0</v>
      </c>
      <c r="AN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2">
        <f t="shared" ref="AQ257:AQ259" si="708">AN257+AO257+AP257</f>
        <v>0</v>
      </c>
      <c r="AR257" s="182">
        <f t="shared" ref="AR257:AR259" si="709">AE257+AI257+AM257+AQ257</f>
        <v>0</v>
      </c>
    </row>
    <row r="258" spans="2:44" x14ac:dyDescent="0.25">
      <c r="B258" s="180" t="s">
        <v>317</v>
      </c>
      <c r="C258" s="181" t="s">
        <v>195</v>
      </c>
      <c r="D2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2">
        <f t="shared" si="702"/>
        <v>0</v>
      </c>
      <c r="G258" s="182"/>
      <c r="H258" s="182">
        <f t="shared" si="703"/>
        <v>0</v>
      </c>
      <c r="I258" s="182"/>
      <c r="J258" s="182">
        <f t="shared" si="704"/>
        <v>0</v>
      </c>
      <c r="K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2">
        <f t="shared" si="705"/>
        <v>0</v>
      </c>
      <c r="AF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2">
        <f t="shared" si="706"/>
        <v>0</v>
      </c>
      <c r="AJ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2">
        <f t="shared" si="707"/>
        <v>0</v>
      </c>
      <c r="AN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2">
        <f t="shared" si="708"/>
        <v>0</v>
      </c>
      <c r="AR258" s="182">
        <f t="shared" si="709"/>
        <v>0</v>
      </c>
    </row>
    <row r="259" spans="2:44" x14ac:dyDescent="0.25">
      <c r="B259" s="180" t="s">
        <v>835</v>
      </c>
      <c r="C259" s="181" t="s">
        <v>836</v>
      </c>
      <c r="D2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2">
        <f t="shared" si="702"/>
        <v>0</v>
      </c>
      <c r="G259" s="182"/>
      <c r="H259" s="182">
        <f t="shared" si="703"/>
        <v>0</v>
      </c>
      <c r="I259" s="182"/>
      <c r="J259" s="182">
        <f t="shared" si="704"/>
        <v>0</v>
      </c>
      <c r="K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2">
        <f t="shared" si="705"/>
        <v>0</v>
      </c>
      <c r="AF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2">
        <f t="shared" si="706"/>
        <v>0</v>
      </c>
      <c r="AJ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2">
        <f t="shared" si="707"/>
        <v>0</v>
      </c>
      <c r="AN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2">
        <f t="shared" si="708"/>
        <v>0</v>
      </c>
      <c r="AR259" s="182">
        <f t="shared" si="709"/>
        <v>0</v>
      </c>
    </row>
    <row r="260" spans="2:44" x14ac:dyDescent="0.25">
      <c r="B260" s="189" t="s">
        <v>318</v>
      </c>
      <c r="C260" s="190" t="s">
        <v>196</v>
      </c>
      <c r="D260" s="191">
        <f>SUM(D261:D266)</f>
        <v>0</v>
      </c>
      <c r="E260" s="191">
        <f>SUM(E261:E266)</f>
        <v>0</v>
      </c>
      <c r="F260" s="191">
        <f t="shared" si="622"/>
        <v>0</v>
      </c>
      <c r="G260" s="191">
        <f>SUM(G261:G266)</f>
        <v>0</v>
      </c>
      <c r="H260" s="191">
        <f t="shared" si="623"/>
        <v>0</v>
      </c>
      <c r="I260" s="191">
        <f>SUM(I261:I266)</f>
        <v>0</v>
      </c>
      <c r="J260" s="191">
        <f t="shared" si="624"/>
        <v>0</v>
      </c>
      <c r="K260" s="191">
        <f t="shared" ref="K260:AD260" si="710">SUM(K261:K266)</f>
        <v>0</v>
      </c>
      <c r="L260" s="191">
        <f t="shared" si="710"/>
        <v>0</v>
      </c>
      <c r="M260" s="191">
        <f t="shared" si="710"/>
        <v>0</v>
      </c>
      <c r="N260" s="191">
        <f t="shared" si="710"/>
        <v>0</v>
      </c>
      <c r="O260" s="191">
        <f t="shared" si="710"/>
        <v>0</v>
      </c>
      <c r="P260" s="191">
        <f t="shared" ref="P260:Q260" si="711">SUM(P261:P266)</f>
        <v>0</v>
      </c>
      <c r="Q260" s="191">
        <f t="shared" si="711"/>
        <v>0</v>
      </c>
      <c r="R260" s="191">
        <f t="shared" si="710"/>
        <v>0</v>
      </c>
      <c r="S260" s="191">
        <f t="shared" si="710"/>
        <v>0</v>
      </c>
      <c r="T260" s="191">
        <f t="shared" ref="T260" si="712">SUM(T261:T266)</f>
        <v>0</v>
      </c>
      <c r="U260" s="191">
        <f t="shared" si="710"/>
        <v>0</v>
      </c>
      <c r="V260" s="191">
        <f t="shared" si="710"/>
        <v>0</v>
      </c>
      <c r="W260" s="191">
        <f t="shared" ref="W260" si="713">SUM(W261:W266)</f>
        <v>0</v>
      </c>
      <c r="X260" s="191">
        <f t="shared" si="710"/>
        <v>0</v>
      </c>
      <c r="Y260" s="191">
        <f t="shared" ref="Y260:Z260" si="714">SUM(Y261:Y266)</f>
        <v>0</v>
      </c>
      <c r="Z260" s="191">
        <f t="shared" si="714"/>
        <v>0</v>
      </c>
      <c r="AA260" s="191">
        <f t="shared" si="710"/>
        <v>0</v>
      </c>
      <c r="AB260" s="191">
        <f t="shared" si="710"/>
        <v>0</v>
      </c>
      <c r="AC260" s="191">
        <f t="shared" si="710"/>
        <v>0</v>
      </c>
      <c r="AD260" s="191">
        <f t="shared" si="710"/>
        <v>0</v>
      </c>
      <c r="AE260" s="191">
        <f t="shared" si="628"/>
        <v>0</v>
      </c>
      <c r="AF260" s="191">
        <f>SUM(AF261:AF266)</f>
        <v>0</v>
      </c>
      <c r="AG260" s="191">
        <f>SUM(AG261:AG266)</f>
        <v>0</v>
      </c>
      <c r="AH260" s="191">
        <f>SUM(AH261:AH266)</f>
        <v>0</v>
      </c>
      <c r="AI260" s="191">
        <f t="shared" si="629"/>
        <v>0</v>
      </c>
      <c r="AJ260" s="191">
        <f>SUM(AJ261:AJ266)</f>
        <v>0</v>
      </c>
      <c r="AK260" s="191">
        <f>SUM(AK261:AK266)</f>
        <v>0</v>
      </c>
      <c r="AL260" s="191">
        <f>SUM(AL261:AL266)</f>
        <v>0</v>
      </c>
      <c r="AM260" s="191">
        <f t="shared" si="630"/>
        <v>0</v>
      </c>
      <c r="AN260" s="191">
        <f>SUM(AN261:AN266)</f>
        <v>0</v>
      </c>
      <c r="AO260" s="191">
        <f>SUM(AO261:AO266)</f>
        <v>0</v>
      </c>
      <c r="AP260" s="191">
        <f>SUM(AP261:AP266)</f>
        <v>0</v>
      </c>
      <c r="AQ260" s="191">
        <f t="shared" si="631"/>
        <v>0</v>
      </c>
      <c r="AR260" s="191">
        <f t="shared" si="632"/>
        <v>0</v>
      </c>
    </row>
    <row r="261" spans="2:44" x14ac:dyDescent="0.25">
      <c r="B261" s="180" t="s">
        <v>843</v>
      </c>
      <c r="C261" s="181" t="s">
        <v>844</v>
      </c>
      <c r="D2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2">
        <f t="shared" si="622"/>
        <v>0</v>
      </c>
      <c r="G261" s="182"/>
      <c r="H261" s="182">
        <f t="shared" si="623"/>
        <v>0</v>
      </c>
      <c r="I261" s="182"/>
      <c r="J261" s="182">
        <f t="shared" si="624"/>
        <v>0</v>
      </c>
      <c r="K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2">
        <f t="shared" si="628"/>
        <v>0</v>
      </c>
      <c r="AF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2">
        <f t="shared" si="629"/>
        <v>0</v>
      </c>
      <c r="AJ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2">
        <f t="shared" si="630"/>
        <v>0</v>
      </c>
      <c r="AN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2">
        <f t="shared" si="631"/>
        <v>0</v>
      </c>
      <c r="AR261" s="182">
        <f t="shared" si="632"/>
        <v>0</v>
      </c>
    </row>
    <row r="262" spans="2:44" x14ac:dyDescent="0.25">
      <c r="B262" s="180" t="s">
        <v>845</v>
      </c>
      <c r="C262" s="181" t="s">
        <v>846</v>
      </c>
      <c r="D2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2">
        <f t="shared" si="622"/>
        <v>0</v>
      </c>
      <c r="G262" s="182"/>
      <c r="H262" s="182">
        <f t="shared" si="623"/>
        <v>0</v>
      </c>
      <c r="I262" s="182"/>
      <c r="J262" s="182">
        <f t="shared" si="624"/>
        <v>0</v>
      </c>
      <c r="K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2">
        <f t="shared" si="628"/>
        <v>0</v>
      </c>
      <c r="AF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2">
        <f t="shared" si="629"/>
        <v>0</v>
      </c>
      <c r="AJ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2">
        <f t="shared" si="630"/>
        <v>0</v>
      </c>
      <c r="AN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2">
        <f t="shared" si="631"/>
        <v>0</v>
      </c>
      <c r="AR262" s="182">
        <f t="shared" si="632"/>
        <v>0</v>
      </c>
    </row>
    <row r="263" spans="2:44" x14ac:dyDescent="0.25">
      <c r="B263" s="180" t="s">
        <v>319</v>
      </c>
      <c r="C263" s="181" t="s">
        <v>197</v>
      </c>
      <c r="D2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2">
        <f t="shared" si="622"/>
        <v>0</v>
      </c>
      <c r="G263" s="182"/>
      <c r="H263" s="182">
        <f t="shared" si="623"/>
        <v>0</v>
      </c>
      <c r="I263" s="182"/>
      <c r="J263" s="182">
        <f t="shared" si="624"/>
        <v>0</v>
      </c>
      <c r="K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2">
        <f t="shared" si="628"/>
        <v>0</v>
      </c>
      <c r="AF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2">
        <f t="shared" si="629"/>
        <v>0</v>
      </c>
      <c r="AJ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2">
        <f t="shared" si="630"/>
        <v>0</v>
      </c>
      <c r="AN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2">
        <f t="shared" si="631"/>
        <v>0</v>
      </c>
      <c r="AR263" s="182">
        <f t="shared" si="632"/>
        <v>0</v>
      </c>
    </row>
    <row r="264" spans="2:44" x14ac:dyDescent="0.25">
      <c r="B264" s="180" t="s">
        <v>847</v>
      </c>
      <c r="C264" s="181" t="s">
        <v>848</v>
      </c>
      <c r="D2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2">
        <f t="shared" ref="F264:F266" si="715">D264+E264</f>
        <v>0</v>
      </c>
      <c r="G264" s="182"/>
      <c r="H264" s="182">
        <f t="shared" ref="H264:H266" si="716">F264-G264</f>
        <v>0</v>
      </c>
      <c r="I264" s="182"/>
      <c r="J264" s="182">
        <f t="shared" ref="J264:J266" si="717">F264-I264</f>
        <v>0</v>
      </c>
      <c r="K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2">
        <f t="shared" ref="AE264:AE266" si="718">AB264+AC264+AD264</f>
        <v>0</v>
      </c>
      <c r="AF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2">
        <f t="shared" ref="AI264:AI266" si="719">AF264+AG264+AH264</f>
        <v>0</v>
      </c>
      <c r="AJ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2">
        <f t="shared" ref="AM264:AM266" si="720">AJ264+AK264+AL264</f>
        <v>0</v>
      </c>
      <c r="AN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2">
        <f t="shared" ref="AQ264:AQ266" si="721">AN264+AO264+AP264</f>
        <v>0</v>
      </c>
      <c r="AR264" s="182">
        <f t="shared" ref="AR264:AR266" si="722">AE264+AI264+AM264+AQ264</f>
        <v>0</v>
      </c>
    </row>
    <row r="265" spans="2:44" x14ac:dyDescent="0.25">
      <c r="B265" s="180" t="s">
        <v>849</v>
      </c>
      <c r="C265" s="181" t="s">
        <v>850</v>
      </c>
      <c r="D2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2">
        <f t="shared" si="715"/>
        <v>0</v>
      </c>
      <c r="G265" s="182"/>
      <c r="H265" s="182">
        <f t="shared" si="716"/>
        <v>0</v>
      </c>
      <c r="I265" s="182"/>
      <c r="J265" s="182">
        <f t="shared" si="717"/>
        <v>0</v>
      </c>
      <c r="K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2">
        <f t="shared" si="718"/>
        <v>0</v>
      </c>
      <c r="AF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2">
        <f t="shared" si="719"/>
        <v>0</v>
      </c>
      <c r="AJ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2">
        <f t="shared" si="720"/>
        <v>0</v>
      </c>
      <c r="AN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2">
        <f t="shared" si="721"/>
        <v>0</v>
      </c>
      <c r="AR265" s="182">
        <f t="shared" si="722"/>
        <v>0</v>
      </c>
    </row>
    <row r="266" spans="2:44" x14ac:dyDescent="0.25">
      <c r="B266" s="180" t="s">
        <v>851</v>
      </c>
      <c r="C266" s="181" t="s">
        <v>852</v>
      </c>
      <c r="D2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2">
        <f t="shared" si="715"/>
        <v>0</v>
      </c>
      <c r="G266" s="182"/>
      <c r="H266" s="182">
        <f t="shared" si="716"/>
        <v>0</v>
      </c>
      <c r="I266" s="182"/>
      <c r="J266" s="182">
        <f t="shared" si="717"/>
        <v>0</v>
      </c>
      <c r="K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2">
        <f t="shared" si="718"/>
        <v>0</v>
      </c>
      <c r="AF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2">
        <f t="shared" si="719"/>
        <v>0</v>
      </c>
      <c r="AJ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2">
        <f t="shared" si="720"/>
        <v>0</v>
      </c>
      <c r="AN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2">
        <f t="shared" si="721"/>
        <v>0</v>
      </c>
      <c r="AR266" s="182">
        <f t="shared" si="722"/>
        <v>0</v>
      </c>
    </row>
    <row r="267" spans="2:44" x14ac:dyDescent="0.25">
      <c r="B267" s="189" t="s">
        <v>320</v>
      </c>
      <c r="C267" s="190" t="s">
        <v>198</v>
      </c>
      <c r="D267" s="191">
        <f>SUM(D268:D311)</f>
        <v>1500000</v>
      </c>
      <c r="E267" s="191">
        <f>SUM(E268:E311)</f>
        <v>0</v>
      </c>
      <c r="F267" s="191">
        <f t="shared" si="622"/>
        <v>1500000</v>
      </c>
      <c r="G267" s="191">
        <f>SUM(G268:G311)</f>
        <v>0</v>
      </c>
      <c r="H267" s="191">
        <f t="shared" si="623"/>
        <v>1500000</v>
      </c>
      <c r="I267" s="191">
        <f>SUM(I268:I311)</f>
        <v>0</v>
      </c>
      <c r="J267" s="191">
        <f t="shared" si="624"/>
        <v>1500000</v>
      </c>
      <c r="K267" s="191">
        <f t="shared" ref="K267:AD267" si="723">SUM(K268:K311)</f>
        <v>0</v>
      </c>
      <c r="L267" s="191">
        <f t="shared" si="723"/>
        <v>0</v>
      </c>
      <c r="M267" s="191">
        <f t="shared" si="723"/>
        <v>0</v>
      </c>
      <c r="N267" s="191">
        <f t="shared" si="723"/>
        <v>0</v>
      </c>
      <c r="O267" s="191">
        <f t="shared" si="723"/>
        <v>0</v>
      </c>
      <c r="P267" s="191">
        <f t="shared" ref="P267:Q267" si="724">SUM(P268:P311)</f>
        <v>0</v>
      </c>
      <c r="Q267" s="191">
        <f t="shared" si="724"/>
        <v>0</v>
      </c>
      <c r="R267" s="191">
        <f t="shared" si="723"/>
        <v>0</v>
      </c>
      <c r="S267" s="191">
        <f t="shared" si="723"/>
        <v>0</v>
      </c>
      <c r="T267" s="191">
        <f t="shared" ref="T267" si="725">SUM(T268:T311)</f>
        <v>0</v>
      </c>
      <c r="U267" s="191">
        <f t="shared" si="723"/>
        <v>1500000</v>
      </c>
      <c r="V267" s="191">
        <f t="shared" si="723"/>
        <v>0</v>
      </c>
      <c r="W267" s="191">
        <f t="shared" ref="W267" si="726">SUM(W268:W311)</f>
        <v>0</v>
      </c>
      <c r="X267" s="191">
        <f t="shared" si="723"/>
        <v>0</v>
      </c>
      <c r="Y267" s="191">
        <f t="shared" ref="Y267:Z267" si="727">SUM(Y268:Y311)</f>
        <v>0</v>
      </c>
      <c r="Z267" s="191">
        <f t="shared" si="727"/>
        <v>0</v>
      </c>
      <c r="AA267" s="191">
        <f t="shared" si="723"/>
        <v>0</v>
      </c>
      <c r="AB267" s="191">
        <f t="shared" si="723"/>
        <v>0</v>
      </c>
      <c r="AC267" s="191">
        <f t="shared" si="723"/>
        <v>0</v>
      </c>
      <c r="AD267" s="191">
        <f t="shared" si="723"/>
        <v>0</v>
      </c>
      <c r="AE267" s="191">
        <f t="shared" si="628"/>
        <v>0</v>
      </c>
      <c r="AF267" s="191">
        <f>SUM(AF268:AF311)</f>
        <v>1500000</v>
      </c>
      <c r="AG267" s="191">
        <f>SUM(AG268:AG311)</f>
        <v>0</v>
      </c>
      <c r="AH267" s="191">
        <f>SUM(AH268:AH311)</f>
        <v>0</v>
      </c>
      <c r="AI267" s="191">
        <f t="shared" si="629"/>
        <v>1500000</v>
      </c>
      <c r="AJ267" s="191">
        <f>SUM(AJ268:AJ311)</f>
        <v>0</v>
      </c>
      <c r="AK267" s="191">
        <f>SUM(AK268:AK311)</f>
        <v>0</v>
      </c>
      <c r="AL267" s="191">
        <f>SUM(AL268:AL311)</f>
        <v>0</v>
      </c>
      <c r="AM267" s="191">
        <f t="shared" si="630"/>
        <v>0</v>
      </c>
      <c r="AN267" s="191">
        <f>SUM(AN268:AN311)</f>
        <v>0</v>
      </c>
      <c r="AO267" s="191">
        <f>SUM(AO268:AO311)</f>
        <v>0</v>
      </c>
      <c r="AP267" s="191">
        <f>SUM(AP268:AP311)</f>
        <v>0</v>
      </c>
      <c r="AQ267" s="191">
        <f t="shared" si="631"/>
        <v>0</v>
      </c>
      <c r="AR267" s="191">
        <f t="shared" si="632"/>
        <v>1500000</v>
      </c>
    </row>
    <row r="268" spans="2:44" x14ac:dyDescent="0.25">
      <c r="B268" s="180" t="s">
        <v>853</v>
      </c>
      <c r="C268" s="181" t="s">
        <v>854</v>
      </c>
      <c r="D2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2">
        <f t="shared" si="622"/>
        <v>0</v>
      </c>
      <c r="G268" s="182"/>
      <c r="H268" s="182">
        <f t="shared" si="623"/>
        <v>0</v>
      </c>
      <c r="I268" s="182"/>
      <c r="J268" s="182">
        <f t="shared" si="624"/>
        <v>0</v>
      </c>
      <c r="K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2">
        <f t="shared" si="628"/>
        <v>0</v>
      </c>
      <c r="AF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2">
        <f t="shared" si="629"/>
        <v>0</v>
      </c>
      <c r="AJ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2">
        <f t="shared" si="630"/>
        <v>0</v>
      </c>
      <c r="AN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2">
        <f t="shared" si="631"/>
        <v>0</v>
      </c>
      <c r="AR268" s="182">
        <f t="shared" si="632"/>
        <v>0</v>
      </c>
    </row>
    <row r="269" spans="2:44" x14ac:dyDescent="0.25">
      <c r="B269" s="180" t="s">
        <v>321</v>
      </c>
      <c r="C269" s="181" t="s">
        <v>855</v>
      </c>
      <c r="D2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2">
        <f t="shared" ref="F269:F300" si="728">D269+E269</f>
        <v>0</v>
      </c>
      <c r="G269" s="182"/>
      <c r="H269" s="182">
        <f t="shared" ref="H269:H300" si="729">F269-G269</f>
        <v>0</v>
      </c>
      <c r="I269" s="182"/>
      <c r="J269" s="182">
        <f t="shared" ref="J269:J300" si="730">F269-I269</f>
        <v>0</v>
      </c>
      <c r="K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2">
        <f t="shared" ref="AE269:AE300" si="731">AB269+AC269+AD269</f>
        <v>0</v>
      </c>
      <c r="AF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2">
        <f t="shared" ref="AI269:AI300" si="732">AF269+AG269+AH269</f>
        <v>0</v>
      </c>
      <c r="AJ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2">
        <f t="shared" ref="AM269:AM300" si="733">AJ269+AK269+AL269</f>
        <v>0</v>
      </c>
      <c r="AN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2">
        <f t="shared" ref="AQ269:AQ300" si="734">AN269+AO269+AP269</f>
        <v>0</v>
      </c>
      <c r="AR269" s="182">
        <f t="shared" ref="AR269:AR300" si="735">AE269+AI269+AM269+AQ269</f>
        <v>0</v>
      </c>
    </row>
    <row r="270" spans="2:44" x14ac:dyDescent="0.25">
      <c r="B270" s="180" t="s">
        <v>856</v>
      </c>
      <c r="C270" s="181" t="s">
        <v>857</v>
      </c>
      <c r="D2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2">
        <f t="shared" si="728"/>
        <v>0</v>
      </c>
      <c r="G270" s="182"/>
      <c r="H270" s="182">
        <f t="shared" si="729"/>
        <v>0</v>
      </c>
      <c r="I270" s="182"/>
      <c r="J270" s="182">
        <f t="shared" si="730"/>
        <v>0</v>
      </c>
      <c r="K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2">
        <f t="shared" si="731"/>
        <v>0</v>
      </c>
      <c r="AF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2">
        <f t="shared" si="732"/>
        <v>0</v>
      </c>
      <c r="AJ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2">
        <f t="shared" si="733"/>
        <v>0</v>
      </c>
      <c r="AN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2">
        <f t="shared" si="734"/>
        <v>0</v>
      </c>
      <c r="AR270" s="182">
        <f t="shared" si="735"/>
        <v>0</v>
      </c>
    </row>
    <row r="271" spans="2:44" x14ac:dyDescent="0.25">
      <c r="B271" s="180" t="s">
        <v>858</v>
      </c>
      <c r="C271" s="181" t="s">
        <v>859</v>
      </c>
      <c r="D2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2">
        <f t="shared" si="728"/>
        <v>0</v>
      </c>
      <c r="G271" s="182"/>
      <c r="H271" s="182">
        <f t="shared" si="729"/>
        <v>0</v>
      </c>
      <c r="I271" s="182"/>
      <c r="J271" s="182">
        <f t="shared" si="730"/>
        <v>0</v>
      </c>
      <c r="K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2">
        <f t="shared" si="731"/>
        <v>0</v>
      </c>
      <c r="AF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2">
        <f t="shared" si="732"/>
        <v>0</v>
      </c>
      <c r="AJ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2">
        <f t="shared" si="733"/>
        <v>0</v>
      </c>
      <c r="AN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2">
        <f t="shared" si="734"/>
        <v>0</v>
      </c>
      <c r="AR271" s="182">
        <f t="shared" si="735"/>
        <v>0</v>
      </c>
    </row>
    <row r="272" spans="2:44" x14ac:dyDescent="0.25">
      <c r="B272" s="180" t="s">
        <v>860</v>
      </c>
      <c r="C272" s="181" t="s">
        <v>861</v>
      </c>
      <c r="D2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2">
        <f t="shared" si="728"/>
        <v>0</v>
      </c>
      <c r="G272" s="182"/>
      <c r="H272" s="182">
        <f t="shared" si="729"/>
        <v>0</v>
      </c>
      <c r="I272" s="182"/>
      <c r="J272" s="182">
        <f t="shared" si="730"/>
        <v>0</v>
      </c>
      <c r="K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2">
        <f t="shared" si="731"/>
        <v>0</v>
      </c>
      <c r="AF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2">
        <f t="shared" si="732"/>
        <v>0</v>
      </c>
      <c r="AJ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2">
        <f t="shared" si="733"/>
        <v>0</v>
      </c>
      <c r="AN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2">
        <f t="shared" si="734"/>
        <v>0</v>
      </c>
      <c r="AR272" s="182">
        <f t="shared" si="735"/>
        <v>0</v>
      </c>
    </row>
    <row r="273" spans="2:44" x14ac:dyDescent="0.25">
      <c r="B273" s="180" t="s">
        <v>862</v>
      </c>
      <c r="C273" s="181" t="s">
        <v>863</v>
      </c>
      <c r="D2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2">
        <f t="shared" si="728"/>
        <v>0</v>
      </c>
      <c r="G273" s="182"/>
      <c r="H273" s="182">
        <f t="shared" si="729"/>
        <v>0</v>
      </c>
      <c r="I273" s="182"/>
      <c r="J273" s="182">
        <f t="shared" si="730"/>
        <v>0</v>
      </c>
      <c r="K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2">
        <f t="shared" si="731"/>
        <v>0</v>
      </c>
      <c r="AF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2">
        <f t="shared" si="732"/>
        <v>0</v>
      </c>
      <c r="AJ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2">
        <f t="shared" si="733"/>
        <v>0</v>
      </c>
      <c r="AN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2">
        <f t="shared" si="734"/>
        <v>0</v>
      </c>
      <c r="AR273" s="182">
        <f t="shared" si="735"/>
        <v>0</v>
      </c>
    </row>
    <row r="274" spans="2:44" x14ac:dyDescent="0.25">
      <c r="B274" s="180" t="s">
        <v>864</v>
      </c>
      <c r="C274" s="181" t="s">
        <v>865</v>
      </c>
      <c r="D2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2">
        <f t="shared" si="728"/>
        <v>0</v>
      </c>
      <c r="G274" s="182"/>
      <c r="H274" s="182">
        <f t="shared" si="729"/>
        <v>0</v>
      </c>
      <c r="I274" s="182"/>
      <c r="J274" s="182">
        <f t="shared" si="730"/>
        <v>0</v>
      </c>
      <c r="K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2">
        <f t="shared" si="731"/>
        <v>0</v>
      </c>
      <c r="AF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2">
        <f t="shared" si="732"/>
        <v>0</v>
      </c>
      <c r="AJ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2">
        <f t="shared" si="733"/>
        <v>0</v>
      </c>
      <c r="AN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2">
        <f t="shared" si="734"/>
        <v>0</v>
      </c>
      <c r="AR274" s="182">
        <f t="shared" si="735"/>
        <v>0</v>
      </c>
    </row>
    <row r="275" spans="2:44" x14ac:dyDescent="0.25">
      <c r="B275" s="180" t="s">
        <v>866</v>
      </c>
      <c r="C275" s="181" t="s">
        <v>867</v>
      </c>
      <c r="D2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2">
        <f t="shared" si="728"/>
        <v>0</v>
      </c>
      <c r="G275" s="182"/>
      <c r="H275" s="182">
        <f t="shared" si="729"/>
        <v>0</v>
      </c>
      <c r="I275" s="182"/>
      <c r="J275" s="182">
        <f t="shared" si="730"/>
        <v>0</v>
      </c>
      <c r="K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2">
        <f t="shared" si="731"/>
        <v>0</v>
      </c>
      <c r="AF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2">
        <f t="shared" si="732"/>
        <v>0</v>
      </c>
      <c r="AJ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2">
        <f t="shared" si="733"/>
        <v>0</v>
      </c>
      <c r="AN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2">
        <f t="shared" si="734"/>
        <v>0</v>
      </c>
      <c r="AR275" s="182">
        <f t="shared" si="735"/>
        <v>0</v>
      </c>
    </row>
    <row r="276" spans="2:44" x14ac:dyDescent="0.25">
      <c r="B276" s="180" t="s">
        <v>322</v>
      </c>
      <c r="C276" s="181" t="s">
        <v>868</v>
      </c>
      <c r="D2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2">
        <f t="shared" si="728"/>
        <v>0</v>
      </c>
      <c r="G276" s="182"/>
      <c r="H276" s="182">
        <f t="shared" si="729"/>
        <v>0</v>
      </c>
      <c r="I276" s="182"/>
      <c r="J276" s="182">
        <f t="shared" si="730"/>
        <v>0</v>
      </c>
      <c r="K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2">
        <f t="shared" si="731"/>
        <v>0</v>
      </c>
      <c r="AF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2">
        <f t="shared" si="732"/>
        <v>0</v>
      </c>
      <c r="AJ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2">
        <f t="shared" si="733"/>
        <v>0</v>
      </c>
      <c r="AN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2">
        <f t="shared" si="734"/>
        <v>0</v>
      </c>
      <c r="AR276" s="182">
        <f t="shared" si="735"/>
        <v>0</v>
      </c>
    </row>
    <row r="277" spans="2:44" x14ac:dyDescent="0.25">
      <c r="B277" s="180" t="s">
        <v>869</v>
      </c>
      <c r="C277" s="181" t="s">
        <v>870</v>
      </c>
      <c r="D2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2">
        <f t="shared" si="728"/>
        <v>0</v>
      </c>
      <c r="G277" s="182"/>
      <c r="H277" s="182">
        <f t="shared" si="729"/>
        <v>0</v>
      </c>
      <c r="I277" s="182"/>
      <c r="J277" s="182">
        <f t="shared" si="730"/>
        <v>0</v>
      </c>
      <c r="K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2">
        <f t="shared" si="731"/>
        <v>0</v>
      </c>
      <c r="AF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2">
        <f t="shared" si="732"/>
        <v>0</v>
      </c>
      <c r="AJ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2">
        <f t="shared" si="733"/>
        <v>0</v>
      </c>
      <c r="AN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2">
        <f t="shared" si="734"/>
        <v>0</v>
      </c>
      <c r="AR277" s="182">
        <f t="shared" si="735"/>
        <v>0</v>
      </c>
    </row>
    <row r="278" spans="2:44" x14ac:dyDescent="0.25">
      <c r="B278" s="180" t="s">
        <v>871</v>
      </c>
      <c r="C278" s="181" t="s">
        <v>872</v>
      </c>
      <c r="D2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2">
        <f t="shared" si="728"/>
        <v>0</v>
      </c>
      <c r="G278" s="182"/>
      <c r="H278" s="182">
        <f t="shared" si="729"/>
        <v>0</v>
      </c>
      <c r="I278" s="182"/>
      <c r="J278" s="182">
        <f t="shared" si="730"/>
        <v>0</v>
      </c>
      <c r="K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2">
        <f t="shared" si="731"/>
        <v>0</v>
      </c>
      <c r="AF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2">
        <f t="shared" si="732"/>
        <v>0</v>
      </c>
      <c r="AJ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2">
        <f t="shared" si="733"/>
        <v>0</v>
      </c>
      <c r="AN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2">
        <f t="shared" si="734"/>
        <v>0</v>
      </c>
      <c r="AR278" s="182">
        <f t="shared" si="735"/>
        <v>0</v>
      </c>
    </row>
    <row r="279" spans="2:44" x14ac:dyDescent="0.25">
      <c r="B279" s="180" t="s">
        <v>873</v>
      </c>
      <c r="C279" s="181" t="s">
        <v>874</v>
      </c>
      <c r="D2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2">
        <f t="shared" si="728"/>
        <v>0</v>
      </c>
      <c r="G279" s="182"/>
      <c r="H279" s="182">
        <f t="shared" si="729"/>
        <v>0</v>
      </c>
      <c r="I279" s="182"/>
      <c r="J279" s="182">
        <f t="shared" si="730"/>
        <v>0</v>
      </c>
      <c r="K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2">
        <f t="shared" si="731"/>
        <v>0</v>
      </c>
      <c r="AF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2">
        <f t="shared" si="732"/>
        <v>0</v>
      </c>
      <c r="AJ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2">
        <f t="shared" si="733"/>
        <v>0</v>
      </c>
      <c r="AN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2">
        <f t="shared" si="734"/>
        <v>0</v>
      </c>
      <c r="AR279" s="182">
        <f t="shared" si="735"/>
        <v>0</v>
      </c>
    </row>
    <row r="280" spans="2:44" x14ac:dyDescent="0.25">
      <c r="B280" s="180" t="s">
        <v>875</v>
      </c>
      <c r="C280" s="181" t="s">
        <v>876</v>
      </c>
      <c r="D2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2">
        <f t="shared" si="728"/>
        <v>0</v>
      </c>
      <c r="G280" s="182"/>
      <c r="H280" s="182">
        <f t="shared" si="729"/>
        <v>0</v>
      </c>
      <c r="I280" s="182"/>
      <c r="J280" s="182">
        <f t="shared" si="730"/>
        <v>0</v>
      </c>
      <c r="K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2">
        <f t="shared" si="731"/>
        <v>0</v>
      </c>
      <c r="AF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2">
        <f t="shared" si="732"/>
        <v>0</v>
      </c>
      <c r="AJ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2">
        <f t="shared" si="733"/>
        <v>0</v>
      </c>
      <c r="AN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2">
        <f t="shared" si="734"/>
        <v>0</v>
      </c>
      <c r="AR280" s="182">
        <f t="shared" si="735"/>
        <v>0</v>
      </c>
    </row>
    <row r="281" spans="2:44" x14ac:dyDescent="0.25">
      <c r="B281" s="180" t="s">
        <v>877</v>
      </c>
      <c r="C281" s="181" t="s">
        <v>878</v>
      </c>
      <c r="D2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2">
        <f t="shared" si="728"/>
        <v>0</v>
      </c>
      <c r="G281" s="182"/>
      <c r="H281" s="182">
        <f t="shared" si="729"/>
        <v>0</v>
      </c>
      <c r="I281" s="182"/>
      <c r="J281" s="182">
        <f t="shared" si="730"/>
        <v>0</v>
      </c>
      <c r="K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2">
        <f t="shared" si="731"/>
        <v>0</v>
      </c>
      <c r="AF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2">
        <f t="shared" si="732"/>
        <v>0</v>
      </c>
      <c r="AJ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2">
        <f t="shared" si="733"/>
        <v>0</v>
      </c>
      <c r="AN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2">
        <f t="shared" si="734"/>
        <v>0</v>
      </c>
      <c r="AR281" s="182">
        <f t="shared" si="735"/>
        <v>0</v>
      </c>
    </row>
    <row r="282" spans="2:44" x14ac:dyDescent="0.25">
      <c r="B282" s="180" t="s">
        <v>879</v>
      </c>
      <c r="C282" s="181" t="s">
        <v>880</v>
      </c>
      <c r="D2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2">
        <f t="shared" si="728"/>
        <v>0</v>
      </c>
      <c r="G282" s="182"/>
      <c r="H282" s="182">
        <f t="shared" si="729"/>
        <v>0</v>
      </c>
      <c r="I282" s="182"/>
      <c r="J282" s="182">
        <f t="shared" si="730"/>
        <v>0</v>
      </c>
      <c r="K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2">
        <f t="shared" si="731"/>
        <v>0</v>
      </c>
      <c r="AF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2">
        <f t="shared" si="732"/>
        <v>0</v>
      </c>
      <c r="AJ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2">
        <f t="shared" si="733"/>
        <v>0</v>
      </c>
      <c r="AN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2">
        <f t="shared" si="734"/>
        <v>0</v>
      </c>
      <c r="AR282" s="182">
        <f t="shared" si="735"/>
        <v>0</v>
      </c>
    </row>
    <row r="283" spans="2:44" x14ac:dyDescent="0.25">
      <c r="B283" s="180" t="s">
        <v>881</v>
      </c>
      <c r="C283" s="181" t="s">
        <v>882</v>
      </c>
      <c r="D2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2">
        <f t="shared" si="728"/>
        <v>0</v>
      </c>
      <c r="G283" s="182"/>
      <c r="H283" s="182">
        <f t="shared" si="729"/>
        <v>0</v>
      </c>
      <c r="I283" s="182"/>
      <c r="J283" s="182">
        <f t="shared" si="730"/>
        <v>0</v>
      </c>
      <c r="K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2">
        <f t="shared" si="731"/>
        <v>0</v>
      </c>
      <c r="AF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2">
        <f t="shared" si="732"/>
        <v>0</v>
      </c>
      <c r="AJ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2">
        <f t="shared" si="733"/>
        <v>0</v>
      </c>
      <c r="AN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2">
        <f t="shared" si="734"/>
        <v>0</v>
      </c>
      <c r="AR283" s="182">
        <f t="shared" si="735"/>
        <v>0</v>
      </c>
    </row>
    <row r="284" spans="2:44" x14ac:dyDescent="0.25">
      <c r="B284" s="180" t="s">
        <v>883</v>
      </c>
      <c r="C284" s="181" t="s">
        <v>884</v>
      </c>
      <c r="D2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2">
        <f t="shared" si="728"/>
        <v>0</v>
      </c>
      <c r="G284" s="182"/>
      <c r="H284" s="182">
        <f t="shared" si="729"/>
        <v>0</v>
      </c>
      <c r="I284" s="182"/>
      <c r="J284" s="182">
        <f t="shared" si="730"/>
        <v>0</v>
      </c>
      <c r="K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2">
        <f t="shared" si="731"/>
        <v>0</v>
      </c>
      <c r="AF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2">
        <f t="shared" si="732"/>
        <v>0</v>
      </c>
      <c r="AJ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2">
        <f t="shared" si="733"/>
        <v>0</v>
      </c>
      <c r="AN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2">
        <f t="shared" si="734"/>
        <v>0</v>
      </c>
      <c r="AR284" s="182">
        <f t="shared" si="735"/>
        <v>0</v>
      </c>
    </row>
    <row r="285" spans="2:44" x14ac:dyDescent="0.25">
      <c r="B285" s="180" t="s">
        <v>323</v>
      </c>
      <c r="C285" s="181" t="s">
        <v>885</v>
      </c>
      <c r="D2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2">
        <f t="shared" si="728"/>
        <v>0</v>
      </c>
      <c r="G285" s="182"/>
      <c r="H285" s="182">
        <f t="shared" si="729"/>
        <v>0</v>
      </c>
      <c r="I285" s="182"/>
      <c r="J285" s="182">
        <f t="shared" si="730"/>
        <v>0</v>
      </c>
      <c r="K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2">
        <f t="shared" si="731"/>
        <v>0</v>
      </c>
      <c r="AF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2">
        <f t="shared" si="732"/>
        <v>0</v>
      </c>
      <c r="AJ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2">
        <f t="shared" si="733"/>
        <v>0</v>
      </c>
      <c r="AN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2">
        <f t="shared" si="734"/>
        <v>0</v>
      </c>
      <c r="AR285" s="182">
        <f t="shared" si="735"/>
        <v>0</v>
      </c>
    </row>
    <row r="286" spans="2:44" x14ac:dyDescent="0.25">
      <c r="B286" s="180" t="s">
        <v>886</v>
      </c>
      <c r="C286" s="181" t="s">
        <v>887</v>
      </c>
      <c r="D2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2">
        <f t="shared" si="728"/>
        <v>0</v>
      </c>
      <c r="G286" s="182"/>
      <c r="H286" s="182">
        <f t="shared" si="729"/>
        <v>0</v>
      </c>
      <c r="I286" s="182"/>
      <c r="J286" s="182">
        <f t="shared" si="730"/>
        <v>0</v>
      </c>
      <c r="K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2">
        <f t="shared" si="731"/>
        <v>0</v>
      </c>
      <c r="AF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2">
        <f t="shared" si="732"/>
        <v>0</v>
      </c>
      <c r="AJ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2">
        <f t="shared" si="733"/>
        <v>0</v>
      </c>
      <c r="AN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2">
        <f t="shared" si="734"/>
        <v>0</v>
      </c>
      <c r="AR286" s="182">
        <f t="shared" si="735"/>
        <v>0</v>
      </c>
    </row>
    <row r="287" spans="2:44" x14ac:dyDescent="0.25">
      <c r="B287" s="180" t="s">
        <v>888</v>
      </c>
      <c r="C287" s="181" t="s">
        <v>889</v>
      </c>
      <c r="D2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2">
        <f t="shared" si="728"/>
        <v>0</v>
      </c>
      <c r="G287" s="182"/>
      <c r="H287" s="182">
        <f t="shared" si="729"/>
        <v>0</v>
      </c>
      <c r="I287" s="182"/>
      <c r="J287" s="182">
        <f t="shared" si="730"/>
        <v>0</v>
      </c>
      <c r="K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2">
        <f t="shared" si="731"/>
        <v>0</v>
      </c>
      <c r="AF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2">
        <f t="shared" si="732"/>
        <v>0</v>
      </c>
      <c r="AJ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2">
        <f t="shared" si="733"/>
        <v>0</v>
      </c>
      <c r="AN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2">
        <f t="shared" si="734"/>
        <v>0</v>
      </c>
      <c r="AR287" s="182">
        <f t="shared" si="735"/>
        <v>0</v>
      </c>
    </row>
    <row r="288" spans="2:44" x14ac:dyDescent="0.25">
      <c r="B288" s="180" t="s">
        <v>890</v>
      </c>
      <c r="C288" s="181" t="s">
        <v>891</v>
      </c>
      <c r="D2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2">
        <f t="shared" si="728"/>
        <v>0</v>
      </c>
      <c r="G288" s="182"/>
      <c r="H288" s="182">
        <f t="shared" si="729"/>
        <v>0</v>
      </c>
      <c r="I288" s="182"/>
      <c r="J288" s="182">
        <f t="shared" si="730"/>
        <v>0</v>
      </c>
      <c r="K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2">
        <f t="shared" si="731"/>
        <v>0</v>
      </c>
      <c r="AF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2">
        <f t="shared" si="732"/>
        <v>0</v>
      </c>
      <c r="AJ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2">
        <f t="shared" si="733"/>
        <v>0</v>
      </c>
      <c r="AN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2">
        <f t="shared" si="734"/>
        <v>0</v>
      </c>
      <c r="AR288" s="182">
        <f t="shared" si="735"/>
        <v>0</v>
      </c>
    </row>
    <row r="289" spans="2:44" x14ac:dyDescent="0.25">
      <c r="B289" s="180" t="s">
        <v>892</v>
      </c>
      <c r="C289" s="181" t="s">
        <v>885</v>
      </c>
      <c r="D2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2">
        <f t="shared" si="728"/>
        <v>0</v>
      </c>
      <c r="G289" s="182"/>
      <c r="H289" s="182">
        <f t="shared" si="729"/>
        <v>0</v>
      </c>
      <c r="I289" s="182"/>
      <c r="J289" s="182">
        <f t="shared" si="730"/>
        <v>0</v>
      </c>
      <c r="K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2">
        <f t="shared" si="731"/>
        <v>0</v>
      </c>
      <c r="AF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2">
        <f t="shared" si="732"/>
        <v>0</v>
      </c>
      <c r="AJ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2">
        <f t="shared" si="733"/>
        <v>0</v>
      </c>
      <c r="AN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2">
        <f t="shared" si="734"/>
        <v>0</v>
      </c>
      <c r="AR289" s="182">
        <f t="shared" si="735"/>
        <v>0</v>
      </c>
    </row>
    <row r="290" spans="2:44" x14ac:dyDescent="0.25">
      <c r="B290" s="180" t="s">
        <v>893</v>
      </c>
      <c r="C290" s="181" t="s">
        <v>894</v>
      </c>
      <c r="D2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2">
        <f t="shared" si="728"/>
        <v>0</v>
      </c>
      <c r="G290" s="182"/>
      <c r="H290" s="182">
        <f t="shared" si="729"/>
        <v>0</v>
      </c>
      <c r="I290" s="182"/>
      <c r="J290" s="182">
        <f t="shared" si="730"/>
        <v>0</v>
      </c>
      <c r="K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2">
        <f t="shared" si="731"/>
        <v>0</v>
      </c>
      <c r="AF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2">
        <f t="shared" si="732"/>
        <v>0</v>
      </c>
      <c r="AJ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2">
        <f t="shared" si="733"/>
        <v>0</v>
      </c>
      <c r="AN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2">
        <f t="shared" si="734"/>
        <v>0</v>
      </c>
      <c r="AR290" s="182">
        <f t="shared" si="735"/>
        <v>0</v>
      </c>
    </row>
    <row r="291" spans="2:44" x14ac:dyDescent="0.25">
      <c r="B291" s="180" t="s">
        <v>895</v>
      </c>
      <c r="C291" s="181" t="s">
        <v>896</v>
      </c>
      <c r="D2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2">
        <f t="shared" si="728"/>
        <v>0</v>
      </c>
      <c r="G291" s="182"/>
      <c r="H291" s="182">
        <f t="shared" si="729"/>
        <v>0</v>
      </c>
      <c r="I291" s="182"/>
      <c r="J291" s="182">
        <f t="shared" si="730"/>
        <v>0</v>
      </c>
      <c r="K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2">
        <f t="shared" si="731"/>
        <v>0</v>
      </c>
      <c r="AF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2">
        <f t="shared" si="732"/>
        <v>0</v>
      </c>
      <c r="AJ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2">
        <f t="shared" si="733"/>
        <v>0</v>
      </c>
      <c r="AN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2">
        <f t="shared" si="734"/>
        <v>0</v>
      </c>
      <c r="AR291" s="182">
        <f t="shared" si="735"/>
        <v>0</v>
      </c>
    </row>
    <row r="292" spans="2:44" x14ac:dyDescent="0.25">
      <c r="B292" s="180" t="s">
        <v>897</v>
      </c>
      <c r="C292" s="181" t="s">
        <v>898</v>
      </c>
      <c r="D2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1500000</v>
      </c>
      <c r="E2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2">
        <f t="shared" si="728"/>
        <v>1500000</v>
      </c>
      <c r="G292" s="182"/>
      <c r="H292" s="182">
        <f t="shared" si="729"/>
        <v>1500000</v>
      </c>
      <c r="I292" s="182"/>
      <c r="J292" s="182">
        <f t="shared" si="730"/>
        <v>1500000</v>
      </c>
      <c r="K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1500000</v>
      </c>
      <c r="V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2">
        <f t="shared" si="731"/>
        <v>0</v>
      </c>
      <c r="AF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1500000</v>
      </c>
      <c r="AG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2">
        <f t="shared" si="732"/>
        <v>1500000</v>
      </c>
      <c r="AJ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2">
        <f t="shared" si="733"/>
        <v>0</v>
      </c>
      <c r="AN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2">
        <f t="shared" si="734"/>
        <v>0</v>
      </c>
      <c r="AR292" s="182">
        <f t="shared" si="735"/>
        <v>1500000</v>
      </c>
    </row>
    <row r="293" spans="2:44" x14ac:dyDescent="0.25">
      <c r="B293" s="180" t="s">
        <v>899</v>
      </c>
      <c r="C293" s="181" t="s">
        <v>900</v>
      </c>
      <c r="D2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2">
        <f t="shared" si="728"/>
        <v>0</v>
      </c>
      <c r="G293" s="182"/>
      <c r="H293" s="182">
        <f t="shared" si="729"/>
        <v>0</v>
      </c>
      <c r="I293" s="182"/>
      <c r="J293" s="182">
        <f t="shared" si="730"/>
        <v>0</v>
      </c>
      <c r="K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2">
        <f t="shared" si="731"/>
        <v>0</v>
      </c>
      <c r="AF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2">
        <f t="shared" si="732"/>
        <v>0</v>
      </c>
      <c r="AJ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2">
        <f t="shared" si="733"/>
        <v>0</v>
      </c>
      <c r="AN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2">
        <f t="shared" si="734"/>
        <v>0</v>
      </c>
      <c r="AR293" s="182">
        <f t="shared" si="735"/>
        <v>0</v>
      </c>
    </row>
    <row r="294" spans="2:44" x14ac:dyDescent="0.25">
      <c r="B294" s="180" t="s">
        <v>901</v>
      </c>
      <c r="C294" s="181" t="s">
        <v>902</v>
      </c>
      <c r="D2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2">
        <f t="shared" si="728"/>
        <v>0</v>
      </c>
      <c r="G294" s="182"/>
      <c r="H294" s="182">
        <f t="shared" si="729"/>
        <v>0</v>
      </c>
      <c r="I294" s="182"/>
      <c r="J294" s="182">
        <f t="shared" si="730"/>
        <v>0</v>
      </c>
      <c r="K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2">
        <f t="shared" si="731"/>
        <v>0</v>
      </c>
      <c r="AF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2">
        <f t="shared" si="732"/>
        <v>0</v>
      </c>
      <c r="AJ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2">
        <f t="shared" si="733"/>
        <v>0</v>
      </c>
      <c r="AN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2">
        <f t="shared" si="734"/>
        <v>0</v>
      </c>
      <c r="AR294" s="182">
        <f t="shared" si="735"/>
        <v>0</v>
      </c>
    </row>
    <row r="295" spans="2:44" x14ac:dyDescent="0.25">
      <c r="B295" s="180" t="s">
        <v>903</v>
      </c>
      <c r="C295" s="181" t="s">
        <v>904</v>
      </c>
      <c r="D2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2">
        <f t="shared" si="728"/>
        <v>0</v>
      </c>
      <c r="G295" s="182"/>
      <c r="H295" s="182">
        <f t="shared" si="729"/>
        <v>0</v>
      </c>
      <c r="I295" s="182"/>
      <c r="J295" s="182">
        <f t="shared" si="730"/>
        <v>0</v>
      </c>
      <c r="K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2">
        <f t="shared" si="731"/>
        <v>0</v>
      </c>
      <c r="AF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2">
        <f t="shared" si="732"/>
        <v>0</v>
      </c>
      <c r="AJ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2">
        <f t="shared" si="733"/>
        <v>0</v>
      </c>
      <c r="AN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2">
        <f t="shared" si="734"/>
        <v>0</v>
      </c>
      <c r="AR295" s="182">
        <f t="shared" si="735"/>
        <v>0</v>
      </c>
    </row>
    <row r="296" spans="2:44" x14ac:dyDescent="0.25">
      <c r="B296" s="180" t="s">
        <v>905</v>
      </c>
      <c r="C296" s="181" t="s">
        <v>906</v>
      </c>
      <c r="D2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2">
        <f t="shared" si="728"/>
        <v>0</v>
      </c>
      <c r="G296" s="182"/>
      <c r="H296" s="182">
        <f t="shared" si="729"/>
        <v>0</v>
      </c>
      <c r="I296" s="182"/>
      <c r="J296" s="182">
        <f t="shared" si="730"/>
        <v>0</v>
      </c>
      <c r="K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2">
        <f t="shared" si="731"/>
        <v>0</v>
      </c>
      <c r="AF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2">
        <f t="shared" si="732"/>
        <v>0</v>
      </c>
      <c r="AJ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2">
        <f t="shared" si="733"/>
        <v>0</v>
      </c>
      <c r="AN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2">
        <f t="shared" si="734"/>
        <v>0</v>
      </c>
      <c r="AR296" s="182">
        <f t="shared" si="735"/>
        <v>0</v>
      </c>
    </row>
    <row r="297" spans="2:44" x14ac:dyDescent="0.25">
      <c r="B297" s="180" t="s">
        <v>907</v>
      </c>
      <c r="C297" s="181" t="s">
        <v>908</v>
      </c>
      <c r="D2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2">
        <f t="shared" si="728"/>
        <v>0</v>
      </c>
      <c r="G297" s="182"/>
      <c r="H297" s="182">
        <f t="shared" si="729"/>
        <v>0</v>
      </c>
      <c r="I297" s="182"/>
      <c r="J297" s="182">
        <f t="shared" si="730"/>
        <v>0</v>
      </c>
      <c r="K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2">
        <f t="shared" si="731"/>
        <v>0</v>
      </c>
      <c r="AF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2">
        <f t="shared" si="732"/>
        <v>0</v>
      </c>
      <c r="AJ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2">
        <f t="shared" si="733"/>
        <v>0</v>
      </c>
      <c r="AN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2">
        <f t="shared" si="734"/>
        <v>0</v>
      </c>
      <c r="AR297" s="182">
        <f t="shared" si="735"/>
        <v>0</v>
      </c>
    </row>
    <row r="298" spans="2:44" x14ac:dyDescent="0.25">
      <c r="B298" s="180" t="s">
        <v>909</v>
      </c>
      <c r="C298" s="181" t="s">
        <v>910</v>
      </c>
      <c r="D2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2">
        <f t="shared" si="728"/>
        <v>0</v>
      </c>
      <c r="G298" s="182"/>
      <c r="H298" s="182">
        <f t="shared" si="729"/>
        <v>0</v>
      </c>
      <c r="I298" s="182"/>
      <c r="J298" s="182">
        <f t="shared" si="730"/>
        <v>0</v>
      </c>
      <c r="K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2">
        <f t="shared" si="731"/>
        <v>0</v>
      </c>
      <c r="AF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2">
        <f t="shared" si="732"/>
        <v>0</v>
      </c>
      <c r="AJ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2">
        <f t="shared" si="733"/>
        <v>0</v>
      </c>
      <c r="AN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2">
        <f t="shared" si="734"/>
        <v>0</v>
      </c>
      <c r="AR298" s="182">
        <f t="shared" si="735"/>
        <v>0</v>
      </c>
    </row>
    <row r="299" spans="2:44" x14ac:dyDescent="0.25">
      <c r="B299" s="180" t="s">
        <v>911</v>
      </c>
      <c r="C299" s="181" t="s">
        <v>912</v>
      </c>
      <c r="D2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2">
        <f t="shared" si="728"/>
        <v>0</v>
      </c>
      <c r="G299" s="182"/>
      <c r="H299" s="182">
        <f t="shared" si="729"/>
        <v>0</v>
      </c>
      <c r="I299" s="182"/>
      <c r="J299" s="182">
        <f t="shared" si="730"/>
        <v>0</v>
      </c>
      <c r="K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2">
        <f t="shared" si="731"/>
        <v>0</v>
      </c>
      <c r="AF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2">
        <f t="shared" si="732"/>
        <v>0</v>
      </c>
      <c r="AJ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2">
        <f t="shared" si="733"/>
        <v>0</v>
      </c>
      <c r="AN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2">
        <f t="shared" si="734"/>
        <v>0</v>
      </c>
      <c r="AR299" s="182">
        <f t="shared" si="735"/>
        <v>0</v>
      </c>
    </row>
    <row r="300" spans="2:44" x14ac:dyDescent="0.25">
      <c r="B300" s="180" t="s">
        <v>913</v>
      </c>
      <c r="C300" s="181" t="s">
        <v>914</v>
      </c>
      <c r="D3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2">
        <f t="shared" si="728"/>
        <v>0</v>
      </c>
      <c r="G300" s="182"/>
      <c r="H300" s="182">
        <f t="shared" si="729"/>
        <v>0</v>
      </c>
      <c r="I300" s="182"/>
      <c r="J300" s="182">
        <f t="shared" si="730"/>
        <v>0</v>
      </c>
      <c r="K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2">
        <f t="shared" si="731"/>
        <v>0</v>
      </c>
      <c r="AF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2">
        <f t="shared" si="732"/>
        <v>0</v>
      </c>
      <c r="AJ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2">
        <f t="shared" si="733"/>
        <v>0</v>
      </c>
      <c r="AN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2">
        <f t="shared" si="734"/>
        <v>0</v>
      </c>
      <c r="AR300" s="182">
        <f t="shared" si="735"/>
        <v>0</v>
      </c>
    </row>
    <row r="301" spans="2:44" x14ac:dyDescent="0.25">
      <c r="B301" s="180" t="s">
        <v>915</v>
      </c>
      <c r="C301" s="181" t="s">
        <v>916</v>
      </c>
      <c r="D3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2">
        <f t="shared" si="622"/>
        <v>0</v>
      </c>
      <c r="G301" s="182"/>
      <c r="H301" s="182">
        <f t="shared" si="623"/>
        <v>0</v>
      </c>
      <c r="I301" s="182"/>
      <c r="J301" s="182">
        <f t="shared" si="624"/>
        <v>0</v>
      </c>
      <c r="K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2">
        <f t="shared" si="628"/>
        <v>0</v>
      </c>
      <c r="AF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2">
        <f t="shared" si="629"/>
        <v>0</v>
      </c>
      <c r="AJ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2">
        <f t="shared" si="630"/>
        <v>0</v>
      </c>
      <c r="AN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2">
        <f t="shared" si="631"/>
        <v>0</v>
      </c>
      <c r="AR301" s="182">
        <f t="shared" si="632"/>
        <v>0</v>
      </c>
    </row>
    <row r="302" spans="2:44" x14ac:dyDescent="0.25">
      <c r="B302" s="180" t="s">
        <v>917</v>
      </c>
      <c r="C302" s="181" t="s">
        <v>918</v>
      </c>
      <c r="D3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2">
        <f t="shared" si="622"/>
        <v>0</v>
      </c>
      <c r="G302" s="182"/>
      <c r="H302" s="182">
        <f t="shared" si="623"/>
        <v>0</v>
      </c>
      <c r="I302" s="182"/>
      <c r="J302" s="182">
        <f t="shared" si="624"/>
        <v>0</v>
      </c>
      <c r="K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2">
        <f t="shared" si="628"/>
        <v>0</v>
      </c>
      <c r="AF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2">
        <f t="shared" si="629"/>
        <v>0</v>
      </c>
      <c r="AJ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2">
        <f t="shared" si="630"/>
        <v>0</v>
      </c>
      <c r="AN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2">
        <f t="shared" si="631"/>
        <v>0</v>
      </c>
      <c r="AR302" s="182">
        <f t="shared" si="632"/>
        <v>0</v>
      </c>
    </row>
    <row r="303" spans="2:44" x14ac:dyDescent="0.25">
      <c r="B303" s="180" t="s">
        <v>919</v>
      </c>
      <c r="C303" s="181" t="s">
        <v>920</v>
      </c>
      <c r="D3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2">
        <f t="shared" si="622"/>
        <v>0</v>
      </c>
      <c r="G303" s="182"/>
      <c r="H303" s="182">
        <f t="shared" si="623"/>
        <v>0</v>
      </c>
      <c r="I303" s="182"/>
      <c r="J303" s="182">
        <f t="shared" si="624"/>
        <v>0</v>
      </c>
      <c r="K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2">
        <f t="shared" si="628"/>
        <v>0</v>
      </c>
      <c r="AF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2">
        <f t="shared" si="629"/>
        <v>0</v>
      </c>
      <c r="AJ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2">
        <f t="shared" si="630"/>
        <v>0</v>
      </c>
      <c r="AN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2">
        <f t="shared" si="631"/>
        <v>0</v>
      </c>
      <c r="AR303" s="182">
        <f t="shared" si="632"/>
        <v>0</v>
      </c>
    </row>
    <row r="304" spans="2:44" x14ac:dyDescent="0.25">
      <c r="B304" s="180" t="s">
        <v>921</v>
      </c>
      <c r="C304" s="181" t="s">
        <v>922</v>
      </c>
      <c r="D3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2">
        <f t="shared" si="622"/>
        <v>0</v>
      </c>
      <c r="G304" s="182"/>
      <c r="H304" s="182">
        <f t="shared" si="623"/>
        <v>0</v>
      </c>
      <c r="I304" s="182"/>
      <c r="J304" s="182">
        <f t="shared" si="624"/>
        <v>0</v>
      </c>
      <c r="K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2">
        <f t="shared" si="628"/>
        <v>0</v>
      </c>
      <c r="AF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2">
        <f t="shared" si="629"/>
        <v>0</v>
      </c>
      <c r="AJ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2">
        <f t="shared" si="630"/>
        <v>0</v>
      </c>
      <c r="AN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2">
        <f t="shared" si="631"/>
        <v>0</v>
      </c>
      <c r="AR304" s="182">
        <f t="shared" si="632"/>
        <v>0</v>
      </c>
    </row>
    <row r="305" spans="2:44" x14ac:dyDescent="0.25">
      <c r="B305" s="180" t="s">
        <v>923</v>
      </c>
      <c r="C305" s="181" t="s">
        <v>924</v>
      </c>
      <c r="D3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2">
        <f t="shared" si="622"/>
        <v>0</v>
      </c>
      <c r="G305" s="182"/>
      <c r="H305" s="182">
        <f t="shared" si="623"/>
        <v>0</v>
      </c>
      <c r="I305" s="182"/>
      <c r="J305" s="182">
        <f t="shared" si="624"/>
        <v>0</v>
      </c>
      <c r="K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2">
        <f t="shared" si="628"/>
        <v>0</v>
      </c>
      <c r="AF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2">
        <f t="shared" si="629"/>
        <v>0</v>
      </c>
      <c r="AJ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2">
        <f t="shared" si="630"/>
        <v>0</v>
      </c>
      <c r="AN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2">
        <f t="shared" si="631"/>
        <v>0</v>
      </c>
      <c r="AR305" s="182">
        <f t="shared" si="632"/>
        <v>0</v>
      </c>
    </row>
    <row r="306" spans="2:44" x14ac:dyDescent="0.25">
      <c r="B306" s="180" t="s">
        <v>925</v>
      </c>
      <c r="C306" s="181" t="s">
        <v>926</v>
      </c>
      <c r="D3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2">
        <f t="shared" si="622"/>
        <v>0</v>
      </c>
      <c r="G306" s="182"/>
      <c r="H306" s="182">
        <f t="shared" si="623"/>
        <v>0</v>
      </c>
      <c r="I306" s="182"/>
      <c r="J306" s="182">
        <f t="shared" si="624"/>
        <v>0</v>
      </c>
      <c r="K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2">
        <f t="shared" si="628"/>
        <v>0</v>
      </c>
      <c r="AF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2">
        <f t="shared" si="629"/>
        <v>0</v>
      </c>
      <c r="AJ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2">
        <f t="shared" si="630"/>
        <v>0</v>
      </c>
      <c r="AN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2">
        <f t="shared" si="631"/>
        <v>0</v>
      </c>
      <c r="AR306" s="182">
        <f t="shared" si="632"/>
        <v>0</v>
      </c>
    </row>
    <row r="307" spans="2:44" x14ac:dyDescent="0.25">
      <c r="B307" s="180" t="s">
        <v>927</v>
      </c>
      <c r="C307" s="181" t="s">
        <v>928</v>
      </c>
      <c r="D3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2">
        <f t="shared" si="622"/>
        <v>0</v>
      </c>
      <c r="G307" s="182"/>
      <c r="H307" s="182">
        <f t="shared" si="623"/>
        <v>0</v>
      </c>
      <c r="I307" s="182"/>
      <c r="J307" s="182">
        <f t="shared" si="624"/>
        <v>0</v>
      </c>
      <c r="K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2">
        <f t="shared" si="628"/>
        <v>0</v>
      </c>
      <c r="AF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2">
        <f t="shared" si="629"/>
        <v>0</v>
      </c>
      <c r="AJ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2">
        <f t="shared" si="630"/>
        <v>0</v>
      </c>
      <c r="AN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2">
        <f t="shared" si="631"/>
        <v>0</v>
      </c>
      <c r="AR307" s="182">
        <f t="shared" si="632"/>
        <v>0</v>
      </c>
    </row>
    <row r="308" spans="2:44" x14ac:dyDescent="0.25">
      <c r="B308" s="180" t="s">
        <v>929</v>
      </c>
      <c r="C308" s="181" t="s">
        <v>930</v>
      </c>
      <c r="D3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2">
        <f t="shared" si="622"/>
        <v>0</v>
      </c>
      <c r="G308" s="182"/>
      <c r="H308" s="182">
        <f t="shared" si="623"/>
        <v>0</v>
      </c>
      <c r="I308" s="182"/>
      <c r="J308" s="182">
        <f t="shared" si="624"/>
        <v>0</v>
      </c>
      <c r="K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2">
        <f t="shared" si="628"/>
        <v>0</v>
      </c>
      <c r="AF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2">
        <f t="shared" si="629"/>
        <v>0</v>
      </c>
      <c r="AJ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2">
        <f t="shared" si="630"/>
        <v>0</v>
      </c>
      <c r="AN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2">
        <f t="shared" si="631"/>
        <v>0</v>
      </c>
      <c r="AR308" s="182">
        <f t="shared" si="632"/>
        <v>0</v>
      </c>
    </row>
    <row r="309" spans="2:44" x14ac:dyDescent="0.25">
      <c r="B309" s="180" t="s">
        <v>931</v>
      </c>
      <c r="C309" s="181" t="s">
        <v>932</v>
      </c>
      <c r="D3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2">
        <f t="shared" ref="F309:F311" si="736">D309+E309</f>
        <v>0</v>
      </c>
      <c r="G309" s="182"/>
      <c r="H309" s="182">
        <f t="shared" ref="H309:H311" si="737">F309-G309</f>
        <v>0</v>
      </c>
      <c r="I309" s="182"/>
      <c r="J309" s="182">
        <f t="shared" ref="J309:J311" si="738">F309-I309</f>
        <v>0</v>
      </c>
      <c r="K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2">
        <f t="shared" ref="AE309:AE311" si="739">AB309+AC309+AD309</f>
        <v>0</v>
      </c>
      <c r="AF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2">
        <f t="shared" ref="AI309:AI311" si="740">AF309+AG309+AH309</f>
        <v>0</v>
      </c>
      <c r="AJ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2">
        <f t="shared" ref="AM309:AM311" si="741">AJ309+AK309+AL309</f>
        <v>0</v>
      </c>
      <c r="AN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2">
        <f t="shared" ref="AQ309:AQ311" si="742">AN309+AO309+AP309</f>
        <v>0</v>
      </c>
      <c r="AR309" s="182">
        <f t="shared" ref="AR309:AR311" si="743">AE309+AI309+AM309+AQ309</f>
        <v>0</v>
      </c>
    </row>
    <row r="310" spans="2:44" x14ac:dyDescent="0.25">
      <c r="B310" s="180" t="s">
        <v>933</v>
      </c>
      <c r="C310" s="181" t="s">
        <v>934</v>
      </c>
      <c r="D3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2">
        <f t="shared" si="736"/>
        <v>0</v>
      </c>
      <c r="G310" s="182"/>
      <c r="H310" s="182">
        <f t="shared" si="737"/>
        <v>0</v>
      </c>
      <c r="I310" s="182"/>
      <c r="J310" s="182">
        <f t="shared" si="738"/>
        <v>0</v>
      </c>
      <c r="K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2">
        <f t="shared" si="739"/>
        <v>0</v>
      </c>
      <c r="AF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2">
        <f t="shared" si="740"/>
        <v>0</v>
      </c>
      <c r="AJ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2">
        <f t="shared" si="741"/>
        <v>0</v>
      </c>
      <c r="AN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2">
        <f t="shared" si="742"/>
        <v>0</v>
      </c>
      <c r="AR310" s="182">
        <f t="shared" si="743"/>
        <v>0</v>
      </c>
    </row>
    <row r="311" spans="2:44" x14ac:dyDescent="0.25">
      <c r="B311" s="180" t="s">
        <v>935</v>
      </c>
      <c r="C311" s="181" t="s">
        <v>936</v>
      </c>
      <c r="D3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2">
        <f t="shared" si="736"/>
        <v>0</v>
      </c>
      <c r="G311" s="182"/>
      <c r="H311" s="182">
        <f t="shared" si="737"/>
        <v>0</v>
      </c>
      <c r="I311" s="182"/>
      <c r="J311" s="182">
        <f t="shared" si="738"/>
        <v>0</v>
      </c>
      <c r="K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2">
        <f t="shared" si="739"/>
        <v>0</v>
      </c>
      <c r="AF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2">
        <f t="shared" si="740"/>
        <v>0</v>
      </c>
      <c r="AJ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2">
        <f t="shared" si="741"/>
        <v>0</v>
      </c>
      <c r="AN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2">
        <f t="shared" si="742"/>
        <v>0</v>
      </c>
      <c r="AR311" s="182">
        <f t="shared" si="743"/>
        <v>0</v>
      </c>
    </row>
    <row r="312" spans="2:44" x14ac:dyDescent="0.25">
      <c r="B312" s="189" t="s">
        <v>324</v>
      </c>
      <c r="C312" s="190" t="s">
        <v>199</v>
      </c>
      <c r="D312" s="191">
        <f>SUM(D313:D326)</f>
        <v>6040</v>
      </c>
      <c r="E312" s="191">
        <f>SUM(E313:E326)</f>
        <v>180000</v>
      </c>
      <c r="F312" s="191">
        <f t="shared" si="622"/>
        <v>186040</v>
      </c>
      <c r="G312" s="191">
        <f>SUM(G313:G326)</f>
        <v>0</v>
      </c>
      <c r="H312" s="191">
        <f t="shared" si="623"/>
        <v>186040</v>
      </c>
      <c r="I312" s="191">
        <f>SUM(I313:I326)</f>
        <v>0</v>
      </c>
      <c r="J312" s="191">
        <f t="shared" si="624"/>
        <v>186040</v>
      </c>
      <c r="K312" s="191">
        <f t="shared" ref="K312:AD312" si="744">SUM(K313:K326)</f>
        <v>0</v>
      </c>
      <c r="L312" s="191">
        <f t="shared" si="744"/>
        <v>0</v>
      </c>
      <c r="M312" s="191">
        <f t="shared" si="744"/>
        <v>0</v>
      </c>
      <c r="N312" s="191">
        <f t="shared" si="744"/>
        <v>0</v>
      </c>
      <c r="O312" s="191">
        <f t="shared" si="744"/>
        <v>0</v>
      </c>
      <c r="P312" s="191">
        <f t="shared" ref="P312:Q312" si="745">SUM(P313:P326)</f>
        <v>0</v>
      </c>
      <c r="Q312" s="191">
        <f t="shared" si="745"/>
        <v>0</v>
      </c>
      <c r="R312" s="191">
        <f t="shared" si="744"/>
        <v>0</v>
      </c>
      <c r="S312" s="191">
        <f t="shared" si="744"/>
        <v>0</v>
      </c>
      <c r="T312" s="191">
        <f t="shared" ref="T312" si="746">SUM(T313:T326)</f>
        <v>0</v>
      </c>
      <c r="U312" s="191">
        <f t="shared" si="744"/>
        <v>186040</v>
      </c>
      <c r="V312" s="191">
        <f t="shared" si="744"/>
        <v>0</v>
      </c>
      <c r="W312" s="191">
        <f t="shared" ref="W312" si="747">SUM(W313:W326)</f>
        <v>0</v>
      </c>
      <c r="X312" s="191">
        <f t="shared" si="744"/>
        <v>0</v>
      </c>
      <c r="Y312" s="191">
        <f t="shared" ref="Y312:Z312" si="748">SUM(Y313:Y326)</f>
        <v>0</v>
      </c>
      <c r="Z312" s="191">
        <f t="shared" si="748"/>
        <v>0</v>
      </c>
      <c r="AA312" s="191">
        <f t="shared" si="744"/>
        <v>0</v>
      </c>
      <c r="AB312" s="191">
        <f t="shared" si="744"/>
        <v>0</v>
      </c>
      <c r="AC312" s="191">
        <f t="shared" si="744"/>
        <v>180</v>
      </c>
      <c r="AD312" s="191">
        <f t="shared" si="744"/>
        <v>360</v>
      </c>
      <c r="AE312" s="191">
        <f t="shared" si="628"/>
        <v>540</v>
      </c>
      <c r="AF312" s="191">
        <f>SUM(AF313:AF326)</f>
        <v>300</v>
      </c>
      <c r="AG312" s="191">
        <f>SUM(AG313:AG326)</f>
        <v>0</v>
      </c>
      <c r="AH312" s="191">
        <f>SUM(AH313:AH326)</f>
        <v>0</v>
      </c>
      <c r="AI312" s="191">
        <f t="shared" si="629"/>
        <v>300</v>
      </c>
      <c r="AJ312" s="191">
        <f>SUM(AJ313:AJ326)</f>
        <v>800</v>
      </c>
      <c r="AK312" s="191">
        <f>SUM(AK313:AK326)</f>
        <v>800</v>
      </c>
      <c r="AL312" s="191">
        <f>SUM(AL313:AL326)</f>
        <v>182800</v>
      </c>
      <c r="AM312" s="191">
        <f t="shared" si="630"/>
        <v>184400</v>
      </c>
      <c r="AN312" s="191">
        <f>SUM(AN313:AN326)</f>
        <v>800</v>
      </c>
      <c r="AO312" s="191">
        <f>SUM(AO313:AO326)</f>
        <v>0</v>
      </c>
      <c r="AP312" s="191">
        <f>SUM(AP313:AP326)</f>
        <v>0</v>
      </c>
      <c r="AQ312" s="191">
        <f t="shared" si="631"/>
        <v>800</v>
      </c>
      <c r="AR312" s="191">
        <f t="shared" si="632"/>
        <v>186040</v>
      </c>
    </row>
    <row r="313" spans="2:44" x14ac:dyDescent="0.25">
      <c r="B313" s="180" t="s">
        <v>937</v>
      </c>
      <c r="C313" s="181" t="s">
        <v>938</v>
      </c>
      <c r="D3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2">
        <f t="shared" si="622"/>
        <v>0</v>
      </c>
      <c r="G313" s="182"/>
      <c r="H313" s="182">
        <f t="shared" si="623"/>
        <v>0</v>
      </c>
      <c r="I313" s="182"/>
      <c r="J313" s="182">
        <f t="shared" si="624"/>
        <v>0</v>
      </c>
      <c r="K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2">
        <f t="shared" si="628"/>
        <v>0</v>
      </c>
      <c r="AF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2">
        <f t="shared" si="629"/>
        <v>0</v>
      </c>
      <c r="AJ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2">
        <f t="shared" si="630"/>
        <v>0</v>
      </c>
      <c r="AN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2">
        <f t="shared" si="631"/>
        <v>0</v>
      </c>
      <c r="AR313" s="182">
        <f t="shared" si="632"/>
        <v>0</v>
      </c>
    </row>
    <row r="314" spans="2:44" x14ac:dyDescent="0.25">
      <c r="B314" s="180" t="s">
        <v>325</v>
      </c>
      <c r="C314" s="181" t="s">
        <v>939</v>
      </c>
      <c r="D3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660</v>
      </c>
      <c r="E3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2">
        <f t="shared" si="622"/>
        <v>660</v>
      </c>
      <c r="G314" s="182"/>
      <c r="H314" s="182">
        <f t="shared" si="623"/>
        <v>660</v>
      </c>
      <c r="I314" s="182"/>
      <c r="J314" s="182">
        <f t="shared" si="624"/>
        <v>660</v>
      </c>
      <c r="K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660</v>
      </c>
      <c r="V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v>
      </c>
      <c r="AE314" s="182">
        <f t="shared" si="628"/>
        <v>360</v>
      </c>
      <c r="AF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v>
      </c>
      <c r="AG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2">
        <f t="shared" si="629"/>
        <v>300</v>
      </c>
      <c r="AJ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2">
        <f t="shared" si="630"/>
        <v>0</v>
      </c>
      <c r="AN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2">
        <f t="shared" si="631"/>
        <v>0</v>
      </c>
      <c r="AR314" s="182">
        <f t="shared" si="632"/>
        <v>660</v>
      </c>
    </row>
    <row r="315" spans="2:44" x14ac:dyDescent="0.25">
      <c r="B315" s="180" t="s">
        <v>940</v>
      </c>
      <c r="C315" s="181" t="s">
        <v>941</v>
      </c>
      <c r="D3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2">
        <f t="shared" si="622"/>
        <v>0</v>
      </c>
      <c r="G315" s="182"/>
      <c r="H315" s="182">
        <f t="shared" si="623"/>
        <v>0</v>
      </c>
      <c r="I315" s="182"/>
      <c r="J315" s="182">
        <f t="shared" si="624"/>
        <v>0</v>
      </c>
      <c r="K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2">
        <f t="shared" si="628"/>
        <v>0</v>
      </c>
      <c r="AF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2">
        <f t="shared" si="629"/>
        <v>0</v>
      </c>
      <c r="AJ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2">
        <f t="shared" si="630"/>
        <v>0</v>
      </c>
      <c r="AN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2">
        <f t="shared" si="631"/>
        <v>0</v>
      </c>
      <c r="AR315" s="182">
        <f t="shared" si="632"/>
        <v>0</v>
      </c>
    </row>
    <row r="316" spans="2:44" x14ac:dyDescent="0.25">
      <c r="B316" s="180" t="s">
        <v>942</v>
      </c>
      <c r="C316" s="181" t="s">
        <v>943</v>
      </c>
      <c r="D3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2">
        <f t="shared" si="622"/>
        <v>0</v>
      </c>
      <c r="G316" s="182"/>
      <c r="H316" s="182">
        <f t="shared" si="623"/>
        <v>0</v>
      </c>
      <c r="I316" s="182"/>
      <c r="J316" s="182">
        <f t="shared" si="624"/>
        <v>0</v>
      </c>
      <c r="K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2">
        <f t="shared" si="628"/>
        <v>0</v>
      </c>
      <c r="AF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2">
        <f t="shared" si="629"/>
        <v>0</v>
      </c>
      <c r="AJ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2">
        <f t="shared" si="630"/>
        <v>0</v>
      </c>
      <c r="AN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2">
        <f t="shared" si="631"/>
        <v>0</v>
      </c>
      <c r="AR316" s="182">
        <f t="shared" si="632"/>
        <v>0</v>
      </c>
    </row>
    <row r="317" spans="2:44" x14ac:dyDescent="0.25">
      <c r="B317" s="180" t="s">
        <v>944</v>
      </c>
      <c r="C317" s="181" t="s">
        <v>945</v>
      </c>
      <c r="D3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2">
        <f t="shared" si="622"/>
        <v>0</v>
      </c>
      <c r="G317" s="182"/>
      <c r="H317" s="182">
        <f t="shared" si="623"/>
        <v>0</v>
      </c>
      <c r="I317" s="182"/>
      <c r="J317" s="182">
        <f t="shared" si="624"/>
        <v>0</v>
      </c>
      <c r="K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2">
        <f t="shared" si="628"/>
        <v>0</v>
      </c>
      <c r="AF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2">
        <f t="shared" si="629"/>
        <v>0</v>
      </c>
      <c r="AJ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2">
        <f t="shared" si="630"/>
        <v>0</v>
      </c>
      <c r="AN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2">
        <f t="shared" si="631"/>
        <v>0</v>
      </c>
      <c r="AR317" s="182">
        <f t="shared" si="632"/>
        <v>0</v>
      </c>
    </row>
    <row r="318" spans="2:44" x14ac:dyDescent="0.25">
      <c r="B318" s="180" t="s">
        <v>946</v>
      </c>
      <c r="C318" s="181" t="s">
        <v>947</v>
      </c>
      <c r="D3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2">
        <f t="shared" ref="F318:F319" si="749">D318+E318</f>
        <v>0</v>
      </c>
      <c r="G318" s="182"/>
      <c r="H318" s="182">
        <f t="shared" ref="H318:H319" si="750">F318-G318</f>
        <v>0</v>
      </c>
      <c r="I318" s="182"/>
      <c r="J318" s="182">
        <f t="shared" ref="J318:J319" si="751">F318-I318</f>
        <v>0</v>
      </c>
      <c r="K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2">
        <f t="shared" ref="AE318:AE319" si="752">AB318+AC318+AD318</f>
        <v>0</v>
      </c>
      <c r="AF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2">
        <f t="shared" ref="AI318:AI319" si="753">AF318+AG318+AH318</f>
        <v>0</v>
      </c>
      <c r="AJ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2">
        <f t="shared" ref="AM318:AM319" si="754">AJ318+AK318+AL318</f>
        <v>0</v>
      </c>
      <c r="AN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2">
        <f t="shared" ref="AQ318:AQ319" si="755">AN318+AO318+AP318</f>
        <v>0</v>
      </c>
      <c r="AR318" s="182">
        <f t="shared" ref="AR318:AR319" si="756">AE318+AI318+AM318+AQ318</f>
        <v>0</v>
      </c>
    </row>
    <row r="319" spans="2:44" x14ac:dyDescent="0.25">
      <c r="B319" s="180" t="s">
        <v>326</v>
      </c>
      <c r="C319" s="181" t="s">
        <v>948</v>
      </c>
      <c r="D3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2">
        <f t="shared" si="749"/>
        <v>0</v>
      </c>
      <c r="G319" s="182"/>
      <c r="H319" s="182">
        <f t="shared" si="750"/>
        <v>0</v>
      </c>
      <c r="I319" s="182"/>
      <c r="J319" s="182">
        <f t="shared" si="751"/>
        <v>0</v>
      </c>
      <c r="K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2">
        <f t="shared" si="752"/>
        <v>0</v>
      </c>
      <c r="AF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2">
        <f t="shared" si="753"/>
        <v>0</v>
      </c>
      <c r="AJ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2">
        <f t="shared" si="754"/>
        <v>0</v>
      </c>
      <c r="AN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2">
        <f t="shared" si="755"/>
        <v>0</v>
      </c>
      <c r="AR319" s="182">
        <f t="shared" si="756"/>
        <v>0</v>
      </c>
    </row>
    <row r="320" spans="2:44" x14ac:dyDescent="0.25">
      <c r="B320" s="180" t="s">
        <v>949</v>
      </c>
      <c r="C320" s="181" t="s">
        <v>950</v>
      </c>
      <c r="D3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2">
        <f t="shared" ref="F320:F323" si="757">D320+E320</f>
        <v>0</v>
      </c>
      <c r="G320" s="182"/>
      <c r="H320" s="182">
        <f t="shared" ref="H320:H323" si="758">F320-G320</f>
        <v>0</v>
      </c>
      <c r="I320" s="182"/>
      <c r="J320" s="182">
        <f t="shared" ref="J320:J323" si="759">F320-I320</f>
        <v>0</v>
      </c>
      <c r="K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2">
        <f t="shared" ref="AE320:AE323" si="760">AB320+AC320+AD320</f>
        <v>0</v>
      </c>
      <c r="AF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2">
        <f t="shared" ref="AI320:AI323" si="761">AF320+AG320+AH320</f>
        <v>0</v>
      </c>
      <c r="AJ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2">
        <f t="shared" ref="AM320:AM323" si="762">AJ320+AK320+AL320</f>
        <v>0</v>
      </c>
      <c r="AN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2">
        <f t="shared" ref="AQ320:AQ323" si="763">AN320+AO320+AP320</f>
        <v>0</v>
      </c>
      <c r="AR320" s="182">
        <f t="shared" ref="AR320:AR323" si="764">AE320+AI320+AM320+AQ320</f>
        <v>0</v>
      </c>
    </row>
    <row r="321" spans="2:44" x14ac:dyDescent="0.25">
      <c r="B321" s="180" t="s">
        <v>951</v>
      </c>
      <c r="C321" s="181" t="s">
        <v>952</v>
      </c>
      <c r="D3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2">
        <f t="shared" si="757"/>
        <v>0</v>
      </c>
      <c r="G321" s="182"/>
      <c r="H321" s="182">
        <f t="shared" si="758"/>
        <v>0</v>
      </c>
      <c r="I321" s="182"/>
      <c r="J321" s="182">
        <f t="shared" si="759"/>
        <v>0</v>
      </c>
      <c r="K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2">
        <f t="shared" si="760"/>
        <v>0</v>
      </c>
      <c r="AF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2">
        <f t="shared" si="761"/>
        <v>0</v>
      </c>
      <c r="AJ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2">
        <f t="shared" si="762"/>
        <v>0</v>
      </c>
      <c r="AN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2">
        <f t="shared" si="763"/>
        <v>0</v>
      </c>
      <c r="AR321" s="182">
        <f t="shared" si="764"/>
        <v>0</v>
      </c>
    </row>
    <row r="322" spans="2:44" x14ac:dyDescent="0.25">
      <c r="B322" s="180" t="s">
        <v>953</v>
      </c>
      <c r="C322" s="181" t="s">
        <v>954</v>
      </c>
      <c r="D3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5380</v>
      </c>
      <c r="E3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180000</v>
      </c>
      <c r="F322" s="182">
        <f t="shared" si="757"/>
        <v>185380</v>
      </c>
      <c r="G322" s="182"/>
      <c r="H322" s="182">
        <f t="shared" si="758"/>
        <v>185380</v>
      </c>
      <c r="I322" s="182"/>
      <c r="J322" s="182">
        <f t="shared" si="759"/>
        <v>185380</v>
      </c>
      <c r="K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185380</v>
      </c>
      <c r="V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v>
      </c>
      <c r="AD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2">
        <f t="shared" si="760"/>
        <v>180</v>
      </c>
      <c r="AF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2">
        <f t="shared" si="761"/>
        <v>0</v>
      </c>
      <c r="AJ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v>
      </c>
      <c r="AK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v>
      </c>
      <c r="AL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182800</v>
      </c>
      <c r="AM322" s="182">
        <f t="shared" si="762"/>
        <v>184400</v>
      </c>
      <c r="AN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v>
      </c>
      <c r="AO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2">
        <f t="shared" si="763"/>
        <v>800</v>
      </c>
      <c r="AR322" s="182">
        <f t="shared" si="764"/>
        <v>185380</v>
      </c>
    </row>
    <row r="323" spans="2:44" x14ac:dyDescent="0.25">
      <c r="B323" s="180" t="s">
        <v>955</v>
      </c>
      <c r="C323" s="181" t="s">
        <v>956</v>
      </c>
      <c r="D3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2">
        <f t="shared" si="757"/>
        <v>0</v>
      </c>
      <c r="G323" s="182"/>
      <c r="H323" s="182">
        <f t="shared" si="758"/>
        <v>0</v>
      </c>
      <c r="I323" s="182"/>
      <c r="J323" s="182">
        <f t="shared" si="759"/>
        <v>0</v>
      </c>
      <c r="K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2">
        <f t="shared" si="760"/>
        <v>0</v>
      </c>
      <c r="AF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2">
        <f t="shared" si="761"/>
        <v>0</v>
      </c>
      <c r="AJ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2">
        <f t="shared" si="762"/>
        <v>0</v>
      </c>
      <c r="AN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2">
        <f t="shared" si="763"/>
        <v>0</v>
      </c>
      <c r="AR323" s="182">
        <f t="shared" si="764"/>
        <v>0</v>
      </c>
    </row>
    <row r="324" spans="2:44" x14ac:dyDescent="0.25">
      <c r="B324" s="180" t="s">
        <v>957</v>
      </c>
      <c r="C324" s="181" t="s">
        <v>958</v>
      </c>
      <c r="D3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2">
        <f t="shared" si="622"/>
        <v>0</v>
      </c>
      <c r="G324" s="182"/>
      <c r="H324" s="182">
        <f t="shared" si="623"/>
        <v>0</v>
      </c>
      <c r="I324" s="182"/>
      <c r="J324" s="182">
        <f t="shared" si="624"/>
        <v>0</v>
      </c>
      <c r="K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2">
        <f t="shared" si="628"/>
        <v>0</v>
      </c>
      <c r="AF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2">
        <f t="shared" si="629"/>
        <v>0</v>
      </c>
      <c r="AJ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2">
        <f t="shared" si="630"/>
        <v>0</v>
      </c>
      <c r="AN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2">
        <f t="shared" si="631"/>
        <v>0</v>
      </c>
      <c r="AR324" s="182">
        <f t="shared" si="632"/>
        <v>0</v>
      </c>
    </row>
    <row r="325" spans="2:44" x14ac:dyDescent="0.25">
      <c r="B325" s="180" t="s">
        <v>959</v>
      </c>
      <c r="C325" s="181" t="s">
        <v>960</v>
      </c>
      <c r="D3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2">
        <f t="shared" ref="F325" si="765">D325+E325</f>
        <v>0</v>
      </c>
      <c r="G325" s="182"/>
      <c r="H325" s="182">
        <f t="shared" ref="H325" si="766">F325-G325</f>
        <v>0</v>
      </c>
      <c r="I325" s="182"/>
      <c r="J325" s="182">
        <f t="shared" ref="J325" si="767">F325-I325</f>
        <v>0</v>
      </c>
      <c r="K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2">
        <f t="shared" ref="AE325" si="768">AB325+AC325+AD325</f>
        <v>0</v>
      </c>
      <c r="AF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2">
        <f t="shared" ref="AI325" si="769">AF325+AG325+AH325</f>
        <v>0</v>
      </c>
      <c r="AJ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2">
        <f t="shared" ref="AM325" si="770">AJ325+AK325+AL325</f>
        <v>0</v>
      </c>
      <c r="AN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2">
        <f t="shared" ref="AQ325" si="771">AN325+AO325+AP325</f>
        <v>0</v>
      </c>
      <c r="AR325" s="182">
        <f t="shared" ref="AR325" si="772">AE325+AI325+AM325+AQ325</f>
        <v>0</v>
      </c>
    </row>
    <row r="326" spans="2:44" x14ac:dyDescent="0.25">
      <c r="B326" s="180" t="s">
        <v>961</v>
      </c>
      <c r="C326" s="181" t="s">
        <v>962</v>
      </c>
      <c r="D3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2">
        <f t="shared" ref="F326" si="773">D326+E326</f>
        <v>0</v>
      </c>
      <c r="G326" s="182"/>
      <c r="H326" s="182">
        <f t="shared" ref="H326" si="774">F326-G326</f>
        <v>0</v>
      </c>
      <c r="I326" s="182"/>
      <c r="J326" s="182">
        <f t="shared" ref="J326" si="775">F326-I326</f>
        <v>0</v>
      </c>
      <c r="K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2">
        <f t="shared" ref="AE326" si="776">AB326+AC326+AD326</f>
        <v>0</v>
      </c>
      <c r="AF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2">
        <f t="shared" ref="AI326" si="777">AF326+AG326+AH326</f>
        <v>0</v>
      </c>
      <c r="AJ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2">
        <f t="shared" ref="AM326" si="778">AJ326+AK326+AL326</f>
        <v>0</v>
      </c>
      <c r="AN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2">
        <f t="shared" ref="AQ326" si="779">AN326+AO326+AP326</f>
        <v>0</v>
      </c>
      <c r="AR326" s="182">
        <f t="shared" ref="AR326" si="780">AE326+AI326+AM326+AQ326</f>
        <v>0</v>
      </c>
    </row>
    <row r="327" spans="2:44" x14ac:dyDescent="0.25">
      <c r="B327" s="177" t="s">
        <v>328</v>
      </c>
      <c r="C327" s="178" t="s">
        <v>201</v>
      </c>
      <c r="D327" s="179">
        <f>D328+D345+D383+D389</f>
        <v>0</v>
      </c>
      <c r="E327" s="179">
        <f>E328+E345+E383+E389</f>
        <v>1837900</v>
      </c>
      <c r="F327" s="179">
        <f t="shared" si="622"/>
        <v>1837900</v>
      </c>
      <c r="G327" s="179">
        <f>G328+G345+G383+G389</f>
        <v>0</v>
      </c>
      <c r="H327" s="179">
        <f t="shared" si="623"/>
        <v>1837900</v>
      </c>
      <c r="I327" s="179">
        <f>I328+I345+I383+I389</f>
        <v>0</v>
      </c>
      <c r="J327" s="179">
        <f t="shared" si="624"/>
        <v>1837900</v>
      </c>
      <c r="K327" s="179">
        <f t="shared" ref="K327:AD327" si="781">K328+K345+K383+K389</f>
        <v>0</v>
      </c>
      <c r="L327" s="179">
        <f t="shared" si="781"/>
        <v>0</v>
      </c>
      <c r="M327" s="179">
        <f t="shared" si="781"/>
        <v>0</v>
      </c>
      <c r="N327" s="179">
        <f t="shared" si="781"/>
        <v>0</v>
      </c>
      <c r="O327" s="179">
        <f t="shared" si="781"/>
        <v>0</v>
      </c>
      <c r="P327" s="179">
        <f t="shared" si="781"/>
        <v>0</v>
      </c>
      <c r="Q327" s="179">
        <f t="shared" si="781"/>
        <v>0</v>
      </c>
      <c r="R327" s="179">
        <f t="shared" si="781"/>
        <v>0</v>
      </c>
      <c r="S327" s="179">
        <f t="shared" si="781"/>
        <v>0</v>
      </c>
      <c r="T327" s="179">
        <f t="shared" ref="T327" si="782">T328+T345+T383+T389</f>
        <v>847000</v>
      </c>
      <c r="U327" s="179">
        <f t="shared" si="781"/>
        <v>990900</v>
      </c>
      <c r="V327" s="179">
        <f t="shared" si="781"/>
        <v>0</v>
      </c>
      <c r="W327" s="179">
        <f t="shared" si="781"/>
        <v>0</v>
      </c>
      <c r="X327" s="179">
        <f t="shared" si="781"/>
        <v>0</v>
      </c>
      <c r="Y327" s="179">
        <f t="shared" ref="Y327:Z327" si="783">Y328+Y345+Y383+Y389</f>
        <v>0</v>
      </c>
      <c r="Z327" s="179">
        <f t="shared" si="783"/>
        <v>0</v>
      </c>
      <c r="AA327" s="179">
        <f t="shared" si="781"/>
        <v>0</v>
      </c>
      <c r="AB327" s="179">
        <f t="shared" si="781"/>
        <v>300000</v>
      </c>
      <c r="AC327" s="179">
        <f t="shared" si="781"/>
        <v>6000</v>
      </c>
      <c r="AD327" s="179">
        <f t="shared" si="781"/>
        <v>603500</v>
      </c>
      <c r="AE327" s="179">
        <f t="shared" si="628"/>
        <v>909500</v>
      </c>
      <c r="AF327" s="179">
        <f>AF328+AF345+AF383+AF389</f>
        <v>79600</v>
      </c>
      <c r="AG327" s="179">
        <f>AG328+AG345+AG383+AG389</f>
        <v>587000</v>
      </c>
      <c r="AH327" s="179">
        <f>AH328+AH345+AH383+AH389</f>
        <v>0</v>
      </c>
      <c r="AI327" s="179">
        <f t="shared" si="629"/>
        <v>666600</v>
      </c>
      <c r="AJ327" s="179">
        <f>AJ328+AJ345+AJ383+AJ389</f>
        <v>213800</v>
      </c>
      <c r="AK327" s="179">
        <f>AK328+AK345+AK383+AK389</f>
        <v>48000</v>
      </c>
      <c r="AL327" s="179">
        <f>AL328+AL345+AL383+AL389</f>
        <v>0</v>
      </c>
      <c r="AM327" s="179">
        <f t="shared" si="630"/>
        <v>261800</v>
      </c>
      <c r="AN327" s="179">
        <f>AN328+AN345+AN383+AN389</f>
        <v>0</v>
      </c>
      <c r="AO327" s="179">
        <f>AO328+AO345+AO383+AO389</f>
        <v>0</v>
      </c>
      <c r="AP327" s="179">
        <f>AP328+AP345+AP383+AP389</f>
        <v>0</v>
      </c>
      <c r="AQ327" s="179">
        <f t="shared" si="631"/>
        <v>0</v>
      </c>
      <c r="AR327" s="179">
        <f t="shared" si="632"/>
        <v>1837900</v>
      </c>
    </row>
    <row r="328" spans="2:44" x14ac:dyDescent="0.25">
      <c r="B328" s="189" t="s">
        <v>329</v>
      </c>
      <c r="C328" s="190" t="s">
        <v>202</v>
      </c>
      <c r="D328" s="191">
        <f>SUM(D329:D344)</f>
        <v>0</v>
      </c>
      <c r="E328" s="191">
        <f>SUM(E329:E344)</f>
        <v>0</v>
      </c>
      <c r="F328" s="191">
        <f t="shared" si="622"/>
        <v>0</v>
      </c>
      <c r="G328" s="191">
        <f>SUM(G329:G344)</f>
        <v>0</v>
      </c>
      <c r="H328" s="191">
        <f t="shared" si="623"/>
        <v>0</v>
      </c>
      <c r="I328" s="191">
        <f>SUM(I329:I344)</f>
        <v>0</v>
      </c>
      <c r="J328" s="191">
        <f t="shared" si="624"/>
        <v>0</v>
      </c>
      <c r="K328" s="191">
        <f t="shared" ref="K328:AD328" si="784">SUM(K329:K344)</f>
        <v>0</v>
      </c>
      <c r="L328" s="191">
        <f t="shared" si="784"/>
        <v>0</v>
      </c>
      <c r="M328" s="191">
        <f t="shared" si="784"/>
        <v>0</v>
      </c>
      <c r="N328" s="191">
        <f t="shared" si="784"/>
        <v>0</v>
      </c>
      <c r="O328" s="191">
        <f t="shared" si="784"/>
        <v>0</v>
      </c>
      <c r="P328" s="191">
        <f t="shared" si="784"/>
        <v>0</v>
      </c>
      <c r="Q328" s="191">
        <f t="shared" si="784"/>
        <v>0</v>
      </c>
      <c r="R328" s="191">
        <f t="shared" si="784"/>
        <v>0</v>
      </c>
      <c r="S328" s="191">
        <f t="shared" si="784"/>
        <v>0</v>
      </c>
      <c r="T328" s="191">
        <f t="shared" ref="T328" si="785">SUM(T329:T344)</f>
        <v>0</v>
      </c>
      <c r="U328" s="191">
        <f t="shared" si="784"/>
        <v>0</v>
      </c>
      <c r="V328" s="191">
        <f t="shared" si="784"/>
        <v>0</v>
      </c>
      <c r="W328" s="191">
        <f t="shared" si="784"/>
        <v>0</v>
      </c>
      <c r="X328" s="191">
        <f t="shared" si="784"/>
        <v>0</v>
      </c>
      <c r="Y328" s="191">
        <f t="shared" ref="Y328:Z328" si="786">SUM(Y329:Y344)</f>
        <v>0</v>
      </c>
      <c r="Z328" s="191">
        <f t="shared" si="786"/>
        <v>0</v>
      </c>
      <c r="AA328" s="191">
        <f t="shared" si="784"/>
        <v>0</v>
      </c>
      <c r="AB328" s="191">
        <f t="shared" si="784"/>
        <v>0</v>
      </c>
      <c r="AC328" s="191">
        <f t="shared" si="784"/>
        <v>0</v>
      </c>
      <c r="AD328" s="191">
        <f t="shared" si="784"/>
        <v>0</v>
      </c>
      <c r="AE328" s="191">
        <f t="shared" si="628"/>
        <v>0</v>
      </c>
      <c r="AF328" s="191">
        <f>SUM(AF329:AF344)</f>
        <v>0</v>
      </c>
      <c r="AG328" s="191">
        <f>SUM(AG329:AG344)</f>
        <v>0</v>
      </c>
      <c r="AH328" s="191">
        <f>SUM(AH329:AH344)</f>
        <v>0</v>
      </c>
      <c r="AI328" s="191">
        <f t="shared" si="629"/>
        <v>0</v>
      </c>
      <c r="AJ328" s="191">
        <f>SUM(AJ329:AJ344)</f>
        <v>0</v>
      </c>
      <c r="AK328" s="191">
        <f>SUM(AK329:AK344)</f>
        <v>0</v>
      </c>
      <c r="AL328" s="191">
        <f>SUM(AL329:AL344)</f>
        <v>0</v>
      </c>
      <c r="AM328" s="191">
        <f t="shared" si="630"/>
        <v>0</v>
      </c>
      <c r="AN328" s="191">
        <f>SUM(AN329:AN344)</f>
        <v>0</v>
      </c>
      <c r="AO328" s="191">
        <f>SUM(AO329:AO344)</f>
        <v>0</v>
      </c>
      <c r="AP328" s="191">
        <f>SUM(AP329:AP344)</f>
        <v>0</v>
      </c>
      <c r="AQ328" s="191">
        <f t="shared" si="631"/>
        <v>0</v>
      </c>
      <c r="AR328" s="191">
        <f t="shared" si="632"/>
        <v>0</v>
      </c>
    </row>
    <row r="329" spans="2:44" x14ac:dyDescent="0.25">
      <c r="B329" s="180" t="s">
        <v>330</v>
      </c>
      <c r="C329" s="181" t="s">
        <v>203</v>
      </c>
      <c r="D3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2">
        <f t="shared" si="622"/>
        <v>0</v>
      </c>
      <c r="G329" s="182"/>
      <c r="H329" s="182">
        <f t="shared" si="623"/>
        <v>0</v>
      </c>
      <c r="I329" s="182"/>
      <c r="J329" s="182">
        <f t="shared" si="624"/>
        <v>0</v>
      </c>
      <c r="K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2">
        <f t="shared" si="628"/>
        <v>0</v>
      </c>
      <c r="AF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2">
        <f t="shared" si="629"/>
        <v>0</v>
      </c>
      <c r="AJ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2">
        <f t="shared" si="630"/>
        <v>0</v>
      </c>
      <c r="AN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2">
        <f t="shared" si="631"/>
        <v>0</v>
      </c>
      <c r="AR329" s="182">
        <f t="shared" si="632"/>
        <v>0</v>
      </c>
    </row>
    <row r="330" spans="2:44" x14ac:dyDescent="0.25">
      <c r="B330" s="180" t="s">
        <v>344</v>
      </c>
      <c r="C330" s="181" t="s">
        <v>213</v>
      </c>
      <c r="D3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2">
        <f>D330+E330</f>
        <v>0</v>
      </c>
      <c r="G330" s="182"/>
      <c r="H330" s="182">
        <f>F330-G330</f>
        <v>0</v>
      </c>
      <c r="I330" s="182"/>
      <c r="J330" s="182">
        <f>F330-I330</f>
        <v>0</v>
      </c>
      <c r="K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2">
        <f>AB330+AC330+AD330</f>
        <v>0</v>
      </c>
      <c r="AF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2">
        <f>AF330+AG330+AH330</f>
        <v>0</v>
      </c>
      <c r="AJ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2">
        <f>AJ330+AK330+AL330</f>
        <v>0</v>
      </c>
      <c r="AN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2">
        <f>AN330+AO330+AP330</f>
        <v>0</v>
      </c>
      <c r="AR330" s="182">
        <f>AE330+AI330+AM330+AQ330</f>
        <v>0</v>
      </c>
    </row>
    <row r="331" spans="2:44" x14ac:dyDescent="0.25">
      <c r="B331" s="180" t="s">
        <v>963</v>
      </c>
      <c r="C331" s="181" t="s">
        <v>964</v>
      </c>
      <c r="D3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2">
        <f>D331+E331</f>
        <v>0</v>
      </c>
      <c r="G331" s="182"/>
      <c r="H331" s="182">
        <f>F331-G331</f>
        <v>0</v>
      </c>
      <c r="I331" s="182"/>
      <c r="J331" s="182">
        <f>F331-I331</f>
        <v>0</v>
      </c>
      <c r="K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2">
        <f>AB331+AC331+AD331</f>
        <v>0</v>
      </c>
      <c r="AF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2">
        <f>AF331+AG331+AH331</f>
        <v>0</v>
      </c>
      <c r="AJ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2">
        <f>AJ331+AK331+AL331</f>
        <v>0</v>
      </c>
      <c r="AN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2">
        <f>AN331+AO331+AP331</f>
        <v>0</v>
      </c>
      <c r="AR331" s="182">
        <f>AE331+AI331+AM331+AQ331</f>
        <v>0</v>
      </c>
    </row>
    <row r="332" spans="2:44" x14ac:dyDescent="0.25">
      <c r="B332" s="180" t="s">
        <v>965</v>
      </c>
      <c r="C332" s="181" t="s">
        <v>966</v>
      </c>
      <c r="D3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2">
        <f t="shared" ref="F332:F334" si="787">D332+E332</f>
        <v>0</v>
      </c>
      <c r="G332" s="182"/>
      <c r="H332" s="182">
        <f t="shared" ref="H332:H334" si="788">F332-G332</f>
        <v>0</v>
      </c>
      <c r="I332" s="182"/>
      <c r="J332" s="182">
        <f t="shared" ref="J332:J334" si="789">F332-I332</f>
        <v>0</v>
      </c>
      <c r="K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2">
        <f t="shared" ref="AE332:AE334" si="790">AB332+AC332+AD332</f>
        <v>0</v>
      </c>
      <c r="AF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2">
        <f t="shared" ref="AI332:AI334" si="791">AF332+AG332+AH332</f>
        <v>0</v>
      </c>
      <c r="AJ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2">
        <f t="shared" ref="AM332:AM334" si="792">AJ332+AK332+AL332</f>
        <v>0</v>
      </c>
      <c r="AN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2">
        <f t="shared" ref="AQ332:AQ334" si="793">AN332+AO332+AP332</f>
        <v>0</v>
      </c>
      <c r="AR332" s="182">
        <f t="shared" ref="AR332:AR334" si="794">AE332+AI332+AM332+AQ332</f>
        <v>0</v>
      </c>
    </row>
    <row r="333" spans="2:44" x14ac:dyDescent="0.25">
      <c r="B333" s="180" t="s">
        <v>967</v>
      </c>
      <c r="C333" s="181" t="s">
        <v>968</v>
      </c>
      <c r="D3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2">
        <f t="shared" si="787"/>
        <v>0</v>
      </c>
      <c r="G333" s="182"/>
      <c r="H333" s="182">
        <f t="shared" si="788"/>
        <v>0</v>
      </c>
      <c r="I333" s="182"/>
      <c r="J333" s="182">
        <f t="shared" si="789"/>
        <v>0</v>
      </c>
      <c r="K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2">
        <f t="shared" si="790"/>
        <v>0</v>
      </c>
      <c r="AF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2">
        <f t="shared" si="791"/>
        <v>0</v>
      </c>
      <c r="AJ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2">
        <f t="shared" si="792"/>
        <v>0</v>
      </c>
      <c r="AN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2">
        <f t="shared" si="793"/>
        <v>0</v>
      </c>
      <c r="AR333" s="182">
        <f t="shared" si="794"/>
        <v>0</v>
      </c>
    </row>
    <row r="334" spans="2:44" x14ac:dyDescent="0.25">
      <c r="B334" s="180" t="s">
        <v>969</v>
      </c>
      <c r="C334" s="181" t="s">
        <v>970</v>
      </c>
      <c r="D3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2">
        <f t="shared" si="787"/>
        <v>0</v>
      </c>
      <c r="G334" s="182"/>
      <c r="H334" s="182">
        <f t="shared" si="788"/>
        <v>0</v>
      </c>
      <c r="I334" s="182"/>
      <c r="J334" s="182">
        <f t="shared" si="789"/>
        <v>0</v>
      </c>
      <c r="K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2">
        <f t="shared" si="790"/>
        <v>0</v>
      </c>
      <c r="AF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2">
        <f t="shared" si="791"/>
        <v>0</v>
      </c>
      <c r="AJ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2">
        <f t="shared" si="792"/>
        <v>0</v>
      </c>
      <c r="AN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2">
        <f t="shared" si="793"/>
        <v>0</v>
      </c>
      <c r="AR334" s="182">
        <f t="shared" si="794"/>
        <v>0</v>
      </c>
    </row>
    <row r="335" spans="2:44" x14ac:dyDescent="0.25">
      <c r="B335" s="180" t="s">
        <v>345</v>
      </c>
      <c r="C335" s="181" t="s">
        <v>214</v>
      </c>
      <c r="D3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2">
        <f>D335+E335</f>
        <v>0</v>
      </c>
      <c r="G335" s="182"/>
      <c r="H335" s="182">
        <f>F335-G335</f>
        <v>0</v>
      </c>
      <c r="I335" s="182"/>
      <c r="J335" s="182">
        <f>F335-I335</f>
        <v>0</v>
      </c>
      <c r="K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2">
        <f>AB335+AC335+AD335</f>
        <v>0</v>
      </c>
      <c r="AF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2">
        <f>AF335+AG335+AH335</f>
        <v>0</v>
      </c>
      <c r="AJ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2">
        <f>AJ335+AK335+AL335</f>
        <v>0</v>
      </c>
      <c r="AN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2">
        <f>AN335+AO335+AP335</f>
        <v>0</v>
      </c>
      <c r="AR335" s="182">
        <f>AE335+AI335+AM335+AQ335</f>
        <v>0</v>
      </c>
    </row>
    <row r="336" spans="2:44" x14ac:dyDescent="0.25">
      <c r="B336" s="180" t="s">
        <v>971</v>
      </c>
      <c r="C336" s="181" t="s">
        <v>972</v>
      </c>
      <c r="D3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2">
        <f t="shared" ref="F336:F337" si="795">D336+E336</f>
        <v>0</v>
      </c>
      <c r="G336" s="182"/>
      <c r="H336" s="182">
        <f t="shared" ref="H336:H337" si="796">F336-G336</f>
        <v>0</v>
      </c>
      <c r="I336" s="182"/>
      <c r="J336" s="182">
        <f t="shared" ref="J336:J337" si="797">F336-I336</f>
        <v>0</v>
      </c>
      <c r="K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2">
        <f t="shared" ref="AE336:AE337" si="798">AB336+AC336+AD336</f>
        <v>0</v>
      </c>
      <c r="AF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2">
        <f t="shared" ref="AI336:AI337" si="799">AF336+AG336+AH336</f>
        <v>0</v>
      </c>
      <c r="AJ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2">
        <f t="shared" ref="AM336:AM337" si="800">AJ336+AK336+AL336</f>
        <v>0</v>
      </c>
      <c r="AN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2">
        <f t="shared" ref="AQ336:AQ337" si="801">AN336+AO336+AP336</f>
        <v>0</v>
      </c>
      <c r="AR336" s="182">
        <f t="shared" ref="AR336:AR337" si="802">AE336+AI336+AM336+AQ336</f>
        <v>0</v>
      </c>
    </row>
    <row r="337" spans="2:44" x14ac:dyDescent="0.25">
      <c r="B337" s="180" t="s">
        <v>346</v>
      </c>
      <c r="C337" s="181" t="s">
        <v>215</v>
      </c>
      <c r="D3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2">
        <f t="shared" si="795"/>
        <v>0</v>
      </c>
      <c r="G337" s="182"/>
      <c r="H337" s="182">
        <f t="shared" si="796"/>
        <v>0</v>
      </c>
      <c r="I337" s="182"/>
      <c r="J337" s="182">
        <f t="shared" si="797"/>
        <v>0</v>
      </c>
      <c r="K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2">
        <f t="shared" si="798"/>
        <v>0</v>
      </c>
      <c r="AF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2">
        <f t="shared" si="799"/>
        <v>0</v>
      </c>
      <c r="AJ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2">
        <f t="shared" si="800"/>
        <v>0</v>
      </c>
      <c r="AN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2">
        <f t="shared" si="801"/>
        <v>0</v>
      </c>
      <c r="AR337" s="182">
        <f t="shared" si="802"/>
        <v>0</v>
      </c>
    </row>
    <row r="338" spans="2:44" x14ac:dyDescent="0.25">
      <c r="B338" s="180" t="s">
        <v>973</v>
      </c>
      <c r="C338" s="181" t="s">
        <v>974</v>
      </c>
      <c r="D3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2">
        <f>D338+E338</f>
        <v>0</v>
      </c>
      <c r="G338" s="182"/>
      <c r="H338" s="182">
        <f>F338-G338</f>
        <v>0</v>
      </c>
      <c r="I338" s="182"/>
      <c r="J338" s="182">
        <f>F338-I338</f>
        <v>0</v>
      </c>
      <c r="K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2">
        <f>AB338+AC338+AD338</f>
        <v>0</v>
      </c>
      <c r="AF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2">
        <f>AF338+AG338+AH338</f>
        <v>0</v>
      </c>
      <c r="AJ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2">
        <f>AJ338+AK338+AL338</f>
        <v>0</v>
      </c>
      <c r="AN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2">
        <f>AN338+AO338+AP338</f>
        <v>0</v>
      </c>
      <c r="AR338" s="182">
        <f>AE338+AI338+AM338+AQ338</f>
        <v>0</v>
      </c>
    </row>
    <row r="339" spans="2:44" x14ac:dyDescent="0.25">
      <c r="B339" s="180" t="s">
        <v>331</v>
      </c>
      <c r="C339" s="181" t="s">
        <v>204</v>
      </c>
      <c r="D3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2">
        <f>D339+E339</f>
        <v>0</v>
      </c>
      <c r="G339" s="182"/>
      <c r="H339" s="182">
        <f>F339-G339</f>
        <v>0</v>
      </c>
      <c r="I339" s="182"/>
      <c r="J339" s="182">
        <f>F339-I339</f>
        <v>0</v>
      </c>
      <c r="K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2">
        <f>AB339+AC339+AD339</f>
        <v>0</v>
      </c>
      <c r="AF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2">
        <f>AF339+AG339+AH339</f>
        <v>0</v>
      </c>
      <c r="AJ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2">
        <f>AJ339+AK339+AL339</f>
        <v>0</v>
      </c>
      <c r="AN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2">
        <f>AN339+AO339+AP339</f>
        <v>0</v>
      </c>
      <c r="AR339" s="182">
        <f>AE339+AI339+AM339+AQ339</f>
        <v>0</v>
      </c>
    </row>
    <row r="340" spans="2:44" x14ac:dyDescent="0.25">
      <c r="B340" s="180" t="s">
        <v>975</v>
      </c>
      <c r="C340" s="181" t="s">
        <v>976</v>
      </c>
      <c r="D3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2">
        <f t="shared" ref="F340" si="803">D340+E340</f>
        <v>0</v>
      </c>
      <c r="G340" s="182"/>
      <c r="H340" s="182">
        <f t="shared" ref="H340" si="804">F340-G340</f>
        <v>0</v>
      </c>
      <c r="I340" s="182"/>
      <c r="J340" s="182">
        <f t="shared" ref="J340" si="805">F340-I340</f>
        <v>0</v>
      </c>
      <c r="K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2">
        <f t="shared" ref="AE340" si="806">AB340+AC340+AD340</f>
        <v>0</v>
      </c>
      <c r="AF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2">
        <f t="shared" ref="AI340" si="807">AF340+AG340+AH340</f>
        <v>0</v>
      </c>
      <c r="AJ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2">
        <f t="shared" ref="AM340" si="808">AJ340+AK340+AL340</f>
        <v>0</v>
      </c>
      <c r="AN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2">
        <f t="shared" ref="AQ340" si="809">AN340+AO340+AP340</f>
        <v>0</v>
      </c>
      <c r="AR340" s="182">
        <f t="shared" ref="AR340" si="810">AE340+AI340+AM340+AQ340</f>
        <v>0</v>
      </c>
    </row>
    <row r="341" spans="2:44" x14ac:dyDescent="0.25">
      <c r="B341" s="180" t="s">
        <v>347</v>
      </c>
      <c r="C341" s="181" t="s">
        <v>216</v>
      </c>
      <c r="D3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2">
        <f>D341+E341</f>
        <v>0</v>
      </c>
      <c r="G341" s="182"/>
      <c r="H341" s="182">
        <f>F341-G341</f>
        <v>0</v>
      </c>
      <c r="I341" s="182"/>
      <c r="J341" s="182">
        <f>F341-I341</f>
        <v>0</v>
      </c>
      <c r="K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2">
        <f>AB341+AC341+AD341</f>
        <v>0</v>
      </c>
      <c r="AF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2">
        <f>AF341+AG341+AH341</f>
        <v>0</v>
      </c>
      <c r="AJ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2">
        <f>AJ341+AK341+AL341</f>
        <v>0</v>
      </c>
      <c r="AN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2">
        <f>AN341+AO341+AP341</f>
        <v>0</v>
      </c>
      <c r="AR341" s="182">
        <f>AE341+AI341+AM341+AQ341</f>
        <v>0</v>
      </c>
    </row>
    <row r="342" spans="2:44" x14ac:dyDescent="0.25">
      <c r="B342" s="180" t="s">
        <v>977</v>
      </c>
      <c r="C342" s="181" t="s">
        <v>978</v>
      </c>
      <c r="D3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2">
        <f>D342+E342</f>
        <v>0</v>
      </c>
      <c r="G342" s="182"/>
      <c r="H342" s="182">
        <f>F342-G342</f>
        <v>0</v>
      </c>
      <c r="I342" s="182"/>
      <c r="J342" s="182">
        <f>F342-I342</f>
        <v>0</v>
      </c>
      <c r="K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2">
        <f>AB342+AC342+AD342</f>
        <v>0</v>
      </c>
      <c r="AF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2">
        <f>AF342+AG342+AH342</f>
        <v>0</v>
      </c>
      <c r="AJ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2">
        <f>AJ342+AK342+AL342</f>
        <v>0</v>
      </c>
      <c r="AN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2">
        <f>AN342+AO342+AP342</f>
        <v>0</v>
      </c>
      <c r="AR342" s="182">
        <f>AE342+AI342+AM342+AQ342</f>
        <v>0</v>
      </c>
    </row>
    <row r="343" spans="2:44" x14ac:dyDescent="0.25">
      <c r="B343" s="180" t="s">
        <v>979</v>
      </c>
      <c r="C343" s="181" t="s">
        <v>980</v>
      </c>
      <c r="D3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2">
        <f t="shared" ref="F343" si="811">D343+E343</f>
        <v>0</v>
      </c>
      <c r="G343" s="182"/>
      <c r="H343" s="182">
        <f t="shared" ref="H343" si="812">F343-G343</f>
        <v>0</v>
      </c>
      <c r="I343" s="182"/>
      <c r="J343" s="182">
        <f t="shared" ref="J343" si="813">F343-I343</f>
        <v>0</v>
      </c>
      <c r="K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2">
        <f t="shared" ref="AE343" si="814">AB343+AC343+AD343</f>
        <v>0</v>
      </c>
      <c r="AF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2">
        <f t="shared" ref="AI343" si="815">AF343+AG343+AH343</f>
        <v>0</v>
      </c>
      <c r="AJ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2">
        <f t="shared" ref="AM343" si="816">AJ343+AK343+AL343</f>
        <v>0</v>
      </c>
      <c r="AN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2">
        <f t="shared" ref="AQ343" si="817">AN343+AO343+AP343</f>
        <v>0</v>
      </c>
      <c r="AR343" s="182">
        <f t="shared" ref="AR343" si="818">AE343+AI343+AM343+AQ343</f>
        <v>0</v>
      </c>
    </row>
    <row r="344" spans="2:44" x14ac:dyDescent="0.25">
      <c r="B344" s="180" t="s">
        <v>348</v>
      </c>
      <c r="C344" s="181" t="s">
        <v>217</v>
      </c>
      <c r="D3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2">
        <f>D344+E344</f>
        <v>0</v>
      </c>
      <c r="G344" s="182"/>
      <c r="H344" s="182">
        <f>F344-G344</f>
        <v>0</v>
      </c>
      <c r="I344" s="182"/>
      <c r="J344" s="182">
        <f>F344-I344</f>
        <v>0</v>
      </c>
      <c r="K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2">
        <f>AB344+AC344+AD344</f>
        <v>0</v>
      </c>
      <c r="AF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2">
        <f>AF344+AG344+AH344</f>
        <v>0</v>
      </c>
      <c r="AJ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2">
        <f>AJ344+AK344+AL344</f>
        <v>0</v>
      </c>
      <c r="AN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2">
        <f>AN344+AO344+AP344</f>
        <v>0</v>
      </c>
      <c r="AR344" s="182">
        <f>AE344+AI344+AM344+AQ344</f>
        <v>0</v>
      </c>
    </row>
    <row r="345" spans="2:44" x14ac:dyDescent="0.25">
      <c r="B345" s="189" t="s">
        <v>332</v>
      </c>
      <c r="C345" s="190" t="s">
        <v>205</v>
      </c>
      <c r="D345" s="191">
        <f>SUM(D346:D382)</f>
        <v>0</v>
      </c>
      <c r="E345" s="191">
        <f>SUM(E346:E382)</f>
        <v>1537900</v>
      </c>
      <c r="F345" s="191">
        <f t="shared" si="622"/>
        <v>1537900</v>
      </c>
      <c r="G345" s="191">
        <f>SUM(G346:G382)</f>
        <v>0</v>
      </c>
      <c r="H345" s="191">
        <f t="shared" si="623"/>
        <v>1537900</v>
      </c>
      <c r="I345" s="191">
        <f>SUM(I346:I382)</f>
        <v>0</v>
      </c>
      <c r="J345" s="191">
        <f t="shared" si="624"/>
        <v>1537900</v>
      </c>
      <c r="K345" s="191">
        <f t="shared" ref="K345:AD345" si="819">SUM(K346:K382)</f>
        <v>0</v>
      </c>
      <c r="L345" s="191">
        <f t="shared" si="819"/>
        <v>0</v>
      </c>
      <c r="M345" s="191">
        <f t="shared" si="819"/>
        <v>0</v>
      </c>
      <c r="N345" s="191">
        <f t="shared" si="819"/>
        <v>0</v>
      </c>
      <c r="O345" s="191">
        <f t="shared" si="819"/>
        <v>0</v>
      </c>
      <c r="P345" s="191">
        <f t="shared" si="819"/>
        <v>0</v>
      </c>
      <c r="Q345" s="191">
        <f t="shared" si="819"/>
        <v>0</v>
      </c>
      <c r="R345" s="191">
        <f t="shared" si="819"/>
        <v>0</v>
      </c>
      <c r="S345" s="191">
        <f t="shared" si="819"/>
        <v>0</v>
      </c>
      <c r="T345" s="191">
        <f t="shared" ref="T345" si="820">SUM(T346:T382)</f>
        <v>847000</v>
      </c>
      <c r="U345" s="191">
        <f t="shared" si="819"/>
        <v>690900</v>
      </c>
      <c r="V345" s="191">
        <f t="shared" si="819"/>
        <v>0</v>
      </c>
      <c r="W345" s="191">
        <f t="shared" si="819"/>
        <v>0</v>
      </c>
      <c r="X345" s="191">
        <f t="shared" si="819"/>
        <v>0</v>
      </c>
      <c r="Y345" s="191">
        <f t="shared" ref="Y345:Z345" si="821">SUM(Y346:Y382)</f>
        <v>0</v>
      </c>
      <c r="Z345" s="191">
        <f t="shared" si="821"/>
        <v>0</v>
      </c>
      <c r="AA345" s="191">
        <f t="shared" si="819"/>
        <v>0</v>
      </c>
      <c r="AB345" s="191">
        <f t="shared" si="819"/>
        <v>0</v>
      </c>
      <c r="AC345" s="191">
        <f t="shared" si="819"/>
        <v>6000</v>
      </c>
      <c r="AD345" s="191">
        <f t="shared" si="819"/>
        <v>603500</v>
      </c>
      <c r="AE345" s="191">
        <f t="shared" si="628"/>
        <v>609500</v>
      </c>
      <c r="AF345" s="191">
        <f>SUM(AF346:AF382)</f>
        <v>79600</v>
      </c>
      <c r="AG345" s="191">
        <f>SUM(AG346:AG382)</f>
        <v>587000</v>
      </c>
      <c r="AH345" s="191">
        <f>SUM(AH346:AH382)</f>
        <v>0</v>
      </c>
      <c r="AI345" s="191">
        <f t="shared" si="629"/>
        <v>666600</v>
      </c>
      <c r="AJ345" s="191">
        <f>SUM(AJ346:AJ382)</f>
        <v>213800</v>
      </c>
      <c r="AK345" s="191">
        <f>SUM(AK346:AK382)</f>
        <v>48000</v>
      </c>
      <c r="AL345" s="191">
        <f>SUM(AL346:AL382)</f>
        <v>0</v>
      </c>
      <c r="AM345" s="191">
        <f t="shared" si="630"/>
        <v>261800</v>
      </c>
      <c r="AN345" s="191">
        <f>SUM(AN346:AN382)</f>
        <v>0</v>
      </c>
      <c r="AO345" s="191">
        <f>SUM(AO346:AO382)</f>
        <v>0</v>
      </c>
      <c r="AP345" s="191">
        <f>SUM(AP346:AP382)</f>
        <v>0</v>
      </c>
      <c r="AQ345" s="191">
        <f t="shared" si="631"/>
        <v>0</v>
      </c>
      <c r="AR345" s="191">
        <f t="shared" si="632"/>
        <v>1537900</v>
      </c>
    </row>
    <row r="346" spans="2:44" x14ac:dyDescent="0.25">
      <c r="B346" s="180" t="s">
        <v>333</v>
      </c>
      <c r="C346" s="181" t="s">
        <v>206</v>
      </c>
      <c r="D3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2">
        <f t="shared" si="622"/>
        <v>0</v>
      </c>
      <c r="G346" s="182"/>
      <c r="H346" s="182">
        <f t="shared" si="623"/>
        <v>0</v>
      </c>
      <c r="I346" s="182"/>
      <c r="J346" s="182">
        <f t="shared" si="624"/>
        <v>0</v>
      </c>
      <c r="K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2">
        <f t="shared" si="628"/>
        <v>0</v>
      </c>
      <c r="AF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2">
        <f t="shared" si="629"/>
        <v>0</v>
      </c>
      <c r="AJ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2">
        <f t="shared" si="630"/>
        <v>0</v>
      </c>
      <c r="AN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2">
        <f t="shared" si="631"/>
        <v>0</v>
      </c>
      <c r="AR346" s="182">
        <f t="shared" si="632"/>
        <v>0</v>
      </c>
    </row>
    <row r="347" spans="2:44" x14ac:dyDescent="0.25">
      <c r="B347" s="180" t="s">
        <v>981</v>
      </c>
      <c r="C347" s="181" t="s">
        <v>982</v>
      </c>
      <c r="D3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2">
        <f t="shared" si="622"/>
        <v>0</v>
      </c>
      <c r="G347" s="182"/>
      <c r="H347" s="182">
        <f t="shared" si="623"/>
        <v>0</v>
      </c>
      <c r="I347" s="182"/>
      <c r="J347" s="182">
        <f t="shared" si="624"/>
        <v>0</v>
      </c>
      <c r="K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2">
        <f t="shared" si="628"/>
        <v>0</v>
      </c>
      <c r="AF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2">
        <f t="shared" si="629"/>
        <v>0</v>
      </c>
      <c r="AJ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2">
        <f t="shared" si="630"/>
        <v>0</v>
      </c>
      <c r="AN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2">
        <f t="shared" si="631"/>
        <v>0</v>
      </c>
      <c r="AR347" s="182">
        <f t="shared" si="632"/>
        <v>0</v>
      </c>
    </row>
    <row r="348" spans="2:44" x14ac:dyDescent="0.25">
      <c r="B348" s="180" t="s">
        <v>983</v>
      </c>
      <c r="C348" s="181" t="s">
        <v>982</v>
      </c>
      <c r="D3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30100</v>
      </c>
      <c r="F348" s="182">
        <f t="shared" si="622"/>
        <v>30100</v>
      </c>
      <c r="G348" s="182"/>
      <c r="H348" s="182">
        <f t="shared" si="623"/>
        <v>30100</v>
      </c>
      <c r="I348" s="182"/>
      <c r="J348" s="182">
        <f t="shared" si="624"/>
        <v>30100</v>
      </c>
      <c r="K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30100</v>
      </c>
      <c r="V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D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E348" s="182">
        <f t="shared" si="628"/>
        <v>13500</v>
      </c>
      <c r="AF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4600</v>
      </c>
      <c r="AG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H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2">
        <f t="shared" si="629"/>
        <v>16600</v>
      </c>
      <c r="AJ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2">
        <f t="shared" si="630"/>
        <v>0</v>
      </c>
      <c r="AN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2">
        <f t="shared" si="631"/>
        <v>0</v>
      </c>
      <c r="AR348" s="182">
        <f t="shared" si="632"/>
        <v>30100</v>
      </c>
    </row>
    <row r="349" spans="2:44" x14ac:dyDescent="0.25">
      <c r="B349" s="180" t="s">
        <v>984</v>
      </c>
      <c r="C349" s="181" t="s">
        <v>985</v>
      </c>
      <c r="D3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1032800</v>
      </c>
      <c r="F349" s="182">
        <f t="shared" si="622"/>
        <v>1032800</v>
      </c>
      <c r="G349" s="182"/>
      <c r="H349" s="182">
        <f t="shared" si="623"/>
        <v>1032800</v>
      </c>
      <c r="I349" s="182"/>
      <c r="J349" s="182">
        <f t="shared" si="624"/>
        <v>1032800</v>
      </c>
      <c r="K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572000</v>
      </c>
      <c r="U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460800</v>
      </c>
      <c r="V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596000</v>
      </c>
      <c r="AE349" s="182">
        <f t="shared" si="628"/>
        <v>596000</v>
      </c>
      <c r="AF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75000</v>
      </c>
      <c r="AG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300000</v>
      </c>
      <c r="AH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2">
        <f t="shared" si="629"/>
        <v>375000</v>
      </c>
      <c r="AJ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13800</v>
      </c>
      <c r="AK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48000</v>
      </c>
      <c r="AL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2">
        <f t="shared" si="630"/>
        <v>61800</v>
      </c>
      <c r="AN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2">
        <f t="shared" si="631"/>
        <v>0</v>
      </c>
      <c r="AR349" s="182">
        <f t="shared" si="632"/>
        <v>1032800</v>
      </c>
    </row>
    <row r="350" spans="2:44" x14ac:dyDescent="0.25">
      <c r="B350" s="180" t="s">
        <v>986</v>
      </c>
      <c r="C350" s="181" t="s">
        <v>985</v>
      </c>
      <c r="D3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2">
        <f t="shared" si="622"/>
        <v>0</v>
      </c>
      <c r="G350" s="182"/>
      <c r="H350" s="182">
        <f t="shared" si="623"/>
        <v>0</v>
      </c>
      <c r="I350" s="182"/>
      <c r="J350" s="182">
        <f t="shared" si="624"/>
        <v>0</v>
      </c>
      <c r="K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2">
        <f t="shared" si="628"/>
        <v>0</v>
      </c>
      <c r="AF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2">
        <f t="shared" si="629"/>
        <v>0</v>
      </c>
      <c r="AJ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2">
        <f t="shared" si="630"/>
        <v>0</v>
      </c>
      <c r="AN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2">
        <f t="shared" si="631"/>
        <v>0</v>
      </c>
      <c r="AR350" s="182">
        <f t="shared" si="632"/>
        <v>0</v>
      </c>
    </row>
    <row r="351" spans="2:44" x14ac:dyDescent="0.25">
      <c r="B351" s="180" t="s">
        <v>987</v>
      </c>
      <c r="C351" s="181" t="s">
        <v>988</v>
      </c>
      <c r="D3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2">
        <f t="shared" si="622"/>
        <v>0</v>
      </c>
      <c r="G351" s="182"/>
      <c r="H351" s="182">
        <f t="shared" si="623"/>
        <v>0</v>
      </c>
      <c r="I351" s="182"/>
      <c r="J351" s="182">
        <f t="shared" si="624"/>
        <v>0</v>
      </c>
      <c r="K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2">
        <f t="shared" si="628"/>
        <v>0</v>
      </c>
      <c r="AF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2">
        <f t="shared" si="629"/>
        <v>0</v>
      </c>
      <c r="AJ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2">
        <f t="shared" si="630"/>
        <v>0</v>
      </c>
      <c r="AN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2">
        <f t="shared" si="631"/>
        <v>0</v>
      </c>
      <c r="AR351" s="182">
        <f t="shared" si="632"/>
        <v>0</v>
      </c>
    </row>
    <row r="352" spans="2:44" x14ac:dyDescent="0.25">
      <c r="B352" s="180" t="s">
        <v>989</v>
      </c>
      <c r="C352" s="181" t="s">
        <v>990</v>
      </c>
      <c r="D3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2">
        <f t="shared" si="622"/>
        <v>0</v>
      </c>
      <c r="G352" s="182"/>
      <c r="H352" s="182">
        <f t="shared" si="623"/>
        <v>0</v>
      </c>
      <c r="I352" s="182"/>
      <c r="J352" s="182">
        <f t="shared" si="624"/>
        <v>0</v>
      </c>
      <c r="K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2">
        <f t="shared" si="628"/>
        <v>0</v>
      </c>
      <c r="AF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2">
        <f t="shared" si="629"/>
        <v>0</v>
      </c>
      <c r="AJ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2">
        <f t="shared" si="630"/>
        <v>0</v>
      </c>
      <c r="AN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2">
        <f t="shared" si="631"/>
        <v>0</v>
      </c>
      <c r="AR352" s="182">
        <f t="shared" si="632"/>
        <v>0</v>
      </c>
    </row>
    <row r="353" spans="2:44" x14ac:dyDescent="0.25">
      <c r="B353" s="180" t="s">
        <v>991</v>
      </c>
      <c r="C353" s="181" t="s">
        <v>992</v>
      </c>
      <c r="D3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2">
        <f t="shared" si="622"/>
        <v>0</v>
      </c>
      <c r="G353" s="182"/>
      <c r="H353" s="182">
        <f t="shared" si="623"/>
        <v>0</v>
      </c>
      <c r="I353" s="182"/>
      <c r="J353" s="182">
        <f t="shared" si="624"/>
        <v>0</v>
      </c>
      <c r="K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2">
        <f t="shared" si="628"/>
        <v>0</v>
      </c>
      <c r="AF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2">
        <f t="shared" si="629"/>
        <v>0</v>
      </c>
      <c r="AJ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2">
        <f t="shared" si="630"/>
        <v>0</v>
      </c>
      <c r="AN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2">
        <f t="shared" si="631"/>
        <v>0</v>
      </c>
      <c r="AR353" s="182">
        <f t="shared" si="632"/>
        <v>0</v>
      </c>
    </row>
    <row r="354" spans="2:44" x14ac:dyDescent="0.25">
      <c r="B354" s="180" t="s">
        <v>993</v>
      </c>
      <c r="C354" s="181" t="s">
        <v>994</v>
      </c>
      <c r="D3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2">
        <f t="shared" si="622"/>
        <v>0</v>
      </c>
      <c r="G354" s="182"/>
      <c r="H354" s="182">
        <f t="shared" si="623"/>
        <v>0</v>
      </c>
      <c r="I354" s="182"/>
      <c r="J354" s="182">
        <f t="shared" si="624"/>
        <v>0</v>
      </c>
      <c r="K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2">
        <f t="shared" si="628"/>
        <v>0</v>
      </c>
      <c r="AF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2">
        <f t="shared" si="629"/>
        <v>0</v>
      </c>
      <c r="AJ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2">
        <f t="shared" si="630"/>
        <v>0</v>
      </c>
      <c r="AN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2">
        <f t="shared" si="631"/>
        <v>0</v>
      </c>
      <c r="AR354" s="182">
        <f t="shared" si="632"/>
        <v>0</v>
      </c>
    </row>
    <row r="355" spans="2:44" x14ac:dyDescent="0.25">
      <c r="B355" s="180" t="s">
        <v>995</v>
      </c>
      <c r="C355" s="181" t="s">
        <v>996</v>
      </c>
      <c r="D3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2">
        <f t="shared" si="622"/>
        <v>0</v>
      </c>
      <c r="G355" s="182"/>
      <c r="H355" s="182">
        <f t="shared" si="623"/>
        <v>0</v>
      </c>
      <c r="I355" s="182"/>
      <c r="J355" s="182">
        <f t="shared" si="624"/>
        <v>0</v>
      </c>
      <c r="K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2">
        <f t="shared" si="628"/>
        <v>0</v>
      </c>
      <c r="AF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2">
        <f t="shared" si="629"/>
        <v>0</v>
      </c>
      <c r="AJ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2">
        <f t="shared" si="630"/>
        <v>0</v>
      </c>
      <c r="AN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2">
        <f t="shared" si="631"/>
        <v>0</v>
      </c>
      <c r="AR355" s="182">
        <f t="shared" si="632"/>
        <v>0</v>
      </c>
    </row>
    <row r="356" spans="2:44" x14ac:dyDescent="0.25">
      <c r="B356" s="180" t="s">
        <v>334</v>
      </c>
      <c r="C356" s="181" t="s">
        <v>997</v>
      </c>
      <c r="D3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2">
        <f t="shared" si="622"/>
        <v>0</v>
      </c>
      <c r="G356" s="182"/>
      <c r="H356" s="182">
        <f t="shared" si="623"/>
        <v>0</v>
      </c>
      <c r="I356" s="182"/>
      <c r="J356" s="182">
        <f t="shared" si="624"/>
        <v>0</v>
      </c>
      <c r="K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2">
        <f t="shared" si="628"/>
        <v>0</v>
      </c>
      <c r="AF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2">
        <f t="shared" si="629"/>
        <v>0</v>
      </c>
      <c r="AJ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2">
        <f t="shared" si="630"/>
        <v>0</v>
      </c>
      <c r="AN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2">
        <f t="shared" si="631"/>
        <v>0</v>
      </c>
      <c r="AR356" s="182">
        <f t="shared" si="632"/>
        <v>0</v>
      </c>
    </row>
    <row r="357" spans="2:44" x14ac:dyDescent="0.25">
      <c r="B357" s="180" t="s">
        <v>998</v>
      </c>
      <c r="C357" s="181" t="s">
        <v>997</v>
      </c>
      <c r="D3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2">
        <f t="shared" si="622"/>
        <v>0</v>
      </c>
      <c r="G357" s="182"/>
      <c r="H357" s="182">
        <f t="shared" si="623"/>
        <v>0</v>
      </c>
      <c r="I357" s="182"/>
      <c r="J357" s="182">
        <f t="shared" si="624"/>
        <v>0</v>
      </c>
      <c r="K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2">
        <f t="shared" si="628"/>
        <v>0</v>
      </c>
      <c r="AF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2">
        <f t="shared" si="629"/>
        <v>0</v>
      </c>
      <c r="AJ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2">
        <f t="shared" si="630"/>
        <v>0</v>
      </c>
      <c r="AN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2">
        <f t="shared" si="631"/>
        <v>0</v>
      </c>
      <c r="AR357" s="182">
        <f t="shared" si="632"/>
        <v>0</v>
      </c>
    </row>
    <row r="358" spans="2:44" x14ac:dyDescent="0.25">
      <c r="B358" s="180" t="s">
        <v>999</v>
      </c>
      <c r="C358" s="181" t="s">
        <v>1000</v>
      </c>
      <c r="D3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2">
        <f t="shared" si="622"/>
        <v>0</v>
      </c>
      <c r="G358" s="182"/>
      <c r="H358" s="182">
        <f t="shared" si="623"/>
        <v>0</v>
      </c>
      <c r="I358" s="182"/>
      <c r="J358" s="182">
        <f t="shared" si="624"/>
        <v>0</v>
      </c>
      <c r="K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2">
        <f t="shared" si="628"/>
        <v>0</v>
      </c>
      <c r="AF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2">
        <f t="shared" si="629"/>
        <v>0</v>
      </c>
      <c r="AJ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2">
        <f t="shared" si="630"/>
        <v>0</v>
      </c>
      <c r="AN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2">
        <f t="shared" si="631"/>
        <v>0</v>
      </c>
      <c r="AR358" s="182">
        <f t="shared" si="632"/>
        <v>0</v>
      </c>
    </row>
    <row r="359" spans="2:44" x14ac:dyDescent="0.25">
      <c r="B359" s="180" t="s">
        <v>1001</v>
      </c>
      <c r="C359" s="181" t="s">
        <v>1002</v>
      </c>
      <c r="D3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2">
        <f t="shared" si="622"/>
        <v>0</v>
      </c>
      <c r="G359" s="182"/>
      <c r="H359" s="182">
        <f t="shared" si="623"/>
        <v>0</v>
      </c>
      <c r="I359" s="182"/>
      <c r="J359" s="182">
        <f t="shared" si="624"/>
        <v>0</v>
      </c>
      <c r="K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2">
        <f t="shared" si="628"/>
        <v>0</v>
      </c>
      <c r="AF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2">
        <f t="shared" si="629"/>
        <v>0</v>
      </c>
      <c r="AJ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2">
        <f t="shared" si="630"/>
        <v>0</v>
      </c>
      <c r="AN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2">
        <f t="shared" si="631"/>
        <v>0</v>
      </c>
      <c r="AR359" s="182">
        <f t="shared" si="632"/>
        <v>0</v>
      </c>
    </row>
    <row r="360" spans="2:44" x14ac:dyDescent="0.25">
      <c r="B360" s="180" t="s">
        <v>335</v>
      </c>
      <c r="C360" s="181" t="s">
        <v>1003</v>
      </c>
      <c r="D3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2">
        <f t="shared" si="622"/>
        <v>0</v>
      </c>
      <c r="G360" s="182"/>
      <c r="H360" s="182">
        <f t="shared" si="623"/>
        <v>0</v>
      </c>
      <c r="I360" s="182"/>
      <c r="J360" s="182">
        <f t="shared" si="624"/>
        <v>0</v>
      </c>
      <c r="K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2">
        <f t="shared" si="628"/>
        <v>0</v>
      </c>
      <c r="AF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2">
        <f t="shared" si="629"/>
        <v>0</v>
      </c>
      <c r="AJ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2">
        <f t="shared" si="630"/>
        <v>0</v>
      </c>
      <c r="AN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2">
        <f t="shared" si="631"/>
        <v>0</v>
      </c>
      <c r="AR360" s="182">
        <f t="shared" si="632"/>
        <v>0</v>
      </c>
    </row>
    <row r="361" spans="2:44" x14ac:dyDescent="0.25">
      <c r="B361" s="180" t="s">
        <v>1004</v>
      </c>
      <c r="C361" s="181" t="s">
        <v>1003</v>
      </c>
      <c r="D3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2">
        <f t="shared" si="622"/>
        <v>0</v>
      </c>
      <c r="G361" s="182"/>
      <c r="H361" s="182">
        <f t="shared" si="623"/>
        <v>0</v>
      </c>
      <c r="I361" s="182"/>
      <c r="J361" s="182">
        <f t="shared" si="624"/>
        <v>0</v>
      </c>
      <c r="K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2">
        <f t="shared" si="628"/>
        <v>0</v>
      </c>
      <c r="AF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2">
        <f t="shared" si="629"/>
        <v>0</v>
      </c>
      <c r="AJ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2">
        <f t="shared" si="630"/>
        <v>0</v>
      </c>
      <c r="AN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2">
        <f t="shared" si="631"/>
        <v>0</v>
      </c>
      <c r="AR361" s="182">
        <f t="shared" si="632"/>
        <v>0</v>
      </c>
    </row>
    <row r="362" spans="2:44" x14ac:dyDescent="0.25">
      <c r="B362" s="180" t="s">
        <v>1005</v>
      </c>
      <c r="C362" s="181" t="s">
        <v>1006</v>
      </c>
      <c r="D3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2">
        <f t="shared" si="622"/>
        <v>0</v>
      </c>
      <c r="G362" s="182"/>
      <c r="H362" s="182">
        <f t="shared" si="623"/>
        <v>0</v>
      </c>
      <c r="I362" s="182"/>
      <c r="J362" s="182">
        <f t="shared" si="624"/>
        <v>0</v>
      </c>
      <c r="K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2">
        <f t="shared" si="628"/>
        <v>0</v>
      </c>
      <c r="AF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2">
        <f t="shared" si="629"/>
        <v>0</v>
      </c>
      <c r="AJ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2">
        <f t="shared" si="630"/>
        <v>0</v>
      </c>
      <c r="AN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2">
        <f t="shared" si="631"/>
        <v>0</v>
      </c>
      <c r="AR362" s="182">
        <f t="shared" si="632"/>
        <v>0</v>
      </c>
    </row>
    <row r="363" spans="2:44" x14ac:dyDescent="0.25">
      <c r="B363" s="180" t="s">
        <v>1007</v>
      </c>
      <c r="C363" s="181" t="s">
        <v>1008</v>
      </c>
      <c r="D3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2">
        <f t="shared" ref="F363:F378" si="822">D363+E363</f>
        <v>0</v>
      </c>
      <c r="G363" s="182"/>
      <c r="H363" s="182">
        <f t="shared" ref="H363:H378" si="823">F363-G363</f>
        <v>0</v>
      </c>
      <c r="I363" s="182"/>
      <c r="J363" s="182">
        <f t="shared" ref="J363:J378" si="824">F363-I363</f>
        <v>0</v>
      </c>
      <c r="K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2">
        <f t="shared" ref="AE363:AE378" si="825">AB363+AC363+AD363</f>
        <v>0</v>
      </c>
      <c r="AF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2">
        <f t="shared" ref="AI363:AI378" si="826">AF363+AG363+AH363</f>
        <v>0</v>
      </c>
      <c r="AJ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2">
        <f t="shared" ref="AM363:AM378" si="827">AJ363+AK363+AL363</f>
        <v>0</v>
      </c>
      <c r="AN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2">
        <f t="shared" ref="AQ363:AQ378" si="828">AN363+AO363+AP363</f>
        <v>0</v>
      </c>
      <c r="AR363" s="182">
        <f t="shared" ref="AR363:AR378" si="829">AE363+AI363+AM363+AQ363</f>
        <v>0</v>
      </c>
    </row>
    <row r="364" spans="2:44" x14ac:dyDescent="0.25">
      <c r="B364" s="180" t="s">
        <v>1009</v>
      </c>
      <c r="C364" s="181" t="s">
        <v>1010</v>
      </c>
      <c r="D3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2">
        <f t="shared" si="822"/>
        <v>0</v>
      </c>
      <c r="G364" s="182"/>
      <c r="H364" s="182">
        <f t="shared" si="823"/>
        <v>0</v>
      </c>
      <c r="I364" s="182"/>
      <c r="J364" s="182">
        <f t="shared" si="824"/>
        <v>0</v>
      </c>
      <c r="K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2">
        <f t="shared" si="825"/>
        <v>0</v>
      </c>
      <c r="AF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2">
        <f t="shared" si="826"/>
        <v>0</v>
      </c>
      <c r="AJ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2">
        <f t="shared" si="827"/>
        <v>0</v>
      </c>
      <c r="AN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2">
        <f t="shared" si="828"/>
        <v>0</v>
      </c>
      <c r="AR364" s="182">
        <f t="shared" si="829"/>
        <v>0</v>
      </c>
    </row>
    <row r="365" spans="2:44" x14ac:dyDescent="0.25">
      <c r="B365" s="180" t="s">
        <v>336</v>
      </c>
      <c r="C365" s="181" t="s">
        <v>1011</v>
      </c>
      <c r="D3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2">
        <f t="shared" si="822"/>
        <v>0</v>
      </c>
      <c r="G365" s="182"/>
      <c r="H365" s="182">
        <f t="shared" si="823"/>
        <v>0</v>
      </c>
      <c r="I365" s="182"/>
      <c r="J365" s="182">
        <f t="shared" si="824"/>
        <v>0</v>
      </c>
      <c r="K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2">
        <f t="shared" si="825"/>
        <v>0</v>
      </c>
      <c r="AF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2">
        <f t="shared" si="826"/>
        <v>0</v>
      </c>
      <c r="AJ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2">
        <f t="shared" si="827"/>
        <v>0</v>
      </c>
      <c r="AN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2">
        <f t="shared" si="828"/>
        <v>0</v>
      </c>
      <c r="AR365" s="182">
        <f t="shared" si="829"/>
        <v>0</v>
      </c>
    </row>
    <row r="366" spans="2:44" x14ac:dyDescent="0.25">
      <c r="B366" s="180" t="s">
        <v>1012</v>
      </c>
      <c r="C366" s="181" t="s">
        <v>1013</v>
      </c>
      <c r="D3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475000</v>
      </c>
      <c r="F366" s="182">
        <f t="shared" si="822"/>
        <v>475000</v>
      </c>
      <c r="G366" s="182"/>
      <c r="H366" s="182">
        <f t="shared" si="823"/>
        <v>475000</v>
      </c>
      <c r="I366" s="182"/>
      <c r="J366" s="182">
        <f t="shared" si="824"/>
        <v>475000</v>
      </c>
      <c r="K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275000</v>
      </c>
      <c r="U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200000</v>
      </c>
      <c r="V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2">
        <f t="shared" si="825"/>
        <v>0</v>
      </c>
      <c r="AF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275000</v>
      </c>
      <c r="AH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2">
        <f t="shared" si="826"/>
        <v>275000</v>
      </c>
      <c r="AJ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200000</v>
      </c>
      <c r="AK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2">
        <f t="shared" si="827"/>
        <v>200000</v>
      </c>
      <c r="AN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2">
        <f t="shared" si="828"/>
        <v>0</v>
      </c>
      <c r="AR366" s="182">
        <f t="shared" si="829"/>
        <v>475000</v>
      </c>
    </row>
    <row r="367" spans="2:44" x14ac:dyDescent="0.25">
      <c r="B367" s="180" t="s">
        <v>1014</v>
      </c>
      <c r="C367" s="181" t="s">
        <v>1015</v>
      </c>
      <c r="D3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2">
        <f t="shared" si="822"/>
        <v>0</v>
      </c>
      <c r="G367" s="182"/>
      <c r="H367" s="182">
        <f t="shared" si="823"/>
        <v>0</v>
      </c>
      <c r="I367" s="182"/>
      <c r="J367" s="182">
        <f t="shared" si="824"/>
        <v>0</v>
      </c>
      <c r="K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2">
        <f t="shared" si="825"/>
        <v>0</v>
      </c>
      <c r="AF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2">
        <f t="shared" si="826"/>
        <v>0</v>
      </c>
      <c r="AJ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2">
        <f t="shared" si="827"/>
        <v>0</v>
      </c>
      <c r="AN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2">
        <f t="shared" si="828"/>
        <v>0</v>
      </c>
      <c r="AR367" s="182">
        <f t="shared" si="829"/>
        <v>0</v>
      </c>
    </row>
    <row r="368" spans="2:44" x14ac:dyDescent="0.25">
      <c r="B368" s="180" t="s">
        <v>1016</v>
      </c>
      <c r="C368" s="181" t="s">
        <v>1017</v>
      </c>
      <c r="D3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2">
        <f t="shared" si="822"/>
        <v>0</v>
      </c>
      <c r="G368" s="182"/>
      <c r="H368" s="182">
        <f t="shared" si="823"/>
        <v>0</v>
      </c>
      <c r="I368" s="182"/>
      <c r="J368" s="182">
        <f t="shared" si="824"/>
        <v>0</v>
      </c>
      <c r="K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2">
        <f t="shared" si="825"/>
        <v>0</v>
      </c>
      <c r="AF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2">
        <f t="shared" si="826"/>
        <v>0</v>
      </c>
      <c r="AJ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2">
        <f t="shared" si="827"/>
        <v>0</v>
      </c>
      <c r="AN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2">
        <f t="shared" si="828"/>
        <v>0</v>
      </c>
      <c r="AR368" s="182">
        <f t="shared" si="829"/>
        <v>0</v>
      </c>
    </row>
    <row r="369" spans="2:44" x14ac:dyDescent="0.25">
      <c r="B369" s="180" t="s">
        <v>1018</v>
      </c>
      <c r="C369" s="181" t="s">
        <v>1019</v>
      </c>
      <c r="D3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2">
        <f t="shared" si="822"/>
        <v>0</v>
      </c>
      <c r="G369" s="182"/>
      <c r="H369" s="182">
        <f t="shared" si="823"/>
        <v>0</v>
      </c>
      <c r="I369" s="182"/>
      <c r="J369" s="182">
        <f t="shared" si="824"/>
        <v>0</v>
      </c>
      <c r="K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2">
        <f t="shared" si="825"/>
        <v>0</v>
      </c>
      <c r="AF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2">
        <f t="shared" si="826"/>
        <v>0</v>
      </c>
      <c r="AJ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2">
        <f t="shared" si="827"/>
        <v>0</v>
      </c>
      <c r="AN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2">
        <f t="shared" si="828"/>
        <v>0</v>
      </c>
      <c r="AR369" s="182">
        <f t="shared" si="829"/>
        <v>0</v>
      </c>
    </row>
    <row r="370" spans="2:44" x14ac:dyDescent="0.25">
      <c r="B370" s="180" t="s">
        <v>337</v>
      </c>
      <c r="C370" s="181" t="s">
        <v>1020</v>
      </c>
      <c r="D3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2">
        <f t="shared" si="822"/>
        <v>0</v>
      </c>
      <c r="G370" s="182"/>
      <c r="H370" s="182">
        <f t="shared" si="823"/>
        <v>0</v>
      </c>
      <c r="I370" s="182"/>
      <c r="J370" s="182">
        <f t="shared" si="824"/>
        <v>0</v>
      </c>
      <c r="K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2">
        <f t="shared" si="825"/>
        <v>0</v>
      </c>
      <c r="AF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2">
        <f t="shared" si="826"/>
        <v>0</v>
      </c>
      <c r="AJ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2">
        <f t="shared" si="827"/>
        <v>0</v>
      </c>
      <c r="AN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2">
        <f t="shared" si="828"/>
        <v>0</v>
      </c>
      <c r="AR370" s="182">
        <f t="shared" si="829"/>
        <v>0</v>
      </c>
    </row>
    <row r="371" spans="2:44" x14ac:dyDescent="0.25">
      <c r="B371" s="180" t="s">
        <v>1021</v>
      </c>
      <c r="C371" s="181" t="s">
        <v>1022</v>
      </c>
      <c r="D3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2">
        <f t="shared" si="822"/>
        <v>0</v>
      </c>
      <c r="G371" s="182"/>
      <c r="H371" s="182">
        <f t="shared" si="823"/>
        <v>0</v>
      </c>
      <c r="I371" s="182"/>
      <c r="J371" s="182">
        <f t="shared" si="824"/>
        <v>0</v>
      </c>
      <c r="K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2">
        <f t="shared" si="825"/>
        <v>0</v>
      </c>
      <c r="AF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2">
        <f t="shared" si="826"/>
        <v>0</v>
      </c>
      <c r="AJ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2">
        <f t="shared" si="827"/>
        <v>0</v>
      </c>
      <c r="AN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2">
        <f t="shared" si="828"/>
        <v>0</v>
      </c>
      <c r="AR371" s="182">
        <f t="shared" si="829"/>
        <v>0</v>
      </c>
    </row>
    <row r="372" spans="2:44" x14ac:dyDescent="0.25">
      <c r="B372" s="180" t="s">
        <v>1023</v>
      </c>
      <c r="C372" s="181" t="s">
        <v>1024</v>
      </c>
      <c r="D3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2">
        <f t="shared" si="822"/>
        <v>0</v>
      </c>
      <c r="G372" s="182"/>
      <c r="H372" s="182">
        <f t="shared" si="823"/>
        <v>0</v>
      </c>
      <c r="I372" s="182"/>
      <c r="J372" s="182">
        <f t="shared" si="824"/>
        <v>0</v>
      </c>
      <c r="K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2">
        <f t="shared" si="825"/>
        <v>0</v>
      </c>
      <c r="AF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2">
        <f t="shared" si="826"/>
        <v>0</v>
      </c>
      <c r="AJ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2">
        <f t="shared" si="827"/>
        <v>0</v>
      </c>
      <c r="AN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2">
        <f t="shared" si="828"/>
        <v>0</v>
      </c>
      <c r="AR372" s="182">
        <f t="shared" si="829"/>
        <v>0</v>
      </c>
    </row>
    <row r="373" spans="2:44" x14ac:dyDescent="0.25">
      <c r="B373" s="180" t="s">
        <v>1025</v>
      </c>
      <c r="C373" s="181" t="s">
        <v>1026</v>
      </c>
      <c r="D3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2">
        <f t="shared" si="822"/>
        <v>0</v>
      </c>
      <c r="G373" s="182"/>
      <c r="H373" s="182">
        <f t="shared" si="823"/>
        <v>0</v>
      </c>
      <c r="I373" s="182"/>
      <c r="J373" s="182">
        <f t="shared" si="824"/>
        <v>0</v>
      </c>
      <c r="K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2">
        <f t="shared" si="825"/>
        <v>0</v>
      </c>
      <c r="AF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2">
        <f t="shared" si="826"/>
        <v>0</v>
      </c>
      <c r="AJ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2">
        <f t="shared" si="827"/>
        <v>0</v>
      </c>
      <c r="AN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2">
        <f t="shared" si="828"/>
        <v>0</v>
      </c>
      <c r="AR373" s="182">
        <f t="shared" si="829"/>
        <v>0</v>
      </c>
    </row>
    <row r="374" spans="2:44" x14ac:dyDescent="0.25">
      <c r="B374" s="180" t="s">
        <v>1027</v>
      </c>
      <c r="C374" s="181" t="s">
        <v>1028</v>
      </c>
      <c r="D3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2">
        <f t="shared" si="822"/>
        <v>0</v>
      </c>
      <c r="G374" s="182"/>
      <c r="H374" s="182">
        <f t="shared" si="823"/>
        <v>0</v>
      </c>
      <c r="I374" s="182"/>
      <c r="J374" s="182">
        <f t="shared" si="824"/>
        <v>0</v>
      </c>
      <c r="K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2">
        <f t="shared" si="825"/>
        <v>0</v>
      </c>
      <c r="AF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2">
        <f t="shared" si="826"/>
        <v>0</v>
      </c>
      <c r="AJ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2">
        <f t="shared" si="827"/>
        <v>0</v>
      </c>
      <c r="AN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2">
        <f t="shared" si="828"/>
        <v>0</v>
      </c>
      <c r="AR374" s="182">
        <f t="shared" si="829"/>
        <v>0</v>
      </c>
    </row>
    <row r="375" spans="2:44" x14ac:dyDescent="0.25">
      <c r="B375" s="180" t="s">
        <v>1029</v>
      </c>
      <c r="C375" s="181" t="s">
        <v>1030</v>
      </c>
      <c r="D3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2">
        <f t="shared" si="822"/>
        <v>0</v>
      </c>
      <c r="G375" s="182"/>
      <c r="H375" s="182">
        <f t="shared" si="823"/>
        <v>0</v>
      </c>
      <c r="I375" s="182"/>
      <c r="J375" s="182">
        <f t="shared" si="824"/>
        <v>0</v>
      </c>
      <c r="K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2">
        <f t="shared" si="825"/>
        <v>0</v>
      </c>
      <c r="AF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2">
        <f t="shared" si="826"/>
        <v>0</v>
      </c>
      <c r="AJ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2">
        <f t="shared" si="827"/>
        <v>0</v>
      </c>
      <c r="AN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2">
        <f t="shared" si="828"/>
        <v>0</v>
      </c>
      <c r="AR375" s="182">
        <f t="shared" si="829"/>
        <v>0</v>
      </c>
    </row>
    <row r="376" spans="2:44" x14ac:dyDescent="0.25">
      <c r="B376" s="180" t="s">
        <v>1031</v>
      </c>
      <c r="C376" s="181" t="s">
        <v>1032</v>
      </c>
      <c r="D3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2">
        <f t="shared" si="822"/>
        <v>0</v>
      </c>
      <c r="G376" s="182"/>
      <c r="H376" s="182">
        <f t="shared" si="823"/>
        <v>0</v>
      </c>
      <c r="I376" s="182"/>
      <c r="J376" s="182">
        <f t="shared" si="824"/>
        <v>0</v>
      </c>
      <c r="K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2">
        <f t="shared" si="825"/>
        <v>0</v>
      </c>
      <c r="AF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2">
        <f t="shared" si="826"/>
        <v>0</v>
      </c>
      <c r="AJ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2">
        <f t="shared" si="827"/>
        <v>0</v>
      </c>
      <c r="AN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2">
        <f t="shared" si="828"/>
        <v>0</v>
      </c>
      <c r="AR376" s="182">
        <f t="shared" si="829"/>
        <v>0</v>
      </c>
    </row>
    <row r="377" spans="2:44" x14ac:dyDescent="0.25">
      <c r="B377" s="180" t="s">
        <v>1033</v>
      </c>
      <c r="C377" s="181" t="s">
        <v>1034</v>
      </c>
      <c r="D3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2">
        <f t="shared" si="822"/>
        <v>0</v>
      </c>
      <c r="G377" s="182"/>
      <c r="H377" s="182">
        <f t="shared" si="823"/>
        <v>0</v>
      </c>
      <c r="I377" s="182"/>
      <c r="J377" s="182">
        <f t="shared" si="824"/>
        <v>0</v>
      </c>
      <c r="K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2">
        <f t="shared" si="825"/>
        <v>0</v>
      </c>
      <c r="AF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2">
        <f t="shared" si="826"/>
        <v>0</v>
      </c>
      <c r="AJ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2">
        <f t="shared" si="827"/>
        <v>0</v>
      </c>
      <c r="AN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2">
        <f t="shared" si="828"/>
        <v>0</v>
      </c>
      <c r="AR377" s="182">
        <f t="shared" si="829"/>
        <v>0</v>
      </c>
    </row>
    <row r="378" spans="2:44" x14ac:dyDescent="0.25">
      <c r="B378" s="180" t="s">
        <v>1035</v>
      </c>
      <c r="C378" s="181" t="s">
        <v>1036</v>
      </c>
      <c r="D3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2">
        <f t="shared" si="822"/>
        <v>0</v>
      </c>
      <c r="G378" s="182"/>
      <c r="H378" s="182">
        <f t="shared" si="823"/>
        <v>0</v>
      </c>
      <c r="I378" s="182"/>
      <c r="J378" s="182">
        <f t="shared" si="824"/>
        <v>0</v>
      </c>
      <c r="K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2">
        <f t="shared" si="825"/>
        <v>0</v>
      </c>
      <c r="AF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2">
        <f t="shared" si="826"/>
        <v>0</v>
      </c>
      <c r="AJ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2">
        <f t="shared" si="827"/>
        <v>0</v>
      </c>
      <c r="AN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2">
        <f t="shared" si="828"/>
        <v>0</v>
      </c>
      <c r="AR378" s="182">
        <f t="shared" si="829"/>
        <v>0</v>
      </c>
    </row>
    <row r="379" spans="2:44" x14ac:dyDescent="0.25">
      <c r="B379" s="180" t="s">
        <v>1037</v>
      </c>
      <c r="C379" s="181" t="s">
        <v>1038</v>
      </c>
      <c r="D3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2">
        <f t="shared" si="622"/>
        <v>0</v>
      </c>
      <c r="G379" s="182"/>
      <c r="H379" s="182">
        <f t="shared" si="623"/>
        <v>0</v>
      </c>
      <c r="I379" s="182"/>
      <c r="J379" s="182">
        <f t="shared" si="624"/>
        <v>0</v>
      </c>
      <c r="K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2">
        <f t="shared" si="628"/>
        <v>0</v>
      </c>
      <c r="AF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2">
        <f t="shared" si="629"/>
        <v>0</v>
      </c>
      <c r="AJ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2">
        <f t="shared" si="630"/>
        <v>0</v>
      </c>
      <c r="AN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2">
        <f t="shared" si="631"/>
        <v>0</v>
      </c>
      <c r="AR379" s="182">
        <f t="shared" si="632"/>
        <v>0</v>
      </c>
    </row>
    <row r="380" spans="2:44" x14ac:dyDescent="0.25">
      <c r="B380" s="180" t="s">
        <v>1039</v>
      </c>
      <c r="C380" s="181" t="s">
        <v>1040</v>
      </c>
      <c r="D3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2">
        <f t="shared" si="622"/>
        <v>0</v>
      </c>
      <c r="G380" s="182"/>
      <c r="H380" s="182">
        <f t="shared" si="623"/>
        <v>0</v>
      </c>
      <c r="I380" s="182"/>
      <c r="J380" s="182">
        <f t="shared" si="624"/>
        <v>0</v>
      </c>
      <c r="K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2">
        <f t="shared" si="628"/>
        <v>0</v>
      </c>
      <c r="AF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2">
        <f t="shared" si="629"/>
        <v>0</v>
      </c>
      <c r="AJ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2">
        <f t="shared" si="630"/>
        <v>0</v>
      </c>
      <c r="AN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2">
        <f t="shared" si="631"/>
        <v>0</v>
      </c>
      <c r="AR380" s="182">
        <f t="shared" si="632"/>
        <v>0</v>
      </c>
    </row>
    <row r="381" spans="2:44" x14ac:dyDescent="0.25">
      <c r="B381" s="180" t="s">
        <v>1041</v>
      </c>
      <c r="C381" s="181" t="s">
        <v>1040</v>
      </c>
      <c r="D3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2">
        <f t="shared" si="622"/>
        <v>0</v>
      </c>
      <c r="G381" s="182"/>
      <c r="H381" s="182">
        <f t="shared" si="623"/>
        <v>0</v>
      </c>
      <c r="I381" s="182"/>
      <c r="J381" s="182">
        <f t="shared" si="624"/>
        <v>0</v>
      </c>
      <c r="K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2">
        <f t="shared" si="628"/>
        <v>0</v>
      </c>
      <c r="AF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2">
        <f t="shared" si="629"/>
        <v>0</v>
      </c>
      <c r="AJ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2">
        <f t="shared" si="630"/>
        <v>0</v>
      </c>
      <c r="AN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2">
        <f t="shared" si="631"/>
        <v>0</v>
      </c>
      <c r="AR381" s="182">
        <f t="shared" si="632"/>
        <v>0</v>
      </c>
    </row>
    <row r="382" spans="2:44" x14ac:dyDescent="0.25">
      <c r="B382" s="180" t="s">
        <v>1042</v>
      </c>
      <c r="C382" s="181" t="s">
        <v>1043</v>
      </c>
      <c r="D3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2">
        <f t="shared" si="622"/>
        <v>0</v>
      </c>
      <c r="G382" s="182"/>
      <c r="H382" s="182">
        <f t="shared" si="623"/>
        <v>0</v>
      </c>
      <c r="I382" s="182"/>
      <c r="J382" s="182">
        <f t="shared" si="624"/>
        <v>0</v>
      </c>
      <c r="K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2">
        <f t="shared" si="628"/>
        <v>0</v>
      </c>
      <c r="AF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2">
        <f t="shared" si="629"/>
        <v>0</v>
      </c>
      <c r="AJ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2">
        <f t="shared" si="630"/>
        <v>0</v>
      </c>
      <c r="AN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2">
        <f t="shared" si="631"/>
        <v>0</v>
      </c>
      <c r="AR382" s="182">
        <f t="shared" si="632"/>
        <v>0</v>
      </c>
    </row>
    <row r="383" spans="2:44" x14ac:dyDescent="0.25">
      <c r="B383" s="189" t="s">
        <v>338</v>
      </c>
      <c r="C383" s="190" t="s">
        <v>207</v>
      </c>
      <c r="D383" s="191">
        <f>SUM(D384:D388)</f>
        <v>0</v>
      </c>
      <c r="E383" s="191">
        <f>SUM(E384:E388)</f>
        <v>300000</v>
      </c>
      <c r="F383" s="191">
        <f t="shared" ref="F383:F498" si="830">D383+E383</f>
        <v>300000</v>
      </c>
      <c r="G383" s="191">
        <f>SUM(G384:G388)</f>
        <v>0</v>
      </c>
      <c r="H383" s="191">
        <f t="shared" si="623"/>
        <v>300000</v>
      </c>
      <c r="I383" s="191">
        <f>SUM(I384:I388)</f>
        <v>0</v>
      </c>
      <c r="J383" s="191">
        <f t="shared" si="624"/>
        <v>300000</v>
      </c>
      <c r="K383" s="191">
        <f t="shared" ref="K383:AD383" si="831">SUM(K384:K388)</f>
        <v>0</v>
      </c>
      <c r="L383" s="191">
        <f t="shared" si="831"/>
        <v>0</v>
      </c>
      <c r="M383" s="191">
        <f t="shared" si="831"/>
        <v>0</v>
      </c>
      <c r="N383" s="191">
        <f t="shared" si="831"/>
        <v>0</v>
      </c>
      <c r="O383" s="191">
        <f t="shared" si="831"/>
        <v>0</v>
      </c>
      <c r="P383" s="191">
        <f t="shared" ref="P383:Q383" si="832">SUM(P384:P388)</f>
        <v>0</v>
      </c>
      <c r="Q383" s="191">
        <f t="shared" si="832"/>
        <v>0</v>
      </c>
      <c r="R383" s="191">
        <f t="shared" si="831"/>
        <v>0</v>
      </c>
      <c r="S383" s="191">
        <f t="shared" si="831"/>
        <v>0</v>
      </c>
      <c r="T383" s="191">
        <f t="shared" ref="T383" si="833">SUM(T384:T388)</f>
        <v>0</v>
      </c>
      <c r="U383" s="191">
        <f t="shared" si="831"/>
        <v>300000</v>
      </c>
      <c r="V383" s="191">
        <f t="shared" si="831"/>
        <v>0</v>
      </c>
      <c r="W383" s="191">
        <f t="shared" ref="W383" si="834">SUM(W384:W388)</f>
        <v>0</v>
      </c>
      <c r="X383" s="191">
        <f t="shared" si="831"/>
        <v>0</v>
      </c>
      <c r="Y383" s="191">
        <f t="shared" ref="Y383:Z383" si="835">SUM(Y384:Y388)</f>
        <v>0</v>
      </c>
      <c r="Z383" s="191">
        <f t="shared" si="835"/>
        <v>0</v>
      </c>
      <c r="AA383" s="191">
        <f t="shared" si="831"/>
        <v>0</v>
      </c>
      <c r="AB383" s="191">
        <f t="shared" si="831"/>
        <v>300000</v>
      </c>
      <c r="AC383" s="191">
        <f t="shared" si="831"/>
        <v>0</v>
      </c>
      <c r="AD383" s="191">
        <f t="shared" si="831"/>
        <v>0</v>
      </c>
      <c r="AE383" s="191">
        <f t="shared" si="628"/>
        <v>300000</v>
      </c>
      <c r="AF383" s="191">
        <f>SUM(AF384:AF388)</f>
        <v>0</v>
      </c>
      <c r="AG383" s="191">
        <f>SUM(AG384:AG388)</f>
        <v>0</v>
      </c>
      <c r="AH383" s="191">
        <f>SUM(AH384:AH388)</f>
        <v>0</v>
      </c>
      <c r="AI383" s="191">
        <f t="shared" si="629"/>
        <v>0</v>
      </c>
      <c r="AJ383" s="191">
        <f>SUM(AJ384:AJ388)</f>
        <v>0</v>
      </c>
      <c r="AK383" s="191">
        <f>SUM(AK384:AK388)</f>
        <v>0</v>
      </c>
      <c r="AL383" s="191">
        <f>SUM(AL384:AL388)</f>
        <v>0</v>
      </c>
      <c r="AM383" s="191">
        <f t="shared" si="630"/>
        <v>0</v>
      </c>
      <c r="AN383" s="191">
        <f>SUM(AN384:AN388)</f>
        <v>0</v>
      </c>
      <c r="AO383" s="191">
        <f>SUM(AO384:AO388)</f>
        <v>0</v>
      </c>
      <c r="AP383" s="191">
        <f>SUM(AP384:AP388)</f>
        <v>0</v>
      </c>
      <c r="AQ383" s="191">
        <f t="shared" si="631"/>
        <v>0</v>
      </c>
      <c r="AR383" s="191">
        <f t="shared" si="632"/>
        <v>300000</v>
      </c>
    </row>
    <row r="384" spans="2:44" x14ac:dyDescent="0.25">
      <c r="B384" s="180" t="s">
        <v>339</v>
      </c>
      <c r="C384" s="181" t="s">
        <v>208</v>
      </c>
      <c r="D3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2">
        <f t="shared" si="830"/>
        <v>0</v>
      </c>
      <c r="G384" s="182"/>
      <c r="H384" s="182">
        <f t="shared" si="623"/>
        <v>0</v>
      </c>
      <c r="I384" s="182"/>
      <c r="J384" s="182">
        <f t="shared" si="624"/>
        <v>0</v>
      </c>
      <c r="K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2">
        <f t="shared" si="628"/>
        <v>0</v>
      </c>
      <c r="AF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2">
        <f t="shared" si="629"/>
        <v>0</v>
      </c>
      <c r="AJ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2">
        <f t="shared" si="630"/>
        <v>0</v>
      </c>
      <c r="AN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2">
        <f t="shared" si="631"/>
        <v>0</v>
      </c>
      <c r="AR384" s="182">
        <f t="shared" si="632"/>
        <v>0</v>
      </c>
    </row>
    <row r="385" spans="1:44" x14ac:dyDescent="0.25">
      <c r="B385" s="180" t="s">
        <v>1044</v>
      </c>
      <c r="C385" s="181" t="s">
        <v>1045</v>
      </c>
      <c r="D3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300000</v>
      </c>
      <c r="F385" s="182">
        <f t="shared" si="830"/>
        <v>300000</v>
      </c>
      <c r="G385" s="182"/>
      <c r="H385" s="182">
        <f t="shared" si="623"/>
        <v>300000</v>
      </c>
      <c r="I385" s="182"/>
      <c r="J385" s="182">
        <f t="shared" si="624"/>
        <v>300000</v>
      </c>
      <c r="K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300000</v>
      </c>
      <c r="V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300000</v>
      </c>
      <c r="AC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2">
        <f t="shared" si="628"/>
        <v>300000</v>
      </c>
      <c r="AF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2">
        <f t="shared" si="629"/>
        <v>0</v>
      </c>
      <c r="AJ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2">
        <f t="shared" si="630"/>
        <v>0</v>
      </c>
      <c r="AN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2">
        <f t="shared" si="631"/>
        <v>0</v>
      </c>
      <c r="AR385" s="182">
        <f t="shared" si="632"/>
        <v>300000</v>
      </c>
    </row>
    <row r="386" spans="1:44" x14ac:dyDescent="0.25">
      <c r="B386" s="180" t="s">
        <v>1046</v>
      </c>
      <c r="C386" s="181" t="s">
        <v>1047</v>
      </c>
      <c r="D3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2">
        <f t="shared" ref="F386" si="836">D386+E386</f>
        <v>0</v>
      </c>
      <c r="G386" s="182"/>
      <c r="H386" s="182">
        <f t="shared" ref="H386" si="837">F386-G386</f>
        <v>0</v>
      </c>
      <c r="I386" s="182"/>
      <c r="J386" s="182">
        <f t="shared" ref="J386" si="838">F386-I386</f>
        <v>0</v>
      </c>
      <c r="K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2">
        <f t="shared" ref="AE386" si="839">AB386+AC386+AD386</f>
        <v>0</v>
      </c>
      <c r="AF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2">
        <f t="shared" ref="AI386" si="840">AF386+AG386+AH386</f>
        <v>0</v>
      </c>
      <c r="AJ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2">
        <f t="shared" ref="AM386" si="841">AJ386+AK386+AL386</f>
        <v>0</v>
      </c>
      <c r="AN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2">
        <f t="shared" ref="AQ386" si="842">AN386+AO386+AP386</f>
        <v>0</v>
      </c>
      <c r="AR386" s="182">
        <f t="shared" ref="AR386" si="843">AE386+AI386+AM386+AQ386</f>
        <v>0</v>
      </c>
    </row>
    <row r="387" spans="1:44" x14ac:dyDescent="0.25">
      <c r="A387" s="111"/>
      <c r="B387" s="180" t="s">
        <v>1048</v>
      </c>
      <c r="C387" s="181" t="s">
        <v>1370</v>
      </c>
      <c r="D3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2">
        <f t="shared" ref="F387" si="844">D387+E387</f>
        <v>0</v>
      </c>
      <c r="G387" s="182"/>
      <c r="H387" s="182">
        <f t="shared" ref="H387" si="845">F387-G387</f>
        <v>0</v>
      </c>
      <c r="I387" s="182"/>
      <c r="J387" s="182">
        <f t="shared" ref="J387" si="846">F387-I387</f>
        <v>0</v>
      </c>
      <c r="K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2">
        <f t="shared" ref="AE387" si="847">AB387+AC387+AD387</f>
        <v>0</v>
      </c>
      <c r="AF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2">
        <f t="shared" ref="AI387" si="848">AF387+AG387+AH387</f>
        <v>0</v>
      </c>
      <c r="AJ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2">
        <f t="shared" ref="AM387" si="849">AJ387+AK387+AL387</f>
        <v>0</v>
      </c>
      <c r="AN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2">
        <f t="shared" ref="AQ387" si="850">AN387+AO387+AP387</f>
        <v>0</v>
      </c>
      <c r="AR387" s="182">
        <f t="shared" ref="AR387" si="851">AE387+AI387+AM387+AQ387</f>
        <v>0</v>
      </c>
    </row>
    <row r="388" spans="1:44" x14ac:dyDescent="0.25">
      <c r="A388" s="111"/>
      <c r="B388" s="180" t="s">
        <v>1050</v>
      </c>
      <c r="C388" s="181" t="s">
        <v>1049</v>
      </c>
      <c r="D3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2">
        <f t="shared" si="830"/>
        <v>0</v>
      </c>
      <c r="G388" s="182"/>
      <c r="H388" s="182">
        <f t="shared" si="623"/>
        <v>0</v>
      </c>
      <c r="I388" s="182"/>
      <c r="J388" s="182">
        <f t="shared" si="624"/>
        <v>0</v>
      </c>
      <c r="K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2">
        <f t="shared" si="628"/>
        <v>0</v>
      </c>
      <c r="AF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2">
        <f t="shared" si="629"/>
        <v>0</v>
      </c>
      <c r="AJ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2">
        <f t="shared" si="630"/>
        <v>0</v>
      </c>
      <c r="AN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2">
        <f t="shared" si="631"/>
        <v>0</v>
      </c>
      <c r="AR388" s="182">
        <f t="shared" si="632"/>
        <v>0</v>
      </c>
    </row>
    <row r="389" spans="1:44" x14ac:dyDescent="0.25">
      <c r="B389" s="189" t="s">
        <v>340</v>
      </c>
      <c r="C389" s="190" t="s">
        <v>209</v>
      </c>
      <c r="D389" s="191">
        <f>SUM(D390:D396)</f>
        <v>0</v>
      </c>
      <c r="E389" s="191">
        <f>SUM(E390:E396)</f>
        <v>0</v>
      </c>
      <c r="F389" s="191">
        <f t="shared" si="830"/>
        <v>0</v>
      </c>
      <c r="G389" s="191">
        <f>SUM(G390:G396)</f>
        <v>0</v>
      </c>
      <c r="H389" s="191">
        <f t="shared" si="623"/>
        <v>0</v>
      </c>
      <c r="I389" s="191">
        <f>SUM(I390:I396)</f>
        <v>0</v>
      </c>
      <c r="J389" s="191">
        <f t="shared" si="624"/>
        <v>0</v>
      </c>
      <c r="K389" s="191">
        <f t="shared" ref="K389:AD389" si="852">SUM(K390:K396)</f>
        <v>0</v>
      </c>
      <c r="L389" s="191">
        <f t="shared" si="852"/>
        <v>0</v>
      </c>
      <c r="M389" s="191">
        <f t="shared" si="852"/>
        <v>0</v>
      </c>
      <c r="N389" s="191">
        <f t="shared" si="852"/>
        <v>0</v>
      </c>
      <c r="O389" s="191">
        <f t="shared" si="852"/>
        <v>0</v>
      </c>
      <c r="P389" s="191">
        <f t="shared" si="852"/>
        <v>0</v>
      </c>
      <c r="Q389" s="191">
        <f t="shared" si="852"/>
        <v>0</v>
      </c>
      <c r="R389" s="191">
        <f t="shared" si="852"/>
        <v>0</v>
      </c>
      <c r="S389" s="191">
        <f t="shared" si="852"/>
        <v>0</v>
      </c>
      <c r="T389" s="191">
        <f t="shared" ref="T389" si="853">SUM(T390:T396)</f>
        <v>0</v>
      </c>
      <c r="U389" s="191">
        <f t="shared" si="852"/>
        <v>0</v>
      </c>
      <c r="V389" s="191">
        <f t="shared" si="852"/>
        <v>0</v>
      </c>
      <c r="W389" s="191">
        <f t="shared" si="852"/>
        <v>0</v>
      </c>
      <c r="X389" s="191">
        <f t="shared" si="852"/>
        <v>0</v>
      </c>
      <c r="Y389" s="191">
        <f t="shared" ref="Y389:Z389" si="854">SUM(Y390:Y396)</f>
        <v>0</v>
      </c>
      <c r="Z389" s="191">
        <f t="shared" si="854"/>
        <v>0</v>
      </c>
      <c r="AA389" s="191">
        <f t="shared" si="852"/>
        <v>0</v>
      </c>
      <c r="AB389" s="191">
        <f t="shared" si="852"/>
        <v>0</v>
      </c>
      <c r="AC389" s="191">
        <f t="shared" si="852"/>
        <v>0</v>
      </c>
      <c r="AD389" s="191">
        <f t="shared" si="852"/>
        <v>0</v>
      </c>
      <c r="AE389" s="191">
        <f t="shared" si="628"/>
        <v>0</v>
      </c>
      <c r="AF389" s="191">
        <f>SUM(AF390:AF396)</f>
        <v>0</v>
      </c>
      <c r="AG389" s="191">
        <f>SUM(AG390:AG396)</f>
        <v>0</v>
      </c>
      <c r="AH389" s="191">
        <f>SUM(AH390:AH396)</f>
        <v>0</v>
      </c>
      <c r="AI389" s="191">
        <f t="shared" si="629"/>
        <v>0</v>
      </c>
      <c r="AJ389" s="191">
        <f>SUM(AJ390:AJ396)</f>
        <v>0</v>
      </c>
      <c r="AK389" s="191">
        <f>SUM(AK390:AK396)</f>
        <v>0</v>
      </c>
      <c r="AL389" s="191">
        <f>SUM(AL390:AL396)</f>
        <v>0</v>
      </c>
      <c r="AM389" s="191">
        <f t="shared" si="630"/>
        <v>0</v>
      </c>
      <c r="AN389" s="191">
        <f>SUM(AN390:AN396)</f>
        <v>0</v>
      </c>
      <c r="AO389" s="191">
        <f>SUM(AO390:AO396)</f>
        <v>0</v>
      </c>
      <c r="AP389" s="191">
        <f>SUM(AP390:AP396)</f>
        <v>0</v>
      </c>
      <c r="AQ389" s="191">
        <f t="shared" si="631"/>
        <v>0</v>
      </c>
      <c r="AR389" s="191">
        <f t="shared" si="632"/>
        <v>0</v>
      </c>
    </row>
    <row r="390" spans="1:44" x14ac:dyDescent="0.25">
      <c r="B390" s="180" t="s">
        <v>341</v>
      </c>
      <c r="C390" s="181" t="s">
        <v>210</v>
      </c>
      <c r="D3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2">
        <f t="shared" si="830"/>
        <v>0</v>
      </c>
      <c r="G390" s="182"/>
      <c r="H390" s="182">
        <f t="shared" si="623"/>
        <v>0</v>
      </c>
      <c r="I390" s="182"/>
      <c r="J390" s="182">
        <f t="shared" si="624"/>
        <v>0</v>
      </c>
      <c r="K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2">
        <f t="shared" si="628"/>
        <v>0</v>
      </c>
      <c r="AF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2">
        <f t="shared" si="629"/>
        <v>0</v>
      </c>
      <c r="AJ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2">
        <f t="shared" si="630"/>
        <v>0</v>
      </c>
      <c r="AN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2">
        <f t="shared" si="631"/>
        <v>0</v>
      </c>
      <c r="AR390" s="182">
        <f t="shared" si="632"/>
        <v>0</v>
      </c>
    </row>
    <row r="391" spans="1:44" x14ac:dyDescent="0.25">
      <c r="B391" s="180" t="s">
        <v>1051</v>
      </c>
      <c r="C391" s="181" t="s">
        <v>1052</v>
      </c>
      <c r="D3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2">
        <f t="shared" ref="F391:F394" si="855">D391+E391</f>
        <v>0</v>
      </c>
      <c r="G391" s="182"/>
      <c r="H391" s="182">
        <f t="shared" ref="H391:H394" si="856">F391-G391</f>
        <v>0</v>
      </c>
      <c r="I391" s="182"/>
      <c r="J391" s="182">
        <f t="shared" ref="J391:J394" si="857">F391-I391</f>
        <v>0</v>
      </c>
      <c r="K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2">
        <f t="shared" ref="AE391:AE394" si="858">AB391+AC391+AD391</f>
        <v>0</v>
      </c>
      <c r="AF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2">
        <f t="shared" ref="AI391:AI394" si="859">AF391+AG391+AH391</f>
        <v>0</v>
      </c>
      <c r="AJ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2">
        <f t="shared" ref="AM391:AM394" si="860">AJ391+AK391+AL391</f>
        <v>0</v>
      </c>
      <c r="AN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2">
        <f t="shared" ref="AQ391:AQ394" si="861">AN391+AO391+AP391</f>
        <v>0</v>
      </c>
      <c r="AR391" s="182">
        <f t="shared" ref="AR391:AR394" si="862">AE391+AI391+AM391+AQ391</f>
        <v>0</v>
      </c>
    </row>
    <row r="392" spans="1:44" x14ac:dyDescent="0.25">
      <c r="B392" s="180" t="s">
        <v>342</v>
      </c>
      <c r="C392" s="181" t="s">
        <v>211</v>
      </c>
      <c r="D3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2">
        <f t="shared" si="855"/>
        <v>0</v>
      </c>
      <c r="G392" s="182"/>
      <c r="H392" s="182">
        <f t="shared" si="856"/>
        <v>0</v>
      </c>
      <c r="I392" s="182"/>
      <c r="J392" s="182">
        <f t="shared" si="857"/>
        <v>0</v>
      </c>
      <c r="K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2">
        <f t="shared" si="858"/>
        <v>0</v>
      </c>
      <c r="AF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2">
        <f t="shared" si="859"/>
        <v>0</v>
      </c>
      <c r="AJ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2">
        <f t="shared" si="860"/>
        <v>0</v>
      </c>
      <c r="AN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2">
        <f t="shared" si="861"/>
        <v>0</v>
      </c>
      <c r="AR392" s="182">
        <f t="shared" si="862"/>
        <v>0</v>
      </c>
    </row>
    <row r="393" spans="1:44" x14ac:dyDescent="0.25">
      <c r="B393" s="180" t="s">
        <v>1053</v>
      </c>
      <c r="C393" s="181" t="s">
        <v>1054</v>
      </c>
      <c r="D3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2">
        <f t="shared" si="855"/>
        <v>0</v>
      </c>
      <c r="G393" s="182"/>
      <c r="H393" s="182">
        <f t="shared" si="856"/>
        <v>0</v>
      </c>
      <c r="I393" s="182"/>
      <c r="J393" s="182">
        <f t="shared" si="857"/>
        <v>0</v>
      </c>
      <c r="K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2">
        <f t="shared" si="858"/>
        <v>0</v>
      </c>
      <c r="AF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2">
        <f t="shared" si="859"/>
        <v>0</v>
      </c>
      <c r="AJ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2">
        <f t="shared" si="860"/>
        <v>0</v>
      </c>
      <c r="AN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2">
        <f t="shared" si="861"/>
        <v>0</v>
      </c>
      <c r="AR393" s="182">
        <f t="shared" si="862"/>
        <v>0</v>
      </c>
    </row>
    <row r="394" spans="1:44" x14ac:dyDescent="0.25">
      <c r="B394" s="180" t="s">
        <v>1055</v>
      </c>
      <c r="C394" s="181" t="s">
        <v>1056</v>
      </c>
      <c r="D3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2">
        <f t="shared" si="855"/>
        <v>0</v>
      </c>
      <c r="G394" s="182"/>
      <c r="H394" s="182">
        <f t="shared" si="856"/>
        <v>0</v>
      </c>
      <c r="I394" s="182"/>
      <c r="J394" s="182">
        <f t="shared" si="857"/>
        <v>0</v>
      </c>
      <c r="K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2">
        <f t="shared" si="858"/>
        <v>0</v>
      </c>
      <c r="AF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2">
        <f t="shared" si="859"/>
        <v>0</v>
      </c>
      <c r="AJ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2">
        <f t="shared" si="860"/>
        <v>0</v>
      </c>
      <c r="AN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2">
        <f t="shared" si="861"/>
        <v>0</v>
      </c>
      <c r="AR394" s="182">
        <f t="shared" si="862"/>
        <v>0</v>
      </c>
    </row>
    <row r="395" spans="1:44" x14ac:dyDescent="0.25">
      <c r="B395" s="180" t="s">
        <v>343</v>
      </c>
      <c r="C395" s="181" t="s">
        <v>212</v>
      </c>
      <c r="D3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2">
        <f t="shared" si="830"/>
        <v>0</v>
      </c>
      <c r="G395" s="182"/>
      <c r="H395" s="182">
        <f t="shared" si="623"/>
        <v>0</v>
      </c>
      <c r="I395" s="182"/>
      <c r="J395" s="182">
        <f t="shared" si="624"/>
        <v>0</v>
      </c>
      <c r="K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2">
        <f t="shared" si="628"/>
        <v>0</v>
      </c>
      <c r="AF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2">
        <f t="shared" si="629"/>
        <v>0</v>
      </c>
      <c r="AJ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2">
        <f t="shared" si="630"/>
        <v>0</v>
      </c>
      <c r="AN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2">
        <f t="shared" si="631"/>
        <v>0</v>
      </c>
      <c r="AR395" s="182">
        <f t="shared" si="632"/>
        <v>0</v>
      </c>
    </row>
    <row r="396" spans="1:44" x14ac:dyDescent="0.25">
      <c r="B396" s="180" t="s">
        <v>1057</v>
      </c>
      <c r="C396" s="181" t="s">
        <v>1058</v>
      </c>
      <c r="D3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2">
        <f t="shared" ref="F396" si="863">D396+E396</f>
        <v>0</v>
      </c>
      <c r="G396" s="182"/>
      <c r="H396" s="182">
        <f t="shared" ref="H396" si="864">F396-G396</f>
        <v>0</v>
      </c>
      <c r="I396" s="182"/>
      <c r="J396" s="182">
        <f t="shared" ref="J396" si="865">F396-I396</f>
        <v>0</v>
      </c>
      <c r="K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2">
        <f t="shared" ref="AE396" si="866">AB396+AC396+AD396</f>
        <v>0</v>
      </c>
      <c r="AF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2">
        <f t="shared" ref="AI396" si="867">AF396+AG396+AH396</f>
        <v>0</v>
      </c>
      <c r="AJ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2">
        <f t="shared" ref="AM396" si="868">AJ396+AK396+AL396</f>
        <v>0</v>
      </c>
      <c r="AN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2">
        <f t="shared" ref="AQ396" si="869">AN396+AO396+AP396</f>
        <v>0</v>
      </c>
      <c r="AR396" s="182">
        <f t="shared" ref="AR396" si="870">AE396+AI396+AM396+AQ396</f>
        <v>0</v>
      </c>
    </row>
    <row r="397" spans="1:44" x14ac:dyDescent="0.25">
      <c r="B397" s="177" t="s">
        <v>349</v>
      </c>
      <c r="C397" s="178" t="s">
        <v>218</v>
      </c>
      <c r="D397" s="179">
        <f>D398+D459+D467+D485+D489</f>
        <v>0</v>
      </c>
      <c r="E397" s="179">
        <f>E398+E459+E467+E485+E489</f>
        <v>0</v>
      </c>
      <c r="F397" s="179">
        <f t="shared" si="830"/>
        <v>0</v>
      </c>
      <c r="G397" s="179">
        <f>G398+G459+G467+G485+G489</f>
        <v>0</v>
      </c>
      <c r="H397" s="179">
        <f t="shared" si="623"/>
        <v>0</v>
      </c>
      <c r="I397" s="179">
        <f>I398+I459+I467+I485+I489</f>
        <v>0</v>
      </c>
      <c r="J397" s="179">
        <f t="shared" si="624"/>
        <v>0</v>
      </c>
      <c r="K397" s="179">
        <f t="shared" ref="K397:AD397" si="871">K398+K459+K467+K485+K489</f>
        <v>0</v>
      </c>
      <c r="L397" s="179">
        <f t="shared" si="871"/>
        <v>0</v>
      </c>
      <c r="M397" s="179">
        <f t="shared" si="871"/>
        <v>0</v>
      </c>
      <c r="N397" s="179">
        <f t="shared" si="871"/>
        <v>0</v>
      </c>
      <c r="O397" s="179">
        <f t="shared" si="871"/>
        <v>0</v>
      </c>
      <c r="P397" s="179">
        <f t="shared" si="871"/>
        <v>0</v>
      </c>
      <c r="Q397" s="179">
        <f t="shared" si="871"/>
        <v>0</v>
      </c>
      <c r="R397" s="179">
        <f t="shared" si="871"/>
        <v>0</v>
      </c>
      <c r="S397" s="179">
        <f t="shared" si="871"/>
        <v>0</v>
      </c>
      <c r="T397" s="179">
        <f t="shared" ref="T397" si="872">T398+T459+T467+T485+T489</f>
        <v>0</v>
      </c>
      <c r="U397" s="179">
        <f t="shared" si="871"/>
        <v>0</v>
      </c>
      <c r="V397" s="179">
        <f t="shared" si="871"/>
        <v>0</v>
      </c>
      <c r="W397" s="179">
        <f t="shared" si="871"/>
        <v>0</v>
      </c>
      <c r="X397" s="179">
        <f t="shared" si="871"/>
        <v>0</v>
      </c>
      <c r="Y397" s="179">
        <f t="shared" ref="Y397:Z397" si="873">Y398+Y459+Y467+Y485+Y489</f>
        <v>0</v>
      </c>
      <c r="Z397" s="179">
        <f t="shared" si="873"/>
        <v>0</v>
      </c>
      <c r="AA397" s="179">
        <f t="shared" si="871"/>
        <v>0</v>
      </c>
      <c r="AB397" s="179">
        <f t="shared" si="871"/>
        <v>0</v>
      </c>
      <c r="AC397" s="179">
        <f t="shared" si="871"/>
        <v>0</v>
      </c>
      <c r="AD397" s="179">
        <f t="shared" si="871"/>
        <v>0</v>
      </c>
      <c r="AE397" s="179">
        <f t="shared" si="628"/>
        <v>0</v>
      </c>
      <c r="AF397" s="179">
        <f>AF398+AF459+AF467+AF485+AF489</f>
        <v>0</v>
      </c>
      <c r="AG397" s="179">
        <f>AG398+AG459+AG467+AG485+AG489</f>
        <v>0</v>
      </c>
      <c r="AH397" s="179">
        <f>AH398+AH459+AH467+AH485+AH489</f>
        <v>0</v>
      </c>
      <c r="AI397" s="179">
        <f t="shared" si="629"/>
        <v>0</v>
      </c>
      <c r="AJ397" s="179">
        <f>AJ398+AJ459+AJ467+AJ485+AJ489</f>
        <v>0</v>
      </c>
      <c r="AK397" s="179">
        <f>AK398+AK459+AK467+AK485+AK489</f>
        <v>0</v>
      </c>
      <c r="AL397" s="179">
        <f>AL398+AL459+AL467+AL485+AL489</f>
        <v>0</v>
      </c>
      <c r="AM397" s="179">
        <f t="shared" si="630"/>
        <v>0</v>
      </c>
      <c r="AN397" s="179">
        <f>AN398+AN459+AN467+AN485+AN489</f>
        <v>0</v>
      </c>
      <c r="AO397" s="179">
        <f>AO398+AO459+AO467+AO485+AO489</f>
        <v>0</v>
      </c>
      <c r="AP397" s="179">
        <f>AP398+AP459+AP467+AP485+AP489</f>
        <v>0</v>
      </c>
      <c r="AQ397" s="179">
        <f t="shared" si="631"/>
        <v>0</v>
      </c>
      <c r="AR397" s="179">
        <f t="shared" si="632"/>
        <v>0</v>
      </c>
    </row>
    <row r="398" spans="1:44" x14ac:dyDescent="0.25">
      <c r="B398" s="189" t="s">
        <v>350</v>
      </c>
      <c r="C398" s="190" t="s">
        <v>219</v>
      </c>
      <c r="D398" s="191">
        <f>SUM(D399:D458)</f>
        <v>0</v>
      </c>
      <c r="E398" s="191">
        <f>SUM(E399:E458)</f>
        <v>0</v>
      </c>
      <c r="F398" s="191">
        <f t="shared" si="830"/>
        <v>0</v>
      </c>
      <c r="G398" s="191">
        <f t="shared" ref="G398:I398" si="874">SUM(G399:G458)</f>
        <v>0</v>
      </c>
      <c r="H398" s="191">
        <f t="shared" si="623"/>
        <v>0</v>
      </c>
      <c r="I398" s="191">
        <f t="shared" si="874"/>
        <v>0</v>
      </c>
      <c r="J398" s="191">
        <f t="shared" si="624"/>
        <v>0</v>
      </c>
      <c r="K398" s="191">
        <f t="shared" ref="K398:AP398" si="875">SUM(K399:K458)</f>
        <v>0</v>
      </c>
      <c r="L398" s="191">
        <f t="shared" si="875"/>
        <v>0</v>
      </c>
      <c r="M398" s="191">
        <f t="shared" si="875"/>
        <v>0</v>
      </c>
      <c r="N398" s="191">
        <f t="shared" si="875"/>
        <v>0</v>
      </c>
      <c r="O398" s="191">
        <f t="shared" si="875"/>
        <v>0</v>
      </c>
      <c r="P398" s="191">
        <f t="shared" ref="P398:Q398" si="876">SUM(P399:P458)</f>
        <v>0</v>
      </c>
      <c r="Q398" s="191">
        <f t="shared" si="876"/>
        <v>0</v>
      </c>
      <c r="R398" s="191">
        <f t="shared" si="875"/>
        <v>0</v>
      </c>
      <c r="S398" s="191">
        <f t="shared" si="875"/>
        <v>0</v>
      </c>
      <c r="T398" s="191">
        <f t="shared" ref="T398" si="877">SUM(T399:T458)</f>
        <v>0</v>
      </c>
      <c r="U398" s="191">
        <f t="shared" si="875"/>
        <v>0</v>
      </c>
      <c r="V398" s="191">
        <f t="shared" si="875"/>
        <v>0</v>
      </c>
      <c r="W398" s="191">
        <f t="shared" ref="W398" si="878">SUM(W399:W458)</f>
        <v>0</v>
      </c>
      <c r="X398" s="191">
        <f t="shared" si="875"/>
        <v>0</v>
      </c>
      <c r="Y398" s="191">
        <f t="shared" ref="Y398:Z398" si="879">SUM(Y399:Y458)</f>
        <v>0</v>
      </c>
      <c r="Z398" s="191">
        <f t="shared" si="879"/>
        <v>0</v>
      </c>
      <c r="AA398" s="191">
        <f t="shared" si="875"/>
        <v>0</v>
      </c>
      <c r="AB398" s="191">
        <f t="shared" si="875"/>
        <v>0</v>
      </c>
      <c r="AC398" s="191">
        <f t="shared" si="875"/>
        <v>0</v>
      </c>
      <c r="AD398" s="191">
        <f t="shared" si="875"/>
        <v>0</v>
      </c>
      <c r="AE398" s="191">
        <f t="shared" si="628"/>
        <v>0</v>
      </c>
      <c r="AF398" s="191">
        <f t="shared" si="875"/>
        <v>0</v>
      </c>
      <c r="AG398" s="191">
        <f t="shared" si="875"/>
        <v>0</v>
      </c>
      <c r="AH398" s="191">
        <f t="shared" si="875"/>
        <v>0</v>
      </c>
      <c r="AI398" s="191">
        <f t="shared" si="629"/>
        <v>0</v>
      </c>
      <c r="AJ398" s="191">
        <f t="shared" si="875"/>
        <v>0</v>
      </c>
      <c r="AK398" s="191">
        <f t="shared" si="875"/>
        <v>0</v>
      </c>
      <c r="AL398" s="191">
        <f t="shared" si="875"/>
        <v>0</v>
      </c>
      <c r="AM398" s="191">
        <f t="shared" si="630"/>
        <v>0</v>
      </c>
      <c r="AN398" s="191">
        <f t="shared" si="875"/>
        <v>0</v>
      </c>
      <c r="AO398" s="191">
        <f t="shared" si="875"/>
        <v>0</v>
      </c>
      <c r="AP398" s="191">
        <f t="shared" si="875"/>
        <v>0</v>
      </c>
      <c r="AQ398" s="191">
        <f t="shared" si="631"/>
        <v>0</v>
      </c>
      <c r="AR398" s="191">
        <f t="shared" si="632"/>
        <v>0</v>
      </c>
    </row>
    <row r="399" spans="1:44" x14ac:dyDescent="0.25">
      <c r="B399" s="180" t="s">
        <v>351</v>
      </c>
      <c r="C399" s="181" t="s">
        <v>220</v>
      </c>
      <c r="D3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2">
        <f t="shared" si="830"/>
        <v>0</v>
      </c>
      <c r="G399" s="182"/>
      <c r="H399" s="182">
        <f t="shared" si="623"/>
        <v>0</v>
      </c>
      <c r="I399" s="182"/>
      <c r="J399" s="182">
        <f t="shared" si="624"/>
        <v>0</v>
      </c>
      <c r="K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2">
        <f t="shared" si="628"/>
        <v>0</v>
      </c>
      <c r="AF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2">
        <f t="shared" si="629"/>
        <v>0</v>
      </c>
      <c r="AJ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2">
        <f t="shared" si="630"/>
        <v>0</v>
      </c>
      <c r="AN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2">
        <f t="shared" si="631"/>
        <v>0</v>
      </c>
      <c r="AR399" s="182">
        <f t="shared" si="632"/>
        <v>0</v>
      </c>
    </row>
    <row r="400" spans="1:44" x14ac:dyDescent="0.25">
      <c r="B400" s="180" t="s">
        <v>1060</v>
      </c>
      <c r="C400" s="181" t="s">
        <v>1061</v>
      </c>
      <c r="D4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2">
        <f t="shared" si="830"/>
        <v>0</v>
      </c>
      <c r="G400" s="182"/>
      <c r="H400" s="182">
        <f t="shared" si="623"/>
        <v>0</v>
      </c>
      <c r="I400" s="182"/>
      <c r="J400" s="182">
        <f t="shared" si="624"/>
        <v>0</v>
      </c>
      <c r="K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2">
        <f t="shared" si="628"/>
        <v>0</v>
      </c>
      <c r="AF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2">
        <f t="shared" si="629"/>
        <v>0</v>
      </c>
      <c r="AJ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2">
        <f t="shared" si="630"/>
        <v>0</v>
      </c>
      <c r="AN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2">
        <f t="shared" si="631"/>
        <v>0</v>
      </c>
      <c r="AR400" s="182">
        <f t="shared" si="632"/>
        <v>0</v>
      </c>
    </row>
    <row r="401" spans="2:44" x14ac:dyDescent="0.25">
      <c r="B401" s="180" t="s">
        <v>1062</v>
      </c>
      <c r="C401" s="181" t="s">
        <v>1063</v>
      </c>
      <c r="D4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2">
        <f t="shared" si="830"/>
        <v>0</v>
      </c>
      <c r="G401" s="182"/>
      <c r="H401" s="182">
        <f t="shared" si="623"/>
        <v>0</v>
      </c>
      <c r="I401" s="182"/>
      <c r="J401" s="182">
        <f t="shared" si="624"/>
        <v>0</v>
      </c>
      <c r="K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2">
        <f t="shared" si="628"/>
        <v>0</v>
      </c>
      <c r="AF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2">
        <f t="shared" si="629"/>
        <v>0</v>
      </c>
      <c r="AJ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2">
        <f t="shared" si="630"/>
        <v>0</v>
      </c>
      <c r="AN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2">
        <f t="shared" si="631"/>
        <v>0</v>
      </c>
      <c r="AR401" s="182">
        <f t="shared" si="632"/>
        <v>0</v>
      </c>
    </row>
    <row r="402" spans="2:44" x14ac:dyDescent="0.25">
      <c r="B402" s="180" t="s">
        <v>352</v>
      </c>
      <c r="C402" s="181" t="s">
        <v>221</v>
      </c>
      <c r="D4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2">
        <f t="shared" ref="F402:F453" si="880">D402+E402</f>
        <v>0</v>
      </c>
      <c r="G402" s="182"/>
      <c r="H402" s="182">
        <f t="shared" ref="H402:H453" si="881">F402-G402</f>
        <v>0</v>
      </c>
      <c r="I402" s="182"/>
      <c r="J402" s="182">
        <f t="shared" ref="J402:J453" si="882">F402-I402</f>
        <v>0</v>
      </c>
      <c r="K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2">
        <f t="shared" ref="AE402:AE453" si="883">AB402+AC402+AD402</f>
        <v>0</v>
      </c>
      <c r="AF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2">
        <f t="shared" ref="AI402:AI453" si="884">AF402+AG402+AH402</f>
        <v>0</v>
      </c>
      <c r="AJ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2">
        <f t="shared" ref="AM402:AM453" si="885">AJ402+AK402+AL402</f>
        <v>0</v>
      </c>
      <c r="AN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2">
        <f t="shared" ref="AQ402:AQ453" si="886">AN402+AO402+AP402</f>
        <v>0</v>
      </c>
      <c r="AR402" s="182">
        <f t="shared" ref="AR402:AR453" si="887">AE402+AI402+AM402+AQ402</f>
        <v>0</v>
      </c>
    </row>
    <row r="403" spans="2:44" x14ac:dyDescent="0.25">
      <c r="B403" s="180" t="s">
        <v>362</v>
      </c>
      <c r="C403" s="181" t="s">
        <v>230</v>
      </c>
      <c r="D4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2">
        <f t="shared" ref="F403:F419" si="888">D403+E403</f>
        <v>0</v>
      </c>
      <c r="G403" s="182"/>
      <c r="H403" s="182">
        <f t="shared" ref="H403:H419" si="889">F403-G403</f>
        <v>0</v>
      </c>
      <c r="I403" s="182"/>
      <c r="J403" s="182">
        <f t="shared" ref="J403:J419" si="890">F403-I403</f>
        <v>0</v>
      </c>
      <c r="K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2">
        <f t="shared" ref="AE403:AE419" si="891">AB403+AC403+AD403</f>
        <v>0</v>
      </c>
      <c r="AF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2">
        <f t="shared" ref="AI403:AI419" si="892">AF403+AG403+AH403</f>
        <v>0</v>
      </c>
      <c r="AJ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2">
        <f t="shared" ref="AM403:AM419" si="893">AJ403+AK403+AL403</f>
        <v>0</v>
      </c>
      <c r="AN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2">
        <f t="shared" ref="AQ403:AQ419" si="894">AN403+AO403+AP403</f>
        <v>0</v>
      </c>
      <c r="AR403" s="182">
        <f t="shared" ref="AR403:AR419" si="895">AE403+AI403+AM403+AQ403</f>
        <v>0</v>
      </c>
    </row>
    <row r="404" spans="2:44" x14ac:dyDescent="0.25">
      <c r="B404" s="180" t="s">
        <v>1064</v>
      </c>
      <c r="C404" s="181" t="s">
        <v>1065</v>
      </c>
      <c r="D4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2">
        <f t="shared" si="888"/>
        <v>0</v>
      </c>
      <c r="G404" s="182"/>
      <c r="H404" s="182">
        <f t="shared" si="889"/>
        <v>0</v>
      </c>
      <c r="I404" s="182"/>
      <c r="J404" s="182">
        <f t="shared" si="890"/>
        <v>0</v>
      </c>
      <c r="K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2">
        <f t="shared" si="891"/>
        <v>0</v>
      </c>
      <c r="AF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2">
        <f t="shared" si="892"/>
        <v>0</v>
      </c>
      <c r="AJ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2">
        <f t="shared" si="893"/>
        <v>0</v>
      </c>
      <c r="AN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2">
        <f t="shared" si="894"/>
        <v>0</v>
      </c>
      <c r="AR404" s="182">
        <f t="shared" si="895"/>
        <v>0</v>
      </c>
    </row>
    <row r="405" spans="2:44" x14ac:dyDescent="0.25">
      <c r="B405" s="180" t="s">
        <v>1066</v>
      </c>
      <c r="C405" s="181" t="s">
        <v>1067</v>
      </c>
      <c r="D4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2">
        <f t="shared" si="888"/>
        <v>0</v>
      </c>
      <c r="G405" s="182"/>
      <c r="H405" s="182">
        <f t="shared" si="889"/>
        <v>0</v>
      </c>
      <c r="I405" s="182"/>
      <c r="J405" s="182">
        <f t="shared" si="890"/>
        <v>0</v>
      </c>
      <c r="K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2">
        <f t="shared" si="891"/>
        <v>0</v>
      </c>
      <c r="AF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2">
        <f t="shared" si="892"/>
        <v>0</v>
      </c>
      <c r="AJ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2">
        <f t="shared" si="893"/>
        <v>0</v>
      </c>
      <c r="AN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2">
        <f t="shared" si="894"/>
        <v>0</v>
      </c>
      <c r="AR405" s="182">
        <f t="shared" si="895"/>
        <v>0</v>
      </c>
    </row>
    <row r="406" spans="2:44" x14ac:dyDescent="0.25">
      <c r="B406" s="180" t="s">
        <v>1068</v>
      </c>
      <c r="C406" s="181" t="s">
        <v>1069</v>
      </c>
      <c r="D4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2">
        <f t="shared" si="888"/>
        <v>0</v>
      </c>
      <c r="G406" s="182"/>
      <c r="H406" s="182">
        <f t="shared" si="889"/>
        <v>0</v>
      </c>
      <c r="I406" s="182"/>
      <c r="J406" s="182">
        <f t="shared" si="890"/>
        <v>0</v>
      </c>
      <c r="K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2">
        <f t="shared" si="891"/>
        <v>0</v>
      </c>
      <c r="AF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2">
        <f t="shared" si="892"/>
        <v>0</v>
      </c>
      <c r="AJ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2">
        <f t="shared" si="893"/>
        <v>0</v>
      </c>
      <c r="AN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2">
        <f t="shared" si="894"/>
        <v>0</v>
      </c>
      <c r="AR406" s="182">
        <f t="shared" si="895"/>
        <v>0</v>
      </c>
    </row>
    <row r="407" spans="2:44" x14ac:dyDescent="0.25">
      <c r="B407" s="180" t="s">
        <v>1070</v>
      </c>
      <c r="C407" s="181" t="s">
        <v>1071</v>
      </c>
      <c r="D4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2">
        <f t="shared" si="888"/>
        <v>0</v>
      </c>
      <c r="G407" s="182"/>
      <c r="H407" s="182">
        <f t="shared" si="889"/>
        <v>0</v>
      </c>
      <c r="I407" s="182"/>
      <c r="J407" s="182">
        <f t="shared" si="890"/>
        <v>0</v>
      </c>
      <c r="K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2">
        <f t="shared" si="891"/>
        <v>0</v>
      </c>
      <c r="AF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2">
        <f t="shared" si="892"/>
        <v>0</v>
      </c>
      <c r="AJ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2">
        <f t="shared" si="893"/>
        <v>0</v>
      </c>
      <c r="AN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2">
        <f t="shared" si="894"/>
        <v>0</v>
      </c>
      <c r="AR407" s="182">
        <f t="shared" si="895"/>
        <v>0</v>
      </c>
    </row>
    <row r="408" spans="2:44" x14ac:dyDescent="0.25">
      <c r="B408" s="180" t="s">
        <v>1072</v>
      </c>
      <c r="C408" s="181" t="s">
        <v>1073</v>
      </c>
      <c r="D4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2">
        <f t="shared" si="888"/>
        <v>0</v>
      </c>
      <c r="G408" s="182"/>
      <c r="H408" s="182">
        <f t="shared" si="889"/>
        <v>0</v>
      </c>
      <c r="I408" s="182"/>
      <c r="J408" s="182">
        <f t="shared" si="890"/>
        <v>0</v>
      </c>
      <c r="K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2">
        <f t="shared" si="891"/>
        <v>0</v>
      </c>
      <c r="AF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2">
        <f t="shared" si="892"/>
        <v>0</v>
      </c>
      <c r="AJ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2">
        <f t="shared" si="893"/>
        <v>0</v>
      </c>
      <c r="AN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2">
        <f t="shared" si="894"/>
        <v>0</v>
      </c>
      <c r="AR408" s="182">
        <f t="shared" si="895"/>
        <v>0</v>
      </c>
    </row>
    <row r="409" spans="2:44" x14ac:dyDescent="0.25">
      <c r="B409" s="180" t="s">
        <v>1074</v>
      </c>
      <c r="C409" s="181" t="s">
        <v>1075</v>
      </c>
      <c r="D4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2">
        <f t="shared" si="888"/>
        <v>0</v>
      </c>
      <c r="G409" s="182"/>
      <c r="H409" s="182">
        <f t="shared" si="889"/>
        <v>0</v>
      </c>
      <c r="I409" s="182"/>
      <c r="J409" s="182">
        <f t="shared" si="890"/>
        <v>0</v>
      </c>
      <c r="K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2">
        <f t="shared" si="891"/>
        <v>0</v>
      </c>
      <c r="AF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2">
        <f t="shared" si="892"/>
        <v>0</v>
      </c>
      <c r="AJ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2">
        <f t="shared" si="893"/>
        <v>0</v>
      </c>
      <c r="AN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2">
        <f t="shared" si="894"/>
        <v>0</v>
      </c>
      <c r="AR409" s="182">
        <f t="shared" si="895"/>
        <v>0</v>
      </c>
    </row>
    <row r="410" spans="2:44" x14ac:dyDescent="0.25">
      <c r="B410" s="180" t="s">
        <v>1076</v>
      </c>
      <c r="C410" s="181" t="s">
        <v>1077</v>
      </c>
      <c r="D4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2">
        <f t="shared" si="888"/>
        <v>0</v>
      </c>
      <c r="G410" s="182"/>
      <c r="H410" s="182">
        <f t="shared" si="889"/>
        <v>0</v>
      </c>
      <c r="I410" s="182"/>
      <c r="J410" s="182">
        <f t="shared" si="890"/>
        <v>0</v>
      </c>
      <c r="K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2">
        <f t="shared" si="891"/>
        <v>0</v>
      </c>
      <c r="AF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2">
        <f t="shared" si="892"/>
        <v>0</v>
      </c>
      <c r="AJ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2">
        <f t="shared" si="893"/>
        <v>0</v>
      </c>
      <c r="AN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2">
        <f t="shared" si="894"/>
        <v>0</v>
      </c>
      <c r="AR410" s="182">
        <f t="shared" si="895"/>
        <v>0</v>
      </c>
    </row>
    <row r="411" spans="2:44" x14ac:dyDescent="0.25">
      <c r="B411" s="180" t="s">
        <v>1078</v>
      </c>
      <c r="C411" s="181" t="s">
        <v>1079</v>
      </c>
      <c r="D4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2">
        <f t="shared" si="888"/>
        <v>0</v>
      </c>
      <c r="G411" s="182"/>
      <c r="H411" s="182">
        <f t="shared" si="889"/>
        <v>0</v>
      </c>
      <c r="I411" s="182"/>
      <c r="J411" s="182">
        <f t="shared" si="890"/>
        <v>0</v>
      </c>
      <c r="K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2">
        <f t="shared" si="891"/>
        <v>0</v>
      </c>
      <c r="AF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2">
        <f t="shared" si="892"/>
        <v>0</v>
      </c>
      <c r="AJ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2">
        <f t="shared" si="893"/>
        <v>0</v>
      </c>
      <c r="AN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2">
        <f t="shared" si="894"/>
        <v>0</v>
      </c>
      <c r="AR411" s="182">
        <f t="shared" si="895"/>
        <v>0</v>
      </c>
    </row>
    <row r="412" spans="2:44" x14ac:dyDescent="0.25">
      <c r="B412" s="180" t="s">
        <v>1080</v>
      </c>
      <c r="C412" s="181" t="s">
        <v>1081</v>
      </c>
      <c r="D4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2">
        <f t="shared" si="888"/>
        <v>0</v>
      </c>
      <c r="G412" s="182"/>
      <c r="H412" s="182">
        <f t="shared" si="889"/>
        <v>0</v>
      </c>
      <c r="I412" s="182"/>
      <c r="J412" s="182">
        <f t="shared" si="890"/>
        <v>0</v>
      </c>
      <c r="K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2">
        <f t="shared" si="891"/>
        <v>0</v>
      </c>
      <c r="AF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2">
        <f t="shared" si="892"/>
        <v>0</v>
      </c>
      <c r="AJ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2">
        <f t="shared" si="893"/>
        <v>0</v>
      </c>
      <c r="AN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2">
        <f t="shared" si="894"/>
        <v>0</v>
      </c>
      <c r="AR412" s="182">
        <f t="shared" si="895"/>
        <v>0</v>
      </c>
    </row>
    <row r="413" spans="2:44" x14ac:dyDescent="0.25">
      <c r="B413" s="180" t="s">
        <v>1082</v>
      </c>
      <c r="C413" s="181" t="s">
        <v>1083</v>
      </c>
      <c r="D4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2">
        <f t="shared" si="888"/>
        <v>0</v>
      </c>
      <c r="G413" s="182"/>
      <c r="H413" s="182">
        <f t="shared" si="889"/>
        <v>0</v>
      </c>
      <c r="I413" s="182"/>
      <c r="J413" s="182">
        <f t="shared" si="890"/>
        <v>0</v>
      </c>
      <c r="K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2">
        <f t="shared" si="891"/>
        <v>0</v>
      </c>
      <c r="AF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2">
        <f t="shared" si="892"/>
        <v>0</v>
      </c>
      <c r="AJ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2">
        <f t="shared" si="893"/>
        <v>0</v>
      </c>
      <c r="AN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2">
        <f t="shared" si="894"/>
        <v>0</v>
      </c>
      <c r="AR413" s="182">
        <f t="shared" si="895"/>
        <v>0</v>
      </c>
    </row>
    <row r="414" spans="2:44" x14ac:dyDescent="0.25">
      <c r="B414" s="180" t="s">
        <v>1084</v>
      </c>
      <c r="C414" s="181" t="s">
        <v>1085</v>
      </c>
      <c r="D4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2">
        <f t="shared" si="888"/>
        <v>0</v>
      </c>
      <c r="G414" s="182"/>
      <c r="H414" s="182">
        <f t="shared" si="889"/>
        <v>0</v>
      </c>
      <c r="I414" s="182"/>
      <c r="J414" s="182">
        <f t="shared" si="890"/>
        <v>0</v>
      </c>
      <c r="K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2">
        <f t="shared" si="891"/>
        <v>0</v>
      </c>
      <c r="AF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2">
        <f t="shared" si="892"/>
        <v>0</v>
      </c>
      <c r="AJ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2">
        <f t="shared" si="893"/>
        <v>0</v>
      </c>
      <c r="AN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2">
        <f t="shared" si="894"/>
        <v>0</v>
      </c>
      <c r="AR414" s="182">
        <f t="shared" si="895"/>
        <v>0</v>
      </c>
    </row>
    <row r="415" spans="2:44" x14ac:dyDescent="0.25">
      <c r="B415" s="180" t="s">
        <v>1086</v>
      </c>
      <c r="C415" s="181" t="s">
        <v>1087</v>
      </c>
      <c r="D4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2">
        <f t="shared" si="888"/>
        <v>0</v>
      </c>
      <c r="G415" s="182"/>
      <c r="H415" s="182">
        <f t="shared" si="889"/>
        <v>0</v>
      </c>
      <c r="I415" s="182"/>
      <c r="J415" s="182">
        <f t="shared" si="890"/>
        <v>0</v>
      </c>
      <c r="K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2">
        <f t="shared" si="891"/>
        <v>0</v>
      </c>
      <c r="AF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2">
        <f t="shared" si="892"/>
        <v>0</v>
      </c>
      <c r="AJ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2">
        <f t="shared" si="893"/>
        <v>0</v>
      </c>
      <c r="AN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2">
        <f t="shared" si="894"/>
        <v>0</v>
      </c>
      <c r="AR415" s="182">
        <f t="shared" si="895"/>
        <v>0</v>
      </c>
    </row>
    <row r="416" spans="2:44" x14ac:dyDescent="0.25">
      <c r="B416" s="180" t="s">
        <v>1088</v>
      </c>
      <c r="C416" s="181" t="s">
        <v>1089</v>
      </c>
      <c r="D4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2">
        <f t="shared" si="888"/>
        <v>0</v>
      </c>
      <c r="G416" s="182"/>
      <c r="H416" s="182">
        <f t="shared" si="889"/>
        <v>0</v>
      </c>
      <c r="I416" s="182"/>
      <c r="J416" s="182">
        <f t="shared" si="890"/>
        <v>0</v>
      </c>
      <c r="K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2">
        <f t="shared" si="891"/>
        <v>0</v>
      </c>
      <c r="AF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2">
        <f t="shared" si="892"/>
        <v>0</v>
      </c>
      <c r="AJ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2">
        <f t="shared" si="893"/>
        <v>0</v>
      </c>
      <c r="AN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2">
        <f t="shared" si="894"/>
        <v>0</v>
      </c>
      <c r="AR416" s="182">
        <f t="shared" si="895"/>
        <v>0</v>
      </c>
    </row>
    <row r="417" spans="2:44" x14ac:dyDescent="0.25">
      <c r="B417" s="180" t="s">
        <v>1090</v>
      </c>
      <c r="C417" s="181" t="s">
        <v>1091</v>
      </c>
      <c r="D4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2">
        <f t="shared" si="888"/>
        <v>0</v>
      </c>
      <c r="G417" s="182"/>
      <c r="H417" s="182">
        <f t="shared" si="889"/>
        <v>0</v>
      </c>
      <c r="I417" s="182"/>
      <c r="J417" s="182">
        <f t="shared" si="890"/>
        <v>0</v>
      </c>
      <c r="K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2">
        <f t="shared" si="891"/>
        <v>0</v>
      </c>
      <c r="AF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2">
        <f t="shared" si="892"/>
        <v>0</v>
      </c>
      <c r="AJ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2">
        <f t="shared" si="893"/>
        <v>0</v>
      </c>
      <c r="AN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2">
        <f t="shared" si="894"/>
        <v>0</v>
      </c>
      <c r="AR417" s="182">
        <f t="shared" si="895"/>
        <v>0</v>
      </c>
    </row>
    <row r="418" spans="2:44" x14ac:dyDescent="0.25">
      <c r="B418" s="180" t="s">
        <v>1092</v>
      </c>
      <c r="C418" s="181" t="s">
        <v>1093</v>
      </c>
      <c r="D4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2">
        <f t="shared" si="888"/>
        <v>0</v>
      </c>
      <c r="G418" s="182"/>
      <c r="H418" s="182">
        <f t="shared" si="889"/>
        <v>0</v>
      </c>
      <c r="I418" s="182"/>
      <c r="J418" s="182">
        <f t="shared" si="890"/>
        <v>0</v>
      </c>
      <c r="K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2">
        <f t="shared" si="891"/>
        <v>0</v>
      </c>
      <c r="AF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2">
        <f t="shared" si="892"/>
        <v>0</v>
      </c>
      <c r="AJ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2">
        <f t="shared" si="893"/>
        <v>0</v>
      </c>
      <c r="AN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2">
        <f t="shared" si="894"/>
        <v>0</v>
      </c>
      <c r="AR418" s="182">
        <f t="shared" si="895"/>
        <v>0</v>
      </c>
    </row>
    <row r="419" spans="2:44" x14ac:dyDescent="0.25">
      <c r="B419" s="180" t="s">
        <v>1094</v>
      </c>
      <c r="C419" s="181" t="s">
        <v>1095</v>
      </c>
      <c r="D4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2">
        <f t="shared" si="888"/>
        <v>0</v>
      </c>
      <c r="G419" s="182"/>
      <c r="H419" s="182">
        <f t="shared" si="889"/>
        <v>0</v>
      </c>
      <c r="I419" s="182"/>
      <c r="J419" s="182">
        <f t="shared" si="890"/>
        <v>0</v>
      </c>
      <c r="K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2">
        <f t="shared" si="891"/>
        <v>0</v>
      </c>
      <c r="AF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2">
        <f t="shared" si="892"/>
        <v>0</v>
      </c>
      <c r="AJ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2">
        <f t="shared" si="893"/>
        <v>0</v>
      </c>
      <c r="AN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2">
        <f t="shared" si="894"/>
        <v>0</v>
      </c>
      <c r="AR419" s="182">
        <f t="shared" si="895"/>
        <v>0</v>
      </c>
    </row>
    <row r="420" spans="2:44" x14ac:dyDescent="0.25">
      <c r="B420" s="180" t="s">
        <v>1096</v>
      </c>
      <c r="C420" s="181" t="s">
        <v>1097</v>
      </c>
      <c r="D4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2">
        <f t="shared" ref="F420:F428" si="896">D420+E420</f>
        <v>0</v>
      </c>
      <c r="G420" s="182"/>
      <c r="H420" s="182">
        <f t="shared" ref="H420:H428" si="897">F420-G420</f>
        <v>0</v>
      </c>
      <c r="I420" s="182"/>
      <c r="J420" s="182">
        <f t="shared" ref="J420:J428" si="898">F420-I420</f>
        <v>0</v>
      </c>
      <c r="K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2">
        <f t="shared" ref="AE420:AE428" si="899">AB420+AC420+AD420</f>
        <v>0</v>
      </c>
      <c r="AF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2">
        <f t="shared" ref="AI420:AI428" si="900">AF420+AG420+AH420</f>
        <v>0</v>
      </c>
      <c r="AJ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2">
        <f t="shared" ref="AM420:AM428" si="901">AJ420+AK420+AL420</f>
        <v>0</v>
      </c>
      <c r="AN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2">
        <f t="shared" ref="AQ420:AQ428" si="902">AN420+AO420+AP420</f>
        <v>0</v>
      </c>
      <c r="AR420" s="182">
        <f t="shared" ref="AR420:AR428" si="903">AE420+AI420+AM420+AQ420</f>
        <v>0</v>
      </c>
    </row>
    <row r="421" spans="2:44" x14ac:dyDescent="0.25">
      <c r="B421" s="180" t="s">
        <v>1098</v>
      </c>
      <c r="C421" s="181" t="s">
        <v>1099</v>
      </c>
      <c r="D4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2">
        <f t="shared" si="896"/>
        <v>0</v>
      </c>
      <c r="G421" s="182"/>
      <c r="H421" s="182">
        <f t="shared" si="897"/>
        <v>0</v>
      </c>
      <c r="I421" s="182"/>
      <c r="J421" s="182">
        <f t="shared" si="898"/>
        <v>0</v>
      </c>
      <c r="K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2">
        <f t="shared" si="899"/>
        <v>0</v>
      </c>
      <c r="AF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2">
        <f t="shared" si="900"/>
        <v>0</v>
      </c>
      <c r="AJ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2">
        <f t="shared" si="901"/>
        <v>0</v>
      </c>
      <c r="AN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2">
        <f t="shared" si="902"/>
        <v>0</v>
      </c>
      <c r="AR421" s="182">
        <f t="shared" si="903"/>
        <v>0</v>
      </c>
    </row>
    <row r="422" spans="2:44" x14ac:dyDescent="0.25">
      <c r="B422" s="180" t="s">
        <v>1100</v>
      </c>
      <c r="C422" s="181" t="s">
        <v>1101</v>
      </c>
      <c r="D4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2">
        <f t="shared" si="896"/>
        <v>0</v>
      </c>
      <c r="G422" s="182"/>
      <c r="H422" s="182">
        <f t="shared" si="897"/>
        <v>0</v>
      </c>
      <c r="I422" s="182"/>
      <c r="J422" s="182">
        <f t="shared" si="898"/>
        <v>0</v>
      </c>
      <c r="K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2">
        <f t="shared" si="899"/>
        <v>0</v>
      </c>
      <c r="AF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2">
        <f t="shared" si="900"/>
        <v>0</v>
      </c>
      <c r="AJ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2">
        <f t="shared" si="901"/>
        <v>0</v>
      </c>
      <c r="AN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2">
        <f t="shared" si="902"/>
        <v>0</v>
      </c>
      <c r="AR422" s="182">
        <f t="shared" si="903"/>
        <v>0</v>
      </c>
    </row>
    <row r="423" spans="2:44" x14ac:dyDescent="0.25">
      <c r="B423" s="180" t="s">
        <v>1102</v>
      </c>
      <c r="C423" s="181" t="s">
        <v>1103</v>
      </c>
      <c r="D4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2">
        <f t="shared" si="896"/>
        <v>0</v>
      </c>
      <c r="G423" s="182"/>
      <c r="H423" s="182">
        <f t="shared" si="897"/>
        <v>0</v>
      </c>
      <c r="I423" s="182"/>
      <c r="J423" s="182">
        <f t="shared" si="898"/>
        <v>0</v>
      </c>
      <c r="K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2">
        <f t="shared" si="899"/>
        <v>0</v>
      </c>
      <c r="AF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2">
        <f t="shared" si="900"/>
        <v>0</v>
      </c>
      <c r="AJ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2">
        <f t="shared" si="901"/>
        <v>0</v>
      </c>
      <c r="AN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2">
        <f t="shared" si="902"/>
        <v>0</v>
      </c>
      <c r="AR423" s="182">
        <f t="shared" si="903"/>
        <v>0</v>
      </c>
    </row>
    <row r="424" spans="2:44" x14ac:dyDescent="0.25">
      <c r="B424" s="180" t="s">
        <v>1104</v>
      </c>
      <c r="C424" s="181" t="s">
        <v>1105</v>
      </c>
      <c r="D4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2">
        <f t="shared" si="896"/>
        <v>0</v>
      </c>
      <c r="G424" s="182"/>
      <c r="H424" s="182">
        <f t="shared" si="897"/>
        <v>0</v>
      </c>
      <c r="I424" s="182"/>
      <c r="J424" s="182">
        <f t="shared" si="898"/>
        <v>0</v>
      </c>
      <c r="K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2">
        <f t="shared" si="899"/>
        <v>0</v>
      </c>
      <c r="AF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2">
        <f t="shared" si="900"/>
        <v>0</v>
      </c>
      <c r="AJ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2">
        <f t="shared" si="901"/>
        <v>0</v>
      </c>
      <c r="AN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2">
        <f t="shared" si="902"/>
        <v>0</v>
      </c>
      <c r="AR424" s="182">
        <f t="shared" si="903"/>
        <v>0</v>
      </c>
    </row>
    <row r="425" spans="2:44" x14ac:dyDescent="0.25">
      <c r="B425" s="180" t="s">
        <v>1106</v>
      </c>
      <c r="C425" s="181" t="s">
        <v>1107</v>
      </c>
      <c r="D4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2">
        <f t="shared" si="896"/>
        <v>0</v>
      </c>
      <c r="G425" s="182"/>
      <c r="H425" s="182">
        <f t="shared" si="897"/>
        <v>0</v>
      </c>
      <c r="I425" s="182"/>
      <c r="J425" s="182">
        <f t="shared" si="898"/>
        <v>0</v>
      </c>
      <c r="K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2">
        <f t="shared" si="899"/>
        <v>0</v>
      </c>
      <c r="AF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2">
        <f t="shared" si="900"/>
        <v>0</v>
      </c>
      <c r="AJ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2">
        <f t="shared" si="901"/>
        <v>0</v>
      </c>
      <c r="AN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2">
        <f t="shared" si="902"/>
        <v>0</v>
      </c>
      <c r="AR425" s="182">
        <f t="shared" si="903"/>
        <v>0</v>
      </c>
    </row>
    <row r="426" spans="2:44" x14ac:dyDescent="0.25">
      <c r="B426" s="180" t="s">
        <v>363</v>
      </c>
      <c r="C426" s="181" t="s">
        <v>1108</v>
      </c>
      <c r="D4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2">
        <f t="shared" si="896"/>
        <v>0</v>
      </c>
      <c r="G426" s="182"/>
      <c r="H426" s="182">
        <f t="shared" si="897"/>
        <v>0</v>
      </c>
      <c r="I426" s="182"/>
      <c r="J426" s="182">
        <f t="shared" si="898"/>
        <v>0</v>
      </c>
      <c r="K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2">
        <f t="shared" si="899"/>
        <v>0</v>
      </c>
      <c r="AF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2">
        <f t="shared" si="900"/>
        <v>0</v>
      </c>
      <c r="AJ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2">
        <f t="shared" si="901"/>
        <v>0</v>
      </c>
      <c r="AN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2">
        <f t="shared" si="902"/>
        <v>0</v>
      </c>
      <c r="AR426" s="182">
        <f t="shared" si="903"/>
        <v>0</v>
      </c>
    </row>
    <row r="427" spans="2:44" x14ac:dyDescent="0.25">
      <c r="B427" s="180" t="s">
        <v>1109</v>
      </c>
      <c r="C427" s="181" t="s">
        <v>1110</v>
      </c>
      <c r="D4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2">
        <f t="shared" si="896"/>
        <v>0</v>
      </c>
      <c r="G427" s="182"/>
      <c r="H427" s="182">
        <f t="shared" si="897"/>
        <v>0</v>
      </c>
      <c r="I427" s="182"/>
      <c r="J427" s="182">
        <f t="shared" si="898"/>
        <v>0</v>
      </c>
      <c r="K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2">
        <f t="shared" si="899"/>
        <v>0</v>
      </c>
      <c r="AF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2">
        <f t="shared" si="900"/>
        <v>0</v>
      </c>
      <c r="AJ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2">
        <f t="shared" si="901"/>
        <v>0</v>
      </c>
      <c r="AN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2">
        <f t="shared" si="902"/>
        <v>0</v>
      </c>
      <c r="AR427" s="182">
        <f t="shared" si="903"/>
        <v>0</v>
      </c>
    </row>
    <row r="428" spans="2:44" x14ac:dyDescent="0.25">
      <c r="B428" s="180" t="s">
        <v>1111</v>
      </c>
      <c r="C428" s="181" t="s">
        <v>1101</v>
      </c>
      <c r="D4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2">
        <f t="shared" si="896"/>
        <v>0</v>
      </c>
      <c r="G428" s="182"/>
      <c r="H428" s="182">
        <f t="shared" si="897"/>
        <v>0</v>
      </c>
      <c r="I428" s="182"/>
      <c r="J428" s="182">
        <f t="shared" si="898"/>
        <v>0</v>
      </c>
      <c r="K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2">
        <f t="shared" si="899"/>
        <v>0</v>
      </c>
      <c r="AF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2">
        <f t="shared" si="900"/>
        <v>0</v>
      </c>
      <c r="AJ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2">
        <f t="shared" si="901"/>
        <v>0</v>
      </c>
      <c r="AN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2">
        <f t="shared" si="902"/>
        <v>0</v>
      </c>
      <c r="AR428" s="182">
        <f t="shared" si="903"/>
        <v>0</v>
      </c>
    </row>
    <row r="429" spans="2:44" x14ac:dyDescent="0.25">
      <c r="B429" s="180" t="s">
        <v>1112</v>
      </c>
      <c r="C429" s="181" t="s">
        <v>1113</v>
      </c>
      <c r="D4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2">
        <f t="shared" ref="F429:F444" si="904">D429+E429</f>
        <v>0</v>
      </c>
      <c r="G429" s="182"/>
      <c r="H429" s="182">
        <f t="shared" ref="H429:H444" si="905">F429-G429</f>
        <v>0</v>
      </c>
      <c r="I429" s="182"/>
      <c r="J429" s="182">
        <f t="shared" ref="J429:J444" si="906">F429-I429</f>
        <v>0</v>
      </c>
      <c r="K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2">
        <f t="shared" ref="AE429:AE444" si="907">AB429+AC429+AD429</f>
        <v>0</v>
      </c>
      <c r="AF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2">
        <f t="shared" ref="AI429:AI444" si="908">AF429+AG429+AH429</f>
        <v>0</v>
      </c>
      <c r="AJ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2">
        <f t="shared" ref="AM429:AM444" si="909">AJ429+AK429+AL429</f>
        <v>0</v>
      </c>
      <c r="AN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2">
        <f t="shared" ref="AQ429:AQ444" si="910">AN429+AO429+AP429</f>
        <v>0</v>
      </c>
      <c r="AR429" s="182">
        <f t="shared" ref="AR429:AR444" si="911">AE429+AI429+AM429+AQ429</f>
        <v>0</v>
      </c>
    </row>
    <row r="430" spans="2:44" x14ac:dyDescent="0.25">
      <c r="B430" s="180" t="s">
        <v>1114</v>
      </c>
      <c r="C430" s="181" t="s">
        <v>1115</v>
      </c>
      <c r="D4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2">
        <f t="shared" si="904"/>
        <v>0</v>
      </c>
      <c r="G430" s="182"/>
      <c r="H430" s="182">
        <f t="shared" si="905"/>
        <v>0</v>
      </c>
      <c r="I430" s="182"/>
      <c r="J430" s="182">
        <f t="shared" si="906"/>
        <v>0</v>
      </c>
      <c r="K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2">
        <f t="shared" si="907"/>
        <v>0</v>
      </c>
      <c r="AF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2">
        <f t="shared" si="908"/>
        <v>0</v>
      </c>
      <c r="AJ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2">
        <f t="shared" si="909"/>
        <v>0</v>
      </c>
      <c r="AN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2">
        <f t="shared" si="910"/>
        <v>0</v>
      </c>
      <c r="AR430" s="182">
        <f t="shared" si="911"/>
        <v>0</v>
      </c>
    </row>
    <row r="431" spans="2:44" x14ac:dyDescent="0.25">
      <c r="B431" s="180" t="s">
        <v>1116</v>
      </c>
      <c r="C431" s="181" t="s">
        <v>1117</v>
      </c>
      <c r="D4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2">
        <f t="shared" si="904"/>
        <v>0</v>
      </c>
      <c r="G431" s="182"/>
      <c r="H431" s="182">
        <f t="shared" si="905"/>
        <v>0</v>
      </c>
      <c r="I431" s="182"/>
      <c r="J431" s="182">
        <f t="shared" si="906"/>
        <v>0</v>
      </c>
      <c r="K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2">
        <f t="shared" si="907"/>
        <v>0</v>
      </c>
      <c r="AF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2">
        <f t="shared" si="908"/>
        <v>0</v>
      </c>
      <c r="AJ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2">
        <f t="shared" si="909"/>
        <v>0</v>
      </c>
      <c r="AN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2">
        <f t="shared" si="910"/>
        <v>0</v>
      </c>
      <c r="AR431" s="182">
        <f t="shared" si="911"/>
        <v>0</v>
      </c>
    </row>
    <row r="432" spans="2:44" x14ac:dyDescent="0.25">
      <c r="B432" s="180" t="s">
        <v>1118</v>
      </c>
      <c r="C432" s="181" t="s">
        <v>1119</v>
      </c>
      <c r="D4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2">
        <f t="shared" si="904"/>
        <v>0</v>
      </c>
      <c r="G432" s="182"/>
      <c r="H432" s="182">
        <f t="shared" si="905"/>
        <v>0</v>
      </c>
      <c r="I432" s="182"/>
      <c r="J432" s="182">
        <f t="shared" si="906"/>
        <v>0</v>
      </c>
      <c r="K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2">
        <f t="shared" si="907"/>
        <v>0</v>
      </c>
      <c r="AF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2">
        <f t="shared" si="908"/>
        <v>0</v>
      </c>
      <c r="AJ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2">
        <f t="shared" si="909"/>
        <v>0</v>
      </c>
      <c r="AN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2">
        <f t="shared" si="910"/>
        <v>0</v>
      </c>
      <c r="AR432" s="182">
        <f t="shared" si="911"/>
        <v>0</v>
      </c>
    </row>
    <row r="433" spans="2:44" x14ac:dyDescent="0.25">
      <c r="B433" s="180" t="s">
        <v>1120</v>
      </c>
      <c r="C433" s="181" t="s">
        <v>1121</v>
      </c>
      <c r="D4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2">
        <f t="shared" si="904"/>
        <v>0</v>
      </c>
      <c r="G433" s="182"/>
      <c r="H433" s="182">
        <f t="shared" si="905"/>
        <v>0</v>
      </c>
      <c r="I433" s="182"/>
      <c r="J433" s="182">
        <f t="shared" si="906"/>
        <v>0</v>
      </c>
      <c r="K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2">
        <f t="shared" si="907"/>
        <v>0</v>
      </c>
      <c r="AF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2">
        <f t="shared" si="908"/>
        <v>0</v>
      </c>
      <c r="AJ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2">
        <f t="shared" si="909"/>
        <v>0</v>
      </c>
      <c r="AN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2">
        <f t="shared" si="910"/>
        <v>0</v>
      </c>
      <c r="AR433" s="182">
        <f t="shared" si="911"/>
        <v>0</v>
      </c>
    </row>
    <row r="434" spans="2:44" x14ac:dyDescent="0.25">
      <c r="B434" s="180" t="s">
        <v>1122</v>
      </c>
      <c r="C434" s="181" t="s">
        <v>1123</v>
      </c>
      <c r="D4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2">
        <f t="shared" si="904"/>
        <v>0</v>
      </c>
      <c r="G434" s="182"/>
      <c r="H434" s="182">
        <f t="shared" si="905"/>
        <v>0</v>
      </c>
      <c r="I434" s="182"/>
      <c r="J434" s="182">
        <f t="shared" si="906"/>
        <v>0</v>
      </c>
      <c r="K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2">
        <f t="shared" si="907"/>
        <v>0</v>
      </c>
      <c r="AF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2">
        <f t="shared" si="908"/>
        <v>0</v>
      </c>
      <c r="AJ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2">
        <f t="shared" si="909"/>
        <v>0</v>
      </c>
      <c r="AN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2">
        <f t="shared" si="910"/>
        <v>0</v>
      </c>
      <c r="AR434" s="182">
        <f t="shared" si="911"/>
        <v>0</v>
      </c>
    </row>
    <row r="435" spans="2:44" x14ac:dyDescent="0.25">
      <c r="B435" s="180" t="s">
        <v>1124</v>
      </c>
      <c r="C435" s="181" t="s">
        <v>1125</v>
      </c>
      <c r="D4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2">
        <f t="shared" si="904"/>
        <v>0</v>
      </c>
      <c r="G435" s="182"/>
      <c r="H435" s="182">
        <f t="shared" si="905"/>
        <v>0</v>
      </c>
      <c r="I435" s="182"/>
      <c r="J435" s="182">
        <f t="shared" si="906"/>
        <v>0</v>
      </c>
      <c r="K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2">
        <f t="shared" si="907"/>
        <v>0</v>
      </c>
      <c r="AF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2">
        <f t="shared" si="908"/>
        <v>0</v>
      </c>
      <c r="AJ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2">
        <f t="shared" si="909"/>
        <v>0</v>
      </c>
      <c r="AN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2">
        <f t="shared" si="910"/>
        <v>0</v>
      </c>
      <c r="AR435" s="182">
        <f t="shared" si="911"/>
        <v>0</v>
      </c>
    </row>
    <row r="436" spans="2:44" x14ac:dyDescent="0.25">
      <c r="B436" s="180" t="s">
        <v>1126</v>
      </c>
      <c r="C436" s="181" t="s">
        <v>1127</v>
      </c>
      <c r="D4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2">
        <f t="shared" si="904"/>
        <v>0</v>
      </c>
      <c r="G436" s="182"/>
      <c r="H436" s="182">
        <f t="shared" si="905"/>
        <v>0</v>
      </c>
      <c r="I436" s="182"/>
      <c r="J436" s="182">
        <f t="shared" si="906"/>
        <v>0</v>
      </c>
      <c r="K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2">
        <f t="shared" si="907"/>
        <v>0</v>
      </c>
      <c r="AF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2">
        <f t="shared" si="908"/>
        <v>0</v>
      </c>
      <c r="AJ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2">
        <f t="shared" si="909"/>
        <v>0</v>
      </c>
      <c r="AN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2">
        <f t="shared" si="910"/>
        <v>0</v>
      </c>
      <c r="AR436" s="182">
        <f t="shared" si="911"/>
        <v>0</v>
      </c>
    </row>
    <row r="437" spans="2:44" x14ac:dyDescent="0.25">
      <c r="B437" s="180" t="s">
        <v>1128</v>
      </c>
      <c r="C437" s="181" t="s">
        <v>1129</v>
      </c>
      <c r="D4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2">
        <f t="shared" si="904"/>
        <v>0</v>
      </c>
      <c r="G437" s="182"/>
      <c r="H437" s="182">
        <f t="shared" si="905"/>
        <v>0</v>
      </c>
      <c r="I437" s="182"/>
      <c r="J437" s="182">
        <f t="shared" si="906"/>
        <v>0</v>
      </c>
      <c r="K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2">
        <f t="shared" si="907"/>
        <v>0</v>
      </c>
      <c r="AF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2">
        <f t="shared" si="908"/>
        <v>0</v>
      </c>
      <c r="AJ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2">
        <f t="shared" si="909"/>
        <v>0</v>
      </c>
      <c r="AN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2">
        <f t="shared" si="910"/>
        <v>0</v>
      </c>
      <c r="AR437" s="182">
        <f t="shared" si="911"/>
        <v>0</v>
      </c>
    </row>
    <row r="438" spans="2:44" x14ac:dyDescent="0.25">
      <c r="B438" s="180" t="s">
        <v>1130</v>
      </c>
      <c r="C438" s="181" t="s">
        <v>1131</v>
      </c>
      <c r="D4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2">
        <f t="shared" si="904"/>
        <v>0</v>
      </c>
      <c r="G438" s="182"/>
      <c r="H438" s="182">
        <f t="shared" si="905"/>
        <v>0</v>
      </c>
      <c r="I438" s="182"/>
      <c r="J438" s="182">
        <f t="shared" si="906"/>
        <v>0</v>
      </c>
      <c r="K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2">
        <f t="shared" si="907"/>
        <v>0</v>
      </c>
      <c r="AF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2">
        <f t="shared" si="908"/>
        <v>0</v>
      </c>
      <c r="AJ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2">
        <f t="shared" si="909"/>
        <v>0</v>
      </c>
      <c r="AN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2">
        <f t="shared" si="910"/>
        <v>0</v>
      </c>
      <c r="AR438" s="182">
        <f t="shared" si="911"/>
        <v>0</v>
      </c>
    </row>
    <row r="439" spans="2:44" x14ac:dyDescent="0.25">
      <c r="B439" s="180" t="s">
        <v>1132</v>
      </c>
      <c r="C439" s="181" t="s">
        <v>1133</v>
      </c>
      <c r="D4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2">
        <f t="shared" si="904"/>
        <v>0</v>
      </c>
      <c r="G439" s="182"/>
      <c r="H439" s="182">
        <f t="shared" si="905"/>
        <v>0</v>
      </c>
      <c r="I439" s="182"/>
      <c r="J439" s="182">
        <f t="shared" si="906"/>
        <v>0</v>
      </c>
      <c r="K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2">
        <f t="shared" si="907"/>
        <v>0</v>
      </c>
      <c r="AF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2">
        <f t="shared" si="908"/>
        <v>0</v>
      </c>
      <c r="AJ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2">
        <f t="shared" si="909"/>
        <v>0</v>
      </c>
      <c r="AN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2">
        <f t="shared" si="910"/>
        <v>0</v>
      </c>
      <c r="AR439" s="182">
        <f t="shared" si="911"/>
        <v>0</v>
      </c>
    </row>
    <row r="440" spans="2:44" x14ac:dyDescent="0.25">
      <c r="B440" s="180" t="s">
        <v>1134</v>
      </c>
      <c r="C440" s="181" t="s">
        <v>1135</v>
      </c>
      <c r="D4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2">
        <f t="shared" si="904"/>
        <v>0</v>
      </c>
      <c r="G440" s="182"/>
      <c r="H440" s="182">
        <f t="shared" si="905"/>
        <v>0</v>
      </c>
      <c r="I440" s="182"/>
      <c r="J440" s="182">
        <f t="shared" si="906"/>
        <v>0</v>
      </c>
      <c r="K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2">
        <f t="shared" si="907"/>
        <v>0</v>
      </c>
      <c r="AF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2">
        <f t="shared" si="908"/>
        <v>0</v>
      </c>
      <c r="AJ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2">
        <f t="shared" si="909"/>
        <v>0</v>
      </c>
      <c r="AN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2">
        <f t="shared" si="910"/>
        <v>0</v>
      </c>
      <c r="AR440" s="182">
        <f t="shared" si="911"/>
        <v>0</v>
      </c>
    </row>
    <row r="441" spans="2:44" x14ac:dyDescent="0.25">
      <c r="B441" s="180" t="s">
        <v>1136</v>
      </c>
      <c r="C441" s="181" t="s">
        <v>1137</v>
      </c>
      <c r="D4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2">
        <f t="shared" si="904"/>
        <v>0</v>
      </c>
      <c r="G441" s="182"/>
      <c r="H441" s="182">
        <f t="shared" si="905"/>
        <v>0</v>
      </c>
      <c r="I441" s="182"/>
      <c r="J441" s="182">
        <f t="shared" si="906"/>
        <v>0</v>
      </c>
      <c r="K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2">
        <f t="shared" si="907"/>
        <v>0</v>
      </c>
      <c r="AF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2">
        <f t="shared" si="908"/>
        <v>0</v>
      </c>
      <c r="AJ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2">
        <f t="shared" si="909"/>
        <v>0</v>
      </c>
      <c r="AN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2">
        <f t="shared" si="910"/>
        <v>0</v>
      </c>
      <c r="AR441" s="182">
        <f t="shared" si="911"/>
        <v>0</v>
      </c>
    </row>
    <row r="442" spans="2:44" x14ac:dyDescent="0.25">
      <c r="B442" s="180" t="s">
        <v>1138</v>
      </c>
      <c r="C442" s="181" t="s">
        <v>1139</v>
      </c>
      <c r="D4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2">
        <f t="shared" si="904"/>
        <v>0</v>
      </c>
      <c r="G442" s="182"/>
      <c r="H442" s="182">
        <f t="shared" si="905"/>
        <v>0</v>
      </c>
      <c r="I442" s="182"/>
      <c r="J442" s="182">
        <f t="shared" si="906"/>
        <v>0</v>
      </c>
      <c r="K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2">
        <f t="shared" si="907"/>
        <v>0</v>
      </c>
      <c r="AF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2">
        <f t="shared" si="908"/>
        <v>0</v>
      </c>
      <c r="AJ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2">
        <f t="shared" si="909"/>
        <v>0</v>
      </c>
      <c r="AN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2">
        <f t="shared" si="910"/>
        <v>0</v>
      </c>
      <c r="AR442" s="182">
        <f t="shared" si="911"/>
        <v>0</v>
      </c>
    </row>
    <row r="443" spans="2:44" x14ac:dyDescent="0.25">
      <c r="B443" s="180" t="s">
        <v>1140</v>
      </c>
      <c r="C443" s="181" t="s">
        <v>1141</v>
      </c>
      <c r="D4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2">
        <f t="shared" si="904"/>
        <v>0</v>
      </c>
      <c r="G443" s="182"/>
      <c r="H443" s="182">
        <f t="shared" si="905"/>
        <v>0</v>
      </c>
      <c r="I443" s="182"/>
      <c r="J443" s="182">
        <f t="shared" si="906"/>
        <v>0</v>
      </c>
      <c r="K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2">
        <f t="shared" si="907"/>
        <v>0</v>
      </c>
      <c r="AF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2">
        <f t="shared" si="908"/>
        <v>0</v>
      </c>
      <c r="AJ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2">
        <f t="shared" si="909"/>
        <v>0</v>
      </c>
      <c r="AN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2">
        <f t="shared" si="910"/>
        <v>0</v>
      </c>
      <c r="AR443" s="182">
        <f t="shared" si="911"/>
        <v>0</v>
      </c>
    </row>
    <row r="444" spans="2:44" x14ac:dyDescent="0.25">
      <c r="B444" s="180" t="s">
        <v>1142</v>
      </c>
      <c r="C444" s="181" t="s">
        <v>1143</v>
      </c>
      <c r="D4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2">
        <f t="shared" si="904"/>
        <v>0</v>
      </c>
      <c r="G444" s="182"/>
      <c r="H444" s="182">
        <f t="shared" si="905"/>
        <v>0</v>
      </c>
      <c r="I444" s="182"/>
      <c r="J444" s="182">
        <f t="shared" si="906"/>
        <v>0</v>
      </c>
      <c r="K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2">
        <f t="shared" si="907"/>
        <v>0</v>
      </c>
      <c r="AF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2">
        <f t="shared" si="908"/>
        <v>0</v>
      </c>
      <c r="AJ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2">
        <f t="shared" si="909"/>
        <v>0</v>
      </c>
      <c r="AN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2">
        <f t="shared" si="910"/>
        <v>0</v>
      </c>
      <c r="AR444" s="182">
        <f t="shared" si="911"/>
        <v>0</v>
      </c>
    </row>
    <row r="445" spans="2:44" x14ac:dyDescent="0.25">
      <c r="B445" s="180" t="s">
        <v>1144</v>
      </c>
      <c r="C445" s="181" t="s">
        <v>1145</v>
      </c>
      <c r="D4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2">
        <f>D445+E445</f>
        <v>0</v>
      </c>
      <c r="G445" s="182"/>
      <c r="H445" s="182">
        <f>F445-G445</f>
        <v>0</v>
      </c>
      <c r="I445" s="182"/>
      <c r="J445" s="182">
        <f>F445-I445</f>
        <v>0</v>
      </c>
      <c r="K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2">
        <f>AB445+AC445+AD445</f>
        <v>0</v>
      </c>
      <c r="AF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2">
        <f>AF445+AG445+AH445</f>
        <v>0</v>
      </c>
      <c r="AJ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2">
        <f>AJ445+AK445+AL445</f>
        <v>0</v>
      </c>
      <c r="AN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2">
        <f>AN445+AO445+AP445</f>
        <v>0</v>
      </c>
      <c r="AR445" s="182">
        <f>AE445+AI445+AM445+AQ445</f>
        <v>0</v>
      </c>
    </row>
    <row r="446" spans="2:44" x14ac:dyDescent="0.25">
      <c r="B446" s="180" t="s">
        <v>1146</v>
      </c>
      <c r="C446" s="181" t="s">
        <v>1147</v>
      </c>
      <c r="D4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2">
        <f>D446+E446</f>
        <v>0</v>
      </c>
      <c r="G446" s="182"/>
      <c r="H446" s="182">
        <f>F446-G446</f>
        <v>0</v>
      </c>
      <c r="I446" s="182"/>
      <c r="J446" s="182">
        <f>F446-I446</f>
        <v>0</v>
      </c>
      <c r="K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2">
        <f>AB446+AC446+AD446</f>
        <v>0</v>
      </c>
      <c r="AF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2">
        <f>AF446+AG446+AH446</f>
        <v>0</v>
      </c>
      <c r="AJ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2">
        <f>AJ446+AK446+AL446</f>
        <v>0</v>
      </c>
      <c r="AN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2">
        <f>AN446+AO446+AP446</f>
        <v>0</v>
      </c>
      <c r="AR446" s="182">
        <f>AE446+AI446+AM446+AQ446</f>
        <v>0</v>
      </c>
    </row>
    <row r="447" spans="2:44" x14ac:dyDescent="0.25">
      <c r="B447" s="180" t="s">
        <v>1148</v>
      </c>
      <c r="C447" s="181" t="s">
        <v>1149</v>
      </c>
      <c r="D4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2">
        <f>D447+E447</f>
        <v>0</v>
      </c>
      <c r="G447" s="182"/>
      <c r="H447" s="182">
        <f>F447-G447</f>
        <v>0</v>
      </c>
      <c r="I447" s="182"/>
      <c r="J447" s="182">
        <f>F447-I447</f>
        <v>0</v>
      </c>
      <c r="K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2">
        <f>AB447+AC447+AD447</f>
        <v>0</v>
      </c>
      <c r="AF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2">
        <f>AF447+AG447+AH447</f>
        <v>0</v>
      </c>
      <c r="AJ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2">
        <f>AJ447+AK447+AL447</f>
        <v>0</v>
      </c>
      <c r="AN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2">
        <f>AN447+AO447+AP447</f>
        <v>0</v>
      </c>
      <c r="AR447" s="182">
        <f>AE447+AI447+AM447+AQ447</f>
        <v>0</v>
      </c>
    </row>
    <row r="448" spans="2:44" x14ac:dyDescent="0.25">
      <c r="B448" s="180" t="s">
        <v>1150</v>
      </c>
      <c r="C448" s="181" t="s">
        <v>1151</v>
      </c>
      <c r="D4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2">
        <f>D448+E448</f>
        <v>0</v>
      </c>
      <c r="G448" s="182"/>
      <c r="H448" s="182">
        <f>F448-G448</f>
        <v>0</v>
      </c>
      <c r="I448" s="182"/>
      <c r="J448" s="182">
        <f>F448-I448</f>
        <v>0</v>
      </c>
      <c r="K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2">
        <f>AB448+AC448+AD448</f>
        <v>0</v>
      </c>
      <c r="AF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2">
        <f>AF448+AG448+AH448</f>
        <v>0</v>
      </c>
      <c r="AJ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2">
        <f>AJ448+AK448+AL448</f>
        <v>0</v>
      </c>
      <c r="AN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2">
        <f>AN448+AO448+AP448</f>
        <v>0</v>
      </c>
      <c r="AR448" s="182">
        <f>AE448+AI448+AM448+AQ448</f>
        <v>0</v>
      </c>
    </row>
    <row r="449" spans="2:44" x14ac:dyDescent="0.25">
      <c r="B449" s="180" t="s">
        <v>1152</v>
      </c>
      <c r="C449" s="181" t="s">
        <v>1153</v>
      </c>
      <c r="D4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2">
        <f t="shared" ref="F449:F452" si="912">D449+E449</f>
        <v>0</v>
      </c>
      <c r="G449" s="182"/>
      <c r="H449" s="182">
        <f t="shared" ref="H449:H452" si="913">F449-G449</f>
        <v>0</v>
      </c>
      <c r="I449" s="182"/>
      <c r="J449" s="182">
        <f t="shared" ref="J449:J452" si="914">F449-I449</f>
        <v>0</v>
      </c>
      <c r="K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2">
        <f t="shared" ref="AE449:AE452" si="915">AB449+AC449+AD449</f>
        <v>0</v>
      </c>
      <c r="AF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2">
        <f t="shared" ref="AI449:AI452" si="916">AF449+AG449+AH449</f>
        <v>0</v>
      </c>
      <c r="AJ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2">
        <f t="shared" ref="AM449:AM452" si="917">AJ449+AK449+AL449</f>
        <v>0</v>
      </c>
      <c r="AN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2">
        <f t="shared" ref="AQ449:AQ452" si="918">AN449+AO449+AP449</f>
        <v>0</v>
      </c>
      <c r="AR449" s="182">
        <f t="shared" ref="AR449:AR452" si="919">AE449+AI449+AM449+AQ449</f>
        <v>0</v>
      </c>
    </row>
    <row r="450" spans="2:44" x14ac:dyDescent="0.25">
      <c r="B450" s="180" t="s">
        <v>1154</v>
      </c>
      <c r="C450" s="181" t="s">
        <v>1155</v>
      </c>
      <c r="D4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2">
        <f t="shared" si="912"/>
        <v>0</v>
      </c>
      <c r="G450" s="182"/>
      <c r="H450" s="182">
        <f t="shared" si="913"/>
        <v>0</v>
      </c>
      <c r="I450" s="182"/>
      <c r="J450" s="182">
        <f t="shared" si="914"/>
        <v>0</v>
      </c>
      <c r="K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2">
        <f t="shared" si="915"/>
        <v>0</v>
      </c>
      <c r="AF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2">
        <f t="shared" si="916"/>
        <v>0</v>
      </c>
      <c r="AJ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2">
        <f t="shared" si="917"/>
        <v>0</v>
      </c>
      <c r="AN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2">
        <f t="shared" si="918"/>
        <v>0</v>
      </c>
      <c r="AR450" s="182">
        <f t="shared" si="919"/>
        <v>0</v>
      </c>
    </row>
    <row r="451" spans="2:44" x14ac:dyDescent="0.25">
      <c r="B451" s="180" t="s">
        <v>1156</v>
      </c>
      <c r="C451" s="181" t="s">
        <v>1157</v>
      </c>
      <c r="D4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2">
        <f t="shared" si="912"/>
        <v>0</v>
      </c>
      <c r="G451" s="182"/>
      <c r="H451" s="182">
        <f t="shared" si="913"/>
        <v>0</v>
      </c>
      <c r="I451" s="182"/>
      <c r="J451" s="182">
        <f t="shared" si="914"/>
        <v>0</v>
      </c>
      <c r="K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2">
        <f t="shared" si="915"/>
        <v>0</v>
      </c>
      <c r="AF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2">
        <f t="shared" si="916"/>
        <v>0</v>
      </c>
      <c r="AJ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2">
        <f t="shared" si="917"/>
        <v>0</v>
      </c>
      <c r="AN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2">
        <f t="shared" si="918"/>
        <v>0</v>
      </c>
      <c r="AR451" s="182">
        <f t="shared" si="919"/>
        <v>0</v>
      </c>
    </row>
    <row r="452" spans="2:44" x14ac:dyDescent="0.25">
      <c r="B452" s="180" t="s">
        <v>1158</v>
      </c>
      <c r="C452" s="181" t="s">
        <v>1159</v>
      </c>
      <c r="D4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2">
        <f t="shared" si="912"/>
        <v>0</v>
      </c>
      <c r="G452" s="182"/>
      <c r="H452" s="182">
        <f t="shared" si="913"/>
        <v>0</v>
      </c>
      <c r="I452" s="182"/>
      <c r="J452" s="182">
        <f t="shared" si="914"/>
        <v>0</v>
      </c>
      <c r="K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2">
        <f t="shared" si="915"/>
        <v>0</v>
      </c>
      <c r="AF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2">
        <f t="shared" si="916"/>
        <v>0</v>
      </c>
      <c r="AJ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2">
        <f t="shared" si="917"/>
        <v>0</v>
      </c>
      <c r="AN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2">
        <f t="shared" si="918"/>
        <v>0</v>
      </c>
      <c r="AR452" s="182">
        <f t="shared" si="919"/>
        <v>0</v>
      </c>
    </row>
    <row r="453" spans="2:44" x14ac:dyDescent="0.25">
      <c r="B453" s="180" t="s">
        <v>353</v>
      </c>
      <c r="C453" s="181" t="s">
        <v>222</v>
      </c>
      <c r="D4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2">
        <f t="shared" si="880"/>
        <v>0</v>
      </c>
      <c r="G453" s="182"/>
      <c r="H453" s="182">
        <f t="shared" si="881"/>
        <v>0</v>
      </c>
      <c r="I453" s="182"/>
      <c r="J453" s="182">
        <f t="shared" si="882"/>
        <v>0</v>
      </c>
      <c r="K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2">
        <f t="shared" si="883"/>
        <v>0</v>
      </c>
      <c r="AF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2">
        <f t="shared" si="884"/>
        <v>0</v>
      </c>
      <c r="AJ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2">
        <f t="shared" si="885"/>
        <v>0</v>
      </c>
      <c r="AN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2">
        <f t="shared" si="886"/>
        <v>0</v>
      </c>
      <c r="AR453" s="182">
        <f t="shared" si="887"/>
        <v>0</v>
      </c>
    </row>
    <row r="454" spans="2:44" x14ac:dyDescent="0.25">
      <c r="B454" s="180" t="s">
        <v>1160</v>
      </c>
      <c r="C454" s="181" t="s">
        <v>1161</v>
      </c>
      <c r="D4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2">
        <f t="shared" ref="F454:F456" si="920">D454+E454</f>
        <v>0</v>
      </c>
      <c r="G454" s="182"/>
      <c r="H454" s="182">
        <f t="shared" ref="H454:H456" si="921">F454-G454</f>
        <v>0</v>
      </c>
      <c r="I454" s="182"/>
      <c r="J454" s="182">
        <f t="shared" ref="J454:J456" si="922">F454-I454</f>
        <v>0</v>
      </c>
      <c r="K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2">
        <f t="shared" ref="AE454:AE456" si="923">AB454+AC454+AD454</f>
        <v>0</v>
      </c>
      <c r="AF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2">
        <f t="shared" ref="AI454:AI456" si="924">AF454+AG454+AH454</f>
        <v>0</v>
      </c>
      <c r="AJ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2">
        <f t="shared" ref="AM454:AM456" si="925">AJ454+AK454+AL454</f>
        <v>0</v>
      </c>
      <c r="AN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2">
        <f t="shared" ref="AQ454:AQ456" si="926">AN454+AO454+AP454</f>
        <v>0</v>
      </c>
      <c r="AR454" s="182">
        <f t="shared" ref="AR454:AR456" si="927">AE454+AI454+AM454+AQ454</f>
        <v>0</v>
      </c>
    </row>
    <row r="455" spans="2:44" x14ac:dyDescent="0.25">
      <c r="B455" s="180" t="s">
        <v>1162</v>
      </c>
      <c r="C455" s="181" t="s">
        <v>1163</v>
      </c>
      <c r="D4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2">
        <f t="shared" si="920"/>
        <v>0</v>
      </c>
      <c r="G455" s="182"/>
      <c r="H455" s="182">
        <f t="shared" si="921"/>
        <v>0</v>
      </c>
      <c r="I455" s="182"/>
      <c r="J455" s="182">
        <f t="shared" si="922"/>
        <v>0</v>
      </c>
      <c r="K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2">
        <f t="shared" si="923"/>
        <v>0</v>
      </c>
      <c r="AF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2">
        <f t="shared" si="924"/>
        <v>0</v>
      </c>
      <c r="AJ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2">
        <f t="shared" si="925"/>
        <v>0</v>
      </c>
      <c r="AN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2">
        <f t="shared" si="926"/>
        <v>0</v>
      </c>
      <c r="AR455" s="182">
        <f t="shared" si="927"/>
        <v>0</v>
      </c>
    </row>
    <row r="456" spans="2:44" x14ac:dyDescent="0.25">
      <c r="B456" s="180" t="s">
        <v>1164</v>
      </c>
      <c r="C456" s="181" t="s">
        <v>1165</v>
      </c>
      <c r="D4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2">
        <f t="shared" si="920"/>
        <v>0</v>
      </c>
      <c r="G456" s="182"/>
      <c r="H456" s="182">
        <f t="shared" si="921"/>
        <v>0</v>
      </c>
      <c r="I456" s="182"/>
      <c r="J456" s="182">
        <f t="shared" si="922"/>
        <v>0</v>
      </c>
      <c r="K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2">
        <f t="shared" si="923"/>
        <v>0</v>
      </c>
      <c r="AF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2">
        <f t="shared" si="924"/>
        <v>0</v>
      </c>
      <c r="AJ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2">
        <f t="shared" si="925"/>
        <v>0</v>
      </c>
      <c r="AN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2">
        <f t="shared" si="926"/>
        <v>0</v>
      </c>
      <c r="AR456" s="182">
        <f t="shared" si="927"/>
        <v>0</v>
      </c>
    </row>
    <row r="457" spans="2:44" x14ac:dyDescent="0.25">
      <c r="B457" s="180" t="s">
        <v>1166</v>
      </c>
      <c r="C457" s="181" t="s">
        <v>1167</v>
      </c>
      <c r="D4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2">
        <f t="shared" si="830"/>
        <v>0</v>
      </c>
      <c r="G457" s="182"/>
      <c r="H457" s="182">
        <f t="shared" si="623"/>
        <v>0</v>
      </c>
      <c r="I457" s="182"/>
      <c r="J457" s="182">
        <f t="shared" si="624"/>
        <v>0</v>
      </c>
      <c r="K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2">
        <f t="shared" si="628"/>
        <v>0</v>
      </c>
      <c r="AF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2">
        <f t="shared" si="629"/>
        <v>0</v>
      </c>
      <c r="AJ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2">
        <f t="shared" si="630"/>
        <v>0</v>
      </c>
      <c r="AN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2">
        <f t="shared" si="631"/>
        <v>0</v>
      </c>
      <c r="AR457" s="182">
        <f t="shared" si="632"/>
        <v>0</v>
      </c>
    </row>
    <row r="458" spans="2:44" x14ac:dyDescent="0.25">
      <c r="B458" s="180" t="s">
        <v>1168</v>
      </c>
      <c r="C458" s="181" t="s">
        <v>1169</v>
      </c>
      <c r="D4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2">
        <f t="shared" si="830"/>
        <v>0</v>
      </c>
      <c r="G458" s="182"/>
      <c r="H458" s="182">
        <f t="shared" si="623"/>
        <v>0</v>
      </c>
      <c r="I458" s="182"/>
      <c r="J458" s="182">
        <f t="shared" si="624"/>
        <v>0</v>
      </c>
      <c r="K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2">
        <f t="shared" si="628"/>
        <v>0</v>
      </c>
      <c r="AF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2">
        <f t="shared" si="629"/>
        <v>0</v>
      </c>
      <c r="AJ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2">
        <f t="shared" si="630"/>
        <v>0</v>
      </c>
      <c r="AN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2">
        <f t="shared" si="631"/>
        <v>0</v>
      </c>
      <c r="AR458" s="182">
        <f t="shared" si="632"/>
        <v>0</v>
      </c>
    </row>
    <row r="459" spans="2:44" x14ac:dyDescent="0.25">
      <c r="B459" s="189" t="s">
        <v>354</v>
      </c>
      <c r="C459" s="190" t="s">
        <v>223</v>
      </c>
      <c r="D459" s="191">
        <f>SUM(D460:D466)</f>
        <v>0</v>
      </c>
      <c r="E459" s="191">
        <f>SUM(E460:E466)</f>
        <v>0</v>
      </c>
      <c r="F459" s="191">
        <f t="shared" si="830"/>
        <v>0</v>
      </c>
      <c r="G459" s="191">
        <f>SUM(G460:G466)</f>
        <v>0</v>
      </c>
      <c r="H459" s="191">
        <f t="shared" si="623"/>
        <v>0</v>
      </c>
      <c r="I459" s="191">
        <f>SUM(I460:I466)</f>
        <v>0</v>
      </c>
      <c r="J459" s="191">
        <f t="shared" si="624"/>
        <v>0</v>
      </c>
      <c r="K459" s="191">
        <f t="shared" ref="K459:AD459" si="928">SUM(K460:K466)</f>
        <v>0</v>
      </c>
      <c r="L459" s="191">
        <f t="shared" si="928"/>
        <v>0</v>
      </c>
      <c r="M459" s="191">
        <f t="shared" si="928"/>
        <v>0</v>
      </c>
      <c r="N459" s="191">
        <f t="shared" si="928"/>
        <v>0</v>
      </c>
      <c r="O459" s="191">
        <f t="shared" si="928"/>
        <v>0</v>
      </c>
      <c r="P459" s="191">
        <f t="shared" ref="P459:Q459" si="929">SUM(P460:P466)</f>
        <v>0</v>
      </c>
      <c r="Q459" s="191">
        <f t="shared" si="929"/>
        <v>0</v>
      </c>
      <c r="R459" s="191">
        <f t="shared" si="928"/>
        <v>0</v>
      </c>
      <c r="S459" s="191">
        <f t="shared" si="928"/>
        <v>0</v>
      </c>
      <c r="T459" s="191">
        <f t="shared" ref="T459" si="930">SUM(T460:T466)</f>
        <v>0</v>
      </c>
      <c r="U459" s="191">
        <f t="shared" si="928"/>
        <v>0</v>
      </c>
      <c r="V459" s="191">
        <f t="shared" si="928"/>
        <v>0</v>
      </c>
      <c r="W459" s="191">
        <f t="shared" ref="W459" si="931">SUM(W460:W466)</f>
        <v>0</v>
      </c>
      <c r="X459" s="191">
        <f t="shared" si="928"/>
        <v>0</v>
      </c>
      <c r="Y459" s="191">
        <f t="shared" ref="Y459:Z459" si="932">SUM(Y460:Y466)</f>
        <v>0</v>
      </c>
      <c r="Z459" s="191">
        <f t="shared" si="932"/>
        <v>0</v>
      </c>
      <c r="AA459" s="191">
        <f t="shared" si="928"/>
        <v>0</v>
      </c>
      <c r="AB459" s="191">
        <f t="shared" si="928"/>
        <v>0</v>
      </c>
      <c r="AC459" s="191">
        <f t="shared" si="928"/>
        <v>0</v>
      </c>
      <c r="AD459" s="191">
        <f t="shared" si="928"/>
        <v>0</v>
      </c>
      <c r="AE459" s="191">
        <f t="shared" si="628"/>
        <v>0</v>
      </c>
      <c r="AF459" s="191">
        <f>SUM(AF460:AF466)</f>
        <v>0</v>
      </c>
      <c r="AG459" s="191">
        <f>SUM(AG460:AG466)</f>
        <v>0</v>
      </c>
      <c r="AH459" s="191">
        <f>SUM(AH460:AH466)</f>
        <v>0</v>
      </c>
      <c r="AI459" s="191">
        <f t="shared" si="629"/>
        <v>0</v>
      </c>
      <c r="AJ459" s="191">
        <f>SUM(AJ460:AJ466)</f>
        <v>0</v>
      </c>
      <c r="AK459" s="191">
        <f>SUM(AK460:AK466)</f>
        <v>0</v>
      </c>
      <c r="AL459" s="191">
        <f>SUM(AL460:AL466)</f>
        <v>0</v>
      </c>
      <c r="AM459" s="191">
        <f t="shared" si="630"/>
        <v>0</v>
      </c>
      <c r="AN459" s="191">
        <f>SUM(AN460:AN466)</f>
        <v>0</v>
      </c>
      <c r="AO459" s="191">
        <f>SUM(AO460:AO466)</f>
        <v>0</v>
      </c>
      <c r="AP459" s="191">
        <f>SUM(AP460:AP466)</f>
        <v>0</v>
      </c>
      <c r="AQ459" s="191">
        <f t="shared" si="631"/>
        <v>0</v>
      </c>
      <c r="AR459" s="191">
        <f t="shared" si="632"/>
        <v>0</v>
      </c>
    </row>
    <row r="460" spans="2:44" x14ac:dyDescent="0.25">
      <c r="B460" s="180" t="s">
        <v>355</v>
      </c>
      <c r="C460" s="181" t="s">
        <v>224</v>
      </c>
      <c r="D4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2">
        <f t="shared" ref="F460:F462" si="933">D460+E460</f>
        <v>0</v>
      </c>
      <c r="G460" s="182"/>
      <c r="H460" s="182">
        <f t="shared" ref="H460:H462" si="934">F460-G460</f>
        <v>0</v>
      </c>
      <c r="I460" s="182"/>
      <c r="J460" s="182">
        <f t="shared" ref="J460:J462" si="935">F460-I460</f>
        <v>0</v>
      </c>
      <c r="K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2">
        <f t="shared" ref="AE460:AE462" si="936">AB460+AC460+AD460</f>
        <v>0</v>
      </c>
      <c r="AF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2">
        <f t="shared" ref="AI460:AI462" si="937">AF460+AG460+AH460</f>
        <v>0</v>
      </c>
      <c r="AJ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2">
        <f t="shared" ref="AM460:AM462" si="938">AJ460+AK460+AL460</f>
        <v>0</v>
      </c>
      <c r="AN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2">
        <f t="shared" ref="AQ460:AQ462" si="939">AN460+AO460+AP460</f>
        <v>0</v>
      </c>
      <c r="AR460" s="182">
        <f t="shared" ref="AR460:AR462" si="940">AE460+AI460+AM460+AQ460</f>
        <v>0</v>
      </c>
    </row>
    <row r="461" spans="2:44" x14ac:dyDescent="0.25">
      <c r="B461" s="180" t="s">
        <v>1170</v>
      </c>
      <c r="C461" s="181" t="s">
        <v>1171</v>
      </c>
      <c r="D4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2">
        <f t="shared" si="933"/>
        <v>0</v>
      </c>
      <c r="G461" s="182"/>
      <c r="H461" s="182">
        <f t="shared" si="934"/>
        <v>0</v>
      </c>
      <c r="I461" s="182"/>
      <c r="J461" s="182">
        <f t="shared" si="935"/>
        <v>0</v>
      </c>
      <c r="K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2">
        <f t="shared" si="936"/>
        <v>0</v>
      </c>
      <c r="AF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2">
        <f t="shared" si="937"/>
        <v>0</v>
      </c>
      <c r="AJ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2">
        <f t="shared" si="938"/>
        <v>0</v>
      </c>
      <c r="AN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2">
        <f t="shared" si="939"/>
        <v>0</v>
      </c>
      <c r="AR461" s="182">
        <f t="shared" si="940"/>
        <v>0</v>
      </c>
    </row>
    <row r="462" spans="2:44" x14ac:dyDescent="0.25">
      <c r="B462" s="180" t="s">
        <v>1172</v>
      </c>
      <c r="C462" s="181" t="s">
        <v>1173</v>
      </c>
      <c r="D4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2">
        <f t="shared" si="933"/>
        <v>0</v>
      </c>
      <c r="G462" s="182"/>
      <c r="H462" s="182">
        <f t="shared" si="934"/>
        <v>0</v>
      </c>
      <c r="I462" s="182"/>
      <c r="J462" s="182">
        <f t="shared" si="935"/>
        <v>0</v>
      </c>
      <c r="K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2">
        <f t="shared" si="936"/>
        <v>0</v>
      </c>
      <c r="AF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2">
        <f t="shared" si="937"/>
        <v>0</v>
      </c>
      <c r="AJ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2">
        <f t="shared" si="938"/>
        <v>0</v>
      </c>
      <c r="AN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2">
        <f t="shared" si="939"/>
        <v>0</v>
      </c>
      <c r="AR462" s="182">
        <f t="shared" si="940"/>
        <v>0</v>
      </c>
    </row>
    <row r="463" spans="2:44" x14ac:dyDescent="0.25">
      <c r="B463" s="180" t="s">
        <v>1174</v>
      </c>
      <c r="C463" s="181" t="s">
        <v>1175</v>
      </c>
      <c r="D4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2">
        <f t="shared" si="830"/>
        <v>0</v>
      </c>
      <c r="G463" s="182"/>
      <c r="H463" s="182">
        <f t="shared" si="623"/>
        <v>0</v>
      </c>
      <c r="I463" s="182"/>
      <c r="J463" s="182">
        <f t="shared" si="624"/>
        <v>0</v>
      </c>
      <c r="K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2">
        <f t="shared" si="628"/>
        <v>0</v>
      </c>
      <c r="AF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2">
        <f t="shared" si="629"/>
        <v>0</v>
      </c>
      <c r="AJ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2">
        <f t="shared" si="630"/>
        <v>0</v>
      </c>
      <c r="AN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2">
        <f t="shared" si="631"/>
        <v>0</v>
      </c>
      <c r="AR463" s="182">
        <f t="shared" si="632"/>
        <v>0</v>
      </c>
    </row>
    <row r="464" spans="2:44" x14ac:dyDescent="0.25">
      <c r="B464" s="180" t="s">
        <v>1176</v>
      </c>
      <c r="C464" s="181" t="s">
        <v>1177</v>
      </c>
      <c r="D4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2">
        <f t="shared" ref="F464" si="941">D464+E464</f>
        <v>0</v>
      </c>
      <c r="G464" s="182"/>
      <c r="H464" s="182">
        <f t="shared" ref="H464" si="942">F464-G464</f>
        <v>0</v>
      </c>
      <c r="I464" s="182"/>
      <c r="J464" s="182">
        <f t="shared" ref="J464" si="943">F464-I464</f>
        <v>0</v>
      </c>
      <c r="K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2">
        <f t="shared" ref="AE464" si="944">AB464+AC464+AD464</f>
        <v>0</v>
      </c>
      <c r="AF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2">
        <f t="shared" ref="AI464" si="945">AF464+AG464+AH464</f>
        <v>0</v>
      </c>
      <c r="AJ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2">
        <f t="shared" ref="AM464" si="946">AJ464+AK464+AL464</f>
        <v>0</v>
      </c>
      <c r="AN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2">
        <f t="shared" ref="AQ464" si="947">AN464+AO464+AP464</f>
        <v>0</v>
      </c>
      <c r="AR464" s="182">
        <f t="shared" ref="AR464" si="948">AE464+AI464+AM464+AQ464</f>
        <v>0</v>
      </c>
    </row>
    <row r="465" spans="2:44" x14ac:dyDescent="0.25">
      <c r="B465" s="180" t="s">
        <v>1178</v>
      </c>
      <c r="C465" s="181" t="s">
        <v>1179</v>
      </c>
      <c r="D4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2">
        <f t="shared" ref="F465" si="949">D465+E465</f>
        <v>0</v>
      </c>
      <c r="G465" s="182"/>
      <c r="H465" s="182">
        <f t="shared" ref="H465" si="950">F465-G465</f>
        <v>0</v>
      </c>
      <c r="I465" s="182"/>
      <c r="J465" s="182">
        <f t="shared" ref="J465" si="951">F465-I465</f>
        <v>0</v>
      </c>
      <c r="K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2">
        <f t="shared" ref="AE465" si="952">AB465+AC465+AD465</f>
        <v>0</v>
      </c>
      <c r="AF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2">
        <f t="shared" ref="AI465" si="953">AF465+AG465+AH465</f>
        <v>0</v>
      </c>
      <c r="AJ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2">
        <f t="shared" ref="AM465" si="954">AJ465+AK465+AL465</f>
        <v>0</v>
      </c>
      <c r="AN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2">
        <f t="shared" ref="AQ465" si="955">AN465+AO465+AP465</f>
        <v>0</v>
      </c>
      <c r="AR465" s="182">
        <f t="shared" ref="AR465" si="956">AE465+AI465+AM465+AQ465</f>
        <v>0</v>
      </c>
    </row>
    <row r="466" spans="2:44" x14ac:dyDescent="0.25">
      <c r="B466" s="180" t="s">
        <v>1180</v>
      </c>
      <c r="C466" s="181" t="s">
        <v>1181</v>
      </c>
      <c r="D4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2">
        <f t="shared" si="830"/>
        <v>0</v>
      </c>
      <c r="G466" s="182"/>
      <c r="H466" s="182">
        <f t="shared" si="623"/>
        <v>0</v>
      </c>
      <c r="I466" s="182"/>
      <c r="J466" s="182">
        <f t="shared" si="624"/>
        <v>0</v>
      </c>
      <c r="K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2">
        <f t="shared" si="628"/>
        <v>0</v>
      </c>
      <c r="AF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2">
        <f t="shared" si="629"/>
        <v>0</v>
      </c>
      <c r="AJ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2">
        <f t="shared" si="630"/>
        <v>0</v>
      </c>
      <c r="AN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2">
        <f t="shared" si="631"/>
        <v>0</v>
      </c>
      <c r="AR466" s="182">
        <f t="shared" si="632"/>
        <v>0</v>
      </c>
    </row>
    <row r="467" spans="2:44" x14ac:dyDescent="0.25">
      <c r="B467" s="189" t="s">
        <v>356</v>
      </c>
      <c r="C467" s="190" t="s">
        <v>225</v>
      </c>
      <c r="D467" s="191">
        <f>SUM(D468:D484)</f>
        <v>0</v>
      </c>
      <c r="E467" s="191">
        <f>SUM(E468:E484)</f>
        <v>0</v>
      </c>
      <c r="F467" s="191">
        <f t="shared" si="830"/>
        <v>0</v>
      </c>
      <c r="G467" s="191">
        <f>SUM(G468:G484)</f>
        <v>0</v>
      </c>
      <c r="H467" s="191">
        <f t="shared" si="623"/>
        <v>0</v>
      </c>
      <c r="I467" s="191">
        <f>SUM(I468:I484)</f>
        <v>0</v>
      </c>
      <c r="J467" s="191">
        <f t="shared" si="624"/>
        <v>0</v>
      </c>
      <c r="K467" s="191">
        <f t="shared" ref="K467:AD467" si="957">SUM(K468:K484)</f>
        <v>0</v>
      </c>
      <c r="L467" s="191">
        <f t="shared" si="957"/>
        <v>0</v>
      </c>
      <c r="M467" s="191">
        <f t="shared" si="957"/>
        <v>0</v>
      </c>
      <c r="N467" s="191">
        <f t="shared" si="957"/>
        <v>0</v>
      </c>
      <c r="O467" s="191">
        <f t="shared" si="957"/>
        <v>0</v>
      </c>
      <c r="P467" s="191">
        <f t="shared" si="957"/>
        <v>0</v>
      </c>
      <c r="Q467" s="191">
        <f t="shared" si="957"/>
        <v>0</v>
      </c>
      <c r="R467" s="191">
        <f t="shared" si="957"/>
        <v>0</v>
      </c>
      <c r="S467" s="191">
        <f t="shared" si="957"/>
        <v>0</v>
      </c>
      <c r="T467" s="191">
        <f t="shared" ref="T467" si="958">SUM(T468:T484)</f>
        <v>0</v>
      </c>
      <c r="U467" s="191">
        <f t="shared" si="957"/>
        <v>0</v>
      </c>
      <c r="V467" s="191">
        <f t="shared" si="957"/>
        <v>0</v>
      </c>
      <c r="W467" s="191">
        <f t="shared" si="957"/>
        <v>0</v>
      </c>
      <c r="X467" s="191">
        <f t="shared" si="957"/>
        <v>0</v>
      </c>
      <c r="Y467" s="191">
        <f t="shared" ref="Y467:Z467" si="959">SUM(Y468:Y484)</f>
        <v>0</v>
      </c>
      <c r="Z467" s="191">
        <f t="shared" si="959"/>
        <v>0</v>
      </c>
      <c r="AA467" s="191">
        <f t="shared" si="957"/>
        <v>0</v>
      </c>
      <c r="AB467" s="191">
        <f t="shared" si="957"/>
        <v>0</v>
      </c>
      <c r="AC467" s="191">
        <f t="shared" si="957"/>
        <v>0</v>
      </c>
      <c r="AD467" s="191">
        <f t="shared" si="957"/>
        <v>0</v>
      </c>
      <c r="AE467" s="191">
        <f t="shared" si="628"/>
        <v>0</v>
      </c>
      <c r="AF467" s="191">
        <f>SUM(AF468:AF484)</f>
        <v>0</v>
      </c>
      <c r="AG467" s="191">
        <f>SUM(AG468:AG484)</f>
        <v>0</v>
      </c>
      <c r="AH467" s="191">
        <f>SUM(AH468:AH484)</f>
        <v>0</v>
      </c>
      <c r="AI467" s="191">
        <f t="shared" si="629"/>
        <v>0</v>
      </c>
      <c r="AJ467" s="191">
        <f>SUM(AJ468:AJ484)</f>
        <v>0</v>
      </c>
      <c r="AK467" s="191">
        <f>SUM(AK468:AK484)</f>
        <v>0</v>
      </c>
      <c r="AL467" s="191">
        <f>SUM(AL468:AL484)</f>
        <v>0</v>
      </c>
      <c r="AM467" s="191">
        <f t="shared" si="630"/>
        <v>0</v>
      </c>
      <c r="AN467" s="191">
        <f>SUM(AN468:AN484)</f>
        <v>0</v>
      </c>
      <c r="AO467" s="191">
        <f>SUM(AO468:AO484)</f>
        <v>0</v>
      </c>
      <c r="AP467" s="191">
        <f>SUM(AP468:AP484)</f>
        <v>0</v>
      </c>
      <c r="AQ467" s="191">
        <f t="shared" si="631"/>
        <v>0</v>
      </c>
      <c r="AR467" s="191">
        <f t="shared" si="632"/>
        <v>0</v>
      </c>
    </row>
    <row r="468" spans="2:44" x14ac:dyDescent="0.25">
      <c r="B468" s="180" t="s">
        <v>1182</v>
      </c>
      <c r="C468" s="181" t="s">
        <v>1183</v>
      </c>
      <c r="D4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2">
        <f t="shared" ref="F468" si="960">D468+E468</f>
        <v>0</v>
      </c>
      <c r="G468" s="182"/>
      <c r="H468" s="182">
        <f t="shared" ref="H468" si="961">F468-G468</f>
        <v>0</v>
      </c>
      <c r="I468" s="182"/>
      <c r="J468" s="182">
        <f t="shared" ref="J468" si="962">F468-I468</f>
        <v>0</v>
      </c>
      <c r="K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2">
        <f t="shared" ref="AE468" si="963">AB468+AC468+AD468</f>
        <v>0</v>
      </c>
      <c r="AF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2">
        <f t="shared" ref="AI468" si="964">AF468+AG468+AH468</f>
        <v>0</v>
      </c>
      <c r="AJ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2">
        <f t="shared" ref="AM468" si="965">AJ468+AK468+AL468</f>
        <v>0</v>
      </c>
      <c r="AN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2">
        <f t="shared" ref="AQ468" si="966">AN468+AO468+AP468</f>
        <v>0</v>
      </c>
      <c r="AR468" s="182">
        <f t="shared" ref="AR468" si="967">AE468+AI468+AM468+AQ468</f>
        <v>0</v>
      </c>
    </row>
    <row r="469" spans="2:44" x14ac:dyDescent="0.25">
      <c r="B469" s="180" t="s">
        <v>357</v>
      </c>
      <c r="C469" s="181" t="s">
        <v>226</v>
      </c>
      <c r="D4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2">
        <f>D469+E469</f>
        <v>0</v>
      </c>
      <c r="G469" s="182"/>
      <c r="H469" s="182">
        <f>F469-G469</f>
        <v>0</v>
      </c>
      <c r="I469" s="182"/>
      <c r="J469" s="182">
        <f>F469-I469</f>
        <v>0</v>
      </c>
      <c r="K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2">
        <f>AB469+AC469+AD469</f>
        <v>0</v>
      </c>
      <c r="AF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2">
        <f>AF469+AG469+AH469</f>
        <v>0</v>
      </c>
      <c r="AJ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2">
        <f>AJ469+AK469+AL469</f>
        <v>0</v>
      </c>
      <c r="AN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2">
        <f>AN469+AO469+AP469</f>
        <v>0</v>
      </c>
      <c r="AR469" s="182">
        <f>AE469+AI469+AM469+AQ469</f>
        <v>0</v>
      </c>
    </row>
    <row r="470" spans="2:44" x14ac:dyDescent="0.25">
      <c r="B470" s="180" t="s">
        <v>364</v>
      </c>
      <c r="C470" s="181" t="s">
        <v>231</v>
      </c>
      <c r="D4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2">
        <f>D470+E470</f>
        <v>0</v>
      </c>
      <c r="G470" s="182"/>
      <c r="H470" s="182">
        <f>F470-G470</f>
        <v>0</v>
      </c>
      <c r="I470" s="182"/>
      <c r="J470" s="182">
        <f>F470-I470</f>
        <v>0</v>
      </c>
      <c r="K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2">
        <f>AB470+AC470+AD470</f>
        <v>0</v>
      </c>
      <c r="AF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2">
        <f>AF470+AG470+AH470</f>
        <v>0</v>
      </c>
      <c r="AJ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2">
        <f>AJ470+AK470+AL470</f>
        <v>0</v>
      </c>
      <c r="AN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2">
        <f>AN470+AO470+AP470</f>
        <v>0</v>
      </c>
      <c r="AR470" s="182">
        <f>AE470+AI470+AM470+AQ470</f>
        <v>0</v>
      </c>
    </row>
    <row r="471" spans="2:44" x14ac:dyDescent="0.25">
      <c r="B471" s="180" t="s">
        <v>1184</v>
      </c>
      <c r="C471" s="181" t="s">
        <v>1185</v>
      </c>
      <c r="D4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2">
        <f>D471+E471</f>
        <v>0</v>
      </c>
      <c r="G471" s="182"/>
      <c r="H471" s="182">
        <f>F471-G471</f>
        <v>0</v>
      </c>
      <c r="I471" s="182"/>
      <c r="J471" s="182">
        <f>F471-I471</f>
        <v>0</v>
      </c>
      <c r="K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2">
        <f>AB471+AC471+AD471</f>
        <v>0</v>
      </c>
      <c r="AF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2">
        <f>AF471+AG471+AH471</f>
        <v>0</v>
      </c>
      <c r="AJ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2">
        <f>AJ471+AK471+AL471</f>
        <v>0</v>
      </c>
      <c r="AN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2">
        <f>AN471+AO471+AP471</f>
        <v>0</v>
      </c>
      <c r="AR471" s="182">
        <f>AE471+AI471+AM471+AQ471</f>
        <v>0</v>
      </c>
    </row>
    <row r="472" spans="2:44" x14ac:dyDescent="0.25">
      <c r="B472" s="180" t="s">
        <v>1186</v>
      </c>
      <c r="C472" s="181" t="s">
        <v>1187</v>
      </c>
      <c r="D4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2">
        <f>D472+E472</f>
        <v>0</v>
      </c>
      <c r="G472" s="182"/>
      <c r="H472" s="182">
        <f>F472-G472</f>
        <v>0</v>
      </c>
      <c r="I472" s="182"/>
      <c r="J472" s="182">
        <f>F472-I472</f>
        <v>0</v>
      </c>
      <c r="K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2">
        <f>AB472+AC472+AD472</f>
        <v>0</v>
      </c>
      <c r="AF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2">
        <f>AF472+AG472+AH472</f>
        <v>0</v>
      </c>
      <c r="AJ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2">
        <f>AJ472+AK472+AL472</f>
        <v>0</v>
      </c>
      <c r="AN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2">
        <f>AN472+AO472+AP472</f>
        <v>0</v>
      </c>
      <c r="AR472" s="182">
        <f>AE472+AI472+AM472+AQ472</f>
        <v>0</v>
      </c>
    </row>
    <row r="473" spans="2:44" x14ac:dyDescent="0.25">
      <c r="B473" s="180" t="s">
        <v>1188</v>
      </c>
      <c r="C473" s="181" t="s">
        <v>1189</v>
      </c>
      <c r="D4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2">
        <f>D473+E473</f>
        <v>0</v>
      </c>
      <c r="G473" s="182"/>
      <c r="H473" s="182">
        <f>F473-G473</f>
        <v>0</v>
      </c>
      <c r="I473" s="182"/>
      <c r="J473" s="182">
        <f>F473-I473</f>
        <v>0</v>
      </c>
      <c r="K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2">
        <f>AB473+AC473+AD473</f>
        <v>0</v>
      </c>
      <c r="AF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2">
        <f>AF473+AG473+AH473</f>
        <v>0</v>
      </c>
      <c r="AJ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2">
        <f>AJ473+AK473+AL473</f>
        <v>0</v>
      </c>
      <c r="AN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2">
        <f>AN473+AO473+AP473</f>
        <v>0</v>
      </c>
      <c r="AR473" s="182">
        <f>AE473+AI473+AM473+AQ473</f>
        <v>0</v>
      </c>
    </row>
    <row r="474" spans="2:44" x14ac:dyDescent="0.25">
      <c r="B474" s="180" t="s">
        <v>1190</v>
      </c>
      <c r="C474" s="181" t="s">
        <v>1191</v>
      </c>
      <c r="D4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2">
        <f t="shared" ref="F474:F477" si="968">D474+E474</f>
        <v>0</v>
      </c>
      <c r="G474" s="182"/>
      <c r="H474" s="182">
        <f t="shared" ref="H474:H477" si="969">F474-G474</f>
        <v>0</v>
      </c>
      <c r="I474" s="182"/>
      <c r="J474" s="182">
        <f t="shared" ref="J474:J477" si="970">F474-I474</f>
        <v>0</v>
      </c>
      <c r="K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2">
        <f t="shared" ref="AE474:AE477" si="971">AB474+AC474+AD474</f>
        <v>0</v>
      </c>
      <c r="AF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2">
        <f t="shared" ref="AI474:AI477" si="972">AF474+AG474+AH474</f>
        <v>0</v>
      </c>
      <c r="AJ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2">
        <f t="shared" ref="AM474:AM477" si="973">AJ474+AK474+AL474</f>
        <v>0</v>
      </c>
      <c r="AN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2">
        <f t="shared" ref="AQ474:AQ477" si="974">AN474+AO474+AP474</f>
        <v>0</v>
      </c>
      <c r="AR474" s="182">
        <f t="shared" ref="AR474:AR477" si="975">AE474+AI474+AM474+AQ474</f>
        <v>0</v>
      </c>
    </row>
    <row r="475" spans="2:44" x14ac:dyDescent="0.25">
      <c r="B475" s="180" t="s">
        <v>1192</v>
      </c>
      <c r="C475" s="181" t="s">
        <v>1193</v>
      </c>
      <c r="D4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2">
        <f t="shared" si="968"/>
        <v>0</v>
      </c>
      <c r="G475" s="182"/>
      <c r="H475" s="182">
        <f t="shared" si="969"/>
        <v>0</v>
      </c>
      <c r="I475" s="182"/>
      <c r="J475" s="182">
        <f t="shared" si="970"/>
        <v>0</v>
      </c>
      <c r="K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2">
        <f t="shared" si="971"/>
        <v>0</v>
      </c>
      <c r="AF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2">
        <f t="shared" si="972"/>
        <v>0</v>
      </c>
      <c r="AJ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2">
        <f t="shared" si="973"/>
        <v>0</v>
      </c>
      <c r="AN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2">
        <f t="shared" si="974"/>
        <v>0</v>
      </c>
      <c r="AR475" s="182">
        <f t="shared" si="975"/>
        <v>0</v>
      </c>
    </row>
    <row r="476" spans="2:44" x14ac:dyDescent="0.25">
      <c r="B476" s="180" t="s">
        <v>1194</v>
      </c>
      <c r="C476" s="181" t="s">
        <v>1195</v>
      </c>
      <c r="D4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2">
        <f t="shared" si="968"/>
        <v>0</v>
      </c>
      <c r="G476" s="182"/>
      <c r="H476" s="182">
        <f t="shared" si="969"/>
        <v>0</v>
      </c>
      <c r="I476" s="182"/>
      <c r="J476" s="182">
        <f t="shared" si="970"/>
        <v>0</v>
      </c>
      <c r="K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2">
        <f t="shared" si="971"/>
        <v>0</v>
      </c>
      <c r="AF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2">
        <f t="shared" si="972"/>
        <v>0</v>
      </c>
      <c r="AJ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2">
        <f t="shared" si="973"/>
        <v>0</v>
      </c>
      <c r="AN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2">
        <f t="shared" si="974"/>
        <v>0</v>
      </c>
      <c r="AR476" s="182">
        <f t="shared" si="975"/>
        <v>0</v>
      </c>
    </row>
    <row r="477" spans="2:44" x14ac:dyDescent="0.25">
      <c r="B477" s="180" t="s">
        <v>1196</v>
      </c>
      <c r="C477" s="181" t="s">
        <v>1197</v>
      </c>
      <c r="D4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2">
        <f t="shared" si="968"/>
        <v>0</v>
      </c>
      <c r="G477" s="182"/>
      <c r="H477" s="182">
        <f t="shared" si="969"/>
        <v>0</v>
      </c>
      <c r="I477" s="182"/>
      <c r="J477" s="182">
        <f t="shared" si="970"/>
        <v>0</v>
      </c>
      <c r="K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2">
        <f t="shared" si="971"/>
        <v>0</v>
      </c>
      <c r="AF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2">
        <f t="shared" si="972"/>
        <v>0</v>
      </c>
      <c r="AJ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2">
        <f t="shared" si="973"/>
        <v>0</v>
      </c>
      <c r="AN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2">
        <f t="shared" si="974"/>
        <v>0</v>
      </c>
      <c r="AR477" s="182">
        <f t="shared" si="975"/>
        <v>0</v>
      </c>
    </row>
    <row r="478" spans="2:44" x14ac:dyDescent="0.25">
      <c r="B478" s="180" t="s">
        <v>1198</v>
      </c>
      <c r="C478" s="181" t="s">
        <v>1199</v>
      </c>
      <c r="D4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2">
        <f t="shared" ref="F478:F481" si="976">D478+E478</f>
        <v>0</v>
      </c>
      <c r="G478" s="182"/>
      <c r="H478" s="182">
        <f t="shared" ref="H478:H481" si="977">F478-G478</f>
        <v>0</v>
      </c>
      <c r="I478" s="182"/>
      <c r="J478" s="182">
        <f t="shared" ref="J478:J481" si="978">F478-I478</f>
        <v>0</v>
      </c>
      <c r="K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2">
        <f t="shared" ref="AE478:AE481" si="979">AB478+AC478+AD478</f>
        <v>0</v>
      </c>
      <c r="AF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2">
        <f t="shared" ref="AI478:AI481" si="980">AF478+AG478+AH478</f>
        <v>0</v>
      </c>
      <c r="AJ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2">
        <f t="shared" ref="AM478:AM481" si="981">AJ478+AK478+AL478</f>
        <v>0</v>
      </c>
      <c r="AN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2">
        <f t="shared" ref="AQ478:AQ481" si="982">AN478+AO478+AP478</f>
        <v>0</v>
      </c>
      <c r="AR478" s="182">
        <f t="shared" ref="AR478:AR481" si="983">AE478+AI478+AM478+AQ478</f>
        <v>0</v>
      </c>
    </row>
    <row r="479" spans="2:44" x14ac:dyDescent="0.25">
      <c r="B479" s="180" t="s">
        <v>1200</v>
      </c>
      <c r="C479" s="181" t="s">
        <v>1201</v>
      </c>
      <c r="D4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2">
        <f t="shared" si="976"/>
        <v>0</v>
      </c>
      <c r="G479" s="182"/>
      <c r="H479" s="182">
        <f t="shared" si="977"/>
        <v>0</v>
      </c>
      <c r="I479" s="182"/>
      <c r="J479" s="182">
        <f t="shared" si="978"/>
        <v>0</v>
      </c>
      <c r="K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2">
        <f t="shared" si="979"/>
        <v>0</v>
      </c>
      <c r="AF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2">
        <f t="shared" si="980"/>
        <v>0</v>
      </c>
      <c r="AJ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2">
        <f t="shared" si="981"/>
        <v>0</v>
      </c>
      <c r="AN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2">
        <f t="shared" si="982"/>
        <v>0</v>
      </c>
      <c r="AR479" s="182">
        <f t="shared" si="983"/>
        <v>0</v>
      </c>
    </row>
    <row r="480" spans="2:44" x14ac:dyDescent="0.25">
      <c r="B480" s="180" t="s">
        <v>1202</v>
      </c>
      <c r="C480" s="181" t="s">
        <v>1203</v>
      </c>
      <c r="D4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2">
        <f t="shared" si="976"/>
        <v>0</v>
      </c>
      <c r="G480" s="182"/>
      <c r="H480" s="182">
        <f t="shared" si="977"/>
        <v>0</v>
      </c>
      <c r="I480" s="182"/>
      <c r="J480" s="182">
        <f t="shared" si="978"/>
        <v>0</v>
      </c>
      <c r="K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2">
        <f t="shared" si="979"/>
        <v>0</v>
      </c>
      <c r="AF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2">
        <f t="shared" si="980"/>
        <v>0</v>
      </c>
      <c r="AJ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2">
        <f t="shared" si="981"/>
        <v>0</v>
      </c>
      <c r="AN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2">
        <f t="shared" si="982"/>
        <v>0</v>
      </c>
      <c r="AR480" s="182">
        <f t="shared" si="983"/>
        <v>0</v>
      </c>
    </row>
    <row r="481" spans="2:44" x14ac:dyDescent="0.25">
      <c r="B481" s="180" t="s">
        <v>1204</v>
      </c>
      <c r="C481" s="181" t="s">
        <v>1205</v>
      </c>
      <c r="D4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2">
        <f t="shared" si="976"/>
        <v>0</v>
      </c>
      <c r="G481" s="182"/>
      <c r="H481" s="182">
        <f t="shared" si="977"/>
        <v>0</v>
      </c>
      <c r="I481" s="182"/>
      <c r="J481" s="182">
        <f t="shared" si="978"/>
        <v>0</v>
      </c>
      <c r="K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2">
        <f t="shared" si="979"/>
        <v>0</v>
      </c>
      <c r="AF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2">
        <f t="shared" si="980"/>
        <v>0</v>
      </c>
      <c r="AJ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2">
        <f t="shared" si="981"/>
        <v>0</v>
      </c>
      <c r="AN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2">
        <f t="shared" si="982"/>
        <v>0</v>
      </c>
      <c r="AR481" s="182">
        <f t="shared" si="983"/>
        <v>0</v>
      </c>
    </row>
    <row r="482" spans="2:44" x14ac:dyDescent="0.25">
      <c r="B482" s="180" t="s">
        <v>1206</v>
      </c>
      <c r="C482" s="181" t="s">
        <v>1207</v>
      </c>
      <c r="D4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2">
        <f>D482+E482</f>
        <v>0</v>
      </c>
      <c r="G482" s="182"/>
      <c r="H482" s="182">
        <f>F482-G482</f>
        <v>0</v>
      </c>
      <c r="I482" s="182"/>
      <c r="J482" s="182">
        <f>F482-I482</f>
        <v>0</v>
      </c>
      <c r="K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2">
        <f>AB482+AC482+AD482</f>
        <v>0</v>
      </c>
      <c r="AF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2">
        <f>AF482+AG482+AH482</f>
        <v>0</v>
      </c>
      <c r="AJ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2">
        <f>AJ482+AK482+AL482</f>
        <v>0</v>
      </c>
      <c r="AN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2">
        <f>AN482+AO482+AP482</f>
        <v>0</v>
      </c>
      <c r="AR482" s="182">
        <f>AE482+AI482+AM482+AQ482</f>
        <v>0</v>
      </c>
    </row>
    <row r="483" spans="2:44" x14ac:dyDescent="0.25">
      <c r="B483" s="180" t="s">
        <v>1208</v>
      </c>
      <c r="C483" s="181" t="s">
        <v>1209</v>
      </c>
      <c r="D4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2">
        <f t="shared" ref="F483" si="984">D483+E483</f>
        <v>0</v>
      </c>
      <c r="G483" s="182"/>
      <c r="H483" s="182">
        <f t="shared" ref="H483" si="985">F483-G483</f>
        <v>0</v>
      </c>
      <c r="I483" s="182"/>
      <c r="J483" s="182">
        <f t="shared" ref="J483" si="986">F483-I483</f>
        <v>0</v>
      </c>
      <c r="K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2">
        <f t="shared" ref="AE483" si="987">AB483+AC483+AD483</f>
        <v>0</v>
      </c>
      <c r="AF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2">
        <f t="shared" ref="AI483" si="988">AF483+AG483+AH483</f>
        <v>0</v>
      </c>
      <c r="AJ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2">
        <f t="shared" ref="AM483" si="989">AJ483+AK483+AL483</f>
        <v>0</v>
      </c>
      <c r="AN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2">
        <f t="shared" ref="AQ483" si="990">AN483+AO483+AP483</f>
        <v>0</v>
      </c>
      <c r="AR483" s="182">
        <f t="shared" ref="AR483" si="991">AE483+AI483+AM483+AQ483</f>
        <v>0</v>
      </c>
    </row>
    <row r="484" spans="2:44" x14ac:dyDescent="0.25">
      <c r="B484" s="180" t="s">
        <v>1210</v>
      </c>
      <c r="C484" s="181" t="s">
        <v>1211</v>
      </c>
      <c r="D4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2">
        <f t="shared" ref="F484" si="992">D484+E484</f>
        <v>0</v>
      </c>
      <c r="G484" s="182"/>
      <c r="H484" s="182">
        <f t="shared" ref="H484" si="993">F484-G484</f>
        <v>0</v>
      </c>
      <c r="I484" s="182"/>
      <c r="J484" s="182">
        <f t="shared" ref="J484" si="994">F484-I484</f>
        <v>0</v>
      </c>
      <c r="K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2">
        <f t="shared" ref="AE484" si="995">AB484+AC484+AD484</f>
        <v>0</v>
      </c>
      <c r="AF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2">
        <f t="shared" ref="AI484" si="996">AF484+AG484+AH484</f>
        <v>0</v>
      </c>
      <c r="AJ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2">
        <f t="shared" ref="AM484" si="997">AJ484+AK484+AL484</f>
        <v>0</v>
      </c>
      <c r="AN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2">
        <f t="shared" ref="AQ484" si="998">AN484+AO484+AP484</f>
        <v>0</v>
      </c>
      <c r="AR484" s="182">
        <f t="shared" ref="AR484" si="999">AE484+AI484+AM484+AQ484</f>
        <v>0</v>
      </c>
    </row>
    <row r="485" spans="2:44" x14ac:dyDescent="0.25">
      <c r="B485" s="189" t="s">
        <v>358</v>
      </c>
      <c r="C485" s="190" t="s">
        <v>227</v>
      </c>
      <c r="D485" s="191">
        <f>SUM(D486:D488)</f>
        <v>0</v>
      </c>
      <c r="E485" s="191">
        <f>SUM(E486:E488)</f>
        <v>0</v>
      </c>
      <c r="F485" s="191">
        <f t="shared" si="830"/>
        <v>0</v>
      </c>
      <c r="G485" s="191">
        <f>SUM(G486:G488)</f>
        <v>0</v>
      </c>
      <c r="H485" s="191">
        <f t="shared" si="623"/>
        <v>0</v>
      </c>
      <c r="I485" s="191">
        <f>SUM(I486:I488)</f>
        <v>0</v>
      </c>
      <c r="J485" s="191">
        <f t="shared" si="624"/>
        <v>0</v>
      </c>
      <c r="K485" s="191">
        <f t="shared" ref="K485:AD485" si="1000">SUM(K486:K488)</f>
        <v>0</v>
      </c>
      <c r="L485" s="191">
        <f t="shared" si="1000"/>
        <v>0</v>
      </c>
      <c r="M485" s="191">
        <f t="shared" si="1000"/>
        <v>0</v>
      </c>
      <c r="N485" s="191">
        <f t="shared" si="1000"/>
        <v>0</v>
      </c>
      <c r="O485" s="191">
        <f t="shared" si="1000"/>
        <v>0</v>
      </c>
      <c r="P485" s="191">
        <f t="shared" ref="P485:Q485" si="1001">SUM(P486:P488)</f>
        <v>0</v>
      </c>
      <c r="Q485" s="191">
        <f t="shared" si="1001"/>
        <v>0</v>
      </c>
      <c r="R485" s="191">
        <f t="shared" si="1000"/>
        <v>0</v>
      </c>
      <c r="S485" s="191">
        <f t="shared" si="1000"/>
        <v>0</v>
      </c>
      <c r="T485" s="191">
        <f t="shared" ref="T485" si="1002">SUM(T486:T488)</f>
        <v>0</v>
      </c>
      <c r="U485" s="191">
        <f t="shared" si="1000"/>
        <v>0</v>
      </c>
      <c r="V485" s="191">
        <f t="shared" si="1000"/>
        <v>0</v>
      </c>
      <c r="W485" s="191">
        <f t="shared" ref="W485" si="1003">SUM(W486:W488)</f>
        <v>0</v>
      </c>
      <c r="X485" s="191">
        <f t="shared" si="1000"/>
        <v>0</v>
      </c>
      <c r="Y485" s="191">
        <f t="shared" ref="Y485:Z485" si="1004">SUM(Y486:Y488)</f>
        <v>0</v>
      </c>
      <c r="Z485" s="191">
        <f t="shared" si="1004"/>
        <v>0</v>
      </c>
      <c r="AA485" s="191">
        <f t="shared" si="1000"/>
        <v>0</v>
      </c>
      <c r="AB485" s="191">
        <f t="shared" si="1000"/>
        <v>0</v>
      </c>
      <c r="AC485" s="191">
        <f t="shared" si="1000"/>
        <v>0</v>
      </c>
      <c r="AD485" s="191">
        <f t="shared" si="1000"/>
        <v>0</v>
      </c>
      <c r="AE485" s="191">
        <f t="shared" si="628"/>
        <v>0</v>
      </c>
      <c r="AF485" s="191">
        <f>SUM(AF486:AF488)</f>
        <v>0</v>
      </c>
      <c r="AG485" s="191">
        <f>SUM(AG486:AG488)</f>
        <v>0</v>
      </c>
      <c r="AH485" s="191">
        <f>SUM(AH486:AH488)</f>
        <v>0</v>
      </c>
      <c r="AI485" s="191">
        <f t="shared" si="629"/>
        <v>0</v>
      </c>
      <c r="AJ485" s="191">
        <f>SUM(AJ486:AJ488)</f>
        <v>0</v>
      </c>
      <c r="AK485" s="191">
        <f>SUM(AK486:AK488)</f>
        <v>0</v>
      </c>
      <c r="AL485" s="191">
        <f>SUM(AL486:AL488)</f>
        <v>0</v>
      </c>
      <c r="AM485" s="191">
        <f t="shared" si="630"/>
        <v>0</v>
      </c>
      <c r="AN485" s="191">
        <f>SUM(AN486:AN488)</f>
        <v>0</v>
      </c>
      <c r="AO485" s="191">
        <f>SUM(AO486:AO488)</f>
        <v>0</v>
      </c>
      <c r="AP485" s="191">
        <f>SUM(AP486:AP488)</f>
        <v>0</v>
      </c>
      <c r="AQ485" s="191">
        <f t="shared" si="631"/>
        <v>0</v>
      </c>
      <c r="AR485" s="191">
        <f t="shared" si="632"/>
        <v>0</v>
      </c>
    </row>
    <row r="486" spans="2:44" x14ac:dyDescent="0.25">
      <c r="B486" s="180" t="s">
        <v>359</v>
      </c>
      <c r="C486" s="181" t="s">
        <v>228</v>
      </c>
      <c r="D4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2">
        <f t="shared" si="830"/>
        <v>0</v>
      </c>
      <c r="G486" s="182"/>
      <c r="H486" s="182">
        <f t="shared" si="623"/>
        <v>0</v>
      </c>
      <c r="I486" s="182"/>
      <c r="J486" s="182">
        <f t="shared" si="624"/>
        <v>0</v>
      </c>
      <c r="K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2">
        <f t="shared" si="628"/>
        <v>0</v>
      </c>
      <c r="AF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2">
        <f t="shared" si="629"/>
        <v>0</v>
      </c>
      <c r="AJ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2">
        <f t="shared" si="630"/>
        <v>0</v>
      </c>
      <c r="AN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2">
        <f t="shared" si="631"/>
        <v>0</v>
      </c>
      <c r="AR486" s="182">
        <f t="shared" si="632"/>
        <v>0</v>
      </c>
    </row>
    <row r="487" spans="2:44" x14ac:dyDescent="0.25">
      <c r="B487" s="180" t="s">
        <v>1212</v>
      </c>
      <c r="C487" s="181" t="s">
        <v>1213</v>
      </c>
      <c r="D4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2">
        <f t="shared" ref="F487" si="1005">D487+E487</f>
        <v>0</v>
      </c>
      <c r="G487" s="182"/>
      <c r="H487" s="182">
        <f t="shared" ref="H487" si="1006">F487-G487</f>
        <v>0</v>
      </c>
      <c r="I487" s="182"/>
      <c r="J487" s="182">
        <f t="shared" ref="J487" si="1007">F487-I487</f>
        <v>0</v>
      </c>
      <c r="K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2">
        <f t="shared" ref="AE487" si="1008">AB487+AC487+AD487</f>
        <v>0</v>
      </c>
      <c r="AF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2">
        <f t="shared" ref="AI487" si="1009">AF487+AG487+AH487</f>
        <v>0</v>
      </c>
      <c r="AJ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2">
        <f t="shared" ref="AM487" si="1010">AJ487+AK487+AL487</f>
        <v>0</v>
      </c>
      <c r="AN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2">
        <f t="shared" ref="AQ487" si="1011">AN487+AO487+AP487</f>
        <v>0</v>
      </c>
      <c r="AR487" s="182">
        <f t="shared" ref="AR487" si="1012">AE487+AI487+AM487+AQ487</f>
        <v>0</v>
      </c>
    </row>
    <row r="488" spans="2:44" x14ac:dyDescent="0.25">
      <c r="B488" s="180" t="s">
        <v>1214</v>
      </c>
      <c r="C488" s="181" t="s">
        <v>1215</v>
      </c>
      <c r="D4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2">
        <f t="shared" si="830"/>
        <v>0</v>
      </c>
      <c r="G488" s="182"/>
      <c r="H488" s="182">
        <f t="shared" si="623"/>
        <v>0</v>
      </c>
      <c r="I488" s="182"/>
      <c r="J488" s="182">
        <f t="shared" si="624"/>
        <v>0</v>
      </c>
      <c r="K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2">
        <f t="shared" si="628"/>
        <v>0</v>
      </c>
      <c r="AF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2">
        <f t="shared" si="629"/>
        <v>0</v>
      </c>
      <c r="AJ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2">
        <f t="shared" si="630"/>
        <v>0</v>
      </c>
      <c r="AN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2">
        <f t="shared" si="631"/>
        <v>0</v>
      </c>
      <c r="AR488" s="182">
        <f t="shared" si="632"/>
        <v>0</v>
      </c>
    </row>
    <row r="489" spans="2:44" x14ac:dyDescent="0.25">
      <c r="B489" s="189" t="s">
        <v>360</v>
      </c>
      <c r="C489" s="190" t="s">
        <v>229</v>
      </c>
      <c r="D489" s="191">
        <f>SUM(D490:D498)</f>
        <v>0</v>
      </c>
      <c r="E489" s="191">
        <f>SUM(E490:E498)</f>
        <v>0</v>
      </c>
      <c r="F489" s="191">
        <f t="shared" si="830"/>
        <v>0</v>
      </c>
      <c r="G489" s="191">
        <f>SUM(G490:G498)</f>
        <v>0</v>
      </c>
      <c r="H489" s="191">
        <f t="shared" si="623"/>
        <v>0</v>
      </c>
      <c r="I489" s="191">
        <f>SUM(I490:I498)</f>
        <v>0</v>
      </c>
      <c r="J489" s="191">
        <f t="shared" si="624"/>
        <v>0</v>
      </c>
      <c r="K489" s="191">
        <f t="shared" ref="K489:AD489" si="1013">SUM(K490:K498)</f>
        <v>0</v>
      </c>
      <c r="L489" s="191">
        <f t="shared" si="1013"/>
        <v>0</v>
      </c>
      <c r="M489" s="191">
        <f t="shared" si="1013"/>
        <v>0</v>
      </c>
      <c r="N489" s="191">
        <f t="shared" si="1013"/>
        <v>0</v>
      </c>
      <c r="O489" s="191">
        <f t="shared" si="1013"/>
        <v>0</v>
      </c>
      <c r="P489" s="191">
        <f t="shared" ref="P489:Q489" si="1014">SUM(P490:P498)</f>
        <v>0</v>
      </c>
      <c r="Q489" s="191">
        <f t="shared" si="1014"/>
        <v>0</v>
      </c>
      <c r="R489" s="191">
        <f t="shared" si="1013"/>
        <v>0</v>
      </c>
      <c r="S489" s="191">
        <f t="shared" si="1013"/>
        <v>0</v>
      </c>
      <c r="T489" s="191">
        <f t="shared" ref="T489" si="1015">SUM(T490:T498)</f>
        <v>0</v>
      </c>
      <c r="U489" s="191">
        <f t="shared" si="1013"/>
        <v>0</v>
      </c>
      <c r="V489" s="191">
        <f t="shared" si="1013"/>
        <v>0</v>
      </c>
      <c r="W489" s="191">
        <f t="shared" ref="W489" si="1016">SUM(W490:W498)</f>
        <v>0</v>
      </c>
      <c r="X489" s="191">
        <f t="shared" si="1013"/>
        <v>0</v>
      </c>
      <c r="Y489" s="191">
        <f t="shared" ref="Y489:Z489" si="1017">SUM(Y490:Y498)</f>
        <v>0</v>
      </c>
      <c r="Z489" s="191">
        <f t="shared" si="1017"/>
        <v>0</v>
      </c>
      <c r="AA489" s="191">
        <f t="shared" si="1013"/>
        <v>0</v>
      </c>
      <c r="AB489" s="191">
        <f t="shared" si="1013"/>
        <v>0</v>
      </c>
      <c r="AC489" s="191">
        <f t="shared" si="1013"/>
        <v>0</v>
      </c>
      <c r="AD489" s="191">
        <f t="shared" si="1013"/>
        <v>0</v>
      </c>
      <c r="AE489" s="191">
        <f t="shared" si="628"/>
        <v>0</v>
      </c>
      <c r="AF489" s="191">
        <f>SUM(AF490:AF498)</f>
        <v>0</v>
      </c>
      <c r="AG489" s="191">
        <f>SUM(AG490:AG498)</f>
        <v>0</v>
      </c>
      <c r="AH489" s="191">
        <f>SUM(AH490:AH498)</f>
        <v>0</v>
      </c>
      <c r="AI489" s="191">
        <f t="shared" si="629"/>
        <v>0</v>
      </c>
      <c r="AJ489" s="191">
        <f>SUM(AJ490:AJ498)</f>
        <v>0</v>
      </c>
      <c r="AK489" s="191">
        <f>SUM(AK490:AK498)</f>
        <v>0</v>
      </c>
      <c r="AL489" s="191">
        <f>SUM(AL490:AL498)</f>
        <v>0</v>
      </c>
      <c r="AM489" s="191">
        <f t="shared" si="630"/>
        <v>0</v>
      </c>
      <c r="AN489" s="191">
        <f>SUM(AN490:AN498)</f>
        <v>0</v>
      </c>
      <c r="AO489" s="191">
        <f>SUM(AO490:AO498)</f>
        <v>0</v>
      </c>
      <c r="AP489" s="191">
        <f>SUM(AP490:AP498)</f>
        <v>0</v>
      </c>
      <c r="AQ489" s="191">
        <f t="shared" si="631"/>
        <v>0</v>
      </c>
      <c r="AR489" s="191">
        <f t="shared" si="632"/>
        <v>0</v>
      </c>
    </row>
    <row r="490" spans="2:44" x14ac:dyDescent="0.25">
      <c r="B490" s="180" t="s">
        <v>361</v>
      </c>
      <c r="C490" s="181" t="s">
        <v>224</v>
      </c>
      <c r="D4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2">
        <f t="shared" ref="F490:F494" si="1018">D490+E490</f>
        <v>0</v>
      </c>
      <c r="G490" s="182"/>
      <c r="H490" s="182">
        <f t="shared" ref="H490:H494" si="1019">F490-G490</f>
        <v>0</v>
      </c>
      <c r="I490" s="182"/>
      <c r="J490" s="182">
        <f t="shared" ref="J490:J494" si="1020">F490-I490</f>
        <v>0</v>
      </c>
      <c r="K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2">
        <f t="shared" ref="AE490:AE494" si="1021">AB490+AC490+AD490</f>
        <v>0</v>
      </c>
      <c r="AF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2">
        <f t="shared" ref="AI490:AI494" si="1022">AF490+AG490+AH490</f>
        <v>0</v>
      </c>
      <c r="AJ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2">
        <f t="shared" ref="AM490:AM494" si="1023">AJ490+AK490+AL490</f>
        <v>0</v>
      </c>
      <c r="AN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2">
        <f t="shared" ref="AQ490:AQ494" si="1024">AN490+AO490+AP490</f>
        <v>0</v>
      </c>
      <c r="AR490" s="182">
        <f t="shared" ref="AR490:AR494" si="1025">AE490+AI490+AM490+AQ490</f>
        <v>0</v>
      </c>
    </row>
    <row r="491" spans="2:44" x14ac:dyDescent="0.25">
      <c r="B491" s="180" t="s">
        <v>1216</v>
      </c>
      <c r="C491" s="181" t="s">
        <v>1171</v>
      </c>
      <c r="D4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2">
        <f t="shared" ref="F491" si="1026">D491+E491</f>
        <v>0</v>
      </c>
      <c r="G491" s="182"/>
      <c r="H491" s="182">
        <f t="shared" ref="H491" si="1027">F491-G491</f>
        <v>0</v>
      </c>
      <c r="I491" s="182"/>
      <c r="J491" s="182">
        <f t="shared" ref="J491" si="1028">F491-I491</f>
        <v>0</v>
      </c>
      <c r="K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2">
        <f t="shared" ref="AE491" si="1029">AB491+AC491+AD491</f>
        <v>0</v>
      </c>
      <c r="AF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2">
        <f t="shared" ref="AI491" si="1030">AF491+AG491+AH491</f>
        <v>0</v>
      </c>
      <c r="AJ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2">
        <f t="shared" ref="AM491" si="1031">AJ491+AK491+AL491</f>
        <v>0</v>
      </c>
      <c r="AN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2">
        <f t="shared" ref="AQ491" si="1032">AN491+AO491+AP491</f>
        <v>0</v>
      </c>
      <c r="AR491" s="182">
        <f t="shared" ref="AR491" si="1033">AE491+AI491+AM491+AQ491</f>
        <v>0</v>
      </c>
    </row>
    <row r="492" spans="2:44" x14ac:dyDescent="0.25">
      <c r="B492" s="180" t="s">
        <v>1217</v>
      </c>
      <c r="C492" s="181" t="s">
        <v>1173</v>
      </c>
      <c r="D4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2">
        <f t="shared" si="1018"/>
        <v>0</v>
      </c>
      <c r="G492" s="182"/>
      <c r="H492" s="182">
        <f t="shared" si="1019"/>
        <v>0</v>
      </c>
      <c r="I492" s="182"/>
      <c r="J492" s="182">
        <f t="shared" si="1020"/>
        <v>0</v>
      </c>
      <c r="K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2">
        <f t="shared" si="1021"/>
        <v>0</v>
      </c>
      <c r="AF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2">
        <f t="shared" si="1022"/>
        <v>0</v>
      </c>
      <c r="AJ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2">
        <f t="shared" si="1023"/>
        <v>0</v>
      </c>
      <c r="AN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2">
        <f t="shared" si="1024"/>
        <v>0</v>
      </c>
      <c r="AR492" s="182">
        <f t="shared" si="1025"/>
        <v>0</v>
      </c>
    </row>
    <row r="493" spans="2:44" x14ac:dyDescent="0.25">
      <c r="B493" s="180" t="s">
        <v>1218</v>
      </c>
      <c r="C493" s="181" t="s">
        <v>1177</v>
      </c>
      <c r="D4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2">
        <f t="shared" si="1018"/>
        <v>0</v>
      </c>
      <c r="G493" s="182"/>
      <c r="H493" s="182">
        <f t="shared" si="1019"/>
        <v>0</v>
      </c>
      <c r="I493" s="182"/>
      <c r="J493" s="182">
        <f t="shared" si="1020"/>
        <v>0</v>
      </c>
      <c r="K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2">
        <f t="shared" si="1021"/>
        <v>0</v>
      </c>
      <c r="AF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2">
        <f t="shared" si="1022"/>
        <v>0</v>
      </c>
      <c r="AJ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2">
        <f t="shared" si="1023"/>
        <v>0</v>
      </c>
      <c r="AN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2">
        <f t="shared" si="1024"/>
        <v>0</v>
      </c>
      <c r="AR493" s="182">
        <f t="shared" si="1025"/>
        <v>0</v>
      </c>
    </row>
    <row r="494" spans="2:44" x14ac:dyDescent="0.25">
      <c r="B494" s="180" t="s">
        <v>1219</v>
      </c>
      <c r="C494" s="181" t="s">
        <v>1220</v>
      </c>
      <c r="D4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2">
        <f t="shared" si="1018"/>
        <v>0</v>
      </c>
      <c r="G494" s="182"/>
      <c r="H494" s="182">
        <f t="shared" si="1019"/>
        <v>0</v>
      </c>
      <c r="I494" s="182"/>
      <c r="J494" s="182">
        <f t="shared" si="1020"/>
        <v>0</v>
      </c>
      <c r="K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2">
        <f t="shared" si="1021"/>
        <v>0</v>
      </c>
      <c r="AF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2">
        <f t="shared" si="1022"/>
        <v>0</v>
      </c>
      <c r="AJ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2">
        <f t="shared" si="1023"/>
        <v>0</v>
      </c>
      <c r="AN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2">
        <f t="shared" si="1024"/>
        <v>0</v>
      </c>
      <c r="AR494" s="182">
        <f t="shared" si="1025"/>
        <v>0</v>
      </c>
    </row>
    <row r="495" spans="2:44" x14ac:dyDescent="0.25">
      <c r="B495" s="180" t="s">
        <v>1221</v>
      </c>
      <c r="C495" s="181" t="s">
        <v>1181</v>
      </c>
      <c r="D4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2">
        <f t="shared" si="830"/>
        <v>0</v>
      </c>
      <c r="G495" s="182"/>
      <c r="H495" s="182">
        <f t="shared" si="623"/>
        <v>0</v>
      </c>
      <c r="I495" s="182"/>
      <c r="J495" s="182">
        <f t="shared" si="624"/>
        <v>0</v>
      </c>
      <c r="K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2">
        <f t="shared" si="628"/>
        <v>0</v>
      </c>
      <c r="AF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2">
        <f t="shared" si="629"/>
        <v>0</v>
      </c>
      <c r="AJ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2">
        <f t="shared" si="630"/>
        <v>0</v>
      </c>
      <c r="AN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2">
        <f t="shared" si="631"/>
        <v>0</v>
      </c>
      <c r="AR495" s="182">
        <f t="shared" si="632"/>
        <v>0</v>
      </c>
    </row>
    <row r="496" spans="2:44" x14ac:dyDescent="0.25">
      <c r="B496" s="180" t="s">
        <v>1222</v>
      </c>
      <c r="C496" s="181" t="s">
        <v>1223</v>
      </c>
      <c r="D4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2">
        <f t="shared" ref="F496" si="1034">D496+E496</f>
        <v>0</v>
      </c>
      <c r="G496" s="182"/>
      <c r="H496" s="182">
        <f t="shared" ref="H496" si="1035">F496-G496</f>
        <v>0</v>
      </c>
      <c r="I496" s="182"/>
      <c r="J496" s="182">
        <f t="shared" ref="J496" si="1036">F496-I496</f>
        <v>0</v>
      </c>
      <c r="K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2">
        <f t="shared" ref="AE496" si="1037">AB496+AC496+AD496</f>
        <v>0</v>
      </c>
      <c r="AF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2">
        <f t="shared" ref="AI496" si="1038">AF496+AG496+AH496</f>
        <v>0</v>
      </c>
      <c r="AJ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2">
        <f t="shared" ref="AM496" si="1039">AJ496+AK496+AL496</f>
        <v>0</v>
      </c>
      <c r="AN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2">
        <f t="shared" ref="AQ496" si="1040">AN496+AO496+AP496</f>
        <v>0</v>
      </c>
      <c r="AR496" s="182">
        <f t="shared" ref="AR496" si="1041">AE496+AI496+AM496+AQ496</f>
        <v>0</v>
      </c>
    </row>
    <row r="497" spans="2:44" x14ac:dyDescent="0.25">
      <c r="B497" s="180" t="s">
        <v>1224</v>
      </c>
      <c r="C497" s="181" t="s">
        <v>1183</v>
      </c>
      <c r="D4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2">
        <f t="shared" ref="F497" si="1042">D497+E497</f>
        <v>0</v>
      </c>
      <c r="G497" s="182"/>
      <c r="H497" s="182">
        <f t="shared" ref="H497" si="1043">F497-G497</f>
        <v>0</v>
      </c>
      <c r="I497" s="182"/>
      <c r="J497" s="182">
        <f t="shared" ref="J497" si="1044">F497-I497</f>
        <v>0</v>
      </c>
      <c r="K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2">
        <f t="shared" ref="AE497" si="1045">AB497+AC497+AD497</f>
        <v>0</v>
      </c>
      <c r="AF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2">
        <f t="shared" ref="AI497" si="1046">AF497+AG497+AH497</f>
        <v>0</v>
      </c>
      <c r="AJ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2">
        <f t="shared" ref="AM497" si="1047">AJ497+AK497+AL497</f>
        <v>0</v>
      </c>
      <c r="AN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2">
        <f t="shared" ref="AQ497" si="1048">AN497+AO497+AP497</f>
        <v>0</v>
      </c>
      <c r="AR497" s="182">
        <f t="shared" ref="AR497" si="1049">AE497+AI497+AM497+AQ497</f>
        <v>0</v>
      </c>
    </row>
    <row r="498" spans="2:44" x14ac:dyDescent="0.25">
      <c r="B498" s="180" t="s">
        <v>1225</v>
      </c>
      <c r="C498" s="181" t="s">
        <v>1226</v>
      </c>
      <c r="D4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2">
        <f t="shared" si="830"/>
        <v>0</v>
      </c>
      <c r="G498" s="182"/>
      <c r="H498" s="182">
        <f t="shared" si="623"/>
        <v>0</v>
      </c>
      <c r="I498" s="182"/>
      <c r="J498" s="182">
        <f t="shared" si="624"/>
        <v>0</v>
      </c>
      <c r="K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2">
        <f t="shared" si="628"/>
        <v>0</v>
      </c>
      <c r="AF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2">
        <f t="shared" si="629"/>
        <v>0</v>
      </c>
      <c r="AJ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2">
        <f t="shared" si="630"/>
        <v>0</v>
      </c>
      <c r="AN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2">
        <f t="shared" si="631"/>
        <v>0</v>
      </c>
      <c r="AR498" s="182">
        <f t="shared" si="632"/>
        <v>0</v>
      </c>
    </row>
    <row r="499" spans="2:44" x14ac:dyDescent="0.25">
      <c r="B499" s="177" t="s">
        <v>365</v>
      </c>
      <c r="C499" s="178" t="s">
        <v>232</v>
      </c>
      <c r="D499" s="179">
        <f>D500+D509</f>
        <v>0</v>
      </c>
      <c r="E499" s="179">
        <f>E500+E509</f>
        <v>0</v>
      </c>
      <c r="F499" s="179">
        <f t="shared" ref="F499:F566" si="1050">D499+E499</f>
        <v>0</v>
      </c>
      <c r="G499" s="179">
        <f t="shared" ref="G499:I499" si="1051">G500+G509</f>
        <v>0</v>
      </c>
      <c r="H499" s="179">
        <f t="shared" ref="H499:H566" si="1052">F499-G499</f>
        <v>0</v>
      </c>
      <c r="I499" s="179">
        <f t="shared" si="1051"/>
        <v>0</v>
      </c>
      <c r="J499" s="179">
        <f t="shared" ref="J499:J566" si="1053">F499-I499</f>
        <v>0</v>
      </c>
      <c r="K499" s="179">
        <f t="shared" ref="K499:AP499" si="1054">K500+K509</f>
        <v>0</v>
      </c>
      <c r="L499" s="179">
        <f t="shared" si="1054"/>
        <v>0</v>
      </c>
      <c r="M499" s="179">
        <f t="shared" si="1054"/>
        <v>0</v>
      </c>
      <c r="N499" s="179">
        <f t="shared" si="1054"/>
        <v>0</v>
      </c>
      <c r="O499" s="179">
        <f t="shared" si="1054"/>
        <v>0</v>
      </c>
      <c r="P499" s="179">
        <f t="shared" ref="P499:Q499" si="1055">P500+P509</f>
        <v>0</v>
      </c>
      <c r="Q499" s="179">
        <f t="shared" si="1055"/>
        <v>0</v>
      </c>
      <c r="R499" s="179">
        <f t="shared" si="1054"/>
        <v>0</v>
      </c>
      <c r="S499" s="179">
        <f t="shared" si="1054"/>
        <v>0</v>
      </c>
      <c r="T499" s="179">
        <f t="shared" ref="T499" si="1056">T500+T509</f>
        <v>0</v>
      </c>
      <c r="U499" s="179">
        <f t="shared" si="1054"/>
        <v>0</v>
      </c>
      <c r="V499" s="179">
        <f t="shared" si="1054"/>
        <v>0</v>
      </c>
      <c r="W499" s="179">
        <f t="shared" ref="W499" si="1057">W500+W509</f>
        <v>0</v>
      </c>
      <c r="X499" s="179">
        <f t="shared" si="1054"/>
        <v>0</v>
      </c>
      <c r="Y499" s="179">
        <f t="shared" ref="Y499:Z499" si="1058">Y500+Y509</f>
        <v>0</v>
      </c>
      <c r="Z499" s="179">
        <f t="shared" si="1058"/>
        <v>0</v>
      </c>
      <c r="AA499" s="179">
        <f t="shared" si="1054"/>
        <v>0</v>
      </c>
      <c r="AB499" s="179">
        <f t="shared" si="1054"/>
        <v>0</v>
      </c>
      <c r="AC499" s="179">
        <f t="shared" si="1054"/>
        <v>0</v>
      </c>
      <c r="AD499" s="179">
        <f t="shared" si="1054"/>
        <v>0</v>
      </c>
      <c r="AE499" s="179">
        <f t="shared" ref="AE499:AE566" si="1059">AB499+AC499+AD499</f>
        <v>0</v>
      </c>
      <c r="AF499" s="179">
        <f t="shared" si="1054"/>
        <v>0</v>
      </c>
      <c r="AG499" s="179">
        <f t="shared" si="1054"/>
        <v>0</v>
      </c>
      <c r="AH499" s="179">
        <f t="shared" si="1054"/>
        <v>0</v>
      </c>
      <c r="AI499" s="179">
        <f t="shared" ref="AI499:AI566" si="1060">AF499+AG499+AH499</f>
        <v>0</v>
      </c>
      <c r="AJ499" s="179">
        <f t="shared" si="1054"/>
        <v>0</v>
      </c>
      <c r="AK499" s="179">
        <f t="shared" si="1054"/>
        <v>0</v>
      </c>
      <c r="AL499" s="179">
        <f t="shared" si="1054"/>
        <v>0</v>
      </c>
      <c r="AM499" s="179">
        <f t="shared" ref="AM499:AM566" si="1061">AJ499+AK499+AL499</f>
        <v>0</v>
      </c>
      <c r="AN499" s="179">
        <f t="shared" si="1054"/>
        <v>0</v>
      </c>
      <c r="AO499" s="179">
        <f t="shared" si="1054"/>
        <v>0</v>
      </c>
      <c r="AP499" s="179">
        <f t="shared" si="1054"/>
        <v>0</v>
      </c>
      <c r="AQ499" s="179">
        <f t="shared" ref="AQ499:AQ566" si="1062">AN499+AO499+AP499</f>
        <v>0</v>
      </c>
      <c r="AR499" s="179">
        <f t="shared" ref="AR499:AR566" si="1063">AE499+AI499+AM499+AQ499</f>
        <v>0</v>
      </c>
    </row>
    <row r="500" spans="2:44" x14ac:dyDescent="0.25">
      <c r="B500" s="189" t="s">
        <v>366</v>
      </c>
      <c r="C500" s="190" t="s">
        <v>233</v>
      </c>
      <c r="D500" s="191">
        <f>SUM(D501:D508)</f>
        <v>0</v>
      </c>
      <c r="E500" s="191">
        <f>SUM(E501:E508)</f>
        <v>0</v>
      </c>
      <c r="F500" s="191">
        <f t="shared" si="1050"/>
        <v>0</v>
      </c>
      <c r="G500" s="191">
        <f t="shared" ref="G500:I500" si="1064">SUM(G501:G508)</f>
        <v>0</v>
      </c>
      <c r="H500" s="191">
        <f t="shared" si="1052"/>
        <v>0</v>
      </c>
      <c r="I500" s="191">
        <f t="shared" si="1064"/>
        <v>0</v>
      </c>
      <c r="J500" s="191">
        <f t="shared" si="1053"/>
        <v>0</v>
      </c>
      <c r="K500" s="191">
        <f t="shared" ref="K500:AP500" si="1065">SUM(K501:K508)</f>
        <v>0</v>
      </c>
      <c r="L500" s="191">
        <f t="shared" si="1065"/>
        <v>0</v>
      </c>
      <c r="M500" s="191">
        <f t="shared" si="1065"/>
        <v>0</v>
      </c>
      <c r="N500" s="191">
        <f t="shared" si="1065"/>
        <v>0</v>
      </c>
      <c r="O500" s="191">
        <f t="shared" si="1065"/>
        <v>0</v>
      </c>
      <c r="P500" s="191">
        <f t="shared" ref="P500:Q500" si="1066">SUM(P501:P508)</f>
        <v>0</v>
      </c>
      <c r="Q500" s="191">
        <f t="shared" si="1066"/>
        <v>0</v>
      </c>
      <c r="R500" s="191">
        <f t="shared" si="1065"/>
        <v>0</v>
      </c>
      <c r="S500" s="191">
        <f t="shared" si="1065"/>
        <v>0</v>
      </c>
      <c r="T500" s="191">
        <f t="shared" ref="T500" si="1067">SUM(T501:T508)</f>
        <v>0</v>
      </c>
      <c r="U500" s="191">
        <f t="shared" si="1065"/>
        <v>0</v>
      </c>
      <c r="V500" s="191">
        <f t="shared" si="1065"/>
        <v>0</v>
      </c>
      <c r="W500" s="191">
        <f t="shared" ref="W500" si="1068">SUM(W501:W508)</f>
        <v>0</v>
      </c>
      <c r="X500" s="191">
        <f t="shared" si="1065"/>
        <v>0</v>
      </c>
      <c r="Y500" s="191">
        <f t="shared" ref="Y500:Z500" si="1069">SUM(Y501:Y508)</f>
        <v>0</v>
      </c>
      <c r="Z500" s="191">
        <f t="shared" si="1069"/>
        <v>0</v>
      </c>
      <c r="AA500" s="191">
        <f t="shared" si="1065"/>
        <v>0</v>
      </c>
      <c r="AB500" s="191">
        <f t="shared" si="1065"/>
        <v>0</v>
      </c>
      <c r="AC500" s="191">
        <f t="shared" si="1065"/>
        <v>0</v>
      </c>
      <c r="AD500" s="191">
        <f t="shared" si="1065"/>
        <v>0</v>
      </c>
      <c r="AE500" s="191">
        <f t="shared" si="1059"/>
        <v>0</v>
      </c>
      <c r="AF500" s="191">
        <f t="shared" si="1065"/>
        <v>0</v>
      </c>
      <c r="AG500" s="191">
        <f t="shared" si="1065"/>
        <v>0</v>
      </c>
      <c r="AH500" s="191">
        <f t="shared" si="1065"/>
        <v>0</v>
      </c>
      <c r="AI500" s="191">
        <f t="shared" si="1060"/>
        <v>0</v>
      </c>
      <c r="AJ500" s="191">
        <f t="shared" si="1065"/>
        <v>0</v>
      </c>
      <c r="AK500" s="191">
        <f t="shared" si="1065"/>
        <v>0</v>
      </c>
      <c r="AL500" s="191">
        <f t="shared" si="1065"/>
        <v>0</v>
      </c>
      <c r="AM500" s="191">
        <f t="shared" si="1061"/>
        <v>0</v>
      </c>
      <c r="AN500" s="191">
        <f t="shared" si="1065"/>
        <v>0</v>
      </c>
      <c r="AO500" s="191">
        <f t="shared" si="1065"/>
        <v>0</v>
      </c>
      <c r="AP500" s="191">
        <f t="shared" si="1065"/>
        <v>0</v>
      </c>
      <c r="AQ500" s="191">
        <f t="shared" si="1062"/>
        <v>0</v>
      </c>
      <c r="AR500" s="191">
        <f t="shared" si="1063"/>
        <v>0</v>
      </c>
    </row>
    <row r="501" spans="2:44" x14ac:dyDescent="0.25">
      <c r="B501" s="180" t="s">
        <v>367</v>
      </c>
      <c r="C501" s="181" t="s">
        <v>234</v>
      </c>
      <c r="D5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2">
        <f t="shared" si="1050"/>
        <v>0</v>
      </c>
      <c r="G501" s="182"/>
      <c r="H501" s="182">
        <f t="shared" si="1052"/>
        <v>0</v>
      </c>
      <c r="I501" s="182"/>
      <c r="J501" s="182">
        <f t="shared" si="1053"/>
        <v>0</v>
      </c>
      <c r="K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2">
        <f t="shared" si="1059"/>
        <v>0</v>
      </c>
      <c r="AF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2">
        <f t="shared" si="1060"/>
        <v>0</v>
      </c>
      <c r="AJ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2">
        <f t="shared" si="1061"/>
        <v>0</v>
      </c>
      <c r="AN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2">
        <f t="shared" si="1062"/>
        <v>0</v>
      </c>
      <c r="AR501" s="182">
        <f t="shared" si="1063"/>
        <v>0</v>
      </c>
    </row>
    <row r="502" spans="2:44" x14ac:dyDescent="0.25">
      <c r="B502" s="180" t="s">
        <v>1227</v>
      </c>
      <c r="C502" s="181" t="s">
        <v>1228</v>
      </c>
      <c r="D5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2">
        <f t="shared" si="1050"/>
        <v>0</v>
      </c>
      <c r="G502" s="182"/>
      <c r="H502" s="182">
        <f t="shared" si="1052"/>
        <v>0</v>
      </c>
      <c r="I502" s="182"/>
      <c r="J502" s="182">
        <f t="shared" si="1053"/>
        <v>0</v>
      </c>
      <c r="K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2">
        <f t="shared" si="1059"/>
        <v>0</v>
      </c>
      <c r="AF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2">
        <f t="shared" si="1060"/>
        <v>0</v>
      </c>
      <c r="AJ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2">
        <f t="shared" si="1061"/>
        <v>0</v>
      </c>
      <c r="AN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2">
        <f t="shared" si="1062"/>
        <v>0</v>
      </c>
      <c r="AR502" s="182">
        <f t="shared" si="1063"/>
        <v>0</v>
      </c>
    </row>
    <row r="503" spans="2:44" x14ac:dyDescent="0.25">
      <c r="B503" s="180" t="s">
        <v>1229</v>
      </c>
      <c r="C503" s="181" t="s">
        <v>1230</v>
      </c>
      <c r="D5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2">
        <f t="shared" ref="F503:F506" si="1070">D503+E503</f>
        <v>0</v>
      </c>
      <c r="G503" s="182"/>
      <c r="H503" s="182">
        <f t="shared" ref="H503:H506" si="1071">F503-G503</f>
        <v>0</v>
      </c>
      <c r="I503" s="182"/>
      <c r="J503" s="182">
        <f t="shared" ref="J503:J506" si="1072">F503-I503</f>
        <v>0</v>
      </c>
      <c r="K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2">
        <f t="shared" ref="AE503:AE506" si="1073">AB503+AC503+AD503</f>
        <v>0</v>
      </c>
      <c r="AF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2">
        <f t="shared" ref="AI503:AI506" si="1074">AF503+AG503+AH503</f>
        <v>0</v>
      </c>
      <c r="AJ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2">
        <f t="shared" ref="AM503:AM506" si="1075">AJ503+AK503+AL503</f>
        <v>0</v>
      </c>
      <c r="AN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2">
        <f t="shared" ref="AQ503:AQ506" si="1076">AN503+AO503+AP503</f>
        <v>0</v>
      </c>
      <c r="AR503" s="182">
        <f t="shared" ref="AR503:AR506" si="1077">AE503+AI503+AM503+AQ503</f>
        <v>0</v>
      </c>
    </row>
    <row r="504" spans="2:44" x14ac:dyDescent="0.25">
      <c r="B504" s="180" t="s">
        <v>368</v>
      </c>
      <c r="C504" s="181" t="s">
        <v>235</v>
      </c>
      <c r="D5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2">
        <f t="shared" si="1070"/>
        <v>0</v>
      </c>
      <c r="G504" s="182"/>
      <c r="H504" s="182">
        <f t="shared" si="1071"/>
        <v>0</v>
      </c>
      <c r="I504" s="182"/>
      <c r="J504" s="182">
        <f t="shared" si="1072"/>
        <v>0</v>
      </c>
      <c r="K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2">
        <f t="shared" si="1073"/>
        <v>0</v>
      </c>
      <c r="AF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2">
        <f t="shared" si="1074"/>
        <v>0</v>
      </c>
      <c r="AJ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2">
        <f t="shared" si="1075"/>
        <v>0</v>
      </c>
      <c r="AN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2">
        <f t="shared" si="1076"/>
        <v>0</v>
      </c>
      <c r="AR504" s="182">
        <f t="shared" si="1077"/>
        <v>0</v>
      </c>
    </row>
    <row r="505" spans="2:44" x14ac:dyDescent="0.25">
      <c r="B505" s="180" t="s">
        <v>1231</v>
      </c>
      <c r="C505" s="181" t="s">
        <v>1232</v>
      </c>
      <c r="D5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2">
        <f t="shared" ref="F505" si="1078">D505+E505</f>
        <v>0</v>
      </c>
      <c r="G505" s="182"/>
      <c r="H505" s="182">
        <f t="shared" ref="H505" si="1079">F505-G505</f>
        <v>0</v>
      </c>
      <c r="I505" s="182"/>
      <c r="J505" s="182">
        <f t="shared" ref="J505" si="1080">F505-I505</f>
        <v>0</v>
      </c>
      <c r="K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2">
        <f t="shared" ref="AE505" si="1081">AB505+AC505+AD505</f>
        <v>0</v>
      </c>
      <c r="AF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2">
        <f t="shared" ref="AI505" si="1082">AF505+AG505+AH505</f>
        <v>0</v>
      </c>
      <c r="AJ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2">
        <f t="shared" ref="AM505" si="1083">AJ505+AK505+AL505</f>
        <v>0</v>
      </c>
      <c r="AN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2">
        <f t="shared" ref="AQ505" si="1084">AN505+AO505+AP505</f>
        <v>0</v>
      </c>
      <c r="AR505" s="182">
        <f t="shared" ref="AR505" si="1085">AE505+AI505+AM505+AQ505</f>
        <v>0</v>
      </c>
    </row>
    <row r="506" spans="2:44" x14ac:dyDescent="0.25">
      <c r="B506" s="180" t="s">
        <v>1233</v>
      </c>
      <c r="C506" s="181" t="s">
        <v>1234</v>
      </c>
      <c r="D5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2">
        <f t="shared" si="1070"/>
        <v>0</v>
      </c>
      <c r="G506" s="182"/>
      <c r="H506" s="182">
        <f t="shared" si="1071"/>
        <v>0</v>
      </c>
      <c r="I506" s="182"/>
      <c r="J506" s="182">
        <f t="shared" si="1072"/>
        <v>0</v>
      </c>
      <c r="K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2">
        <f t="shared" si="1073"/>
        <v>0</v>
      </c>
      <c r="AF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2">
        <f t="shared" si="1074"/>
        <v>0</v>
      </c>
      <c r="AJ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2">
        <f t="shared" si="1075"/>
        <v>0</v>
      </c>
      <c r="AN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2">
        <f t="shared" si="1076"/>
        <v>0</v>
      </c>
      <c r="AR506" s="182">
        <f t="shared" si="1077"/>
        <v>0</v>
      </c>
    </row>
    <row r="507" spans="2:44" x14ac:dyDescent="0.25">
      <c r="B507" s="180" t="s">
        <v>1235</v>
      </c>
      <c r="C507" s="181" t="s">
        <v>1236</v>
      </c>
      <c r="D5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2">
        <f t="shared" ref="F507" si="1086">D507+E507</f>
        <v>0</v>
      </c>
      <c r="G507" s="182"/>
      <c r="H507" s="182">
        <f t="shared" ref="H507" si="1087">F507-G507</f>
        <v>0</v>
      </c>
      <c r="I507" s="182"/>
      <c r="J507" s="182">
        <f t="shared" ref="J507" si="1088">F507-I507</f>
        <v>0</v>
      </c>
      <c r="K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2">
        <f t="shared" ref="AE507" si="1089">AB507+AC507+AD507</f>
        <v>0</v>
      </c>
      <c r="AF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2">
        <f t="shared" ref="AI507" si="1090">AF507+AG507+AH507</f>
        <v>0</v>
      </c>
      <c r="AJ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2">
        <f t="shared" ref="AM507" si="1091">AJ507+AK507+AL507</f>
        <v>0</v>
      </c>
      <c r="AN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2">
        <f t="shared" ref="AQ507" si="1092">AN507+AO507+AP507</f>
        <v>0</v>
      </c>
      <c r="AR507" s="182">
        <f t="shared" ref="AR507" si="1093">AE507+AI507+AM507+AQ507</f>
        <v>0</v>
      </c>
    </row>
    <row r="508" spans="2:44" x14ac:dyDescent="0.25">
      <c r="B508" s="180" t="s">
        <v>1237</v>
      </c>
      <c r="C508" s="181" t="s">
        <v>1238</v>
      </c>
      <c r="D5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2">
        <f t="shared" si="1050"/>
        <v>0</v>
      </c>
      <c r="G508" s="182"/>
      <c r="H508" s="182">
        <f t="shared" si="1052"/>
        <v>0</v>
      </c>
      <c r="I508" s="182"/>
      <c r="J508" s="182">
        <f t="shared" si="1053"/>
        <v>0</v>
      </c>
      <c r="K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2">
        <f t="shared" si="1059"/>
        <v>0</v>
      </c>
      <c r="AF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2">
        <f t="shared" si="1060"/>
        <v>0</v>
      </c>
      <c r="AJ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2">
        <f t="shared" si="1061"/>
        <v>0</v>
      </c>
      <c r="AN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2">
        <f t="shared" si="1062"/>
        <v>0</v>
      </c>
      <c r="AR508" s="182">
        <f t="shared" si="1063"/>
        <v>0</v>
      </c>
    </row>
    <row r="509" spans="2:44" x14ac:dyDescent="0.25">
      <c r="B509" s="189" t="s">
        <v>369</v>
      </c>
      <c r="C509" s="190" t="s">
        <v>236</v>
      </c>
      <c r="D509" s="191">
        <f>SUM(D510:D525)</f>
        <v>0</v>
      </c>
      <c r="E509" s="191">
        <f>SUM(E510:E525)</f>
        <v>0</v>
      </c>
      <c r="F509" s="191">
        <f t="shared" si="1050"/>
        <v>0</v>
      </c>
      <c r="G509" s="191">
        <f>SUM(G510:G525)</f>
        <v>0</v>
      </c>
      <c r="H509" s="191">
        <f t="shared" si="1052"/>
        <v>0</v>
      </c>
      <c r="I509" s="191">
        <f>SUM(I510:I525)</f>
        <v>0</v>
      </c>
      <c r="J509" s="191">
        <f t="shared" si="1053"/>
        <v>0</v>
      </c>
      <c r="K509" s="191">
        <f t="shared" ref="K509:AD509" si="1094">SUM(K510:K525)</f>
        <v>0</v>
      </c>
      <c r="L509" s="191">
        <f t="shared" si="1094"/>
        <v>0</v>
      </c>
      <c r="M509" s="191">
        <f t="shared" si="1094"/>
        <v>0</v>
      </c>
      <c r="N509" s="191">
        <f t="shared" si="1094"/>
        <v>0</v>
      </c>
      <c r="O509" s="191">
        <f t="shared" si="1094"/>
        <v>0</v>
      </c>
      <c r="P509" s="191">
        <f t="shared" ref="P509:Q509" si="1095">SUM(P510:P525)</f>
        <v>0</v>
      </c>
      <c r="Q509" s="191">
        <f t="shared" si="1095"/>
        <v>0</v>
      </c>
      <c r="R509" s="191">
        <f t="shared" si="1094"/>
        <v>0</v>
      </c>
      <c r="S509" s="191">
        <f t="shared" si="1094"/>
        <v>0</v>
      </c>
      <c r="T509" s="191">
        <f t="shared" ref="T509" si="1096">SUM(T510:T525)</f>
        <v>0</v>
      </c>
      <c r="U509" s="191">
        <f t="shared" si="1094"/>
        <v>0</v>
      </c>
      <c r="V509" s="191">
        <f t="shared" si="1094"/>
        <v>0</v>
      </c>
      <c r="W509" s="191">
        <f t="shared" ref="W509" si="1097">SUM(W510:W525)</f>
        <v>0</v>
      </c>
      <c r="X509" s="191">
        <f t="shared" si="1094"/>
        <v>0</v>
      </c>
      <c r="Y509" s="191">
        <f t="shared" ref="Y509:Z509" si="1098">SUM(Y510:Y525)</f>
        <v>0</v>
      </c>
      <c r="Z509" s="191">
        <f t="shared" si="1098"/>
        <v>0</v>
      </c>
      <c r="AA509" s="191">
        <f t="shared" si="1094"/>
        <v>0</v>
      </c>
      <c r="AB509" s="191">
        <f t="shared" si="1094"/>
        <v>0</v>
      </c>
      <c r="AC509" s="191">
        <f t="shared" si="1094"/>
        <v>0</v>
      </c>
      <c r="AD509" s="191">
        <f t="shared" si="1094"/>
        <v>0</v>
      </c>
      <c r="AE509" s="191">
        <f t="shared" si="1059"/>
        <v>0</v>
      </c>
      <c r="AF509" s="191">
        <f>SUM(AF510:AF525)</f>
        <v>0</v>
      </c>
      <c r="AG509" s="191">
        <f>SUM(AG510:AG525)</f>
        <v>0</v>
      </c>
      <c r="AH509" s="191">
        <f>SUM(AH510:AH525)</f>
        <v>0</v>
      </c>
      <c r="AI509" s="191">
        <f t="shared" si="1060"/>
        <v>0</v>
      </c>
      <c r="AJ509" s="191">
        <f>SUM(AJ510:AJ525)</f>
        <v>0</v>
      </c>
      <c r="AK509" s="191">
        <f>SUM(AK510:AK525)</f>
        <v>0</v>
      </c>
      <c r="AL509" s="191">
        <f>SUM(AL510:AL525)</f>
        <v>0</v>
      </c>
      <c r="AM509" s="191">
        <f t="shared" si="1061"/>
        <v>0</v>
      </c>
      <c r="AN509" s="191">
        <f>SUM(AN510:AN525)</f>
        <v>0</v>
      </c>
      <c r="AO509" s="191">
        <f>SUM(AO510:AO525)</f>
        <v>0</v>
      </c>
      <c r="AP509" s="191">
        <f>SUM(AP510:AP525)</f>
        <v>0</v>
      </c>
      <c r="AQ509" s="191">
        <f t="shared" si="1062"/>
        <v>0</v>
      </c>
      <c r="AR509" s="191">
        <f t="shared" si="1063"/>
        <v>0</v>
      </c>
    </row>
    <row r="510" spans="2:44" x14ac:dyDescent="0.25">
      <c r="B510" s="180" t="s">
        <v>370</v>
      </c>
      <c r="C510" s="181" t="s">
        <v>237</v>
      </c>
      <c r="D5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2">
        <f t="shared" si="1050"/>
        <v>0</v>
      </c>
      <c r="G510" s="182"/>
      <c r="H510" s="182">
        <f t="shared" si="1052"/>
        <v>0</v>
      </c>
      <c r="I510" s="182"/>
      <c r="J510" s="182">
        <f t="shared" si="1053"/>
        <v>0</v>
      </c>
      <c r="K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2">
        <f t="shared" si="1059"/>
        <v>0</v>
      </c>
      <c r="AF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2">
        <f t="shared" si="1060"/>
        <v>0</v>
      </c>
      <c r="AJ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2">
        <f t="shared" si="1061"/>
        <v>0</v>
      </c>
      <c r="AN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2">
        <f t="shared" si="1062"/>
        <v>0</v>
      </c>
      <c r="AR510" s="182">
        <f t="shared" si="1063"/>
        <v>0</v>
      </c>
    </row>
    <row r="511" spans="2:44" x14ac:dyDescent="0.25">
      <c r="B511" s="180" t="s">
        <v>1239</v>
      </c>
      <c r="C511" s="181" t="s">
        <v>1240</v>
      </c>
      <c r="D5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2">
        <f t="shared" ref="F511:F518" si="1099">D511+E511</f>
        <v>0</v>
      </c>
      <c r="G511" s="182"/>
      <c r="H511" s="182">
        <f t="shared" ref="H511:H518" si="1100">F511-G511</f>
        <v>0</v>
      </c>
      <c r="I511" s="182"/>
      <c r="J511" s="182">
        <f t="shared" ref="J511:J518" si="1101">F511-I511</f>
        <v>0</v>
      </c>
      <c r="K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2">
        <f t="shared" ref="AE511:AE518" si="1102">AB511+AC511+AD511</f>
        <v>0</v>
      </c>
      <c r="AF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2">
        <f t="shared" ref="AI511:AI518" si="1103">AF511+AG511+AH511</f>
        <v>0</v>
      </c>
      <c r="AJ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2">
        <f t="shared" ref="AM511:AM518" si="1104">AJ511+AK511+AL511</f>
        <v>0</v>
      </c>
      <c r="AN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2">
        <f t="shared" ref="AQ511:AQ518" si="1105">AN511+AO511+AP511</f>
        <v>0</v>
      </c>
      <c r="AR511" s="182">
        <f t="shared" ref="AR511:AR518" si="1106">AE511+AI511+AM511+AQ511</f>
        <v>0</v>
      </c>
    </row>
    <row r="512" spans="2:44" x14ac:dyDescent="0.25">
      <c r="B512" s="180" t="s">
        <v>1241</v>
      </c>
      <c r="C512" s="181" t="s">
        <v>1242</v>
      </c>
      <c r="D5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2">
        <f t="shared" si="1099"/>
        <v>0</v>
      </c>
      <c r="G512" s="182"/>
      <c r="H512" s="182">
        <f t="shared" si="1100"/>
        <v>0</v>
      </c>
      <c r="I512" s="182"/>
      <c r="J512" s="182">
        <f t="shared" si="1101"/>
        <v>0</v>
      </c>
      <c r="K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2">
        <f t="shared" si="1102"/>
        <v>0</v>
      </c>
      <c r="AF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2">
        <f t="shared" si="1103"/>
        <v>0</v>
      </c>
      <c r="AJ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2">
        <f t="shared" si="1104"/>
        <v>0</v>
      </c>
      <c r="AN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2">
        <f t="shared" si="1105"/>
        <v>0</v>
      </c>
      <c r="AR512" s="182">
        <f t="shared" si="1106"/>
        <v>0</v>
      </c>
    </row>
    <row r="513" spans="2:44" x14ac:dyDescent="0.25">
      <c r="B513" s="180" t="s">
        <v>1243</v>
      </c>
      <c r="C513" s="181" t="s">
        <v>1244</v>
      </c>
      <c r="D5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2">
        <f t="shared" si="1099"/>
        <v>0</v>
      </c>
      <c r="G513" s="182"/>
      <c r="H513" s="182">
        <f t="shared" si="1100"/>
        <v>0</v>
      </c>
      <c r="I513" s="182"/>
      <c r="J513" s="182">
        <f t="shared" si="1101"/>
        <v>0</v>
      </c>
      <c r="K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2">
        <f t="shared" si="1102"/>
        <v>0</v>
      </c>
      <c r="AF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2">
        <f t="shared" si="1103"/>
        <v>0</v>
      </c>
      <c r="AJ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2">
        <f t="shared" si="1104"/>
        <v>0</v>
      </c>
      <c r="AN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2">
        <f t="shared" si="1105"/>
        <v>0</v>
      </c>
      <c r="AR513" s="182">
        <f t="shared" si="1106"/>
        <v>0</v>
      </c>
    </row>
    <row r="514" spans="2:44" x14ac:dyDescent="0.25">
      <c r="B514" s="180" t="s">
        <v>1245</v>
      </c>
      <c r="C514" s="181" t="s">
        <v>1246</v>
      </c>
      <c r="D5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2">
        <f t="shared" si="1099"/>
        <v>0</v>
      </c>
      <c r="G514" s="182"/>
      <c r="H514" s="182">
        <f t="shared" si="1100"/>
        <v>0</v>
      </c>
      <c r="I514" s="182"/>
      <c r="J514" s="182">
        <f t="shared" si="1101"/>
        <v>0</v>
      </c>
      <c r="K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2">
        <f t="shared" si="1102"/>
        <v>0</v>
      </c>
      <c r="AF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2">
        <f t="shared" si="1103"/>
        <v>0</v>
      </c>
      <c r="AJ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2">
        <f t="shared" si="1104"/>
        <v>0</v>
      </c>
      <c r="AN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2">
        <f t="shared" si="1105"/>
        <v>0</v>
      </c>
      <c r="AR514" s="182">
        <f t="shared" si="1106"/>
        <v>0</v>
      </c>
    </row>
    <row r="515" spans="2:44" x14ac:dyDescent="0.25">
      <c r="B515" s="180" t="s">
        <v>1247</v>
      </c>
      <c r="C515" s="181" t="s">
        <v>1248</v>
      </c>
      <c r="D5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2">
        <f t="shared" si="1099"/>
        <v>0</v>
      </c>
      <c r="G515" s="182"/>
      <c r="H515" s="182">
        <f t="shared" si="1100"/>
        <v>0</v>
      </c>
      <c r="I515" s="182"/>
      <c r="J515" s="182">
        <f t="shared" si="1101"/>
        <v>0</v>
      </c>
      <c r="K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2">
        <f t="shared" si="1102"/>
        <v>0</v>
      </c>
      <c r="AF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2">
        <f t="shared" si="1103"/>
        <v>0</v>
      </c>
      <c r="AJ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2">
        <f t="shared" si="1104"/>
        <v>0</v>
      </c>
      <c r="AN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2">
        <f t="shared" si="1105"/>
        <v>0</v>
      </c>
      <c r="AR515" s="182">
        <f t="shared" si="1106"/>
        <v>0</v>
      </c>
    </row>
    <row r="516" spans="2:44" x14ac:dyDescent="0.25">
      <c r="B516" s="180" t="s">
        <v>1249</v>
      </c>
      <c r="C516" s="181" t="s">
        <v>1250</v>
      </c>
      <c r="D5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2">
        <f t="shared" si="1099"/>
        <v>0</v>
      </c>
      <c r="G516" s="182"/>
      <c r="H516" s="182">
        <f t="shared" si="1100"/>
        <v>0</v>
      </c>
      <c r="I516" s="182"/>
      <c r="J516" s="182">
        <f t="shared" si="1101"/>
        <v>0</v>
      </c>
      <c r="K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2">
        <f t="shared" si="1102"/>
        <v>0</v>
      </c>
      <c r="AF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2">
        <f t="shared" si="1103"/>
        <v>0</v>
      </c>
      <c r="AJ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2">
        <f t="shared" si="1104"/>
        <v>0</v>
      </c>
      <c r="AN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2">
        <f t="shared" si="1105"/>
        <v>0</v>
      </c>
      <c r="AR516" s="182">
        <f t="shared" si="1106"/>
        <v>0</v>
      </c>
    </row>
    <row r="517" spans="2:44" x14ac:dyDescent="0.25">
      <c r="B517" s="180" t="s">
        <v>1251</v>
      </c>
      <c r="C517" s="181" t="s">
        <v>1252</v>
      </c>
      <c r="D5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2">
        <f t="shared" si="1099"/>
        <v>0</v>
      </c>
      <c r="G517" s="182"/>
      <c r="H517" s="182">
        <f t="shared" si="1100"/>
        <v>0</v>
      </c>
      <c r="I517" s="182"/>
      <c r="J517" s="182">
        <f t="shared" si="1101"/>
        <v>0</v>
      </c>
      <c r="K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2">
        <f t="shared" si="1102"/>
        <v>0</v>
      </c>
      <c r="AF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2">
        <f t="shared" si="1103"/>
        <v>0</v>
      </c>
      <c r="AJ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2">
        <f t="shared" si="1104"/>
        <v>0</v>
      </c>
      <c r="AN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2">
        <f t="shared" si="1105"/>
        <v>0</v>
      </c>
      <c r="AR517" s="182">
        <f t="shared" si="1106"/>
        <v>0</v>
      </c>
    </row>
    <row r="518" spans="2:44" x14ac:dyDescent="0.25">
      <c r="B518" s="180" t="s">
        <v>1253</v>
      </c>
      <c r="C518" s="181" t="s">
        <v>1254</v>
      </c>
      <c r="D5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2">
        <f t="shared" si="1099"/>
        <v>0</v>
      </c>
      <c r="G518" s="182"/>
      <c r="H518" s="182">
        <f t="shared" si="1100"/>
        <v>0</v>
      </c>
      <c r="I518" s="182"/>
      <c r="J518" s="182">
        <f t="shared" si="1101"/>
        <v>0</v>
      </c>
      <c r="K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2">
        <f t="shared" si="1102"/>
        <v>0</v>
      </c>
      <c r="AF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2">
        <f t="shared" si="1103"/>
        <v>0</v>
      </c>
      <c r="AJ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2">
        <f t="shared" si="1104"/>
        <v>0</v>
      </c>
      <c r="AN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2">
        <f t="shared" si="1105"/>
        <v>0</v>
      </c>
      <c r="AR518" s="182">
        <f t="shared" si="1106"/>
        <v>0</v>
      </c>
    </row>
    <row r="519" spans="2:44" x14ac:dyDescent="0.25">
      <c r="B519" s="180" t="s">
        <v>1255</v>
      </c>
      <c r="C519" s="181" t="s">
        <v>1256</v>
      </c>
      <c r="D5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2">
        <f t="shared" si="1050"/>
        <v>0</v>
      </c>
      <c r="G519" s="182"/>
      <c r="H519" s="182">
        <f t="shared" si="1052"/>
        <v>0</v>
      </c>
      <c r="I519" s="182"/>
      <c r="J519" s="182">
        <f t="shared" si="1053"/>
        <v>0</v>
      </c>
      <c r="K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2">
        <f t="shared" si="1059"/>
        <v>0</v>
      </c>
      <c r="AF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2">
        <f t="shared" si="1060"/>
        <v>0</v>
      </c>
      <c r="AJ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2">
        <f t="shared" si="1061"/>
        <v>0</v>
      </c>
      <c r="AN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2">
        <f t="shared" si="1062"/>
        <v>0</v>
      </c>
      <c r="AR519" s="182">
        <f t="shared" si="1063"/>
        <v>0</v>
      </c>
    </row>
    <row r="520" spans="2:44" x14ac:dyDescent="0.25">
      <c r="B520" s="180" t="s">
        <v>1257</v>
      </c>
      <c r="C520" s="181" t="s">
        <v>1258</v>
      </c>
      <c r="D5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2">
        <f t="shared" si="1050"/>
        <v>0</v>
      </c>
      <c r="G520" s="182"/>
      <c r="H520" s="182">
        <f t="shared" si="1052"/>
        <v>0</v>
      </c>
      <c r="I520" s="182"/>
      <c r="J520" s="182">
        <f t="shared" si="1053"/>
        <v>0</v>
      </c>
      <c r="K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2">
        <f t="shared" si="1059"/>
        <v>0</v>
      </c>
      <c r="AF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2">
        <f t="shared" si="1060"/>
        <v>0</v>
      </c>
      <c r="AJ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2">
        <f t="shared" si="1061"/>
        <v>0</v>
      </c>
      <c r="AN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2">
        <f t="shared" si="1062"/>
        <v>0</v>
      </c>
      <c r="AR520" s="182">
        <f t="shared" si="1063"/>
        <v>0</v>
      </c>
    </row>
    <row r="521" spans="2:44" x14ac:dyDescent="0.25">
      <c r="B521" s="180" t="s">
        <v>1259</v>
      </c>
      <c r="C521" s="181" t="s">
        <v>1260</v>
      </c>
      <c r="D5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2">
        <f t="shared" ref="F521:F522" si="1107">D521+E521</f>
        <v>0</v>
      </c>
      <c r="G521" s="182"/>
      <c r="H521" s="182">
        <f t="shared" ref="H521:H522" si="1108">F521-G521</f>
        <v>0</v>
      </c>
      <c r="I521" s="182"/>
      <c r="J521" s="182">
        <f t="shared" ref="J521:J522" si="1109">F521-I521</f>
        <v>0</v>
      </c>
      <c r="K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2">
        <f t="shared" ref="AE521:AE522" si="1110">AB521+AC521+AD521</f>
        <v>0</v>
      </c>
      <c r="AF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2">
        <f t="shared" ref="AI521:AI522" si="1111">AF521+AG521+AH521</f>
        <v>0</v>
      </c>
      <c r="AJ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2">
        <f t="shared" ref="AM521:AM522" si="1112">AJ521+AK521+AL521</f>
        <v>0</v>
      </c>
      <c r="AN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2">
        <f t="shared" ref="AQ521:AQ522" si="1113">AN521+AO521+AP521</f>
        <v>0</v>
      </c>
      <c r="AR521" s="182">
        <f t="shared" ref="AR521:AR522" si="1114">AE521+AI521+AM521+AQ521</f>
        <v>0</v>
      </c>
    </row>
    <row r="522" spans="2:44" x14ac:dyDescent="0.25">
      <c r="B522" s="180" t="s">
        <v>1261</v>
      </c>
      <c r="C522" s="181" t="s">
        <v>1262</v>
      </c>
      <c r="D5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2">
        <f t="shared" si="1107"/>
        <v>0</v>
      </c>
      <c r="G522" s="182"/>
      <c r="H522" s="182">
        <f t="shared" si="1108"/>
        <v>0</v>
      </c>
      <c r="I522" s="182"/>
      <c r="J522" s="182">
        <f t="shared" si="1109"/>
        <v>0</v>
      </c>
      <c r="K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2">
        <f t="shared" si="1110"/>
        <v>0</v>
      </c>
      <c r="AF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2">
        <f t="shared" si="1111"/>
        <v>0</v>
      </c>
      <c r="AJ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2">
        <f t="shared" si="1112"/>
        <v>0</v>
      </c>
      <c r="AN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2">
        <f t="shared" si="1113"/>
        <v>0</v>
      </c>
      <c r="AR522" s="182">
        <f t="shared" si="1114"/>
        <v>0</v>
      </c>
    </row>
    <row r="523" spans="2:44" x14ac:dyDescent="0.25">
      <c r="B523" s="180" t="s">
        <v>1263</v>
      </c>
      <c r="C523" s="181" t="s">
        <v>1264</v>
      </c>
      <c r="D5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2">
        <f t="shared" ref="F523:F524" si="1115">D523+E523</f>
        <v>0</v>
      </c>
      <c r="G523" s="182"/>
      <c r="H523" s="182">
        <f t="shared" ref="H523:H524" si="1116">F523-G523</f>
        <v>0</v>
      </c>
      <c r="I523" s="182"/>
      <c r="J523" s="182">
        <f t="shared" ref="J523:J524" si="1117">F523-I523</f>
        <v>0</v>
      </c>
      <c r="K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2">
        <f t="shared" ref="AE523:AE524" si="1118">AB523+AC523+AD523</f>
        <v>0</v>
      </c>
      <c r="AF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2">
        <f t="shared" ref="AI523:AI524" si="1119">AF523+AG523+AH523</f>
        <v>0</v>
      </c>
      <c r="AJ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2">
        <f t="shared" ref="AM523:AM524" si="1120">AJ523+AK523+AL523</f>
        <v>0</v>
      </c>
      <c r="AN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2">
        <f t="shared" ref="AQ523:AQ524" si="1121">AN523+AO523+AP523</f>
        <v>0</v>
      </c>
      <c r="AR523" s="182">
        <f t="shared" ref="AR523:AR524" si="1122">AE523+AI523+AM523+AQ523</f>
        <v>0</v>
      </c>
    </row>
    <row r="524" spans="2:44" x14ac:dyDescent="0.25">
      <c r="B524" s="180" t="s">
        <v>1265</v>
      </c>
      <c r="C524" s="181" t="s">
        <v>1266</v>
      </c>
      <c r="D5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2">
        <f t="shared" si="1115"/>
        <v>0</v>
      </c>
      <c r="G524" s="182"/>
      <c r="H524" s="182">
        <f t="shared" si="1116"/>
        <v>0</v>
      </c>
      <c r="I524" s="182"/>
      <c r="J524" s="182">
        <f t="shared" si="1117"/>
        <v>0</v>
      </c>
      <c r="K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2">
        <f t="shared" si="1118"/>
        <v>0</v>
      </c>
      <c r="AF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2">
        <f t="shared" si="1119"/>
        <v>0</v>
      </c>
      <c r="AJ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2">
        <f t="shared" si="1120"/>
        <v>0</v>
      </c>
      <c r="AN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2">
        <f t="shared" si="1121"/>
        <v>0</v>
      </c>
      <c r="AR524" s="182">
        <f t="shared" si="1122"/>
        <v>0</v>
      </c>
    </row>
    <row r="525" spans="2:44" x14ac:dyDescent="0.25">
      <c r="B525" s="180" t="s">
        <v>1267</v>
      </c>
      <c r="C525" s="181" t="s">
        <v>1268</v>
      </c>
      <c r="D5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2">
        <f t="shared" si="1050"/>
        <v>0</v>
      </c>
      <c r="G525" s="182"/>
      <c r="H525" s="182">
        <f t="shared" si="1052"/>
        <v>0</v>
      </c>
      <c r="I525" s="182"/>
      <c r="J525" s="182">
        <f t="shared" si="1053"/>
        <v>0</v>
      </c>
      <c r="K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2">
        <f t="shared" si="1059"/>
        <v>0</v>
      </c>
      <c r="AF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2">
        <f t="shared" si="1060"/>
        <v>0</v>
      </c>
      <c r="AJ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2">
        <f t="shared" si="1061"/>
        <v>0</v>
      </c>
      <c r="AN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2">
        <f t="shared" si="1062"/>
        <v>0</v>
      </c>
      <c r="AR525" s="182">
        <f t="shared" si="1063"/>
        <v>0</v>
      </c>
    </row>
    <row r="526" spans="2:44" x14ac:dyDescent="0.25">
      <c r="B526" s="177" t="s">
        <v>371</v>
      </c>
      <c r="C526" s="178" t="s">
        <v>238</v>
      </c>
      <c r="D526" s="179">
        <f>D527+D541</f>
        <v>0</v>
      </c>
      <c r="E526" s="179">
        <f>E527+E541</f>
        <v>0</v>
      </c>
      <c r="F526" s="179">
        <f t="shared" si="1050"/>
        <v>0</v>
      </c>
      <c r="G526" s="179">
        <f t="shared" ref="G526:I526" si="1123">G527+G541</f>
        <v>0</v>
      </c>
      <c r="H526" s="179">
        <f t="shared" si="1052"/>
        <v>0</v>
      </c>
      <c r="I526" s="179">
        <f t="shared" si="1123"/>
        <v>0</v>
      </c>
      <c r="J526" s="179">
        <f t="shared" si="1053"/>
        <v>0</v>
      </c>
      <c r="K526" s="179">
        <f t="shared" ref="K526:AP526" si="1124">K527+K541</f>
        <v>0</v>
      </c>
      <c r="L526" s="179">
        <f t="shared" si="1124"/>
        <v>0</v>
      </c>
      <c r="M526" s="179">
        <f t="shared" si="1124"/>
        <v>0</v>
      </c>
      <c r="N526" s="179">
        <f t="shared" si="1124"/>
        <v>0</v>
      </c>
      <c r="O526" s="179">
        <f t="shared" si="1124"/>
        <v>0</v>
      </c>
      <c r="P526" s="179">
        <f t="shared" ref="P526:Q526" si="1125">P527+P541</f>
        <v>0</v>
      </c>
      <c r="Q526" s="179">
        <f t="shared" si="1125"/>
        <v>0</v>
      </c>
      <c r="R526" s="179">
        <f t="shared" si="1124"/>
        <v>0</v>
      </c>
      <c r="S526" s="179">
        <f t="shared" si="1124"/>
        <v>0</v>
      </c>
      <c r="T526" s="179">
        <f t="shared" ref="T526" si="1126">T527+T541</f>
        <v>0</v>
      </c>
      <c r="U526" s="179">
        <f t="shared" si="1124"/>
        <v>0</v>
      </c>
      <c r="V526" s="179">
        <f t="shared" si="1124"/>
        <v>0</v>
      </c>
      <c r="W526" s="179">
        <f t="shared" ref="W526" si="1127">W527+W541</f>
        <v>0</v>
      </c>
      <c r="X526" s="179">
        <f t="shared" si="1124"/>
        <v>0</v>
      </c>
      <c r="Y526" s="179">
        <f t="shared" ref="Y526:Z526" si="1128">Y527+Y541</f>
        <v>0</v>
      </c>
      <c r="Z526" s="179">
        <f t="shared" si="1128"/>
        <v>0</v>
      </c>
      <c r="AA526" s="179">
        <f t="shared" si="1124"/>
        <v>0</v>
      </c>
      <c r="AB526" s="179">
        <f t="shared" si="1124"/>
        <v>0</v>
      </c>
      <c r="AC526" s="179">
        <f t="shared" si="1124"/>
        <v>0</v>
      </c>
      <c r="AD526" s="179">
        <f t="shared" si="1124"/>
        <v>0</v>
      </c>
      <c r="AE526" s="179">
        <f t="shared" si="1059"/>
        <v>0</v>
      </c>
      <c r="AF526" s="179">
        <f t="shared" si="1124"/>
        <v>0</v>
      </c>
      <c r="AG526" s="179">
        <f t="shared" si="1124"/>
        <v>0</v>
      </c>
      <c r="AH526" s="179">
        <f t="shared" si="1124"/>
        <v>0</v>
      </c>
      <c r="AI526" s="179">
        <f t="shared" si="1060"/>
        <v>0</v>
      </c>
      <c r="AJ526" s="179">
        <f t="shared" si="1124"/>
        <v>0</v>
      </c>
      <c r="AK526" s="179">
        <f t="shared" si="1124"/>
        <v>0</v>
      </c>
      <c r="AL526" s="179">
        <f t="shared" si="1124"/>
        <v>0</v>
      </c>
      <c r="AM526" s="179">
        <f t="shared" si="1061"/>
        <v>0</v>
      </c>
      <c r="AN526" s="179">
        <f t="shared" si="1124"/>
        <v>0</v>
      </c>
      <c r="AO526" s="179">
        <f t="shared" si="1124"/>
        <v>0</v>
      </c>
      <c r="AP526" s="179">
        <f t="shared" si="1124"/>
        <v>0</v>
      </c>
      <c r="AQ526" s="179">
        <f t="shared" si="1062"/>
        <v>0</v>
      </c>
      <c r="AR526" s="179">
        <f t="shared" si="1063"/>
        <v>0</v>
      </c>
    </row>
    <row r="527" spans="2:44" x14ac:dyDescent="0.25">
      <c r="B527" s="189" t="s">
        <v>372</v>
      </c>
      <c r="C527" s="190" t="s">
        <v>239</v>
      </c>
      <c r="D527" s="191">
        <f>SUM(D528:D540)</f>
        <v>0</v>
      </c>
      <c r="E527" s="191">
        <f>SUM(E528:E540)</f>
        <v>0</v>
      </c>
      <c r="F527" s="191">
        <f t="shared" si="1050"/>
        <v>0</v>
      </c>
      <c r="G527" s="191">
        <f t="shared" ref="G527:I527" si="1129">SUM(G528:G540)</f>
        <v>0</v>
      </c>
      <c r="H527" s="191">
        <f t="shared" si="1052"/>
        <v>0</v>
      </c>
      <c r="I527" s="191">
        <f t="shared" si="1129"/>
        <v>0</v>
      </c>
      <c r="J527" s="191">
        <f t="shared" si="1053"/>
        <v>0</v>
      </c>
      <c r="K527" s="191">
        <f t="shared" ref="K527:AP527" si="1130">SUM(K528:K540)</f>
        <v>0</v>
      </c>
      <c r="L527" s="191">
        <f t="shared" si="1130"/>
        <v>0</v>
      </c>
      <c r="M527" s="191">
        <f t="shared" si="1130"/>
        <v>0</v>
      </c>
      <c r="N527" s="191">
        <f t="shared" si="1130"/>
        <v>0</v>
      </c>
      <c r="O527" s="191">
        <f t="shared" si="1130"/>
        <v>0</v>
      </c>
      <c r="P527" s="191">
        <f t="shared" ref="P527:Q527" si="1131">SUM(P528:P540)</f>
        <v>0</v>
      </c>
      <c r="Q527" s="191">
        <f t="shared" si="1131"/>
        <v>0</v>
      </c>
      <c r="R527" s="191">
        <f t="shared" si="1130"/>
        <v>0</v>
      </c>
      <c r="S527" s="191">
        <f t="shared" si="1130"/>
        <v>0</v>
      </c>
      <c r="T527" s="191">
        <f t="shared" ref="T527" si="1132">SUM(T528:T540)</f>
        <v>0</v>
      </c>
      <c r="U527" s="191">
        <f t="shared" si="1130"/>
        <v>0</v>
      </c>
      <c r="V527" s="191">
        <f t="shared" si="1130"/>
        <v>0</v>
      </c>
      <c r="W527" s="191">
        <f t="shared" ref="W527" si="1133">SUM(W528:W540)</f>
        <v>0</v>
      </c>
      <c r="X527" s="191">
        <f t="shared" si="1130"/>
        <v>0</v>
      </c>
      <c r="Y527" s="191">
        <f t="shared" ref="Y527:Z527" si="1134">SUM(Y528:Y540)</f>
        <v>0</v>
      </c>
      <c r="Z527" s="191">
        <f t="shared" si="1134"/>
        <v>0</v>
      </c>
      <c r="AA527" s="191">
        <f t="shared" si="1130"/>
        <v>0</v>
      </c>
      <c r="AB527" s="191">
        <f t="shared" si="1130"/>
        <v>0</v>
      </c>
      <c r="AC527" s="191">
        <f t="shared" si="1130"/>
        <v>0</v>
      </c>
      <c r="AD527" s="191">
        <f t="shared" si="1130"/>
        <v>0</v>
      </c>
      <c r="AE527" s="191">
        <f t="shared" si="1059"/>
        <v>0</v>
      </c>
      <c r="AF527" s="191">
        <f t="shared" si="1130"/>
        <v>0</v>
      </c>
      <c r="AG527" s="191">
        <f t="shared" si="1130"/>
        <v>0</v>
      </c>
      <c r="AH527" s="191">
        <f t="shared" si="1130"/>
        <v>0</v>
      </c>
      <c r="AI527" s="191">
        <f t="shared" si="1060"/>
        <v>0</v>
      </c>
      <c r="AJ527" s="191">
        <f t="shared" si="1130"/>
        <v>0</v>
      </c>
      <c r="AK527" s="191">
        <f t="shared" si="1130"/>
        <v>0</v>
      </c>
      <c r="AL527" s="191">
        <f t="shared" si="1130"/>
        <v>0</v>
      </c>
      <c r="AM527" s="191">
        <f t="shared" si="1061"/>
        <v>0</v>
      </c>
      <c r="AN527" s="191">
        <f t="shared" si="1130"/>
        <v>0</v>
      </c>
      <c r="AO527" s="191">
        <f t="shared" si="1130"/>
        <v>0</v>
      </c>
      <c r="AP527" s="191">
        <f t="shared" si="1130"/>
        <v>0</v>
      </c>
      <c r="AQ527" s="191">
        <f t="shared" si="1062"/>
        <v>0</v>
      </c>
      <c r="AR527" s="191">
        <f t="shared" si="1063"/>
        <v>0</v>
      </c>
    </row>
    <row r="528" spans="2:44" x14ac:dyDescent="0.25">
      <c r="B528" s="180" t="s">
        <v>373</v>
      </c>
      <c r="C528" s="181" t="s">
        <v>240</v>
      </c>
      <c r="D5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2">
        <f t="shared" ref="F528:F540" si="1135">D528+E528</f>
        <v>0</v>
      </c>
      <c r="G528" s="182"/>
      <c r="H528" s="182">
        <f t="shared" ref="H528:H540" si="1136">F528-G528</f>
        <v>0</v>
      </c>
      <c r="I528" s="182"/>
      <c r="J528" s="182">
        <f t="shared" ref="J528:J540" si="1137">F528-I528</f>
        <v>0</v>
      </c>
      <c r="K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2">
        <f t="shared" ref="AE528:AE540" si="1138">AB528+AC528+AD528</f>
        <v>0</v>
      </c>
      <c r="AF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2">
        <f t="shared" ref="AI528:AI540" si="1139">AF528+AG528+AH528</f>
        <v>0</v>
      </c>
      <c r="AJ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2">
        <f t="shared" ref="AM528:AM540" si="1140">AJ528+AK528+AL528</f>
        <v>0</v>
      </c>
      <c r="AN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2">
        <f t="shared" ref="AQ528:AQ540" si="1141">AN528+AO528+AP528</f>
        <v>0</v>
      </c>
      <c r="AR528" s="182">
        <f t="shared" ref="AR528:AR540" si="1142">AE528+AI528+AM528+AQ528</f>
        <v>0</v>
      </c>
    </row>
    <row r="529" spans="2:44" x14ac:dyDescent="0.25">
      <c r="B529" s="180" t="s">
        <v>1269</v>
      </c>
      <c r="C529" s="181" t="s">
        <v>1270</v>
      </c>
      <c r="D5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2">
        <f t="shared" ref="F529:F533" si="1143">D529+E529</f>
        <v>0</v>
      </c>
      <c r="G529" s="182"/>
      <c r="H529" s="182">
        <f t="shared" ref="H529:H533" si="1144">F529-G529</f>
        <v>0</v>
      </c>
      <c r="I529" s="182"/>
      <c r="J529" s="182">
        <f t="shared" ref="J529:J533" si="1145">F529-I529</f>
        <v>0</v>
      </c>
      <c r="K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2">
        <f t="shared" ref="AE529:AE533" si="1146">AB529+AC529+AD529</f>
        <v>0</v>
      </c>
      <c r="AF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2">
        <f t="shared" ref="AI529:AI533" si="1147">AF529+AG529+AH529</f>
        <v>0</v>
      </c>
      <c r="AJ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2">
        <f t="shared" ref="AM529:AM533" si="1148">AJ529+AK529+AL529</f>
        <v>0</v>
      </c>
      <c r="AN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2">
        <f t="shared" ref="AQ529:AQ533" si="1149">AN529+AO529+AP529</f>
        <v>0</v>
      </c>
      <c r="AR529" s="182">
        <f t="shared" ref="AR529:AR533" si="1150">AE529+AI529+AM529+AQ529</f>
        <v>0</v>
      </c>
    </row>
    <row r="530" spans="2:44" x14ac:dyDescent="0.25">
      <c r="B530" s="180" t="s">
        <v>1271</v>
      </c>
      <c r="C530" s="181" t="s">
        <v>1272</v>
      </c>
      <c r="D5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2">
        <f t="shared" si="1143"/>
        <v>0</v>
      </c>
      <c r="G530" s="182"/>
      <c r="H530" s="182">
        <f t="shared" si="1144"/>
        <v>0</v>
      </c>
      <c r="I530" s="182"/>
      <c r="J530" s="182">
        <f t="shared" si="1145"/>
        <v>0</v>
      </c>
      <c r="K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2">
        <f t="shared" si="1146"/>
        <v>0</v>
      </c>
      <c r="AF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2">
        <f t="shared" si="1147"/>
        <v>0</v>
      </c>
      <c r="AJ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2">
        <f t="shared" si="1148"/>
        <v>0</v>
      </c>
      <c r="AN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2">
        <f t="shared" si="1149"/>
        <v>0</v>
      </c>
      <c r="AR530" s="182">
        <f t="shared" si="1150"/>
        <v>0</v>
      </c>
    </row>
    <row r="531" spans="2:44" x14ac:dyDescent="0.25">
      <c r="B531" s="180" t="s">
        <v>1273</v>
      </c>
      <c r="C531" s="181" t="s">
        <v>1274</v>
      </c>
      <c r="D5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2">
        <f t="shared" si="1143"/>
        <v>0</v>
      </c>
      <c r="G531" s="182"/>
      <c r="H531" s="182">
        <f t="shared" si="1144"/>
        <v>0</v>
      </c>
      <c r="I531" s="182"/>
      <c r="J531" s="182">
        <f t="shared" si="1145"/>
        <v>0</v>
      </c>
      <c r="K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2">
        <f t="shared" si="1146"/>
        <v>0</v>
      </c>
      <c r="AF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2">
        <f t="shared" si="1147"/>
        <v>0</v>
      </c>
      <c r="AJ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2">
        <f t="shared" si="1148"/>
        <v>0</v>
      </c>
      <c r="AN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2">
        <f t="shared" si="1149"/>
        <v>0</v>
      </c>
      <c r="AR531" s="182">
        <f t="shared" si="1150"/>
        <v>0</v>
      </c>
    </row>
    <row r="532" spans="2:44" x14ac:dyDescent="0.25">
      <c r="B532" s="180" t="s">
        <v>1275</v>
      </c>
      <c r="C532" s="181" t="s">
        <v>1276</v>
      </c>
      <c r="D5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2">
        <f t="shared" si="1143"/>
        <v>0</v>
      </c>
      <c r="G532" s="182"/>
      <c r="H532" s="182">
        <f t="shared" si="1144"/>
        <v>0</v>
      </c>
      <c r="I532" s="182"/>
      <c r="J532" s="182">
        <f t="shared" si="1145"/>
        <v>0</v>
      </c>
      <c r="K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2">
        <f t="shared" si="1146"/>
        <v>0</v>
      </c>
      <c r="AF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2">
        <f t="shared" si="1147"/>
        <v>0</v>
      </c>
      <c r="AJ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2">
        <f t="shared" si="1148"/>
        <v>0</v>
      </c>
      <c r="AN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2">
        <f t="shared" si="1149"/>
        <v>0</v>
      </c>
      <c r="AR532" s="182">
        <f t="shared" si="1150"/>
        <v>0</v>
      </c>
    </row>
    <row r="533" spans="2:44" x14ac:dyDescent="0.25">
      <c r="B533" s="180" t="s">
        <v>1277</v>
      </c>
      <c r="C533" s="181" t="s">
        <v>1278</v>
      </c>
      <c r="D5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2">
        <f t="shared" si="1143"/>
        <v>0</v>
      </c>
      <c r="G533" s="182"/>
      <c r="H533" s="182">
        <f t="shared" si="1144"/>
        <v>0</v>
      </c>
      <c r="I533" s="182"/>
      <c r="J533" s="182">
        <f t="shared" si="1145"/>
        <v>0</v>
      </c>
      <c r="K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2">
        <f t="shared" si="1146"/>
        <v>0</v>
      </c>
      <c r="AF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2">
        <f t="shared" si="1147"/>
        <v>0</v>
      </c>
      <c r="AJ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2">
        <f t="shared" si="1148"/>
        <v>0</v>
      </c>
      <c r="AN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2">
        <f t="shared" si="1149"/>
        <v>0</v>
      </c>
      <c r="AR533" s="182">
        <f t="shared" si="1150"/>
        <v>0</v>
      </c>
    </row>
    <row r="534" spans="2:44" x14ac:dyDescent="0.25">
      <c r="B534" s="180" t="s">
        <v>374</v>
      </c>
      <c r="C534" s="181" t="s">
        <v>241</v>
      </c>
      <c r="D5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2">
        <f t="shared" si="1135"/>
        <v>0</v>
      </c>
      <c r="G534" s="182"/>
      <c r="H534" s="182">
        <f t="shared" si="1136"/>
        <v>0</v>
      </c>
      <c r="I534" s="182"/>
      <c r="J534" s="182">
        <f t="shared" si="1137"/>
        <v>0</v>
      </c>
      <c r="K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2">
        <f t="shared" si="1138"/>
        <v>0</v>
      </c>
      <c r="AF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2">
        <f t="shared" si="1139"/>
        <v>0</v>
      </c>
      <c r="AJ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2">
        <f t="shared" si="1140"/>
        <v>0</v>
      </c>
      <c r="AN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2">
        <f t="shared" si="1141"/>
        <v>0</v>
      </c>
      <c r="AR534" s="182">
        <f t="shared" si="1142"/>
        <v>0</v>
      </c>
    </row>
    <row r="535" spans="2:44" x14ac:dyDescent="0.25">
      <c r="B535" s="180" t="s">
        <v>1279</v>
      </c>
      <c r="C535" s="181" t="s">
        <v>1280</v>
      </c>
      <c r="D5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2">
        <f t="shared" si="1135"/>
        <v>0</v>
      </c>
      <c r="G535" s="182"/>
      <c r="H535" s="182">
        <f t="shared" si="1136"/>
        <v>0</v>
      </c>
      <c r="I535" s="182"/>
      <c r="J535" s="182">
        <f t="shared" si="1137"/>
        <v>0</v>
      </c>
      <c r="K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2">
        <f t="shared" si="1138"/>
        <v>0</v>
      </c>
      <c r="AF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2">
        <f t="shared" si="1139"/>
        <v>0</v>
      </c>
      <c r="AJ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2">
        <f t="shared" si="1140"/>
        <v>0</v>
      </c>
      <c r="AN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2">
        <f t="shared" si="1141"/>
        <v>0</v>
      </c>
      <c r="AR535" s="182">
        <f t="shared" si="1142"/>
        <v>0</v>
      </c>
    </row>
    <row r="536" spans="2:44" x14ac:dyDescent="0.25">
      <c r="B536" s="180" t="s">
        <v>1281</v>
      </c>
      <c r="C536" s="181" t="s">
        <v>1282</v>
      </c>
      <c r="D5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2">
        <f t="shared" si="1135"/>
        <v>0</v>
      </c>
      <c r="G536" s="182"/>
      <c r="H536" s="182">
        <f t="shared" si="1136"/>
        <v>0</v>
      </c>
      <c r="I536" s="182"/>
      <c r="J536" s="182">
        <f t="shared" si="1137"/>
        <v>0</v>
      </c>
      <c r="K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2">
        <f t="shared" si="1138"/>
        <v>0</v>
      </c>
      <c r="AF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2">
        <f t="shared" si="1139"/>
        <v>0</v>
      </c>
      <c r="AJ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2">
        <f t="shared" si="1140"/>
        <v>0</v>
      </c>
      <c r="AN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2">
        <f t="shared" si="1141"/>
        <v>0</v>
      </c>
      <c r="AR536" s="182">
        <f t="shared" si="1142"/>
        <v>0</v>
      </c>
    </row>
    <row r="537" spans="2:44" x14ac:dyDescent="0.25">
      <c r="B537" s="180" t="s">
        <v>1283</v>
      </c>
      <c r="C537" s="181" t="s">
        <v>1284</v>
      </c>
      <c r="D5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2">
        <f t="shared" ref="F537" si="1151">D537+E537</f>
        <v>0</v>
      </c>
      <c r="G537" s="182"/>
      <c r="H537" s="182">
        <f t="shared" ref="H537" si="1152">F537-G537</f>
        <v>0</v>
      </c>
      <c r="I537" s="182"/>
      <c r="J537" s="182">
        <f t="shared" ref="J537" si="1153">F537-I537</f>
        <v>0</v>
      </c>
      <c r="K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2">
        <f t="shared" ref="AE537" si="1154">AB537+AC537+AD537</f>
        <v>0</v>
      </c>
      <c r="AF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2">
        <f t="shared" ref="AI537" si="1155">AF537+AG537+AH537</f>
        <v>0</v>
      </c>
      <c r="AJ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2">
        <f t="shared" ref="AM537" si="1156">AJ537+AK537+AL537</f>
        <v>0</v>
      </c>
      <c r="AN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2">
        <f t="shared" ref="AQ537" si="1157">AN537+AO537+AP537</f>
        <v>0</v>
      </c>
      <c r="AR537" s="182">
        <f t="shared" ref="AR537" si="1158">AE537+AI537+AM537+AQ537</f>
        <v>0</v>
      </c>
    </row>
    <row r="538" spans="2:44" x14ac:dyDescent="0.25">
      <c r="B538" s="180" t="s">
        <v>1285</v>
      </c>
      <c r="C538" s="181" t="s">
        <v>1286</v>
      </c>
      <c r="D5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2">
        <f t="shared" ref="F538" si="1159">D538+E538</f>
        <v>0</v>
      </c>
      <c r="G538" s="182"/>
      <c r="H538" s="182">
        <f t="shared" ref="H538" si="1160">F538-G538</f>
        <v>0</v>
      </c>
      <c r="I538" s="182"/>
      <c r="J538" s="182">
        <f t="shared" ref="J538" si="1161">F538-I538</f>
        <v>0</v>
      </c>
      <c r="K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2">
        <f t="shared" ref="AE538" si="1162">AB538+AC538+AD538</f>
        <v>0</v>
      </c>
      <c r="AF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2">
        <f t="shared" ref="AI538" si="1163">AF538+AG538+AH538</f>
        <v>0</v>
      </c>
      <c r="AJ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2">
        <f t="shared" ref="AM538" si="1164">AJ538+AK538+AL538</f>
        <v>0</v>
      </c>
      <c r="AN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2">
        <f t="shared" ref="AQ538" si="1165">AN538+AO538+AP538</f>
        <v>0</v>
      </c>
      <c r="AR538" s="182">
        <f t="shared" ref="AR538" si="1166">AE538+AI538+AM538+AQ538</f>
        <v>0</v>
      </c>
    </row>
    <row r="539" spans="2:44" x14ac:dyDescent="0.25">
      <c r="B539" s="180" t="s">
        <v>1287</v>
      </c>
      <c r="C539" s="181" t="s">
        <v>1288</v>
      </c>
      <c r="D5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2">
        <f t="shared" ref="F539" si="1167">D539+E539</f>
        <v>0</v>
      </c>
      <c r="G539" s="182"/>
      <c r="H539" s="182">
        <f t="shared" ref="H539" si="1168">F539-G539</f>
        <v>0</v>
      </c>
      <c r="I539" s="182"/>
      <c r="J539" s="182">
        <f t="shared" ref="J539" si="1169">F539-I539</f>
        <v>0</v>
      </c>
      <c r="K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2">
        <f t="shared" ref="AE539" si="1170">AB539+AC539+AD539</f>
        <v>0</v>
      </c>
      <c r="AF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2">
        <f t="shared" ref="AI539" si="1171">AF539+AG539+AH539</f>
        <v>0</v>
      </c>
      <c r="AJ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2">
        <f t="shared" ref="AM539" si="1172">AJ539+AK539+AL539</f>
        <v>0</v>
      </c>
      <c r="AN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2">
        <f t="shared" ref="AQ539" si="1173">AN539+AO539+AP539</f>
        <v>0</v>
      </c>
      <c r="AR539" s="182">
        <f t="shared" ref="AR539" si="1174">AE539+AI539+AM539+AQ539</f>
        <v>0</v>
      </c>
    </row>
    <row r="540" spans="2:44" x14ac:dyDescent="0.25">
      <c r="B540" s="180" t="s">
        <v>1289</v>
      </c>
      <c r="C540" s="181" t="s">
        <v>1290</v>
      </c>
      <c r="D5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2">
        <f t="shared" si="1135"/>
        <v>0</v>
      </c>
      <c r="G540" s="182"/>
      <c r="H540" s="182">
        <f t="shared" si="1136"/>
        <v>0</v>
      </c>
      <c r="I540" s="182"/>
      <c r="J540" s="182">
        <f t="shared" si="1137"/>
        <v>0</v>
      </c>
      <c r="K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2">
        <f t="shared" si="1138"/>
        <v>0</v>
      </c>
      <c r="AF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2">
        <f t="shared" si="1139"/>
        <v>0</v>
      </c>
      <c r="AJ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2">
        <f t="shared" si="1140"/>
        <v>0</v>
      </c>
      <c r="AN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2">
        <f t="shared" si="1141"/>
        <v>0</v>
      </c>
      <c r="AR540" s="182">
        <f t="shared" si="1142"/>
        <v>0</v>
      </c>
    </row>
    <row r="541" spans="2:44" x14ac:dyDescent="0.25">
      <c r="B541" s="189" t="s">
        <v>375</v>
      </c>
      <c r="C541" s="190" t="s">
        <v>242</v>
      </c>
      <c r="D541" s="191">
        <f>SUM(D542:D559)</f>
        <v>0</v>
      </c>
      <c r="E541" s="191">
        <f>SUM(E542:E559)</f>
        <v>0</v>
      </c>
      <c r="F541" s="191">
        <f t="shared" si="1050"/>
        <v>0</v>
      </c>
      <c r="G541" s="191">
        <f>SUM(G542:G559)</f>
        <v>0</v>
      </c>
      <c r="H541" s="191">
        <f>SUM(H542:H559)</f>
        <v>0</v>
      </c>
      <c r="I541" s="191">
        <f>SUM(I542:I559)</f>
        <v>0</v>
      </c>
      <c r="J541" s="191">
        <f>SUM(J542:J559)</f>
        <v>0</v>
      </c>
      <c r="K541" s="191">
        <f t="shared" ref="K541:AD541" si="1175">SUM(K542:K559)</f>
        <v>0</v>
      </c>
      <c r="L541" s="191">
        <f t="shared" si="1175"/>
        <v>0</v>
      </c>
      <c r="M541" s="191">
        <f t="shared" si="1175"/>
        <v>0</v>
      </c>
      <c r="N541" s="191">
        <f t="shared" si="1175"/>
        <v>0</v>
      </c>
      <c r="O541" s="191">
        <f t="shared" si="1175"/>
        <v>0</v>
      </c>
      <c r="P541" s="191">
        <f t="shared" si="1175"/>
        <v>0</v>
      </c>
      <c r="Q541" s="191">
        <f t="shared" si="1175"/>
        <v>0</v>
      </c>
      <c r="R541" s="191">
        <f t="shared" si="1175"/>
        <v>0</v>
      </c>
      <c r="S541" s="191">
        <f t="shared" si="1175"/>
        <v>0</v>
      </c>
      <c r="T541" s="191">
        <f t="shared" si="1175"/>
        <v>0</v>
      </c>
      <c r="U541" s="191">
        <f t="shared" si="1175"/>
        <v>0</v>
      </c>
      <c r="V541" s="191">
        <f t="shared" si="1175"/>
        <v>0</v>
      </c>
      <c r="W541" s="191">
        <f t="shared" si="1175"/>
        <v>0</v>
      </c>
      <c r="X541" s="191">
        <f t="shared" si="1175"/>
        <v>0</v>
      </c>
      <c r="Y541" s="191">
        <f t="shared" si="1175"/>
        <v>0</v>
      </c>
      <c r="Z541" s="191">
        <f t="shared" ref="Z541" si="1176">SUM(Z542:Z559)</f>
        <v>0</v>
      </c>
      <c r="AA541" s="191">
        <f t="shared" si="1175"/>
        <v>0</v>
      </c>
      <c r="AB541" s="191">
        <f t="shared" si="1175"/>
        <v>0</v>
      </c>
      <c r="AC541" s="191">
        <f t="shared" si="1175"/>
        <v>0</v>
      </c>
      <c r="AD541" s="191">
        <f t="shared" si="1175"/>
        <v>0</v>
      </c>
      <c r="AE541" s="191">
        <f t="shared" si="1059"/>
        <v>0</v>
      </c>
      <c r="AF541" s="191">
        <f t="shared" ref="AF541:AH541" si="1177">SUM(AF542:AF559)</f>
        <v>0</v>
      </c>
      <c r="AG541" s="191">
        <f t="shared" si="1177"/>
        <v>0</v>
      </c>
      <c r="AH541" s="191">
        <f t="shared" si="1177"/>
        <v>0</v>
      </c>
      <c r="AI541" s="191">
        <f t="shared" si="1060"/>
        <v>0</v>
      </c>
      <c r="AJ541" s="191">
        <f t="shared" ref="AJ541:AL541" si="1178">SUM(AJ542:AJ559)</f>
        <v>0</v>
      </c>
      <c r="AK541" s="191">
        <f t="shared" si="1178"/>
        <v>0</v>
      </c>
      <c r="AL541" s="191">
        <f t="shared" si="1178"/>
        <v>0</v>
      </c>
      <c r="AM541" s="191">
        <f t="shared" si="1061"/>
        <v>0</v>
      </c>
      <c r="AN541" s="191">
        <f t="shared" ref="AN541:AP541" si="1179">SUM(AN542:AN559)</f>
        <v>0</v>
      </c>
      <c r="AO541" s="191">
        <f t="shared" si="1179"/>
        <v>0</v>
      </c>
      <c r="AP541" s="191">
        <f t="shared" si="1179"/>
        <v>0</v>
      </c>
      <c r="AQ541" s="191">
        <f t="shared" si="1062"/>
        <v>0</v>
      </c>
      <c r="AR541" s="191">
        <f t="shared" si="1063"/>
        <v>0</v>
      </c>
    </row>
    <row r="542" spans="2:44" x14ac:dyDescent="0.25">
      <c r="B542" s="180" t="s">
        <v>376</v>
      </c>
      <c r="C542" s="181" t="s">
        <v>243</v>
      </c>
      <c r="D5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2">
        <f t="shared" ref="F542" si="1180">D542+E542</f>
        <v>0</v>
      </c>
      <c r="G542" s="182"/>
      <c r="H542" s="182">
        <f t="shared" ref="H542" si="1181">F542-G542</f>
        <v>0</v>
      </c>
      <c r="I542" s="182"/>
      <c r="J542" s="182">
        <f t="shared" ref="J542" si="1182">F542-I542</f>
        <v>0</v>
      </c>
      <c r="K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2">
        <f t="shared" ref="AE542" si="1183">AB542+AC542+AD542</f>
        <v>0</v>
      </c>
      <c r="AF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2">
        <f t="shared" ref="AI542" si="1184">AF542+AG542+AH542</f>
        <v>0</v>
      </c>
      <c r="AJ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2">
        <f t="shared" ref="AM542" si="1185">AJ542+AK542+AL542</f>
        <v>0</v>
      </c>
      <c r="AN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2">
        <f t="shared" ref="AQ542" si="1186">AN542+AO542+AP542</f>
        <v>0</v>
      </c>
      <c r="AR542" s="182">
        <f t="shared" ref="AR542" si="1187">AE542+AI542+AM542+AQ542</f>
        <v>0</v>
      </c>
    </row>
    <row r="543" spans="2:44" x14ac:dyDescent="0.25">
      <c r="B543" s="180" t="s">
        <v>377</v>
      </c>
      <c r="C543" s="181" t="s">
        <v>244</v>
      </c>
      <c r="D5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2">
        <f t="shared" ref="F543:F559" si="1188">D543+E543</f>
        <v>0</v>
      </c>
      <c r="G543" s="182"/>
      <c r="H543" s="182">
        <f t="shared" ref="H543:H559" si="1189">F543-G543</f>
        <v>0</v>
      </c>
      <c r="I543" s="182"/>
      <c r="J543" s="182">
        <f t="shared" ref="J543:J559" si="1190">F543-I543</f>
        <v>0</v>
      </c>
      <c r="K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2">
        <f t="shared" ref="AE543:AE559" si="1191">AB543+AC543+AD543</f>
        <v>0</v>
      </c>
      <c r="AF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2">
        <f t="shared" ref="AI543:AI559" si="1192">AF543+AG543+AH543</f>
        <v>0</v>
      </c>
      <c r="AJ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2">
        <f t="shared" ref="AM543:AM559" si="1193">AJ543+AK543+AL543</f>
        <v>0</v>
      </c>
      <c r="AN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2">
        <f t="shared" ref="AQ543:AQ559" si="1194">AN543+AO543+AP543</f>
        <v>0</v>
      </c>
      <c r="AR543" s="182">
        <f t="shared" ref="AR543:AR559" si="1195">AE543+AI543+AM543+AQ543</f>
        <v>0</v>
      </c>
    </row>
    <row r="544" spans="2:44" x14ac:dyDescent="0.25">
      <c r="B544" s="180" t="s">
        <v>1291</v>
      </c>
      <c r="C544" s="181" t="s">
        <v>1292</v>
      </c>
      <c r="D5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2">
        <f t="shared" si="1188"/>
        <v>0</v>
      </c>
      <c r="G544" s="182"/>
      <c r="H544" s="182">
        <f t="shared" si="1189"/>
        <v>0</v>
      </c>
      <c r="I544" s="182"/>
      <c r="J544" s="182">
        <f t="shared" si="1190"/>
        <v>0</v>
      </c>
      <c r="K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2">
        <f t="shared" si="1191"/>
        <v>0</v>
      </c>
      <c r="AF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2">
        <f t="shared" si="1192"/>
        <v>0</v>
      </c>
      <c r="AJ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2">
        <f t="shared" si="1193"/>
        <v>0</v>
      </c>
      <c r="AN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2">
        <f t="shared" si="1194"/>
        <v>0</v>
      </c>
      <c r="AR544" s="182">
        <f t="shared" si="1195"/>
        <v>0</v>
      </c>
    </row>
    <row r="545" spans="2:44" x14ac:dyDescent="0.25">
      <c r="B545" s="180" t="s">
        <v>1293</v>
      </c>
      <c r="C545" s="181" t="s">
        <v>510</v>
      </c>
      <c r="D5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2">
        <f t="shared" si="1188"/>
        <v>0</v>
      </c>
      <c r="G545" s="182"/>
      <c r="H545" s="182">
        <f t="shared" si="1189"/>
        <v>0</v>
      </c>
      <c r="I545" s="182"/>
      <c r="J545" s="182">
        <f t="shared" si="1190"/>
        <v>0</v>
      </c>
      <c r="K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2">
        <f t="shared" si="1191"/>
        <v>0</v>
      </c>
      <c r="AF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2">
        <f t="shared" si="1192"/>
        <v>0</v>
      </c>
      <c r="AJ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2">
        <f t="shared" si="1193"/>
        <v>0</v>
      </c>
      <c r="AN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2">
        <f t="shared" si="1194"/>
        <v>0</v>
      </c>
      <c r="AR545" s="182">
        <f t="shared" si="1195"/>
        <v>0</v>
      </c>
    </row>
    <row r="546" spans="2:44" x14ac:dyDescent="0.25">
      <c r="B546" s="180" t="s">
        <v>1294</v>
      </c>
      <c r="C546" s="181" t="s">
        <v>1295</v>
      </c>
      <c r="D5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2">
        <f t="shared" si="1188"/>
        <v>0</v>
      </c>
      <c r="G546" s="182"/>
      <c r="H546" s="182">
        <f t="shared" si="1189"/>
        <v>0</v>
      </c>
      <c r="I546" s="182"/>
      <c r="J546" s="182">
        <f t="shared" si="1190"/>
        <v>0</v>
      </c>
      <c r="K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2">
        <f t="shared" si="1191"/>
        <v>0</v>
      </c>
      <c r="AF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2">
        <f t="shared" si="1192"/>
        <v>0</v>
      </c>
      <c r="AJ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2">
        <f t="shared" si="1193"/>
        <v>0</v>
      </c>
      <c r="AN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2">
        <f t="shared" si="1194"/>
        <v>0</v>
      </c>
      <c r="AR546" s="182">
        <f t="shared" si="1195"/>
        <v>0</v>
      </c>
    </row>
    <row r="547" spans="2:44" x14ac:dyDescent="0.25">
      <c r="B547" s="180" t="s">
        <v>1296</v>
      </c>
      <c r="C547" s="181" t="s">
        <v>1297</v>
      </c>
      <c r="D5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2">
        <f t="shared" si="1188"/>
        <v>0</v>
      </c>
      <c r="G547" s="182"/>
      <c r="H547" s="182">
        <f t="shared" si="1189"/>
        <v>0</v>
      </c>
      <c r="I547" s="182"/>
      <c r="J547" s="182">
        <f t="shared" si="1190"/>
        <v>0</v>
      </c>
      <c r="K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2">
        <f t="shared" si="1191"/>
        <v>0</v>
      </c>
      <c r="AF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2">
        <f t="shared" si="1192"/>
        <v>0</v>
      </c>
      <c r="AJ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2">
        <f t="shared" si="1193"/>
        <v>0</v>
      </c>
      <c r="AN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2">
        <f t="shared" si="1194"/>
        <v>0</v>
      </c>
      <c r="AR547" s="182">
        <f t="shared" si="1195"/>
        <v>0</v>
      </c>
    </row>
    <row r="548" spans="2:44" x14ac:dyDescent="0.25">
      <c r="B548" s="180" t="s">
        <v>1298</v>
      </c>
      <c r="C548" s="181" t="s">
        <v>1299</v>
      </c>
      <c r="D5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2">
        <f t="shared" si="1188"/>
        <v>0</v>
      </c>
      <c r="G548" s="182"/>
      <c r="H548" s="182">
        <f t="shared" si="1189"/>
        <v>0</v>
      </c>
      <c r="I548" s="182"/>
      <c r="J548" s="182">
        <f t="shared" si="1190"/>
        <v>0</v>
      </c>
      <c r="K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2">
        <f t="shared" si="1191"/>
        <v>0</v>
      </c>
      <c r="AF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2">
        <f t="shared" si="1192"/>
        <v>0</v>
      </c>
      <c r="AJ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2">
        <f t="shared" si="1193"/>
        <v>0</v>
      </c>
      <c r="AN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2">
        <f t="shared" si="1194"/>
        <v>0</v>
      </c>
      <c r="AR548" s="182">
        <f t="shared" si="1195"/>
        <v>0</v>
      </c>
    </row>
    <row r="549" spans="2:44" x14ac:dyDescent="0.25">
      <c r="B549" s="180" t="s">
        <v>1300</v>
      </c>
      <c r="C549" s="181" t="s">
        <v>1301</v>
      </c>
      <c r="D5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2">
        <f t="shared" si="1188"/>
        <v>0</v>
      </c>
      <c r="G549" s="182"/>
      <c r="H549" s="182">
        <f t="shared" si="1189"/>
        <v>0</v>
      </c>
      <c r="I549" s="182"/>
      <c r="J549" s="182">
        <f t="shared" si="1190"/>
        <v>0</v>
      </c>
      <c r="K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2">
        <f t="shared" si="1191"/>
        <v>0</v>
      </c>
      <c r="AF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2">
        <f t="shared" si="1192"/>
        <v>0</v>
      </c>
      <c r="AJ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2">
        <f t="shared" si="1193"/>
        <v>0</v>
      </c>
      <c r="AN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2">
        <f t="shared" si="1194"/>
        <v>0</v>
      </c>
      <c r="AR549" s="182">
        <f t="shared" si="1195"/>
        <v>0</v>
      </c>
    </row>
    <row r="550" spans="2:44" x14ac:dyDescent="0.25">
      <c r="B550" s="180" t="s">
        <v>1302</v>
      </c>
      <c r="C550" s="181" t="s">
        <v>1303</v>
      </c>
      <c r="D5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2">
        <f t="shared" si="1188"/>
        <v>0</v>
      </c>
      <c r="G550" s="182"/>
      <c r="H550" s="182">
        <f t="shared" si="1189"/>
        <v>0</v>
      </c>
      <c r="I550" s="182"/>
      <c r="J550" s="182">
        <f t="shared" si="1190"/>
        <v>0</v>
      </c>
      <c r="K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2">
        <f t="shared" si="1191"/>
        <v>0</v>
      </c>
      <c r="AF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2">
        <f t="shared" si="1192"/>
        <v>0</v>
      </c>
      <c r="AJ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2">
        <f t="shared" si="1193"/>
        <v>0</v>
      </c>
      <c r="AN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2">
        <f t="shared" si="1194"/>
        <v>0</v>
      </c>
      <c r="AR550" s="182">
        <f t="shared" si="1195"/>
        <v>0</v>
      </c>
    </row>
    <row r="551" spans="2:44" x14ac:dyDescent="0.25">
      <c r="B551" s="180" t="s">
        <v>1304</v>
      </c>
      <c r="C551" s="181" t="s">
        <v>1305</v>
      </c>
      <c r="D5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2">
        <f t="shared" si="1188"/>
        <v>0</v>
      </c>
      <c r="G551" s="182"/>
      <c r="H551" s="182">
        <f t="shared" si="1189"/>
        <v>0</v>
      </c>
      <c r="I551" s="182"/>
      <c r="J551" s="182">
        <f t="shared" si="1190"/>
        <v>0</v>
      </c>
      <c r="K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2">
        <f t="shared" si="1191"/>
        <v>0</v>
      </c>
      <c r="AF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2">
        <f t="shared" si="1192"/>
        <v>0</v>
      </c>
      <c r="AJ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2">
        <f t="shared" si="1193"/>
        <v>0</v>
      </c>
      <c r="AN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2">
        <f t="shared" si="1194"/>
        <v>0</v>
      </c>
      <c r="AR551" s="182">
        <f t="shared" si="1195"/>
        <v>0</v>
      </c>
    </row>
    <row r="552" spans="2:44" x14ac:dyDescent="0.25">
      <c r="B552" s="180" t="s">
        <v>1306</v>
      </c>
      <c r="C552" s="181" t="s">
        <v>1307</v>
      </c>
      <c r="D5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2">
        <f t="shared" si="1188"/>
        <v>0</v>
      </c>
      <c r="G552" s="182"/>
      <c r="H552" s="182">
        <f t="shared" si="1189"/>
        <v>0</v>
      </c>
      <c r="I552" s="182"/>
      <c r="J552" s="182">
        <f t="shared" si="1190"/>
        <v>0</v>
      </c>
      <c r="K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2">
        <f t="shared" si="1191"/>
        <v>0</v>
      </c>
      <c r="AF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2">
        <f t="shared" si="1192"/>
        <v>0</v>
      </c>
      <c r="AJ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2">
        <f t="shared" si="1193"/>
        <v>0</v>
      </c>
      <c r="AN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2">
        <f t="shared" si="1194"/>
        <v>0</v>
      </c>
      <c r="AR552" s="182">
        <f t="shared" si="1195"/>
        <v>0</v>
      </c>
    </row>
    <row r="553" spans="2:44" x14ac:dyDescent="0.25">
      <c r="B553" s="180" t="s">
        <v>1308</v>
      </c>
      <c r="C553" s="181" t="s">
        <v>1309</v>
      </c>
      <c r="D5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2">
        <f t="shared" si="1188"/>
        <v>0</v>
      </c>
      <c r="G553" s="182"/>
      <c r="H553" s="182">
        <f t="shared" si="1189"/>
        <v>0</v>
      </c>
      <c r="I553" s="182"/>
      <c r="J553" s="182">
        <f t="shared" si="1190"/>
        <v>0</v>
      </c>
      <c r="K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2">
        <f t="shared" si="1191"/>
        <v>0</v>
      </c>
      <c r="AF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2">
        <f t="shared" si="1192"/>
        <v>0</v>
      </c>
      <c r="AJ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2">
        <f t="shared" si="1193"/>
        <v>0</v>
      </c>
      <c r="AN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2">
        <f t="shared" si="1194"/>
        <v>0</v>
      </c>
      <c r="AR553" s="182">
        <f t="shared" si="1195"/>
        <v>0</v>
      </c>
    </row>
    <row r="554" spans="2:44" x14ac:dyDescent="0.25">
      <c r="B554" s="180" t="s">
        <v>1310</v>
      </c>
      <c r="C554" s="181" t="s">
        <v>1311</v>
      </c>
      <c r="D5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2">
        <f t="shared" si="1188"/>
        <v>0</v>
      </c>
      <c r="G554" s="182"/>
      <c r="H554" s="182">
        <f t="shared" si="1189"/>
        <v>0</v>
      </c>
      <c r="I554" s="182"/>
      <c r="J554" s="182">
        <f t="shared" si="1190"/>
        <v>0</v>
      </c>
      <c r="K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2">
        <f t="shared" si="1191"/>
        <v>0</v>
      </c>
      <c r="AF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2">
        <f t="shared" si="1192"/>
        <v>0</v>
      </c>
      <c r="AJ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2">
        <f t="shared" si="1193"/>
        <v>0</v>
      </c>
      <c r="AN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2">
        <f t="shared" si="1194"/>
        <v>0</v>
      </c>
      <c r="AR554" s="182">
        <f t="shared" si="1195"/>
        <v>0</v>
      </c>
    </row>
    <row r="555" spans="2:44" x14ac:dyDescent="0.25">
      <c r="B555" s="180" t="s">
        <v>1312</v>
      </c>
      <c r="C555" s="181" t="s">
        <v>1313</v>
      </c>
      <c r="D5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2">
        <f t="shared" si="1188"/>
        <v>0</v>
      </c>
      <c r="G555" s="182"/>
      <c r="H555" s="182">
        <f t="shared" si="1189"/>
        <v>0</v>
      </c>
      <c r="I555" s="182"/>
      <c r="J555" s="182">
        <f t="shared" si="1190"/>
        <v>0</v>
      </c>
      <c r="K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2">
        <f t="shared" si="1191"/>
        <v>0</v>
      </c>
      <c r="AF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2">
        <f t="shared" si="1192"/>
        <v>0</v>
      </c>
      <c r="AJ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2">
        <f t="shared" si="1193"/>
        <v>0</v>
      </c>
      <c r="AN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2">
        <f t="shared" si="1194"/>
        <v>0</v>
      </c>
      <c r="AR555" s="182">
        <f t="shared" si="1195"/>
        <v>0</v>
      </c>
    </row>
    <row r="556" spans="2:44" x14ac:dyDescent="0.25">
      <c r="B556" s="180" t="s">
        <v>1314</v>
      </c>
      <c r="C556" s="181" t="s">
        <v>1315</v>
      </c>
      <c r="D5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2">
        <f t="shared" si="1188"/>
        <v>0</v>
      </c>
      <c r="G556" s="182"/>
      <c r="H556" s="182">
        <f t="shared" si="1189"/>
        <v>0</v>
      </c>
      <c r="I556" s="182"/>
      <c r="J556" s="182">
        <f t="shared" si="1190"/>
        <v>0</v>
      </c>
      <c r="K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2">
        <f t="shared" si="1191"/>
        <v>0</v>
      </c>
      <c r="AF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2">
        <f t="shared" si="1192"/>
        <v>0</v>
      </c>
      <c r="AJ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2">
        <f t="shared" si="1193"/>
        <v>0</v>
      </c>
      <c r="AN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2">
        <f t="shared" si="1194"/>
        <v>0</v>
      </c>
      <c r="AR556" s="182">
        <f t="shared" si="1195"/>
        <v>0</v>
      </c>
    </row>
    <row r="557" spans="2:44" x14ac:dyDescent="0.25">
      <c r="B557" s="180" t="s">
        <v>1316</v>
      </c>
      <c r="C557" s="181" t="s">
        <v>1317</v>
      </c>
      <c r="D5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2">
        <f t="shared" si="1188"/>
        <v>0</v>
      </c>
      <c r="G557" s="182"/>
      <c r="H557" s="182">
        <f t="shared" si="1189"/>
        <v>0</v>
      </c>
      <c r="I557" s="182"/>
      <c r="J557" s="182">
        <f t="shared" si="1190"/>
        <v>0</v>
      </c>
      <c r="K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2">
        <f t="shared" si="1191"/>
        <v>0</v>
      </c>
      <c r="AF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2">
        <f t="shared" si="1192"/>
        <v>0</v>
      </c>
      <c r="AJ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2">
        <f t="shared" si="1193"/>
        <v>0</v>
      </c>
      <c r="AN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2">
        <f t="shared" si="1194"/>
        <v>0</v>
      </c>
      <c r="AR557" s="182">
        <f t="shared" si="1195"/>
        <v>0</v>
      </c>
    </row>
    <row r="558" spans="2:44" x14ac:dyDescent="0.25">
      <c r="B558" s="180" t="s">
        <v>1318</v>
      </c>
      <c r="C558" s="181" t="s">
        <v>1319</v>
      </c>
      <c r="D5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2">
        <f t="shared" si="1188"/>
        <v>0</v>
      </c>
      <c r="G558" s="182"/>
      <c r="H558" s="182">
        <f t="shared" si="1189"/>
        <v>0</v>
      </c>
      <c r="I558" s="182"/>
      <c r="J558" s="182">
        <f t="shared" si="1190"/>
        <v>0</v>
      </c>
      <c r="K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2">
        <f t="shared" si="1191"/>
        <v>0</v>
      </c>
      <c r="AF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2">
        <f t="shared" si="1192"/>
        <v>0</v>
      </c>
      <c r="AJ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2">
        <f t="shared" si="1193"/>
        <v>0</v>
      </c>
      <c r="AN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2">
        <f t="shared" si="1194"/>
        <v>0</v>
      </c>
      <c r="AR558" s="182">
        <f t="shared" si="1195"/>
        <v>0</v>
      </c>
    </row>
    <row r="559" spans="2:44" x14ac:dyDescent="0.25">
      <c r="B559" s="180" t="s">
        <v>1320</v>
      </c>
      <c r="C559" s="181" t="s">
        <v>1321</v>
      </c>
      <c r="D5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2">
        <f t="shared" si="1188"/>
        <v>0</v>
      </c>
      <c r="G559" s="182"/>
      <c r="H559" s="182">
        <f t="shared" si="1189"/>
        <v>0</v>
      </c>
      <c r="I559" s="182"/>
      <c r="J559" s="182">
        <f t="shared" si="1190"/>
        <v>0</v>
      </c>
      <c r="K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2">
        <f t="shared" si="1191"/>
        <v>0</v>
      </c>
      <c r="AF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2">
        <f t="shared" si="1192"/>
        <v>0</v>
      </c>
      <c r="AJ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2">
        <f t="shared" si="1193"/>
        <v>0</v>
      </c>
      <c r="AN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2">
        <f t="shared" si="1194"/>
        <v>0</v>
      </c>
      <c r="AR559" s="182">
        <f t="shared" si="1195"/>
        <v>0</v>
      </c>
    </row>
    <row r="560" spans="2:44" x14ac:dyDescent="0.25">
      <c r="B560" s="177" t="s">
        <v>1322</v>
      </c>
      <c r="C560" s="178" t="s">
        <v>1323</v>
      </c>
      <c r="D560" s="179">
        <f>SUM(D561:D565)</f>
        <v>0</v>
      </c>
      <c r="E560" s="179">
        <f>SUM(E561:E565)</f>
        <v>0</v>
      </c>
      <c r="F560" s="179">
        <f t="shared" ref="F560:F565" si="1196">D560+E560</f>
        <v>0</v>
      </c>
      <c r="G560" s="179">
        <f>SUM(G561:G565)</f>
        <v>0</v>
      </c>
      <c r="H560" s="179">
        <f t="shared" ref="H560:H565" si="1197">F560-G560</f>
        <v>0</v>
      </c>
      <c r="I560" s="179">
        <f>SUM(I561:I565)</f>
        <v>0</v>
      </c>
      <c r="J560" s="179">
        <f t="shared" ref="J560:J565" si="1198">F560-I560</f>
        <v>0</v>
      </c>
      <c r="K560" s="179">
        <f t="shared" ref="K560:AD560" si="1199">SUM(K561:K565)</f>
        <v>0</v>
      </c>
      <c r="L560" s="179">
        <f t="shared" si="1199"/>
        <v>0</v>
      </c>
      <c r="M560" s="179">
        <f t="shared" si="1199"/>
        <v>0</v>
      </c>
      <c r="N560" s="179">
        <f t="shared" si="1199"/>
        <v>0</v>
      </c>
      <c r="O560" s="179">
        <f t="shared" si="1199"/>
        <v>0</v>
      </c>
      <c r="P560" s="179">
        <f t="shared" ref="P560:Q560" si="1200">SUM(P561:P565)</f>
        <v>0</v>
      </c>
      <c r="Q560" s="179">
        <f t="shared" si="1200"/>
        <v>0</v>
      </c>
      <c r="R560" s="179">
        <f t="shared" si="1199"/>
        <v>0</v>
      </c>
      <c r="S560" s="179">
        <f t="shared" si="1199"/>
        <v>0</v>
      </c>
      <c r="T560" s="179">
        <f t="shared" ref="T560" si="1201">SUM(T561:T565)</f>
        <v>0</v>
      </c>
      <c r="U560" s="179">
        <f t="shared" si="1199"/>
        <v>0</v>
      </c>
      <c r="V560" s="179">
        <f t="shared" si="1199"/>
        <v>0</v>
      </c>
      <c r="W560" s="179">
        <f t="shared" ref="W560" si="1202">SUM(W561:W565)</f>
        <v>0</v>
      </c>
      <c r="X560" s="179">
        <f t="shared" si="1199"/>
        <v>0</v>
      </c>
      <c r="Y560" s="179">
        <f t="shared" ref="Y560:Z560" si="1203">SUM(Y561:Y565)</f>
        <v>0</v>
      </c>
      <c r="Z560" s="179">
        <f t="shared" si="1203"/>
        <v>0</v>
      </c>
      <c r="AA560" s="179">
        <f t="shared" si="1199"/>
        <v>0</v>
      </c>
      <c r="AB560" s="179">
        <f t="shared" si="1199"/>
        <v>0</v>
      </c>
      <c r="AC560" s="179">
        <f t="shared" si="1199"/>
        <v>0</v>
      </c>
      <c r="AD560" s="179">
        <f t="shared" si="1199"/>
        <v>0</v>
      </c>
      <c r="AE560" s="179">
        <f t="shared" ref="AE560:AE565" si="1204">AB560+AC560+AD560</f>
        <v>0</v>
      </c>
      <c r="AF560" s="179">
        <f>SUM(AF561:AF565)</f>
        <v>0</v>
      </c>
      <c r="AG560" s="179">
        <f>SUM(AG561:AG565)</f>
        <v>0</v>
      </c>
      <c r="AH560" s="179">
        <f>SUM(AH561:AH565)</f>
        <v>0</v>
      </c>
      <c r="AI560" s="179">
        <f t="shared" ref="AI560:AI565" si="1205">AF560+AG560+AH560</f>
        <v>0</v>
      </c>
      <c r="AJ560" s="179">
        <f>SUM(AJ561:AJ565)</f>
        <v>0</v>
      </c>
      <c r="AK560" s="179">
        <f>SUM(AK561:AK565)</f>
        <v>0</v>
      </c>
      <c r="AL560" s="179">
        <f>SUM(AL561:AL565)</f>
        <v>0</v>
      </c>
      <c r="AM560" s="179">
        <f t="shared" ref="AM560:AM565" si="1206">AJ560+AK560+AL560</f>
        <v>0</v>
      </c>
      <c r="AN560" s="179">
        <f>SUM(AN561:AN565)</f>
        <v>0</v>
      </c>
      <c r="AO560" s="179">
        <f>SUM(AO561:AO565)</f>
        <v>0</v>
      </c>
      <c r="AP560" s="179">
        <f>SUM(AP561:AP565)</f>
        <v>0</v>
      </c>
      <c r="AQ560" s="179">
        <f t="shared" ref="AQ560:AQ565" si="1207">AN560+AO560+AP560</f>
        <v>0</v>
      </c>
      <c r="AR560" s="179">
        <f t="shared" ref="AR560:AR565" si="1208">AE560+AI560+AM560+AQ560</f>
        <v>0</v>
      </c>
    </row>
    <row r="561" spans="2:44" x14ac:dyDescent="0.25">
      <c r="B561" s="180" t="s">
        <v>1324</v>
      </c>
      <c r="C561" s="181" t="s">
        <v>1325</v>
      </c>
      <c r="D5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2">
        <f t="shared" si="1196"/>
        <v>0</v>
      </c>
      <c r="G561" s="182"/>
      <c r="H561" s="182">
        <f t="shared" si="1197"/>
        <v>0</v>
      </c>
      <c r="I561" s="182"/>
      <c r="J561" s="182">
        <f t="shared" si="1198"/>
        <v>0</v>
      </c>
      <c r="K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2">
        <f t="shared" si="1204"/>
        <v>0</v>
      </c>
      <c r="AF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2">
        <f t="shared" si="1205"/>
        <v>0</v>
      </c>
      <c r="AJ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2">
        <f t="shared" si="1206"/>
        <v>0</v>
      </c>
      <c r="AN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2">
        <f t="shared" si="1207"/>
        <v>0</v>
      </c>
      <c r="AR561" s="182">
        <f t="shared" si="1208"/>
        <v>0</v>
      </c>
    </row>
    <row r="562" spans="2:44" x14ac:dyDescent="0.25">
      <c r="B562" s="180" t="s">
        <v>1326</v>
      </c>
      <c r="C562" s="181" t="s">
        <v>1327</v>
      </c>
      <c r="D5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2">
        <f t="shared" si="1196"/>
        <v>0</v>
      </c>
      <c r="G562" s="182"/>
      <c r="H562" s="182">
        <f t="shared" si="1197"/>
        <v>0</v>
      </c>
      <c r="I562" s="182"/>
      <c r="J562" s="182">
        <f t="shared" si="1198"/>
        <v>0</v>
      </c>
      <c r="K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2">
        <f t="shared" si="1204"/>
        <v>0</v>
      </c>
      <c r="AF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2">
        <f t="shared" si="1205"/>
        <v>0</v>
      </c>
      <c r="AJ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2">
        <f t="shared" si="1206"/>
        <v>0</v>
      </c>
      <c r="AN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2">
        <f t="shared" si="1207"/>
        <v>0</v>
      </c>
      <c r="AR562" s="182">
        <f t="shared" si="1208"/>
        <v>0</v>
      </c>
    </row>
    <row r="563" spans="2:44" x14ac:dyDescent="0.25">
      <c r="B563" s="180" t="s">
        <v>1328</v>
      </c>
      <c r="C563" s="181" t="s">
        <v>1329</v>
      </c>
      <c r="D5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2">
        <f t="shared" si="1196"/>
        <v>0</v>
      </c>
      <c r="G563" s="182"/>
      <c r="H563" s="182">
        <f t="shared" si="1197"/>
        <v>0</v>
      </c>
      <c r="I563" s="182"/>
      <c r="J563" s="182">
        <f t="shared" si="1198"/>
        <v>0</v>
      </c>
      <c r="K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2">
        <f t="shared" si="1204"/>
        <v>0</v>
      </c>
      <c r="AF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2">
        <f t="shared" si="1205"/>
        <v>0</v>
      </c>
      <c r="AJ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2">
        <f t="shared" si="1206"/>
        <v>0</v>
      </c>
      <c r="AN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2">
        <f t="shared" si="1207"/>
        <v>0</v>
      </c>
      <c r="AR563" s="182">
        <f t="shared" si="1208"/>
        <v>0</v>
      </c>
    </row>
    <row r="564" spans="2:44" x14ac:dyDescent="0.25">
      <c r="B564" s="180" t="s">
        <v>1330</v>
      </c>
      <c r="C564" s="181" t="s">
        <v>1331</v>
      </c>
      <c r="D5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2">
        <f t="shared" si="1196"/>
        <v>0</v>
      </c>
      <c r="G564" s="182"/>
      <c r="H564" s="182">
        <f t="shared" si="1197"/>
        <v>0</v>
      </c>
      <c r="I564" s="182"/>
      <c r="J564" s="182">
        <f t="shared" si="1198"/>
        <v>0</v>
      </c>
      <c r="K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2">
        <f t="shared" si="1204"/>
        <v>0</v>
      </c>
      <c r="AF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2">
        <f t="shared" si="1205"/>
        <v>0</v>
      </c>
      <c r="AJ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2">
        <f t="shared" si="1206"/>
        <v>0</v>
      </c>
      <c r="AN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2">
        <f t="shared" si="1207"/>
        <v>0</v>
      </c>
      <c r="AR564" s="182">
        <f t="shared" si="1208"/>
        <v>0</v>
      </c>
    </row>
    <row r="565" spans="2:44" x14ac:dyDescent="0.25">
      <c r="B565" s="180" t="s">
        <v>1332</v>
      </c>
      <c r="C565" s="181" t="s">
        <v>1333</v>
      </c>
      <c r="D5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2">
        <f t="shared" si="1196"/>
        <v>0</v>
      </c>
      <c r="G565" s="182"/>
      <c r="H565" s="182">
        <f t="shared" si="1197"/>
        <v>0</v>
      </c>
      <c r="I565" s="182"/>
      <c r="J565" s="182">
        <f t="shared" si="1198"/>
        <v>0</v>
      </c>
      <c r="K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2">
        <f t="shared" si="1204"/>
        <v>0</v>
      </c>
      <c r="AF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2">
        <f t="shared" si="1205"/>
        <v>0</v>
      </c>
      <c r="AJ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2">
        <f t="shared" si="1206"/>
        <v>0</v>
      </c>
      <c r="AN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2">
        <f t="shared" si="1207"/>
        <v>0</v>
      </c>
      <c r="AR565" s="182">
        <f t="shared" si="1208"/>
        <v>0</v>
      </c>
    </row>
    <row r="566" spans="2:44" ht="26.25" x14ac:dyDescent="0.25">
      <c r="B566" s="183"/>
      <c r="C566" s="184" t="s">
        <v>245</v>
      </c>
      <c r="D566" s="185">
        <f>D12+D106+D222+D327+D397+D499+D526+D560</f>
        <v>2800426</v>
      </c>
      <c r="E566" s="185">
        <f>E12+E106+E222+E327+E397+E499+E526+E560</f>
        <v>4767900</v>
      </c>
      <c r="F566" s="185">
        <f t="shared" si="1050"/>
        <v>7568326</v>
      </c>
      <c r="G566" s="185">
        <f>G12+G106+G222+G327+G397+G499+G526+G560</f>
        <v>0</v>
      </c>
      <c r="H566" s="185">
        <f t="shared" si="1052"/>
        <v>7568326</v>
      </c>
      <c r="I566" s="185">
        <f>I12+I106+I222+I327+I397+I499+I526+I560</f>
        <v>0</v>
      </c>
      <c r="J566" s="185">
        <f t="shared" si="1053"/>
        <v>7568326</v>
      </c>
      <c r="K566" s="185">
        <f t="shared" ref="K566:AD566" si="1209">K12+K106+K222+K327+K397+K499+K526+K560</f>
        <v>0</v>
      </c>
      <c r="L566" s="185">
        <f t="shared" si="1209"/>
        <v>0</v>
      </c>
      <c r="M566" s="185">
        <f t="shared" si="1209"/>
        <v>0</v>
      </c>
      <c r="N566" s="185">
        <f t="shared" si="1209"/>
        <v>0</v>
      </c>
      <c r="O566" s="185">
        <f t="shared" si="1209"/>
        <v>0</v>
      </c>
      <c r="P566" s="185">
        <f t="shared" ref="P566:Q566" si="1210">P12+P106+P222+P327+P397+P499+P526+P560</f>
        <v>0</v>
      </c>
      <c r="Q566" s="185">
        <f t="shared" si="1210"/>
        <v>0</v>
      </c>
      <c r="R566" s="185">
        <f t="shared" si="1209"/>
        <v>0</v>
      </c>
      <c r="S566" s="185">
        <f t="shared" si="1209"/>
        <v>0</v>
      </c>
      <c r="T566" s="185">
        <f t="shared" ref="T566" si="1211">T12+T106+T222+T327+T397+T499+T526+T560</f>
        <v>847000</v>
      </c>
      <c r="U566" s="185">
        <f t="shared" si="1209"/>
        <v>6721326</v>
      </c>
      <c r="V566" s="185">
        <f t="shared" si="1209"/>
        <v>0</v>
      </c>
      <c r="W566" s="185">
        <f t="shared" ref="W566" si="1212">W12+W106+W222+W327+W397+W499+W526+W560</f>
        <v>0</v>
      </c>
      <c r="X566" s="185">
        <f t="shared" si="1209"/>
        <v>0</v>
      </c>
      <c r="Y566" s="185">
        <f t="shared" ref="Y566:Z566" si="1213">Y12+Y106+Y222+Y327+Y397+Y499+Y526+Y560</f>
        <v>0</v>
      </c>
      <c r="Z566" s="185">
        <f t="shared" si="1213"/>
        <v>0</v>
      </c>
      <c r="AA566" s="185">
        <f t="shared" si="1209"/>
        <v>0</v>
      </c>
      <c r="AB566" s="185">
        <f t="shared" si="1209"/>
        <v>300000</v>
      </c>
      <c r="AC566" s="185">
        <f t="shared" si="1209"/>
        <v>324875</v>
      </c>
      <c r="AD566" s="185">
        <f t="shared" si="1209"/>
        <v>608360</v>
      </c>
      <c r="AE566" s="185">
        <f t="shared" si="1059"/>
        <v>1233235</v>
      </c>
      <c r="AF566" s="185">
        <f t="shared" ref="AF566:AH566" si="1214">AF12+AF106+AF222+AF327+AF397+AF499+AF526+AF560</f>
        <v>1593400</v>
      </c>
      <c r="AG566" s="185">
        <f t="shared" si="1214"/>
        <v>837200</v>
      </c>
      <c r="AH566" s="185">
        <f t="shared" si="1214"/>
        <v>1804956</v>
      </c>
      <c r="AI566" s="185">
        <f t="shared" si="1060"/>
        <v>4235556</v>
      </c>
      <c r="AJ566" s="185">
        <f t="shared" ref="AJ566:AL566" si="1215">AJ12+AJ106+AJ222+AJ327+AJ397+AJ499+AJ526+AJ560</f>
        <v>214600</v>
      </c>
      <c r="AK566" s="185">
        <f t="shared" si="1215"/>
        <v>48800</v>
      </c>
      <c r="AL566" s="185">
        <f t="shared" si="1215"/>
        <v>482800</v>
      </c>
      <c r="AM566" s="185">
        <f t="shared" si="1061"/>
        <v>746200</v>
      </c>
      <c r="AN566" s="185">
        <f t="shared" ref="AN566:AP566" si="1216">AN12+AN106+AN222+AN327+AN397+AN499+AN526+AN560</f>
        <v>800</v>
      </c>
      <c r="AO566" s="185">
        <f t="shared" si="1216"/>
        <v>11250</v>
      </c>
      <c r="AP566" s="185">
        <f t="shared" si="1216"/>
        <v>1250160</v>
      </c>
      <c r="AQ566" s="185">
        <f t="shared" si="1062"/>
        <v>1262210</v>
      </c>
      <c r="AR566" s="185">
        <f t="shared" si="1063"/>
        <v>7477201</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195"/>
  <sheetViews>
    <sheetView showGridLines="0" topLeftCell="C35" zoomScale="90" zoomScaleNormal="90" workbookViewId="0">
      <selection activeCell="L62" sqref="L62"/>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41.14062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s="465" customFormat="1" ht="26.25" hidden="1" x14ac:dyDescent="0.25">
      <c r="A1" s="471" t="s">
        <v>249</v>
      </c>
      <c r="B1" s="472" t="s">
        <v>250</v>
      </c>
      <c r="C1" s="469" t="s">
        <v>251</v>
      </c>
      <c r="D1" s="469" t="s">
        <v>494</v>
      </c>
      <c r="E1" s="469" t="s">
        <v>496</v>
      </c>
      <c r="F1" s="469" t="s">
        <v>498</v>
      </c>
      <c r="G1" s="469" t="s">
        <v>500</v>
      </c>
      <c r="H1" s="469" t="s">
        <v>502</v>
      </c>
      <c r="I1" s="469" t="s">
        <v>504</v>
      </c>
      <c r="J1" s="469" t="s">
        <v>252</v>
      </c>
      <c r="K1" s="469" t="s">
        <v>507</v>
      </c>
      <c r="L1" s="469" t="s">
        <v>253</v>
      </c>
      <c r="M1" s="469" t="s">
        <v>509</v>
      </c>
      <c r="N1" s="469" t="s">
        <v>511</v>
      </c>
      <c r="O1" s="469" t="s">
        <v>513</v>
      </c>
      <c r="P1" s="469" t="s">
        <v>254</v>
      </c>
      <c r="Q1" s="469" t="s">
        <v>514</v>
      </c>
      <c r="R1" s="469" t="s">
        <v>517</v>
      </c>
      <c r="S1" s="469" t="s">
        <v>255</v>
      </c>
      <c r="T1" s="469" t="s">
        <v>519</v>
      </c>
      <c r="U1" s="469" t="s">
        <v>256</v>
      </c>
      <c r="V1" s="469" t="s">
        <v>520</v>
      </c>
      <c r="W1" s="469" t="s">
        <v>521</v>
      </c>
      <c r="X1" s="469" t="s">
        <v>525</v>
      </c>
      <c r="Y1" s="469" t="s">
        <v>272</v>
      </c>
      <c r="Z1" s="469" t="s">
        <v>526</v>
      </c>
      <c r="AA1" s="469" t="s">
        <v>528</v>
      </c>
      <c r="AB1" s="469" t="s">
        <v>530</v>
      </c>
      <c r="AC1" s="469" t="s">
        <v>273</v>
      </c>
      <c r="AD1" s="469" t="s">
        <v>532</v>
      </c>
      <c r="AE1" s="469" t="s">
        <v>534</v>
      </c>
      <c r="AF1" s="469" t="s">
        <v>536</v>
      </c>
      <c r="AG1" s="469" t="s">
        <v>538</v>
      </c>
      <c r="AH1" s="469" t="s">
        <v>248</v>
      </c>
      <c r="AI1" s="469" t="s">
        <v>540</v>
      </c>
      <c r="AJ1" s="472" t="s">
        <v>257</v>
      </c>
      <c r="AK1" s="469" t="s">
        <v>542</v>
      </c>
      <c r="AL1" s="469" t="s">
        <v>258</v>
      </c>
      <c r="AM1" s="469" t="s">
        <v>544</v>
      </c>
      <c r="AN1" s="469" t="s">
        <v>546</v>
      </c>
      <c r="AO1" s="469" t="s">
        <v>259</v>
      </c>
      <c r="AP1" s="469" t="s">
        <v>548</v>
      </c>
      <c r="AQ1" s="469" t="s">
        <v>550</v>
      </c>
      <c r="AR1" s="469" t="s">
        <v>260</v>
      </c>
      <c r="AS1" s="469" t="s">
        <v>551</v>
      </c>
      <c r="AT1" s="469" t="s">
        <v>553</v>
      </c>
      <c r="AU1" s="469" t="s">
        <v>554</v>
      </c>
      <c r="AV1" s="469" t="s">
        <v>555</v>
      </c>
      <c r="AW1" s="469" t="s">
        <v>557</v>
      </c>
      <c r="AX1" s="469" t="s">
        <v>559</v>
      </c>
      <c r="AY1" s="469" t="s">
        <v>560</v>
      </c>
      <c r="AZ1" s="469" t="s">
        <v>261</v>
      </c>
      <c r="BA1" s="469" t="s">
        <v>562</v>
      </c>
      <c r="BB1" s="469" t="s">
        <v>564</v>
      </c>
      <c r="BC1" s="469" t="s">
        <v>566</v>
      </c>
      <c r="BD1" s="469" t="s">
        <v>568</v>
      </c>
      <c r="BE1" s="469" t="s">
        <v>570</v>
      </c>
      <c r="BF1" s="469" t="s">
        <v>572</v>
      </c>
      <c r="BG1" s="469" t="s">
        <v>574</v>
      </c>
      <c r="BH1" s="469" t="s">
        <v>576</v>
      </c>
      <c r="BI1" s="469" t="s">
        <v>274</v>
      </c>
      <c r="BJ1" s="469" t="s">
        <v>578</v>
      </c>
      <c r="BK1" s="469" t="s">
        <v>580</v>
      </c>
      <c r="BL1" s="469" t="s">
        <v>582</v>
      </c>
      <c r="BM1" s="469" t="s">
        <v>584</v>
      </c>
      <c r="BN1" s="469" t="s">
        <v>586</v>
      </c>
      <c r="BO1" s="469" t="s">
        <v>588</v>
      </c>
      <c r="BP1" s="469" t="s">
        <v>590</v>
      </c>
      <c r="BQ1" s="469" t="s">
        <v>592</v>
      </c>
      <c r="BR1" s="469" t="s">
        <v>594</v>
      </c>
      <c r="BS1" s="469" t="s">
        <v>596</v>
      </c>
      <c r="BT1" s="472" t="s">
        <v>262</v>
      </c>
      <c r="BU1" s="469" t="s">
        <v>263</v>
      </c>
      <c r="BV1" s="469" t="s">
        <v>598</v>
      </c>
      <c r="BW1" s="469" t="s">
        <v>264</v>
      </c>
      <c r="BX1" s="469" t="s">
        <v>600</v>
      </c>
      <c r="BY1" s="469" t="s">
        <v>602</v>
      </c>
      <c r="BZ1" s="472" t="s">
        <v>265</v>
      </c>
      <c r="CA1" s="469" t="s">
        <v>266</v>
      </c>
      <c r="CB1" s="469" t="s">
        <v>604</v>
      </c>
      <c r="CC1" s="469" t="s">
        <v>267</v>
      </c>
      <c r="CD1" s="469" t="s">
        <v>606</v>
      </c>
      <c r="CE1" s="469" t="s">
        <v>608</v>
      </c>
      <c r="CF1" s="469" t="s">
        <v>610</v>
      </c>
      <c r="CG1" s="472" t="s">
        <v>268</v>
      </c>
      <c r="CH1" s="469" t="s">
        <v>616</v>
      </c>
      <c r="CI1" s="469" t="s">
        <v>618</v>
      </c>
      <c r="CJ1" s="469" t="s">
        <v>269</v>
      </c>
      <c r="CK1" s="469" t="s">
        <v>612</v>
      </c>
      <c r="CL1" s="469" t="s">
        <v>614</v>
      </c>
      <c r="CM1" s="469" t="s">
        <v>270</v>
      </c>
      <c r="CN1" s="469" t="s">
        <v>620</v>
      </c>
      <c r="CO1" s="469" t="s">
        <v>271</v>
      </c>
      <c r="CP1" s="469" t="s">
        <v>621</v>
      </c>
      <c r="CQ1" s="468" t="s">
        <v>275</v>
      </c>
      <c r="CR1" s="472" t="s">
        <v>276</v>
      </c>
      <c r="CS1" s="469" t="s">
        <v>622</v>
      </c>
      <c r="CT1" s="469" t="s">
        <v>623</v>
      </c>
      <c r="CU1" s="469" t="s">
        <v>625</v>
      </c>
      <c r="CV1" s="469" t="s">
        <v>277</v>
      </c>
      <c r="CW1" s="469" t="s">
        <v>627</v>
      </c>
      <c r="CX1" s="469" t="s">
        <v>629</v>
      </c>
      <c r="CY1" s="469" t="s">
        <v>631</v>
      </c>
      <c r="CZ1" s="469" t="s">
        <v>633</v>
      </c>
      <c r="DA1" s="469" t="s">
        <v>635</v>
      </c>
      <c r="DB1" s="469" t="s">
        <v>637</v>
      </c>
      <c r="DC1" s="472" t="s">
        <v>278</v>
      </c>
      <c r="DD1" s="469" t="s">
        <v>279</v>
      </c>
      <c r="DE1" s="469" t="s">
        <v>639</v>
      </c>
      <c r="DF1" s="469" t="s">
        <v>280</v>
      </c>
      <c r="DG1" s="469" t="s">
        <v>641</v>
      </c>
      <c r="DH1" s="469" t="s">
        <v>643</v>
      </c>
      <c r="DI1" s="469" t="s">
        <v>645</v>
      </c>
      <c r="DJ1" s="469" t="s">
        <v>647</v>
      </c>
      <c r="DK1" s="469" t="s">
        <v>649</v>
      </c>
      <c r="DL1" s="469" t="s">
        <v>651</v>
      </c>
      <c r="DM1" s="469" t="s">
        <v>653</v>
      </c>
      <c r="DN1" s="469" t="s">
        <v>281</v>
      </c>
      <c r="DO1" s="469" t="s">
        <v>655</v>
      </c>
      <c r="DP1" s="469" t="s">
        <v>657</v>
      </c>
      <c r="DQ1" s="469" t="s">
        <v>659</v>
      </c>
      <c r="DR1" s="472" t="s">
        <v>282</v>
      </c>
      <c r="DS1" s="469" t="s">
        <v>661</v>
      </c>
      <c r="DT1" s="469" t="s">
        <v>283</v>
      </c>
      <c r="DU1" s="469" t="s">
        <v>663</v>
      </c>
      <c r="DV1" s="469" t="s">
        <v>284</v>
      </c>
      <c r="DW1" s="469" t="s">
        <v>665</v>
      </c>
      <c r="DX1" s="469" t="s">
        <v>667</v>
      </c>
      <c r="DY1" s="469" t="s">
        <v>669</v>
      </c>
      <c r="DZ1" s="469" t="s">
        <v>671</v>
      </c>
      <c r="EA1" s="469" t="s">
        <v>673</v>
      </c>
      <c r="EB1" s="469" t="s">
        <v>675</v>
      </c>
      <c r="EC1" s="469" t="s">
        <v>677</v>
      </c>
      <c r="ED1" s="469" t="s">
        <v>679</v>
      </c>
      <c r="EE1" s="469" t="s">
        <v>681</v>
      </c>
      <c r="EF1" s="469" t="s">
        <v>683</v>
      </c>
      <c r="EG1" s="469" t="s">
        <v>685</v>
      </c>
      <c r="EH1" s="472" t="s">
        <v>285</v>
      </c>
      <c r="EI1" s="469" t="s">
        <v>687</v>
      </c>
      <c r="EJ1" s="469" t="s">
        <v>286</v>
      </c>
      <c r="EK1" s="469" t="s">
        <v>689</v>
      </c>
      <c r="EL1" s="469" t="s">
        <v>691</v>
      </c>
      <c r="EM1" s="469" t="s">
        <v>287</v>
      </c>
      <c r="EN1" s="469" t="s">
        <v>693</v>
      </c>
      <c r="EO1" s="469" t="s">
        <v>695</v>
      </c>
      <c r="EP1" s="469" t="s">
        <v>288</v>
      </c>
      <c r="EQ1" s="469" t="s">
        <v>697</v>
      </c>
      <c r="ER1" s="469" t="s">
        <v>699</v>
      </c>
      <c r="ES1" s="469" t="s">
        <v>701</v>
      </c>
      <c r="ET1" s="469" t="s">
        <v>289</v>
      </c>
      <c r="EU1" s="469" t="s">
        <v>703</v>
      </c>
      <c r="EV1" s="469" t="s">
        <v>705</v>
      </c>
      <c r="EW1" s="472" t="s">
        <v>290</v>
      </c>
      <c r="EX1" s="469" t="s">
        <v>291</v>
      </c>
      <c r="EY1" s="469" t="s">
        <v>707</v>
      </c>
      <c r="EZ1" s="469" t="s">
        <v>709</v>
      </c>
      <c r="FA1" s="469" t="s">
        <v>711</v>
      </c>
      <c r="FB1" s="469" t="s">
        <v>713</v>
      </c>
      <c r="FC1" s="469" t="s">
        <v>292</v>
      </c>
      <c r="FD1" s="469" t="s">
        <v>715</v>
      </c>
      <c r="FE1" s="469" t="s">
        <v>717</v>
      </c>
      <c r="FF1" s="469" t="s">
        <v>719</v>
      </c>
      <c r="FG1" s="469" t="s">
        <v>721</v>
      </c>
      <c r="FH1" s="469" t="s">
        <v>723</v>
      </c>
      <c r="FI1" s="469" t="s">
        <v>293</v>
      </c>
      <c r="FJ1" s="469" t="s">
        <v>726</v>
      </c>
      <c r="FK1" s="469" t="s">
        <v>294</v>
      </c>
      <c r="FL1" s="469" t="s">
        <v>729</v>
      </c>
      <c r="FM1" s="469" t="s">
        <v>730</v>
      </c>
      <c r="FN1" s="469" t="s">
        <v>732</v>
      </c>
      <c r="FO1" s="469" t="s">
        <v>295</v>
      </c>
      <c r="FP1" s="469" t="s">
        <v>735</v>
      </c>
      <c r="FQ1" s="469" t="s">
        <v>736</v>
      </c>
      <c r="FR1" s="469" t="s">
        <v>738</v>
      </c>
      <c r="FS1" s="469" t="s">
        <v>296</v>
      </c>
      <c r="FT1" s="469" t="s">
        <v>741</v>
      </c>
      <c r="FU1" s="469" t="s">
        <v>743</v>
      </c>
      <c r="FV1" s="469" t="s">
        <v>745</v>
      </c>
      <c r="FW1" s="472" t="s">
        <v>297</v>
      </c>
      <c r="FX1" s="472" t="s">
        <v>298</v>
      </c>
      <c r="FY1" s="469" t="s">
        <v>304</v>
      </c>
      <c r="FZ1" s="469" t="s">
        <v>747</v>
      </c>
      <c r="GA1" s="469" t="s">
        <v>749</v>
      </c>
      <c r="GB1" s="469" t="s">
        <v>751</v>
      </c>
      <c r="GC1" s="469" t="s">
        <v>753</v>
      </c>
      <c r="GD1" s="469" t="s">
        <v>755</v>
      </c>
      <c r="GE1" s="469" t="s">
        <v>757</v>
      </c>
      <c r="GF1" s="472" t="s">
        <v>299</v>
      </c>
      <c r="GG1" s="469" t="s">
        <v>305</v>
      </c>
      <c r="GH1" s="469" t="s">
        <v>759</v>
      </c>
      <c r="GI1" s="469" t="s">
        <v>761</v>
      </c>
      <c r="GJ1" s="469" t="s">
        <v>762</v>
      </c>
      <c r="GK1" s="469" t="s">
        <v>306</v>
      </c>
      <c r="GL1" s="469" t="s">
        <v>765</v>
      </c>
      <c r="GM1" s="469" t="s">
        <v>766</v>
      </c>
      <c r="GN1" s="472" t="s">
        <v>300</v>
      </c>
      <c r="GO1" s="469" t="s">
        <v>301</v>
      </c>
      <c r="GP1" s="469" t="s">
        <v>768</v>
      </c>
      <c r="GQ1" s="469" t="s">
        <v>770</v>
      </c>
      <c r="GR1" s="469" t="s">
        <v>772</v>
      </c>
      <c r="GS1" s="469" t="s">
        <v>774</v>
      </c>
      <c r="GT1" s="469" t="s">
        <v>776</v>
      </c>
      <c r="GU1" s="472" t="s">
        <v>302</v>
      </c>
      <c r="GV1" s="469" t="s">
        <v>303</v>
      </c>
      <c r="GW1" s="469" t="s">
        <v>778</v>
      </c>
      <c r="GX1" s="469" t="s">
        <v>780</v>
      </c>
      <c r="GY1" s="469" t="s">
        <v>782</v>
      </c>
      <c r="GZ1" s="469" t="s">
        <v>784</v>
      </c>
      <c r="HA1" s="469" t="s">
        <v>786</v>
      </c>
      <c r="HB1" s="469" t="s">
        <v>788</v>
      </c>
      <c r="HC1" s="468" t="s">
        <v>307</v>
      </c>
      <c r="HD1" s="472" t="s">
        <v>308</v>
      </c>
      <c r="HE1" s="469" t="s">
        <v>309</v>
      </c>
      <c r="HF1" s="469" t="s">
        <v>790</v>
      </c>
      <c r="HG1" s="469" t="s">
        <v>792</v>
      </c>
      <c r="HH1" s="469" t="s">
        <v>794</v>
      </c>
      <c r="HI1" s="469" t="s">
        <v>796</v>
      </c>
      <c r="HJ1" s="469" t="s">
        <v>310</v>
      </c>
      <c r="HK1" s="469" t="s">
        <v>799</v>
      </c>
      <c r="HL1" s="469" t="s">
        <v>327</v>
      </c>
      <c r="HM1" s="469" t="s">
        <v>837</v>
      </c>
      <c r="HN1" s="469" t="s">
        <v>839</v>
      </c>
      <c r="HO1" s="469" t="s">
        <v>841</v>
      </c>
      <c r="HP1" s="472" t="s">
        <v>311</v>
      </c>
      <c r="HQ1" s="469" t="s">
        <v>801</v>
      </c>
      <c r="HR1" s="469" t="s">
        <v>803</v>
      </c>
      <c r="HS1" s="469" t="s">
        <v>312</v>
      </c>
      <c r="HT1" s="469" t="s">
        <v>806</v>
      </c>
      <c r="HU1" s="469" t="s">
        <v>808</v>
      </c>
      <c r="HV1" s="469" t="s">
        <v>809</v>
      </c>
      <c r="HW1" s="469" t="s">
        <v>811</v>
      </c>
      <c r="HX1" s="472" t="s">
        <v>313</v>
      </c>
      <c r="HY1" s="469" t="s">
        <v>813</v>
      </c>
      <c r="HZ1" s="469" t="s">
        <v>815</v>
      </c>
      <c r="IA1" s="469" t="s">
        <v>817</v>
      </c>
      <c r="IB1" s="469" t="s">
        <v>314</v>
      </c>
      <c r="IC1" s="469" t="s">
        <v>819</v>
      </c>
      <c r="ID1" s="469" t="s">
        <v>821</v>
      </c>
      <c r="IE1" s="469" t="s">
        <v>315</v>
      </c>
      <c r="IF1" s="469" t="s">
        <v>823</v>
      </c>
      <c r="IG1" s="469" t="s">
        <v>825</v>
      </c>
      <c r="IH1" s="469" t="s">
        <v>316</v>
      </c>
      <c r="II1" s="469" t="s">
        <v>827</v>
      </c>
      <c r="IJ1" s="469" t="s">
        <v>829</v>
      </c>
      <c r="IK1" s="469" t="s">
        <v>831</v>
      </c>
      <c r="IL1" s="469" t="s">
        <v>833</v>
      </c>
      <c r="IM1" s="469" t="s">
        <v>317</v>
      </c>
      <c r="IN1" s="469" t="s">
        <v>835</v>
      </c>
      <c r="IO1" s="472" t="s">
        <v>318</v>
      </c>
      <c r="IP1" s="469" t="s">
        <v>843</v>
      </c>
      <c r="IQ1" s="469" t="s">
        <v>845</v>
      </c>
      <c r="IR1" s="469" t="s">
        <v>319</v>
      </c>
      <c r="IS1" s="469" t="s">
        <v>847</v>
      </c>
      <c r="IT1" s="469" t="s">
        <v>849</v>
      </c>
      <c r="IU1" s="469" t="s">
        <v>851</v>
      </c>
      <c r="IV1" s="472" t="s">
        <v>320</v>
      </c>
      <c r="IW1" s="469" t="s">
        <v>853</v>
      </c>
      <c r="IX1" s="469" t="s">
        <v>321</v>
      </c>
      <c r="IY1" s="469" t="s">
        <v>856</v>
      </c>
      <c r="IZ1" s="469" t="s">
        <v>858</v>
      </c>
      <c r="JA1" s="469" t="s">
        <v>860</v>
      </c>
      <c r="JB1" s="469" t="s">
        <v>862</v>
      </c>
      <c r="JC1" s="469" t="s">
        <v>864</v>
      </c>
      <c r="JD1" s="469" t="s">
        <v>866</v>
      </c>
      <c r="JE1" s="469" t="s">
        <v>322</v>
      </c>
      <c r="JF1" s="469" t="s">
        <v>869</v>
      </c>
      <c r="JG1" s="469" t="s">
        <v>871</v>
      </c>
      <c r="JH1" s="469" t="s">
        <v>873</v>
      </c>
      <c r="JI1" s="469" t="s">
        <v>875</v>
      </c>
      <c r="JJ1" s="469" t="s">
        <v>877</v>
      </c>
      <c r="JK1" s="469" t="s">
        <v>879</v>
      </c>
      <c r="JL1" s="469" t="s">
        <v>881</v>
      </c>
      <c r="JM1" s="469" t="s">
        <v>883</v>
      </c>
      <c r="JN1" s="469" t="s">
        <v>323</v>
      </c>
      <c r="JO1" s="469" t="s">
        <v>886</v>
      </c>
      <c r="JP1" s="469" t="s">
        <v>888</v>
      </c>
      <c r="JQ1" s="469" t="s">
        <v>890</v>
      </c>
      <c r="JR1" s="469" t="s">
        <v>892</v>
      </c>
      <c r="JS1" s="469" t="s">
        <v>893</v>
      </c>
      <c r="JT1" s="469" t="s">
        <v>895</v>
      </c>
      <c r="JU1" s="469" t="s">
        <v>897</v>
      </c>
      <c r="JV1" s="469" t="s">
        <v>899</v>
      </c>
      <c r="JW1" s="469" t="s">
        <v>901</v>
      </c>
      <c r="JX1" s="469" t="s">
        <v>903</v>
      </c>
      <c r="JY1" s="469" t="s">
        <v>905</v>
      </c>
      <c r="JZ1" s="469" t="s">
        <v>907</v>
      </c>
      <c r="KA1" s="469" t="s">
        <v>909</v>
      </c>
      <c r="KB1" s="469" t="s">
        <v>911</v>
      </c>
      <c r="KC1" s="469" t="s">
        <v>913</v>
      </c>
      <c r="KD1" s="469" t="s">
        <v>915</v>
      </c>
      <c r="KE1" s="469" t="s">
        <v>917</v>
      </c>
      <c r="KF1" s="469" t="s">
        <v>919</v>
      </c>
      <c r="KG1" s="469" t="s">
        <v>921</v>
      </c>
      <c r="KH1" s="469" t="s">
        <v>923</v>
      </c>
      <c r="KI1" s="469" t="s">
        <v>925</v>
      </c>
      <c r="KJ1" s="469" t="s">
        <v>927</v>
      </c>
      <c r="KK1" s="469" t="s">
        <v>929</v>
      </c>
      <c r="KL1" s="469" t="s">
        <v>931</v>
      </c>
      <c r="KM1" s="469" t="s">
        <v>933</v>
      </c>
      <c r="KN1" s="469" t="s">
        <v>935</v>
      </c>
      <c r="KO1" s="472" t="s">
        <v>324</v>
      </c>
      <c r="KP1" s="469" t="s">
        <v>937</v>
      </c>
      <c r="KQ1" s="469" t="s">
        <v>325</v>
      </c>
      <c r="KR1" s="469" t="s">
        <v>940</v>
      </c>
      <c r="KS1" s="469" t="s">
        <v>942</v>
      </c>
      <c r="KT1" s="469" t="s">
        <v>944</v>
      </c>
      <c r="KU1" s="469" t="s">
        <v>946</v>
      </c>
      <c r="KV1" s="469" t="s">
        <v>326</v>
      </c>
      <c r="KW1" s="469" t="s">
        <v>949</v>
      </c>
      <c r="KX1" s="469" t="s">
        <v>951</v>
      </c>
      <c r="KY1" s="469" t="s">
        <v>953</v>
      </c>
      <c r="KZ1" s="469" t="s">
        <v>955</v>
      </c>
      <c r="LA1" s="469" t="s">
        <v>957</v>
      </c>
      <c r="LB1" s="469" t="s">
        <v>959</v>
      </c>
      <c r="LC1" s="469" t="s">
        <v>961</v>
      </c>
      <c r="LD1" s="468" t="s">
        <v>328</v>
      </c>
      <c r="LE1" s="472" t="s">
        <v>329</v>
      </c>
      <c r="LF1" s="469" t="s">
        <v>330</v>
      </c>
      <c r="LG1" s="469" t="s">
        <v>344</v>
      </c>
      <c r="LH1" s="469" t="s">
        <v>963</v>
      </c>
      <c r="LI1" s="469" t="s">
        <v>965</v>
      </c>
      <c r="LJ1" s="469" t="s">
        <v>967</v>
      </c>
      <c r="LK1" s="469" t="s">
        <v>969</v>
      </c>
      <c r="LL1" s="469" t="s">
        <v>345</v>
      </c>
      <c r="LM1" s="469" t="s">
        <v>971</v>
      </c>
      <c r="LN1" s="469" t="s">
        <v>346</v>
      </c>
      <c r="LO1" s="469" t="s">
        <v>973</v>
      </c>
      <c r="LP1" s="469" t="s">
        <v>331</v>
      </c>
      <c r="LQ1" s="469" t="s">
        <v>975</v>
      </c>
      <c r="LR1" s="469" t="s">
        <v>347</v>
      </c>
      <c r="LS1" s="469" t="s">
        <v>977</v>
      </c>
      <c r="LT1" s="469" t="s">
        <v>979</v>
      </c>
      <c r="LU1" s="469" t="s">
        <v>348</v>
      </c>
      <c r="LV1" s="472" t="s">
        <v>332</v>
      </c>
      <c r="LW1" s="469" t="s">
        <v>333</v>
      </c>
      <c r="LX1" s="469" t="s">
        <v>981</v>
      </c>
      <c r="LY1" s="469" t="s">
        <v>983</v>
      </c>
      <c r="LZ1" s="469" t="s">
        <v>984</v>
      </c>
      <c r="MA1" s="469" t="s">
        <v>986</v>
      </c>
      <c r="MB1" s="469" t="s">
        <v>987</v>
      </c>
      <c r="MC1" s="469" t="s">
        <v>989</v>
      </c>
      <c r="MD1" s="469" t="s">
        <v>991</v>
      </c>
      <c r="ME1" s="469" t="s">
        <v>993</v>
      </c>
      <c r="MF1" s="469" t="s">
        <v>995</v>
      </c>
      <c r="MG1" s="469" t="s">
        <v>334</v>
      </c>
      <c r="MH1" s="469" t="s">
        <v>998</v>
      </c>
      <c r="MI1" s="469" t="s">
        <v>999</v>
      </c>
      <c r="MJ1" s="469" t="s">
        <v>1001</v>
      </c>
      <c r="MK1" s="469" t="s">
        <v>335</v>
      </c>
      <c r="ML1" s="469" t="s">
        <v>1004</v>
      </c>
      <c r="MM1" s="469" t="s">
        <v>1005</v>
      </c>
      <c r="MN1" s="469" t="s">
        <v>1007</v>
      </c>
      <c r="MO1" s="469" t="s">
        <v>1009</v>
      </c>
      <c r="MP1" s="469" t="s">
        <v>336</v>
      </c>
      <c r="MQ1" s="469" t="s">
        <v>1012</v>
      </c>
      <c r="MR1" s="469" t="s">
        <v>1014</v>
      </c>
      <c r="MS1" s="469" t="s">
        <v>1016</v>
      </c>
      <c r="MT1" s="469" t="s">
        <v>1018</v>
      </c>
      <c r="MU1" s="469" t="s">
        <v>337</v>
      </c>
      <c r="MV1" s="469" t="s">
        <v>1021</v>
      </c>
      <c r="MW1" s="469" t="s">
        <v>1023</v>
      </c>
      <c r="MX1" s="469" t="s">
        <v>1025</v>
      </c>
      <c r="MY1" s="469" t="s">
        <v>1027</v>
      </c>
      <c r="MZ1" s="469" t="s">
        <v>1029</v>
      </c>
      <c r="NA1" s="469" t="s">
        <v>1031</v>
      </c>
      <c r="NB1" s="469" t="s">
        <v>1033</v>
      </c>
      <c r="NC1" s="469" t="s">
        <v>1035</v>
      </c>
      <c r="ND1" s="469" t="s">
        <v>1037</v>
      </c>
      <c r="NE1" s="469" t="s">
        <v>1039</v>
      </c>
      <c r="NF1" s="469" t="s">
        <v>1041</v>
      </c>
      <c r="NG1" s="469" t="s">
        <v>1042</v>
      </c>
      <c r="NH1" s="472" t="s">
        <v>338</v>
      </c>
      <c r="NI1" s="469" t="s">
        <v>339</v>
      </c>
      <c r="NJ1" s="469" t="s">
        <v>1044</v>
      </c>
      <c r="NK1" s="469" t="s">
        <v>1046</v>
      </c>
      <c r="NL1" s="469" t="s">
        <v>1048</v>
      </c>
      <c r="NM1" s="469" t="s">
        <v>1050</v>
      </c>
      <c r="NN1" s="472" t="s">
        <v>340</v>
      </c>
      <c r="NO1" s="469" t="s">
        <v>341</v>
      </c>
      <c r="NP1" s="469" t="s">
        <v>1051</v>
      </c>
      <c r="NQ1" s="469" t="s">
        <v>342</v>
      </c>
      <c r="NR1" s="469" t="s">
        <v>1053</v>
      </c>
      <c r="NS1" s="469" t="s">
        <v>1055</v>
      </c>
      <c r="NT1" s="469" t="s">
        <v>343</v>
      </c>
      <c r="NU1" s="469" t="s">
        <v>1057</v>
      </c>
      <c r="NV1" s="468" t="s">
        <v>349</v>
      </c>
      <c r="NW1" s="472" t="s">
        <v>350</v>
      </c>
      <c r="NX1" s="469" t="s">
        <v>351</v>
      </c>
      <c r="NY1" s="469" t="s">
        <v>1060</v>
      </c>
      <c r="NZ1" s="469" t="s">
        <v>1062</v>
      </c>
      <c r="OA1" s="469" t="s">
        <v>352</v>
      </c>
      <c r="OB1" s="469" t="s">
        <v>362</v>
      </c>
      <c r="OC1" s="469" t="s">
        <v>1064</v>
      </c>
      <c r="OD1" s="469" t="s">
        <v>1066</v>
      </c>
      <c r="OE1" s="469" t="s">
        <v>1068</v>
      </c>
      <c r="OF1" s="469" t="s">
        <v>1070</v>
      </c>
      <c r="OG1" s="469" t="s">
        <v>1072</v>
      </c>
      <c r="OH1" s="469" t="s">
        <v>1074</v>
      </c>
      <c r="OI1" s="469" t="s">
        <v>1076</v>
      </c>
      <c r="OJ1" s="469" t="s">
        <v>1078</v>
      </c>
      <c r="OK1" s="469" t="s">
        <v>1080</v>
      </c>
      <c r="OL1" s="469" t="s">
        <v>1082</v>
      </c>
      <c r="OM1" s="469" t="s">
        <v>1084</v>
      </c>
      <c r="ON1" s="469" t="s">
        <v>1086</v>
      </c>
      <c r="OO1" s="469" t="s">
        <v>1088</v>
      </c>
      <c r="OP1" s="469" t="s">
        <v>1090</v>
      </c>
      <c r="OQ1" s="469" t="s">
        <v>1092</v>
      </c>
      <c r="OR1" s="469" t="s">
        <v>1094</v>
      </c>
      <c r="OS1" s="469" t="s">
        <v>1096</v>
      </c>
      <c r="OT1" s="469" t="s">
        <v>1098</v>
      </c>
      <c r="OU1" s="469" t="s">
        <v>1100</v>
      </c>
      <c r="OV1" s="469" t="s">
        <v>1102</v>
      </c>
      <c r="OW1" s="469" t="s">
        <v>1104</v>
      </c>
      <c r="OX1" s="469" t="s">
        <v>1106</v>
      </c>
      <c r="OY1" s="469" t="s">
        <v>363</v>
      </c>
      <c r="OZ1" s="469" t="s">
        <v>1109</v>
      </c>
      <c r="PA1" s="469" t="s">
        <v>1111</v>
      </c>
      <c r="PB1" s="469" t="s">
        <v>1112</v>
      </c>
      <c r="PC1" s="469" t="s">
        <v>1114</v>
      </c>
      <c r="PD1" s="469" t="s">
        <v>1116</v>
      </c>
      <c r="PE1" s="469" t="s">
        <v>1118</v>
      </c>
      <c r="PF1" s="469" t="s">
        <v>1120</v>
      </c>
      <c r="PG1" s="469" t="s">
        <v>1122</v>
      </c>
      <c r="PH1" s="469" t="s">
        <v>1124</v>
      </c>
      <c r="PI1" s="469" t="s">
        <v>1126</v>
      </c>
      <c r="PJ1" s="469" t="s">
        <v>1128</v>
      </c>
      <c r="PK1" s="469" t="s">
        <v>1130</v>
      </c>
      <c r="PL1" s="469" t="s">
        <v>1132</v>
      </c>
      <c r="PM1" s="469" t="s">
        <v>1134</v>
      </c>
      <c r="PN1" s="469" t="s">
        <v>1136</v>
      </c>
      <c r="PO1" s="469" t="s">
        <v>1138</v>
      </c>
      <c r="PP1" s="469" t="s">
        <v>1140</v>
      </c>
      <c r="PQ1" s="469" t="s">
        <v>1142</v>
      </c>
      <c r="PR1" s="469" t="s">
        <v>1144</v>
      </c>
      <c r="PS1" s="469" t="s">
        <v>1146</v>
      </c>
      <c r="PT1" s="469" t="s">
        <v>1148</v>
      </c>
      <c r="PU1" s="469" t="s">
        <v>1150</v>
      </c>
      <c r="PV1" s="469" t="s">
        <v>1152</v>
      </c>
      <c r="PW1" s="469" t="s">
        <v>1154</v>
      </c>
      <c r="PX1" s="469" t="s">
        <v>1156</v>
      </c>
      <c r="PY1" s="469" t="s">
        <v>1158</v>
      </c>
      <c r="PZ1" s="469" t="s">
        <v>353</v>
      </c>
      <c r="QA1" s="469" t="s">
        <v>1160</v>
      </c>
      <c r="QB1" s="469" t="s">
        <v>1162</v>
      </c>
      <c r="QC1" s="469" t="s">
        <v>1164</v>
      </c>
      <c r="QD1" s="469" t="s">
        <v>1166</v>
      </c>
      <c r="QE1" s="469" t="s">
        <v>1168</v>
      </c>
      <c r="QF1" s="472" t="s">
        <v>354</v>
      </c>
      <c r="QG1" s="469" t="s">
        <v>355</v>
      </c>
      <c r="QH1" s="469" t="s">
        <v>1170</v>
      </c>
      <c r="QI1" s="469" t="s">
        <v>1172</v>
      </c>
      <c r="QJ1" s="469" t="s">
        <v>1174</v>
      </c>
      <c r="QK1" s="469" t="s">
        <v>1176</v>
      </c>
      <c r="QL1" s="469" t="s">
        <v>1178</v>
      </c>
      <c r="QM1" s="469" t="s">
        <v>1180</v>
      </c>
      <c r="QN1" s="472" t="s">
        <v>356</v>
      </c>
      <c r="QO1" s="469" t="s">
        <v>1182</v>
      </c>
      <c r="QP1" s="469" t="s">
        <v>357</v>
      </c>
      <c r="QQ1" s="469" t="s">
        <v>364</v>
      </c>
      <c r="QR1" s="469" t="s">
        <v>1184</v>
      </c>
      <c r="QS1" s="469" t="s">
        <v>1186</v>
      </c>
      <c r="QT1" s="469" t="s">
        <v>1188</v>
      </c>
      <c r="QU1" s="469" t="s">
        <v>1190</v>
      </c>
      <c r="QV1" s="469" t="s">
        <v>1192</v>
      </c>
      <c r="QW1" s="469" t="s">
        <v>1194</v>
      </c>
      <c r="QX1" s="469" t="s">
        <v>1196</v>
      </c>
      <c r="QY1" s="469" t="s">
        <v>1198</v>
      </c>
      <c r="QZ1" s="469" t="s">
        <v>1200</v>
      </c>
      <c r="RA1" s="469" t="s">
        <v>1202</v>
      </c>
      <c r="RB1" s="469" t="s">
        <v>1204</v>
      </c>
      <c r="RC1" s="469" t="s">
        <v>1206</v>
      </c>
      <c r="RD1" s="469" t="s">
        <v>1208</v>
      </c>
      <c r="RE1" s="469" t="s">
        <v>1210</v>
      </c>
      <c r="RF1" s="472" t="s">
        <v>358</v>
      </c>
      <c r="RG1" s="469" t="s">
        <v>359</v>
      </c>
      <c r="RH1" s="469" t="s">
        <v>1212</v>
      </c>
      <c r="RI1" s="469" t="s">
        <v>1214</v>
      </c>
      <c r="RJ1" s="472" t="s">
        <v>360</v>
      </c>
      <c r="RK1" s="469" t="s">
        <v>361</v>
      </c>
      <c r="RL1" s="469" t="s">
        <v>1216</v>
      </c>
      <c r="RM1" s="469" t="s">
        <v>1217</v>
      </c>
      <c r="RN1" s="469" t="s">
        <v>1218</v>
      </c>
      <c r="RO1" s="469" t="s">
        <v>1219</v>
      </c>
      <c r="RP1" s="469" t="s">
        <v>1221</v>
      </c>
      <c r="RQ1" s="469" t="s">
        <v>1222</v>
      </c>
      <c r="RR1" s="469" t="s">
        <v>1224</v>
      </c>
      <c r="RS1" s="469" t="s">
        <v>1225</v>
      </c>
      <c r="RT1" s="468" t="s">
        <v>365</v>
      </c>
      <c r="RU1" s="472" t="s">
        <v>366</v>
      </c>
      <c r="RV1" s="469" t="s">
        <v>367</v>
      </c>
      <c r="RW1" s="469" t="s">
        <v>1227</v>
      </c>
      <c r="RX1" s="469" t="s">
        <v>1229</v>
      </c>
      <c r="RY1" s="469" t="s">
        <v>368</v>
      </c>
      <c r="RZ1" s="469" t="s">
        <v>1231</v>
      </c>
      <c r="SA1" s="469" t="s">
        <v>1233</v>
      </c>
      <c r="SB1" s="469" t="s">
        <v>1235</v>
      </c>
      <c r="SC1" s="469" t="s">
        <v>1237</v>
      </c>
      <c r="SD1" s="472" t="s">
        <v>369</v>
      </c>
      <c r="SE1" s="469" t="s">
        <v>370</v>
      </c>
      <c r="SF1" s="469" t="s">
        <v>1239</v>
      </c>
      <c r="SG1" s="469" t="s">
        <v>1241</v>
      </c>
      <c r="SH1" s="469" t="s">
        <v>1243</v>
      </c>
      <c r="SI1" s="469" t="s">
        <v>1245</v>
      </c>
      <c r="SJ1" s="469" t="s">
        <v>1247</v>
      </c>
      <c r="SK1" s="469" t="s">
        <v>1249</v>
      </c>
      <c r="SL1" s="469" t="s">
        <v>1251</v>
      </c>
      <c r="SM1" s="469" t="s">
        <v>1253</v>
      </c>
      <c r="SN1" s="469" t="s">
        <v>1255</v>
      </c>
      <c r="SO1" s="469" t="s">
        <v>1257</v>
      </c>
      <c r="SP1" s="469" t="s">
        <v>1259</v>
      </c>
      <c r="SQ1" s="469" t="s">
        <v>1261</v>
      </c>
      <c r="SR1" s="469" t="s">
        <v>1263</v>
      </c>
      <c r="SS1" s="469" t="s">
        <v>1265</v>
      </c>
      <c r="ST1" s="469" t="s">
        <v>1267</v>
      </c>
      <c r="SU1" s="468" t="s">
        <v>371</v>
      </c>
      <c r="SV1" s="472" t="s">
        <v>372</v>
      </c>
      <c r="SW1" s="469" t="s">
        <v>373</v>
      </c>
      <c r="SX1" s="469" t="s">
        <v>1269</v>
      </c>
      <c r="SY1" s="469" t="s">
        <v>1271</v>
      </c>
      <c r="SZ1" s="469" t="s">
        <v>1273</v>
      </c>
      <c r="TA1" s="469" t="s">
        <v>1275</v>
      </c>
      <c r="TB1" s="469" t="s">
        <v>1277</v>
      </c>
      <c r="TC1" s="469" t="s">
        <v>374</v>
      </c>
      <c r="TD1" s="469" t="s">
        <v>1279</v>
      </c>
      <c r="TE1" s="469" t="s">
        <v>1281</v>
      </c>
      <c r="TF1" s="469" t="s">
        <v>1283</v>
      </c>
      <c r="TG1" s="469" t="s">
        <v>1285</v>
      </c>
      <c r="TH1" s="469" t="s">
        <v>1287</v>
      </c>
      <c r="TI1" s="469" t="s">
        <v>1289</v>
      </c>
      <c r="TJ1" s="472" t="s">
        <v>375</v>
      </c>
      <c r="TK1" s="469" t="s">
        <v>376</v>
      </c>
      <c r="TL1" s="469" t="s">
        <v>377</v>
      </c>
      <c r="TM1" s="469" t="s">
        <v>1291</v>
      </c>
      <c r="TN1" s="469" t="s">
        <v>1293</v>
      </c>
      <c r="TO1" s="469" t="s">
        <v>1294</v>
      </c>
      <c r="TP1" s="469" t="s">
        <v>1296</v>
      </c>
      <c r="TQ1" s="469" t="s">
        <v>1298</v>
      </c>
      <c r="TR1" s="469" t="s">
        <v>1300</v>
      </c>
      <c r="TS1" s="469" t="s">
        <v>1302</v>
      </c>
      <c r="TT1" s="469" t="s">
        <v>1304</v>
      </c>
      <c r="TU1" s="469" t="s">
        <v>1306</v>
      </c>
      <c r="TV1" s="469" t="s">
        <v>1308</v>
      </c>
      <c r="TW1" s="469" t="s">
        <v>1310</v>
      </c>
      <c r="TX1" s="469" t="s">
        <v>1312</v>
      </c>
      <c r="TY1" s="469" t="s">
        <v>1314</v>
      </c>
      <c r="TZ1" s="469" t="s">
        <v>1316</v>
      </c>
      <c r="UA1" s="469" t="s">
        <v>1318</v>
      </c>
      <c r="UB1" s="469" t="s">
        <v>1320</v>
      </c>
      <c r="UC1" s="468" t="s">
        <v>1322</v>
      </c>
      <c r="UD1" s="469" t="s">
        <v>1324</v>
      </c>
      <c r="UE1" s="469" t="s">
        <v>1326</v>
      </c>
      <c r="UF1" s="469" t="s">
        <v>1328</v>
      </c>
      <c r="UG1" s="469" t="s">
        <v>1330</v>
      </c>
      <c r="UH1" s="469" t="s">
        <v>1332</v>
      </c>
      <c r="UI1" s="470"/>
    </row>
    <row r="2" spans="1:555" s="466" customFormat="1" hidden="1" x14ac:dyDescent="0.25">
      <c r="A2" s="466" t="s">
        <v>1355</v>
      </c>
      <c r="B2" s="466" t="s">
        <v>1357</v>
      </c>
      <c r="C2" s="466" t="s">
        <v>469</v>
      </c>
      <c r="D2" s="467" t="s">
        <v>1356</v>
      </c>
      <c r="E2" s="466" t="s">
        <v>1358</v>
      </c>
      <c r="F2" s="466" t="s">
        <v>470</v>
      </c>
      <c r="G2" s="466" t="s">
        <v>1359</v>
      </c>
      <c r="H2" s="467" t="s">
        <v>1360</v>
      </c>
      <c r="I2" s="466" t="s">
        <v>1361</v>
      </c>
      <c r="J2" s="466" t="s">
        <v>1452</v>
      </c>
      <c r="K2" s="466" t="s">
        <v>1362</v>
      </c>
      <c r="L2" s="466" t="s">
        <v>1363</v>
      </c>
      <c r="M2" s="466" t="s">
        <v>1364</v>
      </c>
      <c r="N2" s="466" t="s">
        <v>1365</v>
      </c>
      <c r="O2" s="466" t="s">
        <v>1366</v>
      </c>
      <c r="P2" s="466" t="s">
        <v>1477</v>
      </c>
      <c r="Q2" s="466" t="s">
        <v>1512</v>
      </c>
      <c r="R2" s="461" t="str">
        <f>+Presupuesto!D11</f>
        <v>Recurrente</v>
      </c>
      <c r="S2" s="461" t="str">
        <f>+Presupuesto!E11</f>
        <v>Programa / Proyecto 2017</v>
      </c>
      <c r="U2" s="466" t="s">
        <v>392</v>
      </c>
      <c r="V2" s="466" t="s">
        <v>410</v>
      </c>
      <c r="W2" s="466" t="s">
        <v>393</v>
      </c>
      <c r="X2" s="466" t="s">
        <v>394</v>
      </c>
      <c r="Y2" s="466" t="s">
        <v>395</v>
      </c>
      <c r="Z2" s="466" t="s">
        <v>396</v>
      </c>
      <c r="AA2" s="466" t="s">
        <v>397</v>
      </c>
      <c r="AB2" s="466" t="s">
        <v>398</v>
      </c>
      <c r="AC2" s="466" t="s">
        <v>399</v>
      </c>
      <c r="AD2" s="466" t="s">
        <v>400</v>
      </c>
      <c r="AE2" s="466" t="s">
        <v>401</v>
      </c>
      <c r="AF2" s="466" t="s">
        <v>402</v>
      </c>
      <c r="AH2" s="212" t="s">
        <v>418</v>
      </c>
      <c r="AI2" s="212" t="s">
        <v>419</v>
      </c>
      <c r="AJ2" s="212" t="s">
        <v>420</v>
      </c>
      <c r="AK2" s="212" t="s">
        <v>421</v>
      </c>
      <c r="AL2" s="212" t="s">
        <v>422</v>
      </c>
      <c r="AM2" s="212" t="s">
        <v>425</v>
      </c>
      <c r="AN2" s="212" t="s">
        <v>423</v>
      </c>
      <c r="AO2" s="212" t="s">
        <v>424</v>
      </c>
      <c r="AP2" s="212" t="s">
        <v>426</v>
      </c>
      <c r="AQ2" s="212" t="s">
        <v>427</v>
      </c>
      <c r="AR2" s="212" t="s">
        <v>428</v>
      </c>
      <c r="AS2" s="212" t="s">
        <v>429</v>
      </c>
      <c r="AT2" s="212" t="s">
        <v>430</v>
      </c>
      <c r="AU2" s="212" t="s">
        <v>431</v>
      </c>
      <c r="AV2" s="212" t="s">
        <v>432</v>
      </c>
      <c r="AW2" s="212" t="s">
        <v>433</v>
      </c>
      <c r="AX2" s="212" t="s">
        <v>434</v>
      </c>
      <c r="AY2" s="212" t="s">
        <v>435</v>
      </c>
      <c r="AZ2" s="212" t="s">
        <v>436</v>
      </c>
      <c r="BA2" s="212" t="s">
        <v>437</v>
      </c>
      <c r="BB2" s="212" t="s">
        <v>438</v>
      </c>
      <c r="BC2" s="212" t="s">
        <v>439</v>
      </c>
      <c r="BD2" s="212" t="s">
        <v>440</v>
      </c>
      <c r="BE2" s="212" t="s">
        <v>441</v>
      </c>
      <c r="BF2" s="212" t="s">
        <v>442</v>
      </c>
      <c r="BG2" s="212" t="s">
        <v>443</v>
      </c>
      <c r="BH2" s="212" t="s">
        <v>444</v>
      </c>
      <c r="BI2" s="212" t="s">
        <v>445</v>
      </c>
      <c r="BJ2" s="212" t="s">
        <v>446</v>
      </c>
      <c r="BK2" s="212" t="s">
        <v>447</v>
      </c>
      <c r="BL2" s="212" t="s">
        <v>448</v>
      </c>
      <c r="BM2" s="212" t="s">
        <v>449</v>
      </c>
      <c r="BN2" s="212" t="s">
        <v>450</v>
      </c>
      <c r="BO2" s="212" t="s">
        <v>451</v>
      </c>
      <c r="BP2" s="212" t="s">
        <v>452</v>
      </c>
      <c r="BQ2" s="212" t="s">
        <v>453</v>
      </c>
      <c r="BR2" s="212" t="s">
        <v>454</v>
      </c>
      <c r="BS2" s="212" t="s">
        <v>455</v>
      </c>
      <c r="BT2" s="212" t="s">
        <v>456</v>
      </c>
      <c r="BU2" s="212" t="s">
        <v>457</v>
      </c>
      <c r="BZ2" s="465" t="s">
        <v>480</v>
      </c>
      <c r="CA2" s="465" t="s">
        <v>481</v>
      </c>
      <c r="CB2" s="465" t="s">
        <v>482</v>
      </c>
      <c r="CC2" s="465" t="s">
        <v>483</v>
      </c>
      <c r="CD2" s="465" t="s">
        <v>484</v>
      </c>
      <c r="CE2" s="465" t="s">
        <v>485</v>
      </c>
      <c r="CF2" s="465" t="s">
        <v>486</v>
      </c>
      <c r="CG2" s="465" t="s">
        <v>487</v>
      </c>
      <c r="CH2" s="465" t="s">
        <v>488</v>
      </c>
      <c r="CI2" s="465" t="s">
        <v>489</v>
      </c>
      <c r="CJ2" s="465" t="s">
        <v>490</v>
      </c>
      <c r="CK2" s="465" t="s">
        <v>491</v>
      </c>
      <c r="CL2" s="465" t="s">
        <v>492</v>
      </c>
      <c r="CM2" s="465" t="s">
        <v>493</v>
      </c>
    </row>
    <row r="3" spans="1:555" s="465" customFormat="1" hidden="1" x14ac:dyDescent="0.25">
      <c r="D3" s="452"/>
      <c r="H3" s="452"/>
      <c r="AH3" s="213">
        <v>2500</v>
      </c>
      <c r="AI3" s="213">
        <v>1900</v>
      </c>
      <c r="AJ3" s="213">
        <v>1650</v>
      </c>
      <c r="AK3" s="213">
        <v>1580</v>
      </c>
      <c r="AL3" s="213">
        <v>2250</v>
      </c>
      <c r="AM3" s="213">
        <v>1650</v>
      </c>
      <c r="AN3" s="213">
        <v>1400</v>
      </c>
      <c r="AO3" s="214">
        <v>1340</v>
      </c>
      <c r="AP3" s="214">
        <v>2000</v>
      </c>
      <c r="AQ3" s="214">
        <v>1400</v>
      </c>
      <c r="AR3" s="214">
        <v>1150</v>
      </c>
      <c r="AS3" s="214">
        <v>1100</v>
      </c>
      <c r="AT3" s="214">
        <v>1750</v>
      </c>
      <c r="AU3" s="214">
        <v>1150</v>
      </c>
      <c r="AV3" s="214">
        <v>900</v>
      </c>
      <c r="AW3" s="214">
        <v>860</v>
      </c>
      <c r="AX3" s="214">
        <v>1200</v>
      </c>
      <c r="AY3" s="466">
        <v>900</v>
      </c>
      <c r="AZ3" s="466">
        <v>650</v>
      </c>
      <c r="BA3" s="466">
        <v>620</v>
      </c>
      <c r="BB3" s="213">
        <f>+'Cuadro Resumen'!C213</f>
        <v>5759.1495000000004</v>
      </c>
      <c r="BC3" s="213">
        <f>+'Cuadro Resumen'!D213</f>
        <v>5307.4515000000001</v>
      </c>
      <c r="BD3" s="213">
        <f>+'Cuadro Resumen'!E213</f>
        <v>6775.47</v>
      </c>
      <c r="BE3" s="213">
        <f>+'Cuadro Resumen'!F213</f>
        <v>6323.7719999999999</v>
      </c>
      <c r="BF3" s="213">
        <f>+'Cuadro Resumen'!C214</f>
        <v>5081.6025</v>
      </c>
      <c r="BG3" s="213">
        <f>+'Cuadro Resumen'!D214</f>
        <v>4629.9045000000006</v>
      </c>
      <c r="BH3" s="213">
        <f>+'Cuadro Resumen'!E214</f>
        <v>6097.9230000000007</v>
      </c>
      <c r="BI3" s="213">
        <f>+'Cuadro Resumen'!F214</f>
        <v>5646.2250000000004</v>
      </c>
      <c r="BJ3" s="214">
        <f>+'Cuadro Resumen'!C215</f>
        <v>4404.0555000000004</v>
      </c>
      <c r="BK3" s="214">
        <f>+'Cuadro Resumen'!D215</f>
        <v>4065.2820000000002</v>
      </c>
      <c r="BL3" s="214">
        <f>+'Cuadro Resumen'!E215</f>
        <v>5420.3760000000002</v>
      </c>
      <c r="BM3" s="214">
        <f>+'Cuadro Resumen'!F215</f>
        <v>4968.6779999999999</v>
      </c>
      <c r="BN3" s="214">
        <f>+'Cuadro Resumen'!C216</f>
        <v>3726.5085000000004</v>
      </c>
      <c r="BO3" s="214">
        <f>+'Cuadro Resumen'!D216</f>
        <v>3387.7350000000001</v>
      </c>
      <c r="BP3" s="214">
        <f>+'Cuadro Resumen'!E216</f>
        <v>4742.8290000000006</v>
      </c>
      <c r="BQ3" s="214">
        <f>+'Cuadro Resumen'!F216</f>
        <v>4404.0555000000004</v>
      </c>
      <c r="BR3" s="214">
        <f>+'Cuadro Resumen'!C217</f>
        <v>3274.8105</v>
      </c>
      <c r="BS3" s="214">
        <f>+'Cuadro Resumen'!D217</f>
        <v>3048.9615000000003</v>
      </c>
      <c r="BT3" s="214">
        <f>+'Cuadro Resumen'!E217</f>
        <v>4178.2065000000002</v>
      </c>
      <c r="BU3" s="214">
        <f>+'Cuadro Resumen'!F217</f>
        <v>3839.433</v>
      </c>
      <c r="BZ3" s="302">
        <v>43674.39</v>
      </c>
      <c r="CA3" s="302">
        <v>39703.99</v>
      </c>
      <c r="CB3" s="302">
        <v>35733.589999999997</v>
      </c>
      <c r="CC3" s="302">
        <v>31763.19</v>
      </c>
      <c r="CD3" s="302">
        <v>29777.99</v>
      </c>
      <c r="CE3" s="302">
        <v>27792.79</v>
      </c>
      <c r="CF3" s="302">
        <v>18859.39</v>
      </c>
      <c r="CG3" s="302">
        <v>17866.8</v>
      </c>
      <c r="CH3" s="302">
        <v>13896.4</v>
      </c>
      <c r="CI3" s="302">
        <v>15004.09</v>
      </c>
      <c r="CJ3" s="302">
        <v>13238.9</v>
      </c>
      <c r="CK3" s="302">
        <v>12356.31</v>
      </c>
      <c r="CL3" s="302">
        <v>463.22</v>
      </c>
      <c r="CM3" s="302">
        <v>2007.3</v>
      </c>
    </row>
    <row r="4" spans="1:555" s="465" customFormat="1" x14ac:dyDescent="0.25">
      <c r="D4" s="452"/>
      <c r="H4" s="452"/>
    </row>
    <row r="5" spans="1:555" s="465" customFormat="1" ht="52.5" x14ac:dyDescent="0.25">
      <c r="C5" s="194" t="s">
        <v>1765</v>
      </c>
      <c r="D5" s="462">
        <f>SUMIF(C:C,$C$10,D:D)</f>
        <v>2800426</v>
      </c>
      <c r="H5" s="452"/>
      <c r="CA5" s="302"/>
    </row>
    <row r="6" spans="1:555" x14ac:dyDescent="0.25">
      <c r="A6" s="93"/>
      <c r="B6" s="93"/>
      <c r="C6" s="465"/>
      <c r="D6" s="112"/>
      <c r="E6" s="112"/>
      <c r="F6" s="112"/>
      <c r="G6" s="173"/>
      <c r="H6" s="112"/>
      <c r="I6" s="112"/>
      <c r="J6" s="76"/>
      <c r="K6" s="112"/>
    </row>
    <row r="7" spans="1:555" x14ac:dyDescent="0.25">
      <c r="A7" s="465"/>
      <c r="B7" s="465"/>
      <c r="C7" s="70" t="s">
        <v>41</v>
      </c>
      <c r="D7" s="70"/>
      <c r="E7" s="70"/>
      <c r="F7" s="70"/>
      <c r="G7" s="70"/>
      <c r="H7" s="79"/>
      <c r="I7" s="70"/>
      <c r="J7" s="70"/>
      <c r="K7" s="112"/>
    </row>
    <row r="8" spans="1:555" x14ac:dyDescent="0.25">
      <c r="C8" s="70" t="s">
        <v>42</v>
      </c>
      <c r="D8" s="70"/>
      <c r="E8" s="70"/>
      <c r="F8" s="70"/>
      <c r="G8" s="70"/>
      <c r="H8" s="79"/>
      <c r="I8" s="70"/>
      <c r="J8" s="70"/>
      <c r="K8" s="112"/>
    </row>
    <row r="9" spans="1:555" ht="15.75" thickBot="1" x14ac:dyDescent="0.3">
      <c r="C9" s="176"/>
      <c r="D9" s="176"/>
      <c r="E9" s="176"/>
      <c r="F9" s="176"/>
      <c r="G9" s="176"/>
      <c r="H9" s="79"/>
      <c r="I9" s="176"/>
      <c r="J9" s="176"/>
    </row>
    <row r="10" spans="1:555" ht="15.75" thickBot="1" x14ac:dyDescent="0.3">
      <c r="C10" s="29" t="s">
        <v>43</v>
      </c>
      <c r="D10" s="30">
        <f>SUM(G17:G29)</f>
        <v>22350</v>
      </c>
      <c r="E10" s="93"/>
      <c r="F10" s="93"/>
      <c r="G10" s="93"/>
      <c r="H10" s="76"/>
      <c r="I10" s="76"/>
      <c r="J10" s="76"/>
      <c r="K10" s="112"/>
    </row>
    <row r="11" spans="1:555" x14ac:dyDescent="0.25">
      <c r="C11" s="70"/>
      <c r="D11" s="31"/>
      <c r="E11" s="93"/>
      <c r="F11" s="93"/>
      <c r="G11" s="93"/>
      <c r="H11" s="76"/>
      <c r="I11" s="76"/>
      <c r="J11" s="76"/>
    </row>
    <row r="12" spans="1:555" x14ac:dyDescent="0.25">
      <c r="C12" s="70"/>
      <c r="D12" s="31"/>
      <c r="E12" s="93"/>
      <c r="F12" s="93"/>
      <c r="G12" s="93"/>
      <c r="H12" s="76"/>
      <c r="I12" s="76"/>
      <c r="J12" s="76"/>
    </row>
    <row r="13" spans="1:555" ht="15.75" x14ac:dyDescent="0.25">
      <c r="C13" s="201" t="s">
        <v>390</v>
      </c>
      <c r="D13" s="368" t="s">
        <v>1701</v>
      </c>
      <c r="E13" s="93"/>
      <c r="F13" s="93"/>
      <c r="G13" s="93"/>
      <c r="H13" s="76"/>
      <c r="I13" s="76"/>
      <c r="J13" s="76"/>
    </row>
    <row r="14" spans="1:555" ht="18.75" x14ac:dyDescent="0.25">
      <c r="C14" s="209" t="str">
        <f>IFERROR(VLOOKUP(D13,'[1]Desarrollo e Innov. Curricular'!$E:$F,2,FALSE),IFERROR(VLOOKUP(D13,#REF!,2,FALSE),IFERROR(VLOOKUP(D13,#REF!,2,FALSE),IFERROR(VLOOKUP(D13,'[1]Docencia y Profesorado Universi'!$E:$F,2,FALSE),IFERROR(VLOOKUP(D13,'[1]Estudiantes y Graduados'!$E:$F,2,FALSE),IFERROR(VLOOKUP(D13,'[1]Gestion Administrativa'!$E:$F,2,FALSE),IFERROR(VLOOKUP(D13,'[1]Gestión Académica'!$E:$F,2,FALSE),IFERROR(VLOOKUP(D13,'[1]Aseguramiento de la Calidad'!$E:$F,2,FALSE),IFERROR(VLOOKUP(D13,'[1]Gestión del Conocimiento'!$E:$F,2,FALSE),IFERROR(VLOOKUP(D13,'[1]Gobernabilidad y Procesos...'!$E:$F,2,FALSE),IFERROR(VLOOKUP(D13,'[1]Gestión del Talento Humano'!$E:$F,2,FALSE),IFERROR(VLOOKUP(D13,'[1]Internacionalización de la E.S.'!$E:$F,2,FALSE),IFERROR(VLOOKUP(D13,[1]Posgrado!$E:$F,2,FALSE),IFERROR(VLOOKUP(D13,'[1]Cultura de Innovación Insti...'!$E:$F,2,FALSE),VLOOKUP(D13,'[1]Lo Esencial de la Reforma Univ.'!$E:$F,2,0)))))))))))))))</f>
        <v xml:space="preserve">1-Programar reuniones de socializacion y validación por departamento     2- Revisión permanente de los procesos.                   </v>
      </c>
      <c r="D14" s="31"/>
      <c r="E14" s="93"/>
      <c r="F14" s="93"/>
      <c r="G14" s="93"/>
      <c r="H14" s="76"/>
      <c r="I14" s="76"/>
      <c r="J14" s="76"/>
    </row>
    <row r="15" spans="1:555" ht="15.75" thickBot="1" x14ac:dyDescent="0.3">
      <c r="C15" s="70"/>
      <c r="D15" s="31"/>
      <c r="E15" s="93"/>
      <c r="F15" s="93"/>
      <c r="G15" s="93"/>
      <c r="H15" s="76"/>
      <c r="I15" s="76"/>
      <c r="J15" s="76"/>
    </row>
    <row r="16" spans="1:555" ht="30.75" thickBot="1" x14ac:dyDescent="0.3">
      <c r="C16" s="125" t="s">
        <v>44</v>
      </c>
      <c r="D16" s="128" t="s">
        <v>45</v>
      </c>
      <c r="E16" s="127" t="s">
        <v>55</v>
      </c>
      <c r="F16" s="127" t="s">
        <v>57</v>
      </c>
      <c r="G16" s="126" t="s">
        <v>27</v>
      </c>
      <c r="H16" s="132" t="s">
        <v>130</v>
      </c>
      <c r="I16" s="127" t="s">
        <v>46</v>
      </c>
      <c r="J16" s="127" t="s">
        <v>131</v>
      </c>
      <c r="K16" s="127" t="s">
        <v>408</v>
      </c>
      <c r="L16" s="127" t="s">
        <v>409</v>
      </c>
    </row>
    <row r="17" spans="3:12" ht="17.25" x14ac:dyDescent="0.3">
      <c r="C17" s="523" t="s">
        <v>1744</v>
      </c>
      <c r="D17" s="569">
        <v>30</v>
      </c>
      <c r="E17" s="524">
        <v>15</v>
      </c>
      <c r="F17" s="525">
        <v>12</v>
      </c>
      <c r="G17" s="328">
        <f t="shared" ref="G17:G27" si="0">E17*F17</f>
        <v>180</v>
      </c>
      <c r="H17" s="329" t="s">
        <v>128</v>
      </c>
      <c r="I17" s="526" t="s">
        <v>953</v>
      </c>
      <c r="J17" s="116" t="str">
        <f>VLOOKUP(I17,[1]Presupuesto!$B$11:$C$566,2,0)</f>
        <v>OTROS RESPUESTOS Y ACCESORIOS MENORES</v>
      </c>
      <c r="K17" s="217" t="s">
        <v>1362</v>
      </c>
      <c r="L17" s="98" t="s">
        <v>410</v>
      </c>
    </row>
    <row r="18" spans="3:12" ht="17.25" x14ac:dyDescent="0.3">
      <c r="C18" s="527" t="s">
        <v>1745</v>
      </c>
      <c r="D18" s="570"/>
      <c r="E18" s="528">
        <v>30</v>
      </c>
      <c r="F18" s="529">
        <v>12</v>
      </c>
      <c r="G18" s="97">
        <f t="shared" si="0"/>
        <v>360</v>
      </c>
      <c r="H18" s="542" t="s">
        <v>128</v>
      </c>
      <c r="I18" s="530" t="s">
        <v>325</v>
      </c>
      <c r="J18" s="98" t="str">
        <f>VLOOKUP(I18,[1]Presupuesto!$B$11:$C$566,2,0)</f>
        <v>UTILES DE ESCRITORIO, OFICINA Y ENZE¥ANZA</v>
      </c>
      <c r="K18" s="98" t="str">
        <f t="shared" ref="K18:K29" si="1">$K$17</f>
        <v>Gestión Administrativa y  financiera en apoyo al Desarrollo Académico</v>
      </c>
      <c r="L18" s="98" t="s">
        <v>393</v>
      </c>
    </row>
    <row r="19" spans="3:12" ht="17.25" x14ac:dyDescent="0.3">
      <c r="C19" s="527" t="s">
        <v>1746</v>
      </c>
      <c r="D19" s="570"/>
      <c r="E19" s="528">
        <v>30</v>
      </c>
      <c r="F19" s="529">
        <v>10</v>
      </c>
      <c r="G19" s="97">
        <f t="shared" si="0"/>
        <v>300</v>
      </c>
      <c r="H19" s="542" t="s">
        <v>128</v>
      </c>
      <c r="I19" s="530" t="s">
        <v>325</v>
      </c>
      <c r="J19" s="98" t="str">
        <f>VLOOKUP(I19,[1]Presupuesto!$B$11:$C$566,2,0)</f>
        <v>UTILES DE ESCRITORIO, OFICINA Y ENZE¥ANZA</v>
      </c>
      <c r="K19" s="98" t="str">
        <f t="shared" si="1"/>
        <v>Gestión Administrativa y  financiera en apoyo al Desarrollo Académico</v>
      </c>
      <c r="L19" s="98" t="s">
        <v>394</v>
      </c>
    </row>
    <row r="20" spans="3:12" ht="17.25" x14ac:dyDescent="0.3">
      <c r="C20" s="527" t="s">
        <v>1747</v>
      </c>
      <c r="D20" s="570"/>
      <c r="E20" s="528">
        <v>2</v>
      </c>
      <c r="F20" s="529">
        <v>100</v>
      </c>
      <c r="G20" s="97">
        <f t="shared" si="0"/>
        <v>200</v>
      </c>
      <c r="H20" s="542" t="s">
        <v>128</v>
      </c>
      <c r="I20" s="543" t="s">
        <v>819</v>
      </c>
      <c r="J20" s="98" t="str">
        <f>VLOOKUP(I20,[1]Presupuesto!$B$11:$C$566,2,0)</f>
        <v>PRODUCTOS PAPEL Y CARTON</v>
      </c>
      <c r="K20" s="98" t="str">
        <f t="shared" si="1"/>
        <v>Gestión Administrativa y  financiera en apoyo al Desarrollo Académico</v>
      </c>
      <c r="L20" s="98" t="s">
        <v>395</v>
      </c>
    </row>
    <row r="21" spans="3:12" ht="17.25" x14ac:dyDescent="0.3">
      <c r="C21" s="527" t="s">
        <v>1748</v>
      </c>
      <c r="D21" s="570"/>
      <c r="E21" s="528">
        <v>2</v>
      </c>
      <c r="F21" s="529">
        <v>100</v>
      </c>
      <c r="G21" s="97">
        <f t="shared" si="0"/>
        <v>200</v>
      </c>
      <c r="H21" s="542" t="s">
        <v>128</v>
      </c>
      <c r="I21" s="543" t="s">
        <v>819</v>
      </c>
      <c r="J21" s="98" t="str">
        <f>VLOOKUP(I21,[1]Presupuesto!$B$11:$C$566,2,0)</f>
        <v>PRODUCTOS PAPEL Y CARTON</v>
      </c>
      <c r="K21" s="98" t="str">
        <f t="shared" si="1"/>
        <v>Gestión Administrativa y  financiera en apoyo al Desarrollo Académico</v>
      </c>
      <c r="L21" s="98" t="s">
        <v>396</v>
      </c>
    </row>
    <row r="22" spans="3:12" ht="17.25" x14ac:dyDescent="0.3">
      <c r="C22" s="527" t="s">
        <v>1749</v>
      </c>
      <c r="D22" s="570"/>
      <c r="E22" s="528">
        <v>2</v>
      </c>
      <c r="F22" s="529">
        <v>400</v>
      </c>
      <c r="G22" s="97">
        <f t="shared" si="0"/>
        <v>800</v>
      </c>
      <c r="H22" s="542" t="s">
        <v>128</v>
      </c>
      <c r="I22" s="530" t="s">
        <v>953</v>
      </c>
      <c r="J22" s="98" t="str">
        <f>VLOOKUP(I22,[1]Presupuesto!$B$11:$C$566,2,0)</f>
        <v>OTROS RESPUESTOS Y ACCESORIOS MENORES</v>
      </c>
      <c r="K22" s="98" t="str">
        <f t="shared" si="1"/>
        <v>Gestión Administrativa y  financiera en apoyo al Desarrollo Académico</v>
      </c>
      <c r="L22" s="98" t="s">
        <v>397</v>
      </c>
    </row>
    <row r="23" spans="3:12" ht="17.25" x14ac:dyDescent="0.3">
      <c r="C23" s="527" t="s">
        <v>1750</v>
      </c>
      <c r="D23" s="570"/>
      <c r="E23" s="528">
        <v>2</v>
      </c>
      <c r="F23" s="529">
        <v>400</v>
      </c>
      <c r="G23" s="97">
        <f t="shared" si="0"/>
        <v>800</v>
      </c>
      <c r="H23" s="542" t="s">
        <v>128</v>
      </c>
      <c r="I23" s="530" t="s">
        <v>953</v>
      </c>
      <c r="J23" s="98" t="str">
        <f>VLOOKUP(I23,[1]Presupuesto!$B$11:$C$566,2,0)</f>
        <v>OTROS RESPUESTOS Y ACCESORIOS MENORES</v>
      </c>
      <c r="K23" s="98" t="str">
        <f t="shared" si="1"/>
        <v>Gestión Administrativa y  financiera en apoyo al Desarrollo Académico</v>
      </c>
      <c r="L23" s="98" t="s">
        <v>398</v>
      </c>
    </row>
    <row r="24" spans="3:12" ht="17.25" x14ac:dyDescent="0.3">
      <c r="C24" s="527" t="s">
        <v>1751</v>
      </c>
      <c r="D24" s="570"/>
      <c r="E24" s="528">
        <v>1</v>
      </c>
      <c r="F24" s="529">
        <v>2800</v>
      </c>
      <c r="G24" s="97">
        <f t="shared" si="0"/>
        <v>2800</v>
      </c>
      <c r="H24" s="542" t="s">
        <v>128</v>
      </c>
      <c r="I24" s="530" t="s">
        <v>953</v>
      </c>
      <c r="J24" s="98" t="str">
        <f>VLOOKUP(I24,[1]Presupuesto!$B$11:$C$566,2,0)</f>
        <v>OTROS RESPUESTOS Y ACCESORIOS MENORES</v>
      </c>
      <c r="K24" s="98" t="str">
        <f t="shared" si="1"/>
        <v>Gestión Administrativa y  financiera en apoyo al Desarrollo Académico</v>
      </c>
      <c r="L24" s="98" t="s">
        <v>399</v>
      </c>
    </row>
    <row r="25" spans="3:12" ht="17.25" x14ac:dyDescent="0.3">
      <c r="C25" s="527" t="s">
        <v>1752</v>
      </c>
      <c r="D25" s="570"/>
      <c r="E25" s="528">
        <v>2</v>
      </c>
      <c r="F25" s="529">
        <v>400</v>
      </c>
      <c r="G25" s="97">
        <f t="shared" si="0"/>
        <v>800</v>
      </c>
      <c r="H25" s="542" t="s">
        <v>128</v>
      </c>
      <c r="I25" s="530" t="s">
        <v>953</v>
      </c>
      <c r="J25" s="98" t="str">
        <f>VLOOKUP(I25,[1]Presupuesto!$B$11:$C$566,2,0)</f>
        <v>OTROS RESPUESTOS Y ACCESORIOS MENORES</v>
      </c>
      <c r="K25" s="98" t="str">
        <f t="shared" si="1"/>
        <v>Gestión Administrativa y  financiera en apoyo al Desarrollo Académico</v>
      </c>
      <c r="L25" s="98" t="s">
        <v>400</v>
      </c>
    </row>
    <row r="26" spans="3:12" ht="18" thickBot="1" x14ac:dyDescent="0.35">
      <c r="C26" s="527" t="s">
        <v>1753</v>
      </c>
      <c r="D26" s="570"/>
      <c r="E26" s="528">
        <v>75</v>
      </c>
      <c r="F26" s="529">
        <v>150</v>
      </c>
      <c r="G26" s="97">
        <f t="shared" si="0"/>
        <v>11250</v>
      </c>
      <c r="H26" s="542" t="s">
        <v>128</v>
      </c>
      <c r="I26" s="543" t="s">
        <v>790</v>
      </c>
      <c r="J26" s="98" t="str">
        <f>VLOOKUP(I26,[1]Presupuesto!$B$11:$C$566,2,0)</f>
        <v>ALIMENTOS B EBIDAS PARA PERSONAS</v>
      </c>
      <c r="K26" s="334" t="str">
        <f t="shared" si="1"/>
        <v>Gestión Administrativa y  financiera en apoyo al Desarrollo Académico</v>
      </c>
      <c r="L26" s="98" t="s">
        <v>401</v>
      </c>
    </row>
    <row r="27" spans="3:12" ht="17.25" x14ac:dyDescent="0.3">
      <c r="C27" s="527" t="s">
        <v>1754</v>
      </c>
      <c r="D27" s="570"/>
      <c r="E27" s="528">
        <v>5</v>
      </c>
      <c r="F27" s="529">
        <v>32</v>
      </c>
      <c r="G27" s="97">
        <f t="shared" si="0"/>
        <v>160</v>
      </c>
      <c r="H27" s="542" t="s">
        <v>128</v>
      </c>
      <c r="I27" s="543" t="s">
        <v>790</v>
      </c>
      <c r="J27" s="98" t="str">
        <f>VLOOKUP(I27,[1]Presupuesto!$B$11:$C$566,2,0)</f>
        <v>ALIMENTOS B EBIDAS PARA PERSONAS</v>
      </c>
      <c r="K27" s="98" t="str">
        <f t="shared" si="1"/>
        <v>Gestión Administrativa y  financiera en apoyo al Desarrollo Académico</v>
      </c>
      <c r="L27" s="98" t="s">
        <v>402</v>
      </c>
    </row>
    <row r="28" spans="3:12" ht="17.25" x14ac:dyDescent="0.3">
      <c r="C28" s="527" t="s">
        <v>1755</v>
      </c>
      <c r="D28" s="570"/>
      <c r="E28" s="528">
        <v>75</v>
      </c>
      <c r="F28" s="529">
        <v>15</v>
      </c>
      <c r="G28" s="97">
        <f>E28*F28</f>
        <v>1125</v>
      </c>
      <c r="H28" s="542" t="s">
        <v>128</v>
      </c>
      <c r="I28" s="543" t="s">
        <v>790</v>
      </c>
      <c r="J28" s="98" t="str">
        <f>VLOOKUP(I28,[1]Presupuesto!$B$11:$C$566,2,0)</f>
        <v>ALIMENTOS B EBIDAS PARA PERSONAS</v>
      </c>
      <c r="K28" s="98" t="str">
        <f t="shared" si="1"/>
        <v>Gestión Administrativa y  financiera en apoyo al Desarrollo Académico</v>
      </c>
      <c r="L28" s="98" t="s">
        <v>1767</v>
      </c>
    </row>
    <row r="29" spans="3:12" ht="18" thickBot="1" x14ac:dyDescent="0.35">
      <c r="C29" s="531" t="s">
        <v>1756</v>
      </c>
      <c r="D29" s="570"/>
      <c r="E29" s="532">
        <v>75</v>
      </c>
      <c r="F29" s="529">
        <v>45</v>
      </c>
      <c r="G29" s="533">
        <f>E29*F29</f>
        <v>3375</v>
      </c>
      <c r="H29" s="542" t="s">
        <v>128</v>
      </c>
      <c r="I29" s="543" t="s">
        <v>790</v>
      </c>
      <c r="J29" s="106" t="str">
        <f>VLOOKUP(I29,[1]Presupuesto!$B$11:$C$566,2,0)</f>
        <v>ALIMENTOS B EBIDAS PARA PERSONAS</v>
      </c>
      <c r="K29" s="98" t="str">
        <f t="shared" si="1"/>
        <v>Gestión Administrativa y  financiera en apoyo al Desarrollo Académico</v>
      </c>
      <c r="L29" s="98" t="s">
        <v>410</v>
      </c>
    </row>
    <row r="30" spans="3:12" x14ac:dyDescent="0.25">
      <c r="C30" s="70"/>
      <c r="D30" s="31"/>
      <c r="E30" s="93"/>
      <c r="F30" s="93"/>
      <c r="G30" s="93"/>
      <c r="H30" s="76"/>
      <c r="I30" s="76"/>
      <c r="J30" s="76"/>
    </row>
    <row r="31" spans="3:12" s="465" customFormat="1" ht="15.75" thickBot="1" x14ac:dyDescent="0.3">
      <c r="C31" s="70"/>
      <c r="D31" s="31"/>
      <c r="E31" s="93"/>
      <c r="F31" s="93"/>
      <c r="G31" s="93"/>
      <c r="H31" s="76"/>
      <c r="I31" s="76"/>
      <c r="J31" s="76"/>
    </row>
    <row r="32" spans="3:12" s="465" customFormat="1" ht="15.75" thickBot="1" x14ac:dyDescent="0.3">
      <c r="C32" s="29" t="s">
        <v>43</v>
      </c>
      <c r="D32" s="30">
        <f>SUM(G39:G42)</f>
        <v>63320</v>
      </c>
      <c r="E32" s="93"/>
      <c r="F32" s="93"/>
      <c r="G32" s="93"/>
      <c r="H32" s="76"/>
      <c r="I32" s="76"/>
      <c r="J32" s="76"/>
    </row>
    <row r="33" spans="3:12" s="465" customFormat="1" x14ac:dyDescent="0.25">
      <c r="C33" s="70"/>
      <c r="D33" s="31"/>
      <c r="E33" s="93"/>
      <c r="F33" s="93"/>
      <c r="G33" s="93"/>
      <c r="H33" s="76"/>
      <c r="I33" s="76"/>
      <c r="J33" s="76"/>
    </row>
    <row r="34" spans="3:12" s="465" customFormat="1" x14ac:dyDescent="0.25">
      <c r="C34" s="70"/>
      <c r="D34" s="31"/>
      <c r="E34" s="93"/>
      <c r="F34" s="93"/>
      <c r="G34" s="93"/>
      <c r="H34" s="76"/>
      <c r="I34" s="76"/>
      <c r="J34" s="76"/>
    </row>
    <row r="35" spans="3:12" ht="15.75" x14ac:dyDescent="0.25">
      <c r="C35" s="201" t="s">
        <v>390</v>
      </c>
      <c r="D35" s="368" t="s">
        <v>1714</v>
      </c>
      <c r="E35" s="93"/>
      <c r="F35" s="93"/>
      <c r="G35" s="93"/>
      <c r="H35" s="76"/>
      <c r="I35" s="76"/>
      <c r="J35" s="76"/>
      <c r="K35" s="112"/>
    </row>
    <row r="36" spans="3:12" ht="18.75" x14ac:dyDescent="0.25">
      <c r="C36" s="209" t="str">
        <f>IFERROR(VLOOKUP(D35,'[1]Desarrollo e Innov. Curricular'!$E:$F,2,FALSE),IFERROR(VLOOKUP(D35,#REF!,2,FALSE),IFERROR(VLOOKUP(D35,#REF!,2,FALSE),IFERROR(VLOOKUP(D35,'[1]Docencia y Profesorado Universi'!$E:$F,2,FALSE),IFERROR(VLOOKUP(D35,'[1]Estudiantes y Graduados'!$E:$F,2,FALSE),IFERROR(VLOOKUP(D35,'[1]Gestion Administrativa'!$E:$F,2,FALSE),IFERROR(VLOOKUP(D35,'[1]Gestión Académica'!$E:$F,2,FALSE),IFERROR(VLOOKUP(D35,'[1]Aseguramiento de la Calidad'!$E:$F,2,FALSE),IFERROR(VLOOKUP(D35,'[1]Gestión del Conocimiento'!$E:$F,2,FALSE),IFERROR(VLOOKUP(D35,'[1]Gobernabilidad y Procesos...'!$E:$F,2,FALSE),IFERROR(VLOOKUP(D35,'[1]Gestión del Talento Humano'!$E:$F,2,FALSE),IFERROR(VLOOKUP(D35,'[1]Internacionalización de la E.S.'!$E:$F,2,FALSE),IFERROR(VLOOKUP(D35,[1]Posgrado!$E:$F,2,FALSE),IFERROR(VLOOKUP(D35,'[1]Cultura de Innovación Insti...'!$E:$F,2,FALSE),VLOOKUP(D35,'[1]Lo Esencial de la Reforma Univ.'!$E:$F,2,0)))))))))))))))</f>
        <v xml:space="preserve">Talleres, cursos y charlas </v>
      </c>
      <c r="D36" s="31"/>
      <c r="E36" s="93"/>
      <c r="F36" s="93"/>
      <c r="G36" s="93"/>
      <c r="H36" s="76"/>
      <c r="I36" s="76"/>
      <c r="J36" s="76"/>
    </row>
    <row r="37" spans="3:12" ht="15.75" thickBot="1" x14ac:dyDescent="0.3">
      <c r="C37" s="70"/>
      <c r="D37" s="31"/>
      <c r="E37" s="93"/>
      <c r="F37" s="93"/>
      <c r="G37" s="93"/>
      <c r="H37" s="76"/>
      <c r="I37" s="76"/>
      <c r="J37" s="76"/>
      <c r="K37" s="112"/>
    </row>
    <row r="38" spans="3:12" ht="30.75" thickBot="1" x14ac:dyDescent="0.3">
      <c r="C38" s="125" t="s">
        <v>44</v>
      </c>
      <c r="D38" s="128" t="s">
        <v>45</v>
      </c>
      <c r="E38" s="127" t="s">
        <v>55</v>
      </c>
      <c r="F38" s="127" t="s">
        <v>57</v>
      </c>
      <c r="G38" s="126" t="s">
        <v>27</v>
      </c>
      <c r="H38" s="132" t="s">
        <v>130</v>
      </c>
      <c r="I38" s="127" t="s">
        <v>46</v>
      </c>
      <c r="J38" s="127" t="s">
        <v>131</v>
      </c>
      <c r="K38" s="127" t="s">
        <v>408</v>
      </c>
      <c r="L38" s="127" t="s">
        <v>409</v>
      </c>
    </row>
    <row r="39" spans="3:12" ht="17.25" x14ac:dyDescent="0.3">
      <c r="C39" s="527" t="s">
        <v>1753</v>
      </c>
      <c r="D39" s="569">
        <v>30</v>
      </c>
      <c r="E39" s="528">
        <v>300</v>
      </c>
      <c r="F39" s="529">
        <v>150</v>
      </c>
      <c r="G39" s="328">
        <f t="shared" ref="G39:G42" si="2">E39*F39</f>
        <v>45000</v>
      </c>
      <c r="H39" s="542" t="s">
        <v>128</v>
      </c>
      <c r="I39" s="526" t="s">
        <v>790</v>
      </c>
      <c r="J39" s="116" t="str">
        <f>VLOOKUP(I39,[1]Presupuesto!$B$11:$C$566,2,0)</f>
        <v>ALIMENTOS B EBIDAS PARA PERSONAS</v>
      </c>
      <c r="K39" s="217" t="s">
        <v>1362</v>
      </c>
      <c r="L39" s="98" t="s">
        <v>1767</v>
      </c>
    </row>
    <row r="40" spans="3:12" ht="17.25" x14ac:dyDescent="0.3">
      <c r="C40" s="527" t="s">
        <v>1754</v>
      </c>
      <c r="D40" s="570"/>
      <c r="E40" s="528">
        <v>10</v>
      </c>
      <c r="F40" s="529">
        <v>32</v>
      </c>
      <c r="G40" s="97">
        <f t="shared" si="2"/>
        <v>320</v>
      </c>
      <c r="H40" s="542" t="s">
        <v>128</v>
      </c>
      <c r="I40" s="526" t="s">
        <v>790</v>
      </c>
      <c r="J40" s="98" t="str">
        <f>VLOOKUP(I40,[1]Presupuesto!$B$11:$C$566,2,0)</f>
        <v>ALIMENTOS B EBIDAS PARA PERSONAS</v>
      </c>
      <c r="K40" s="98" t="str">
        <f t="shared" ref="K40:K42" si="3">$K$17</f>
        <v>Gestión Administrativa y  financiera en apoyo al Desarrollo Académico</v>
      </c>
      <c r="L40" s="98" t="s">
        <v>410</v>
      </c>
    </row>
    <row r="41" spans="3:12" ht="17.25" x14ac:dyDescent="0.3">
      <c r="C41" s="527" t="s">
        <v>1755</v>
      </c>
      <c r="D41" s="570"/>
      <c r="E41" s="528">
        <v>300</v>
      </c>
      <c r="F41" s="529">
        <v>15</v>
      </c>
      <c r="G41" s="97">
        <f t="shared" si="2"/>
        <v>4500</v>
      </c>
      <c r="H41" s="542" t="s">
        <v>128</v>
      </c>
      <c r="I41" s="526" t="s">
        <v>790</v>
      </c>
      <c r="J41" s="98" t="str">
        <f>VLOOKUP(I41,[1]Presupuesto!$B$11:$C$566,2,0)</f>
        <v>ALIMENTOS B EBIDAS PARA PERSONAS</v>
      </c>
      <c r="K41" s="98" t="str">
        <f t="shared" si="3"/>
        <v>Gestión Administrativa y  financiera en apoyo al Desarrollo Académico</v>
      </c>
      <c r="L41" s="98" t="s">
        <v>393</v>
      </c>
    </row>
    <row r="42" spans="3:12" ht="18" thickBot="1" x14ac:dyDescent="0.35">
      <c r="C42" s="531" t="s">
        <v>1756</v>
      </c>
      <c r="D42" s="570"/>
      <c r="E42" s="532">
        <v>300</v>
      </c>
      <c r="F42" s="529">
        <v>45</v>
      </c>
      <c r="G42" s="97">
        <f t="shared" si="2"/>
        <v>13500</v>
      </c>
      <c r="H42" s="542" t="s">
        <v>128</v>
      </c>
      <c r="I42" s="526" t="s">
        <v>790</v>
      </c>
      <c r="J42" s="98" t="str">
        <f>VLOOKUP(I42,[1]Presupuesto!$B$11:$C$566,2,0)</f>
        <v>ALIMENTOS B EBIDAS PARA PERSONAS</v>
      </c>
      <c r="K42" s="98" t="str">
        <f t="shared" si="3"/>
        <v>Gestión Administrativa y  financiera en apoyo al Desarrollo Académico</v>
      </c>
      <c r="L42" s="98" t="s">
        <v>394</v>
      </c>
    </row>
    <row r="44" spans="3:12" ht="15.75" thickBot="1" x14ac:dyDescent="0.3"/>
    <row r="45" spans="3:12" ht="15.75" thickBot="1" x14ac:dyDescent="0.3">
      <c r="C45" s="29" t="s">
        <v>43</v>
      </c>
      <c r="D45" s="30">
        <f>SUM(G52:G62)</f>
        <v>2714756</v>
      </c>
      <c r="E45" s="93"/>
      <c r="F45" s="93"/>
      <c r="G45" s="93"/>
      <c r="H45" s="76"/>
      <c r="I45" s="76"/>
      <c r="J45" s="76"/>
      <c r="K45" s="112"/>
    </row>
    <row r="46" spans="3:12" x14ac:dyDescent="0.25">
      <c r="C46" s="70"/>
      <c r="D46" s="31"/>
      <c r="E46" s="93"/>
      <c r="F46" s="93"/>
      <c r="G46" s="93"/>
      <c r="H46" s="76"/>
      <c r="I46" s="76"/>
      <c r="J46" s="76"/>
      <c r="K46" s="112"/>
    </row>
    <row r="47" spans="3:12" x14ac:dyDescent="0.25">
      <c r="C47" s="70"/>
      <c r="D47" s="31"/>
      <c r="E47" s="93"/>
      <c r="F47" s="93"/>
      <c r="G47" s="93"/>
      <c r="H47" s="76"/>
      <c r="I47" s="76"/>
      <c r="J47" s="76"/>
      <c r="K47" s="112"/>
    </row>
    <row r="48" spans="3:12" ht="15.75" x14ac:dyDescent="0.25">
      <c r="C48" s="201" t="s">
        <v>390</v>
      </c>
      <c r="D48" s="368" t="s">
        <v>1720</v>
      </c>
      <c r="E48" s="93"/>
      <c r="F48" s="93"/>
      <c r="G48" s="93"/>
      <c r="H48" s="76"/>
      <c r="I48" s="76"/>
      <c r="J48" s="76"/>
      <c r="K48" s="112"/>
    </row>
    <row r="49" spans="3:12" ht="18.75" x14ac:dyDescent="0.25">
      <c r="C49" s="209" t="str">
        <f>IFERROR(VLOOKUP(D48,'1. Desarrollo e Innov. Curricu.'!$F:$G,2,FALSE),IFERROR(VLOOKUP(D48,'2. Investigación Científica'!$F:$G,2,FALSE),IFERROR(VLOOKUP(D48,'3. Vinculación Univ. Sociedad'!$F:$G,2,FALSE),IFERROR(VLOOKUP(D48,'4. Docencia y Profesorado Univ.'!$F:$G,2,FALSE),IFERROR(VLOOKUP(D48,'5. Estudiantes y Graduados'!$F:$G,2,FALSE),IFERROR(VLOOKUP(D48,'11. Gestion Administrativa'!$F:$G,2,FALSE),IFERROR(VLOOKUP(D48,'13. Gestión Académica'!$F:$G,2,FALSE),IFERROR(VLOOKUP(D48,'9. Asegura. de la Calid. y M'!$F:$G,2,FALSE),IFERROR(VLOOKUP(D48,'6. Gestión del Conocimiento'!$F:$G,2,FALSE),IFERROR(VLOOKUP(D48,'15. Gobernabilidad y Proceso...'!$F:$G,2,FALSE),IFERROR(VLOOKUP(D48,'12. Gestión del Talento Humano'!$F:$G,2,FALSE),IFERROR(VLOOKUP(D48,'14. Internacional... de la E.S.'!$F:$G,2,FALSE),IFERROR(VLOOKUP(D48,'10. Posgrado'!$F:$G,2,FALSE),IFERROR(VLOOKUP(D48,'17. Gestión TIC'!$F:$G,2,FALSE),IFERROR(VLOOKUP(D48,'16. Desa. del Sistema Educ.Sup.'!$F:$G,2,FALSE),IFERROR(VLOOKUP(D48,'8. Cultura de Inno. Insti...'!$F:$G,2,FALSE),VLOOKUP(D48,'7. Lo Esencial de la Reforma U.'!$F:$G,2,0)))))))))))))))))</f>
        <v>Elaborar calendario de graduaciones, tener elaborado el total de Títulos a entregar, organizar los actos de graduación, Entrega de medallas a los Graduados con honores Academicos,  viajar a los centros regionales, adquisicion de togas, virretes, mucetas y traje talar para Graduandos y Autoridades, Ciudad Universitaria y Centros Regionales.</v>
      </c>
      <c r="D49" s="31"/>
      <c r="E49" s="93"/>
      <c r="F49" s="93"/>
      <c r="G49" s="93"/>
      <c r="H49" s="76"/>
      <c r="I49" s="76"/>
      <c r="J49" s="76"/>
      <c r="K49" s="112"/>
    </row>
    <row r="50" spans="3:12" ht="15.75" thickBot="1" x14ac:dyDescent="0.3">
      <c r="C50" s="70"/>
      <c r="D50" s="31"/>
      <c r="E50" s="93"/>
      <c r="F50" s="93"/>
      <c r="G50" s="93"/>
      <c r="H50" s="76"/>
      <c r="I50" s="76"/>
      <c r="J50" s="76"/>
      <c r="K50" s="112"/>
    </row>
    <row r="51" spans="3:12" ht="30.75" thickBot="1" x14ac:dyDescent="0.3">
      <c r="C51" s="125" t="s">
        <v>44</v>
      </c>
      <c r="D51" s="128" t="s">
        <v>45</v>
      </c>
      <c r="E51" s="127" t="s">
        <v>55</v>
      </c>
      <c r="F51" s="127" t="s">
        <v>57</v>
      </c>
      <c r="G51" s="126" t="s">
        <v>27</v>
      </c>
      <c r="H51" s="132" t="s">
        <v>130</v>
      </c>
      <c r="I51" s="127" t="s">
        <v>46</v>
      </c>
      <c r="J51" s="127" t="s">
        <v>131</v>
      </c>
      <c r="K51" s="127" t="s">
        <v>408</v>
      </c>
      <c r="L51" s="127" t="s">
        <v>409</v>
      </c>
    </row>
    <row r="52" spans="3:12" x14ac:dyDescent="0.25">
      <c r="C52" s="326" t="s">
        <v>1766</v>
      </c>
      <c r="D52" s="638"/>
      <c r="E52" s="327">
        <v>2000</v>
      </c>
      <c r="F52" s="115">
        <v>750</v>
      </c>
      <c r="G52" s="328">
        <f t="shared" ref="G52:G60" si="4">E52*F52</f>
        <v>1500000</v>
      </c>
      <c r="H52" s="542" t="s">
        <v>128</v>
      </c>
      <c r="I52" s="469" t="s">
        <v>897</v>
      </c>
      <c r="J52" s="116" t="str">
        <f>VLOOKUP(I52,Presupuesto!$B$11:$C$566,2,0)</f>
        <v>PRODUCTOS NO FERROSOS</v>
      </c>
      <c r="K52" s="217" t="s">
        <v>1362</v>
      </c>
      <c r="L52" s="98" t="s">
        <v>394</v>
      </c>
    </row>
    <row r="53" spans="3:12" x14ac:dyDescent="0.25">
      <c r="C53" s="99" t="s">
        <v>1773</v>
      </c>
      <c r="D53" s="639"/>
      <c r="E53" s="199">
        <v>50</v>
      </c>
      <c r="F53" s="100">
        <v>5000</v>
      </c>
      <c r="G53" s="97">
        <f t="shared" si="4"/>
        <v>250000</v>
      </c>
      <c r="H53" s="542" t="s">
        <v>128</v>
      </c>
      <c r="I53" s="469" t="s">
        <v>806</v>
      </c>
      <c r="J53" s="98" t="str">
        <f>VLOOKUP(I53,Presupuesto!$B$11:$C$566,2,0)</f>
        <v>PRENDA DE VESTIR</v>
      </c>
      <c r="K53" s="98" t="str">
        <f>$K$52</f>
        <v>Gestión Administrativa y  financiera en apoyo al Desarrollo Académico</v>
      </c>
      <c r="L53" s="98" t="s">
        <v>395</v>
      </c>
    </row>
    <row r="54" spans="3:12" x14ac:dyDescent="0.25">
      <c r="C54" s="99" t="s">
        <v>49</v>
      </c>
      <c r="D54" s="639"/>
      <c r="E54" s="199">
        <v>400</v>
      </c>
      <c r="F54" s="100">
        <v>761.89</v>
      </c>
      <c r="G54" s="97">
        <f t="shared" si="4"/>
        <v>304756</v>
      </c>
      <c r="H54" s="542" t="s">
        <v>128</v>
      </c>
      <c r="I54" s="469" t="s">
        <v>790</v>
      </c>
      <c r="J54" s="98" t="str">
        <f>VLOOKUP(I54,Presupuesto!$B$11:$C$566,2,0)</f>
        <v>ALIMENTOS B EBIDAS PARA PERSONAS</v>
      </c>
      <c r="K54" s="98" t="str">
        <f t="shared" ref="K54:K62" si="5">$K$52</f>
        <v>Gestión Administrativa y  financiera en apoyo al Desarrollo Académico</v>
      </c>
      <c r="L54" s="98" t="s">
        <v>396</v>
      </c>
    </row>
    <row r="55" spans="3:12" x14ac:dyDescent="0.25">
      <c r="C55" s="99" t="s">
        <v>50</v>
      </c>
      <c r="D55" s="639"/>
      <c r="E55" s="150">
        <v>0</v>
      </c>
      <c r="F55" s="118">
        <v>10000</v>
      </c>
      <c r="G55" s="97">
        <f t="shared" si="4"/>
        <v>0</v>
      </c>
      <c r="H55" s="542" t="s">
        <v>128</v>
      </c>
      <c r="I55" s="101" t="s">
        <v>1768</v>
      </c>
      <c r="J55" s="98" t="e">
        <f>VLOOKUP(I55,Presupuesto!$B$11:$C$566,2,0)</f>
        <v>#N/A</v>
      </c>
      <c r="K55" s="98" t="str">
        <f t="shared" si="5"/>
        <v>Gestión Administrativa y  financiera en apoyo al Desarrollo Académico</v>
      </c>
      <c r="L55" s="98" t="s">
        <v>397</v>
      </c>
    </row>
    <row r="56" spans="3:12" x14ac:dyDescent="0.25">
      <c r="C56" s="99" t="s">
        <v>415</v>
      </c>
      <c r="D56" s="639"/>
      <c r="E56" s="150">
        <v>0</v>
      </c>
      <c r="F56" s="118">
        <v>250</v>
      </c>
      <c r="G56" s="97">
        <f t="shared" si="4"/>
        <v>0</v>
      </c>
      <c r="H56" s="542" t="s">
        <v>128</v>
      </c>
      <c r="I56" s="101" t="s">
        <v>1769</v>
      </c>
      <c r="J56" s="98" t="e">
        <f>VLOOKUP(I56,Presupuesto!$B$11:$C$566,2,0)</f>
        <v>#N/A</v>
      </c>
      <c r="K56" s="98" t="str">
        <f t="shared" si="5"/>
        <v>Gestión Administrativa y  financiera en apoyo al Desarrollo Académico</v>
      </c>
      <c r="L56" s="98" t="s">
        <v>398</v>
      </c>
    </row>
    <row r="57" spans="3:12" x14ac:dyDescent="0.25">
      <c r="C57" s="99" t="s">
        <v>1774</v>
      </c>
      <c r="D57" s="639"/>
      <c r="E57" s="640">
        <v>10000</v>
      </c>
      <c r="F57" s="100">
        <v>30</v>
      </c>
      <c r="G57" s="97">
        <f t="shared" si="4"/>
        <v>300000</v>
      </c>
      <c r="H57" s="542" t="s">
        <v>128</v>
      </c>
      <c r="I57" s="469" t="s">
        <v>715</v>
      </c>
      <c r="J57" s="98" t="str">
        <f>VLOOKUP(I57,Presupuesto!$B$11:$C$566,2,0)</f>
        <v>SERVICIOS DE IMPRENTA PUBLIC.Y REPRODUCCION</v>
      </c>
      <c r="K57" s="98" t="str">
        <f t="shared" si="5"/>
        <v>Gestión Administrativa y  financiera en apoyo al Desarrollo Académico</v>
      </c>
      <c r="L57" s="98" t="s">
        <v>399</v>
      </c>
    </row>
    <row r="58" spans="3:12" x14ac:dyDescent="0.25">
      <c r="C58" s="99" t="s">
        <v>122</v>
      </c>
      <c r="D58" s="639"/>
      <c r="E58" s="199">
        <f>D52/12</f>
        <v>0</v>
      </c>
      <c r="F58" s="100">
        <v>36</v>
      </c>
      <c r="G58" s="97">
        <f t="shared" si="4"/>
        <v>0</v>
      </c>
      <c r="H58" s="542" t="s">
        <v>128</v>
      </c>
      <c r="I58" s="101" t="s">
        <v>1770</v>
      </c>
      <c r="J58" s="98" t="e">
        <f>VLOOKUP(I58,Presupuesto!$B$11:$C$566,2,0)</f>
        <v>#N/A</v>
      </c>
      <c r="K58" s="98" t="str">
        <f t="shared" si="5"/>
        <v>Gestión Administrativa y  financiera en apoyo al Desarrollo Académico</v>
      </c>
      <c r="L58" s="98" t="s">
        <v>400</v>
      </c>
    </row>
    <row r="59" spans="3:12" x14ac:dyDescent="0.25">
      <c r="C59" s="99" t="s">
        <v>34</v>
      </c>
      <c r="D59" s="639"/>
      <c r="E59" s="199">
        <f>D52/12</f>
        <v>0</v>
      </c>
      <c r="F59" s="100">
        <v>80</v>
      </c>
      <c r="G59" s="97">
        <f t="shared" si="4"/>
        <v>0</v>
      </c>
      <c r="H59" s="542" t="s">
        <v>128</v>
      </c>
      <c r="I59" s="101" t="s">
        <v>1771</v>
      </c>
      <c r="J59" s="98" t="e">
        <f>VLOOKUP(I59,Presupuesto!$B$11:$C$566,2,0)</f>
        <v>#N/A</v>
      </c>
      <c r="K59" s="98" t="str">
        <f t="shared" si="5"/>
        <v>Gestión Administrativa y  financiera en apoyo al Desarrollo Académico</v>
      </c>
      <c r="L59" s="98" t="s">
        <v>401</v>
      </c>
    </row>
    <row r="60" spans="3:12" x14ac:dyDescent="0.25">
      <c r="C60" s="109" t="s">
        <v>52</v>
      </c>
      <c r="D60" s="639"/>
      <c r="E60" s="211">
        <v>0</v>
      </c>
      <c r="F60" s="119">
        <v>25</v>
      </c>
      <c r="G60" s="97">
        <f t="shared" si="4"/>
        <v>0</v>
      </c>
      <c r="H60" s="542" t="s">
        <v>128</v>
      </c>
      <c r="I60" s="101" t="s">
        <v>1772</v>
      </c>
      <c r="J60" s="98" t="e">
        <f>VLOOKUP(I60,Presupuesto!$B$11:$C$566,2,0)</f>
        <v>#N/A</v>
      </c>
      <c r="K60" s="98" t="str">
        <f t="shared" si="5"/>
        <v>Gestión Administrativa y  financiera en apoyo al Desarrollo Académico</v>
      </c>
      <c r="L60" s="98" t="s">
        <v>402</v>
      </c>
    </row>
    <row r="61" spans="3:12" s="465" customFormat="1" ht="15.75" thickBot="1" x14ac:dyDescent="0.3">
      <c r="C61" s="215" t="s">
        <v>418</v>
      </c>
      <c r="D61" s="216">
        <v>1</v>
      </c>
      <c r="E61" s="331">
        <v>18</v>
      </c>
      <c r="F61" s="104">
        <f>HLOOKUP(C61,$AH$2:$BU$3,2,0)</f>
        <v>2500</v>
      </c>
      <c r="G61" s="105">
        <f>D61*E61*F61</f>
        <v>45000</v>
      </c>
      <c r="H61" s="542" t="s">
        <v>128</v>
      </c>
      <c r="I61" s="469" t="s">
        <v>759</v>
      </c>
      <c r="J61" s="98" t="str">
        <f>VLOOKUP(I61,Presupuesto!$B$11:$C$566,2,0)</f>
        <v>VIATICOS NACIONALES</v>
      </c>
      <c r="K61" s="334" t="str">
        <f t="shared" si="5"/>
        <v>Gestión Administrativa y  financiera en apoyo al Desarrollo Académico</v>
      </c>
      <c r="L61" s="98" t="s">
        <v>1767</v>
      </c>
    </row>
    <row r="62" spans="3:12" ht="15.75" thickBot="1" x14ac:dyDescent="0.3">
      <c r="C62" s="215" t="s">
        <v>430</v>
      </c>
      <c r="D62" s="216">
        <v>5</v>
      </c>
      <c r="E62" s="331">
        <v>36</v>
      </c>
      <c r="F62" s="104">
        <f>HLOOKUP(C62,$AH$2:$BU$3,2,0)</f>
        <v>1750</v>
      </c>
      <c r="G62" s="105">
        <f>D62*E62*F62</f>
        <v>315000</v>
      </c>
      <c r="H62" s="542" t="s">
        <v>128</v>
      </c>
      <c r="I62" s="469" t="s">
        <v>759</v>
      </c>
      <c r="J62" s="98" t="str">
        <f>VLOOKUP(I62,Presupuesto!$B$11:$C$566,2,0)</f>
        <v>VIATICOS NACIONALES</v>
      </c>
      <c r="K62" s="334" t="str">
        <f t="shared" si="5"/>
        <v>Gestión Administrativa y  financiera en apoyo al Desarrollo Académico</v>
      </c>
      <c r="L62" s="98" t="s">
        <v>410</v>
      </c>
    </row>
    <row r="63" spans="3:12" x14ac:dyDescent="0.25">
      <c r="C63" s="93"/>
      <c r="E63" s="112"/>
      <c r="F63" s="112"/>
      <c r="G63" s="112"/>
      <c r="H63" s="173"/>
      <c r="I63" s="112"/>
      <c r="J63" s="112"/>
      <c r="K63" s="112"/>
    </row>
    <row r="64" spans="3:12" ht="15.75" thickBot="1" x14ac:dyDescent="0.3"/>
    <row r="65" spans="3:12" ht="15.75" thickBot="1" x14ac:dyDescent="0.3">
      <c r="C65" s="29" t="s">
        <v>43</v>
      </c>
      <c r="D65" s="30">
        <f>SUM(G72:G81)</f>
        <v>0</v>
      </c>
      <c r="E65" s="93"/>
      <c r="F65" s="93"/>
      <c r="G65" s="93"/>
      <c r="H65" s="76"/>
      <c r="I65" s="76"/>
      <c r="J65" s="76"/>
      <c r="K65" s="112"/>
    </row>
    <row r="66" spans="3:12" x14ac:dyDescent="0.25">
      <c r="C66" s="70"/>
      <c r="D66" s="31"/>
      <c r="E66" s="93"/>
      <c r="F66" s="93"/>
      <c r="G66" s="93"/>
      <c r="H66" s="76"/>
      <c r="I66" s="76"/>
      <c r="J66" s="76"/>
      <c r="K66" s="112"/>
    </row>
    <row r="67" spans="3:12" x14ac:dyDescent="0.25">
      <c r="C67" s="70"/>
      <c r="D67" s="31"/>
      <c r="E67" s="93"/>
      <c r="F67" s="93"/>
      <c r="G67" s="93"/>
      <c r="H67" s="76"/>
      <c r="I67" s="76"/>
      <c r="J67" s="76"/>
      <c r="K67" s="112"/>
    </row>
    <row r="68" spans="3:12" ht="15.75" x14ac:dyDescent="0.25">
      <c r="C68" s="201" t="s">
        <v>390</v>
      </c>
      <c r="D68" s="368"/>
      <c r="E68" s="93"/>
      <c r="F68" s="93"/>
      <c r="G68" s="93"/>
      <c r="H68" s="76"/>
      <c r="I68" s="76"/>
      <c r="J68" s="76"/>
      <c r="K68" s="112"/>
    </row>
    <row r="69" spans="3:12" ht="18.75" x14ac:dyDescent="0.25">
      <c r="C69" s="209" t="e">
        <f>IFERROR(VLOOKUP(D68,'1. Desarrollo e Innov. Curricu.'!$F:$G,2,FALSE),IFERROR(VLOOKUP(D68,'2. Investigación Científica'!$F:$G,2,FALSE),IFERROR(VLOOKUP(D68,'3. Vinculación Univ. Sociedad'!$F:$G,2,FALSE),IFERROR(VLOOKUP(D68,'4. Docencia y Profesorado Univ.'!$F:$G,2,FALSE),IFERROR(VLOOKUP(D68,'5. Estudiantes y Graduados'!$F:$G,2,FALSE),IFERROR(VLOOKUP(D68,'11. Gestion Administrativa'!$F:$G,2,FALSE),IFERROR(VLOOKUP(D68,'13. Gestión Académica'!$F:$G,2,FALSE),IFERROR(VLOOKUP(D68,'9. Asegura. de la Calid. y M'!$F:$G,2,FALSE),IFERROR(VLOOKUP(D68,'6. Gestión del Conocimiento'!$F:$G,2,FALSE),IFERROR(VLOOKUP(D68,'15. Gobernabilidad y Proceso...'!$F:$G,2,FALSE),IFERROR(VLOOKUP(D68,'12. Gestión del Talento Humano'!$F:$G,2,FALSE),IFERROR(VLOOKUP(D68,'14. Internacional... de la E.S.'!$F:$G,2,FALSE),IFERROR(VLOOKUP(D68,'10. Posgrado'!$F:$G,2,FALSE),IFERROR(VLOOKUP(D68,'17. Gestión TIC'!$F:$G,2,FALSE),IFERROR(VLOOKUP(D68,'16. Desa. del Sistema Educ.Sup.'!$F:$G,2,FALSE),IFERROR(VLOOKUP(D68,'8. Cultura de Inno. Insti...'!$F:$G,2,FALSE),VLOOKUP(D68,'7. Lo Esencial de la Reforma U.'!$F:$G,2,0)))))))))))))))))</f>
        <v>#N/A</v>
      </c>
      <c r="D69" s="31"/>
      <c r="E69" s="93"/>
      <c r="F69" s="93"/>
      <c r="G69" s="93"/>
      <c r="H69" s="76"/>
      <c r="I69" s="76"/>
      <c r="J69" s="76"/>
      <c r="K69" s="112"/>
    </row>
    <row r="70" spans="3:12" ht="15.75" thickBot="1" x14ac:dyDescent="0.3">
      <c r="C70" s="70"/>
      <c r="D70" s="31"/>
      <c r="E70" s="93"/>
      <c r="F70" s="93"/>
      <c r="G70" s="93"/>
      <c r="H70" s="76"/>
      <c r="I70" s="76"/>
      <c r="J70" s="76"/>
      <c r="K70" s="112"/>
    </row>
    <row r="71" spans="3:12" ht="30.75" thickBot="1" x14ac:dyDescent="0.3">
      <c r="C71" s="125" t="s">
        <v>44</v>
      </c>
      <c r="D71" s="128" t="s">
        <v>45</v>
      </c>
      <c r="E71" s="127" t="s">
        <v>55</v>
      </c>
      <c r="F71" s="127" t="s">
        <v>57</v>
      </c>
      <c r="G71" s="126" t="s">
        <v>27</v>
      </c>
      <c r="H71" s="132" t="s">
        <v>130</v>
      </c>
      <c r="I71" s="127" t="s">
        <v>46</v>
      </c>
      <c r="J71" s="127" t="s">
        <v>131</v>
      </c>
      <c r="K71" s="127" t="s">
        <v>408</v>
      </c>
      <c r="L71" s="127" t="s">
        <v>409</v>
      </c>
    </row>
    <row r="72" spans="3:12" x14ac:dyDescent="0.25">
      <c r="C72" s="326" t="s">
        <v>47</v>
      </c>
      <c r="D72" s="569"/>
      <c r="E72" s="327"/>
      <c r="F72" s="115">
        <v>30000</v>
      </c>
      <c r="G72" s="328">
        <f t="shared" ref="G72:G80" si="6">E72*F72</f>
        <v>0</v>
      </c>
      <c r="H72" s="329"/>
      <c r="I72" s="116" t="s">
        <v>697</v>
      </c>
      <c r="J72" s="116" t="str">
        <f>VLOOKUP(I72,Presupuesto!$B$11:$C$566,2,0)</f>
        <v>SERVICIOS DE CAPACITACION.</v>
      </c>
      <c r="K72" s="330" t="s">
        <v>1512</v>
      </c>
      <c r="L72" s="116" t="s">
        <v>392</v>
      </c>
    </row>
    <row r="73" spans="3:12" x14ac:dyDescent="0.25">
      <c r="C73" s="99" t="s">
        <v>48</v>
      </c>
      <c r="D73" s="570"/>
      <c r="E73" s="199">
        <f>D72</f>
        <v>0</v>
      </c>
      <c r="F73" s="100">
        <v>50</v>
      </c>
      <c r="G73" s="97">
        <f t="shared" si="6"/>
        <v>0</v>
      </c>
      <c r="H73" s="160"/>
      <c r="I73" s="98" t="s">
        <v>715</v>
      </c>
      <c r="J73" s="98" t="str">
        <f>VLOOKUP(I73,Presupuesto!$B$11:$C$566,2,0)</f>
        <v>SERVICIOS DE IMPRENTA PUBLIC.Y REPRODUCCION</v>
      </c>
      <c r="K73" s="98" t="str">
        <f>$K$72</f>
        <v>Gestión Tecnologías de Información y Comunicación</v>
      </c>
      <c r="L73" s="98" t="s">
        <v>410</v>
      </c>
    </row>
    <row r="74" spans="3:12" x14ac:dyDescent="0.25">
      <c r="C74" s="99" t="s">
        <v>49</v>
      </c>
      <c r="D74" s="570"/>
      <c r="E74" s="199">
        <f>D72</f>
        <v>0</v>
      </c>
      <c r="F74" s="100">
        <v>150</v>
      </c>
      <c r="G74" s="97">
        <f t="shared" si="6"/>
        <v>0</v>
      </c>
      <c r="H74" s="160"/>
      <c r="I74" s="98" t="s">
        <v>790</v>
      </c>
      <c r="J74" s="98" t="str">
        <f>VLOOKUP(I74,Presupuesto!$B$11:$C$566,2,0)</f>
        <v>ALIMENTOS B EBIDAS PARA PERSONAS</v>
      </c>
      <c r="K74" s="98" t="str">
        <f t="shared" ref="K74:K81" si="7">$K$72</f>
        <v>Gestión Tecnologías de Información y Comunicación</v>
      </c>
      <c r="L74" s="98" t="s">
        <v>394</v>
      </c>
    </row>
    <row r="75" spans="3:12" x14ac:dyDescent="0.25">
      <c r="C75" s="99" t="s">
        <v>50</v>
      </c>
      <c r="D75" s="570"/>
      <c r="E75" s="150">
        <v>0</v>
      </c>
      <c r="F75" s="118">
        <v>10000</v>
      </c>
      <c r="G75" s="97">
        <f t="shared" si="6"/>
        <v>0</v>
      </c>
      <c r="H75" s="160"/>
      <c r="I75" s="321" t="s">
        <v>298</v>
      </c>
      <c r="J75" s="98" t="str">
        <f>VLOOKUP(I75,Presupuesto!$B$11:$C$566,2,0)</f>
        <v>PASAJES (26100-00)</v>
      </c>
      <c r="K75" s="98" t="str">
        <f t="shared" si="7"/>
        <v>Gestión Tecnologías de Información y Comunicación</v>
      </c>
      <c r="L75" s="98" t="s">
        <v>410</v>
      </c>
    </row>
    <row r="76" spans="3:12" x14ac:dyDescent="0.25">
      <c r="C76" s="99" t="s">
        <v>415</v>
      </c>
      <c r="D76" s="570"/>
      <c r="E76" s="150">
        <v>0</v>
      </c>
      <c r="F76" s="118">
        <v>250</v>
      </c>
      <c r="G76" s="97">
        <f t="shared" si="6"/>
        <v>0</v>
      </c>
      <c r="H76" s="160"/>
      <c r="I76" s="98" t="s">
        <v>819</v>
      </c>
      <c r="J76" s="98" t="str">
        <f>VLOOKUP(I76,Presupuesto!$B$11:$C$566,2,0)</f>
        <v>PRODUCTOS PAPEL Y CARTON</v>
      </c>
      <c r="K76" s="98" t="str">
        <f t="shared" si="7"/>
        <v>Gestión Tecnologías de Información y Comunicación</v>
      </c>
      <c r="L76" s="98" t="s">
        <v>410</v>
      </c>
    </row>
    <row r="77" spans="3:12" x14ac:dyDescent="0.25">
      <c r="C77" s="99" t="s">
        <v>51</v>
      </c>
      <c r="D77" s="570"/>
      <c r="E77" s="199">
        <f>(D72*25)/500</f>
        <v>0</v>
      </c>
      <c r="F77" s="100">
        <v>85</v>
      </c>
      <c r="G77" s="97">
        <f t="shared" si="6"/>
        <v>0</v>
      </c>
      <c r="H77" s="160"/>
      <c r="I77" s="98" t="s">
        <v>819</v>
      </c>
      <c r="J77" s="98" t="str">
        <f>VLOOKUP(I77,Presupuesto!$B$11:$C$566,2,0)</f>
        <v>PRODUCTOS PAPEL Y CARTON</v>
      </c>
      <c r="K77" s="98" t="str">
        <f t="shared" si="7"/>
        <v>Gestión Tecnologías de Información y Comunicación</v>
      </c>
      <c r="L77" s="98" t="s">
        <v>410</v>
      </c>
    </row>
    <row r="78" spans="3:12" x14ac:dyDescent="0.25">
      <c r="C78" s="99" t="s">
        <v>122</v>
      </c>
      <c r="D78" s="570"/>
      <c r="E78" s="199">
        <f>D72/12</f>
        <v>0</v>
      </c>
      <c r="F78" s="100">
        <v>36</v>
      </c>
      <c r="G78" s="97">
        <f t="shared" si="6"/>
        <v>0</v>
      </c>
      <c r="H78" s="160"/>
      <c r="I78" s="98" t="s">
        <v>940</v>
      </c>
      <c r="J78" s="98" t="str">
        <f>VLOOKUP(I78,Presupuesto!$B$11:$C$566,2,0)</f>
        <v>UTILES DE ESCRITORIO, OFICINA Y ENSE¥ANZA</v>
      </c>
      <c r="K78" s="98" t="str">
        <f t="shared" si="7"/>
        <v>Gestión Tecnologías de Información y Comunicación</v>
      </c>
      <c r="L78" s="98" t="s">
        <v>410</v>
      </c>
    </row>
    <row r="79" spans="3:12" x14ac:dyDescent="0.25">
      <c r="C79" s="99" t="s">
        <v>34</v>
      </c>
      <c r="D79" s="570"/>
      <c r="E79" s="199">
        <f>D72/12</f>
        <v>0</v>
      </c>
      <c r="F79" s="100">
        <v>80</v>
      </c>
      <c r="G79" s="97">
        <f t="shared" si="6"/>
        <v>0</v>
      </c>
      <c r="H79" s="160"/>
      <c r="I79" s="98" t="s">
        <v>940</v>
      </c>
      <c r="J79" s="98" t="str">
        <f>VLOOKUP(I79,Presupuesto!$B$11:$C$566,2,0)</f>
        <v>UTILES DE ESCRITORIO, OFICINA Y ENSE¥ANZA</v>
      </c>
      <c r="K79" s="98" t="str">
        <f t="shared" si="7"/>
        <v>Gestión Tecnologías de Información y Comunicación</v>
      </c>
      <c r="L79" s="98" t="s">
        <v>410</v>
      </c>
    </row>
    <row r="80" spans="3:12" x14ac:dyDescent="0.25">
      <c r="C80" s="109" t="s">
        <v>52</v>
      </c>
      <c r="D80" s="570"/>
      <c r="E80" s="211">
        <v>0</v>
      </c>
      <c r="F80" s="119">
        <v>25</v>
      </c>
      <c r="G80" s="97">
        <f t="shared" si="6"/>
        <v>0</v>
      </c>
      <c r="H80" s="160"/>
      <c r="I80" s="98" t="s">
        <v>940</v>
      </c>
      <c r="J80" s="98" t="str">
        <f>VLOOKUP(I80,Presupuesto!$B$11:$C$566,2,0)</f>
        <v>UTILES DE ESCRITORIO, OFICINA Y ENSE¥ANZA</v>
      </c>
      <c r="K80" s="98" t="str">
        <f t="shared" si="7"/>
        <v>Gestión Tecnologías de Información y Comunicación</v>
      </c>
      <c r="L80" s="98" t="s">
        <v>410</v>
      </c>
    </row>
    <row r="81" spans="3:12" ht="15.75" thickBot="1" x14ac:dyDescent="0.3">
      <c r="C81" s="215" t="s">
        <v>428</v>
      </c>
      <c r="D81" s="216">
        <v>0</v>
      </c>
      <c r="E81" s="331">
        <v>0</v>
      </c>
      <c r="F81" s="104">
        <f>HLOOKUP(C81,$AH$2:$BU$3,2,0)</f>
        <v>1150</v>
      </c>
      <c r="G81" s="105">
        <f>D81*E81*F81</f>
        <v>0</v>
      </c>
      <c r="H81" s="332"/>
      <c r="I81" s="333" t="s">
        <v>299</v>
      </c>
      <c r="J81" s="106" t="str">
        <f>VLOOKUP(I81,Presupuesto!$B$11:$C$566,2,0)</f>
        <v>VIATICOS (26200-00)</v>
      </c>
      <c r="K81" s="334" t="str">
        <f t="shared" si="7"/>
        <v>Gestión Tecnologías de Información y Comunicación</v>
      </c>
      <c r="L81" s="334" t="s">
        <v>410</v>
      </c>
    </row>
    <row r="83" spans="3:12" ht="15.75" thickBot="1" x14ac:dyDescent="0.3"/>
    <row r="84" spans="3:12" ht="15.75" thickBot="1" x14ac:dyDescent="0.3">
      <c r="C84" s="29" t="s">
        <v>43</v>
      </c>
      <c r="D84" s="30">
        <f>SUM(G91:G100)</f>
        <v>0</v>
      </c>
      <c r="E84" s="93"/>
      <c r="F84" s="93"/>
      <c r="G84" s="93"/>
      <c r="H84" s="76"/>
      <c r="I84" s="76"/>
      <c r="J84" s="76"/>
      <c r="K84" s="112"/>
    </row>
    <row r="85" spans="3:12" x14ac:dyDescent="0.25">
      <c r="C85" s="70"/>
      <c r="D85" s="31"/>
      <c r="E85" s="93"/>
      <c r="F85" s="93"/>
      <c r="G85" s="93"/>
      <c r="H85" s="76"/>
      <c r="I85" s="76"/>
      <c r="J85" s="76"/>
      <c r="K85" s="112"/>
    </row>
    <row r="86" spans="3:12" x14ac:dyDescent="0.25">
      <c r="C86" s="70"/>
      <c r="D86" s="31"/>
      <c r="E86" s="93"/>
      <c r="F86" s="93"/>
      <c r="G86" s="93"/>
      <c r="H86" s="76"/>
      <c r="I86" s="76"/>
      <c r="J86" s="76"/>
      <c r="K86" s="112"/>
    </row>
    <row r="87" spans="3:12" ht="15.75" x14ac:dyDescent="0.25">
      <c r="C87" s="201" t="s">
        <v>390</v>
      </c>
      <c r="D87" s="368"/>
      <c r="E87" s="93"/>
      <c r="F87" s="93"/>
      <c r="G87" s="93"/>
      <c r="H87" s="76"/>
      <c r="I87" s="76"/>
      <c r="J87" s="76"/>
      <c r="K87" s="112"/>
    </row>
    <row r="88" spans="3:12" ht="18.75" x14ac:dyDescent="0.25">
      <c r="C88" s="209" t="e">
        <f>IFERROR(VLOOKUP(D87,'1. Desarrollo e Innov. Curricu.'!$F:$G,2,FALSE),IFERROR(VLOOKUP(D87,'2. Investigación Científica'!$F:$G,2,FALSE),IFERROR(VLOOKUP(D87,'3. Vinculación Univ. Sociedad'!$F:$G,2,FALSE),IFERROR(VLOOKUP(D87,'4. Docencia y Profesorado Univ.'!$F:$G,2,FALSE),IFERROR(VLOOKUP(D87,'5. Estudiantes y Graduados'!$F:$G,2,FALSE),IFERROR(VLOOKUP(D87,'11. Gestion Administrativa'!$F:$G,2,FALSE),IFERROR(VLOOKUP(D87,'13. Gestión Académica'!$F:$G,2,FALSE),IFERROR(VLOOKUP(D87,'9. Asegura. de la Calid. y M'!$F:$G,2,FALSE),IFERROR(VLOOKUP(D87,'6. Gestión del Conocimiento'!$F:$G,2,FALSE),IFERROR(VLOOKUP(D87,'15. Gobernabilidad y Proceso...'!$F:$G,2,FALSE),IFERROR(VLOOKUP(D87,'12. Gestión del Talento Humano'!$F:$G,2,FALSE),IFERROR(VLOOKUP(D87,'14. Internacional... de la E.S.'!$F:$G,2,FALSE),IFERROR(VLOOKUP(D87,'10. Posgrado'!$F:$G,2,FALSE),IFERROR(VLOOKUP(D87,'17. Gestión TIC'!$F:$G,2,FALSE),IFERROR(VLOOKUP(D87,'16. Desa. del Sistema Educ.Sup.'!$F:$G,2,FALSE),IFERROR(VLOOKUP(D87,'8. Cultura de Inno. Insti...'!$F:$G,2,FALSE),VLOOKUP(D87,'7. Lo Esencial de la Reforma U.'!$F:$G,2,0)))))))))))))))))</f>
        <v>#N/A</v>
      </c>
      <c r="D88" s="31"/>
      <c r="E88" s="93"/>
      <c r="F88" s="93"/>
      <c r="G88" s="93"/>
      <c r="H88" s="76"/>
      <c r="I88" s="76"/>
      <c r="J88" s="76"/>
      <c r="K88" s="112"/>
    </row>
    <row r="89" spans="3:12" ht="15.75" thickBot="1" x14ac:dyDescent="0.3">
      <c r="C89" s="70"/>
      <c r="D89" s="31"/>
      <c r="E89" s="93"/>
      <c r="F89" s="93"/>
      <c r="G89" s="93"/>
      <c r="H89" s="76"/>
      <c r="I89" s="76"/>
      <c r="J89" s="76"/>
      <c r="K89" s="112"/>
    </row>
    <row r="90" spans="3:12" ht="30.75" thickBot="1" x14ac:dyDescent="0.3">
      <c r="C90" s="125" t="s">
        <v>44</v>
      </c>
      <c r="D90" s="128" t="s">
        <v>45</v>
      </c>
      <c r="E90" s="127" t="s">
        <v>55</v>
      </c>
      <c r="F90" s="127" t="s">
        <v>57</v>
      </c>
      <c r="G90" s="126" t="s">
        <v>27</v>
      </c>
      <c r="H90" s="132" t="s">
        <v>130</v>
      </c>
      <c r="I90" s="127" t="s">
        <v>46</v>
      </c>
      <c r="J90" s="127" t="s">
        <v>131</v>
      </c>
      <c r="K90" s="127" t="s">
        <v>408</v>
      </c>
      <c r="L90" s="127" t="s">
        <v>409</v>
      </c>
    </row>
    <row r="91" spans="3:12" x14ac:dyDescent="0.25">
      <c r="C91" s="326" t="s">
        <v>47</v>
      </c>
      <c r="D91" s="569"/>
      <c r="E91" s="327"/>
      <c r="F91" s="115">
        <v>30000</v>
      </c>
      <c r="G91" s="328">
        <f t="shared" ref="G91:G99" si="8">E91*F91</f>
        <v>0</v>
      </c>
      <c r="H91" s="329"/>
      <c r="I91" s="116" t="s">
        <v>697</v>
      </c>
      <c r="J91" s="116" t="str">
        <f>VLOOKUP(I91,Presupuesto!$B$11:$C$566,2,0)</f>
        <v>SERVICIOS DE CAPACITACION.</v>
      </c>
      <c r="K91" s="330" t="s">
        <v>1512</v>
      </c>
      <c r="L91" s="116" t="s">
        <v>392</v>
      </c>
    </row>
    <row r="92" spans="3:12" x14ac:dyDescent="0.25">
      <c r="C92" s="99" t="s">
        <v>48</v>
      </c>
      <c r="D92" s="570"/>
      <c r="E92" s="199">
        <f>D91</f>
        <v>0</v>
      </c>
      <c r="F92" s="100">
        <v>50</v>
      </c>
      <c r="G92" s="97">
        <f t="shared" si="8"/>
        <v>0</v>
      </c>
      <c r="H92" s="160"/>
      <c r="I92" s="98" t="s">
        <v>715</v>
      </c>
      <c r="J92" s="98" t="str">
        <f>VLOOKUP(I92,Presupuesto!$B$11:$C$566,2,0)</f>
        <v>SERVICIOS DE IMPRENTA PUBLIC.Y REPRODUCCION</v>
      </c>
      <c r="K92" s="98" t="str">
        <f>$K$91</f>
        <v>Gestión Tecnologías de Información y Comunicación</v>
      </c>
      <c r="L92" s="98" t="s">
        <v>410</v>
      </c>
    </row>
    <row r="93" spans="3:12" x14ac:dyDescent="0.25">
      <c r="C93" s="99" t="s">
        <v>49</v>
      </c>
      <c r="D93" s="570"/>
      <c r="E93" s="199">
        <f>D91</f>
        <v>0</v>
      </c>
      <c r="F93" s="100">
        <v>150</v>
      </c>
      <c r="G93" s="97">
        <f t="shared" si="8"/>
        <v>0</v>
      </c>
      <c r="H93" s="160"/>
      <c r="I93" s="98" t="s">
        <v>790</v>
      </c>
      <c r="J93" s="98" t="str">
        <f>VLOOKUP(I93,Presupuesto!$B$11:$C$566,2,0)</f>
        <v>ALIMENTOS B EBIDAS PARA PERSONAS</v>
      </c>
      <c r="K93" s="98" t="str">
        <f t="shared" ref="K93:K100" si="9">$K$91</f>
        <v>Gestión Tecnologías de Información y Comunicación</v>
      </c>
      <c r="L93" s="98" t="s">
        <v>394</v>
      </c>
    </row>
    <row r="94" spans="3:12" x14ac:dyDescent="0.25">
      <c r="C94" s="99" t="s">
        <v>50</v>
      </c>
      <c r="D94" s="570"/>
      <c r="E94" s="150">
        <v>0</v>
      </c>
      <c r="F94" s="118">
        <v>10000</v>
      </c>
      <c r="G94" s="97">
        <f t="shared" si="8"/>
        <v>0</v>
      </c>
      <c r="H94" s="160"/>
      <c r="I94" s="321" t="s">
        <v>298</v>
      </c>
      <c r="J94" s="98" t="str">
        <f>VLOOKUP(I94,Presupuesto!$B$11:$C$566,2,0)</f>
        <v>PASAJES (26100-00)</v>
      </c>
      <c r="K94" s="98" t="str">
        <f t="shared" si="9"/>
        <v>Gestión Tecnologías de Información y Comunicación</v>
      </c>
      <c r="L94" s="98" t="s">
        <v>410</v>
      </c>
    </row>
    <row r="95" spans="3:12" x14ac:dyDescent="0.25">
      <c r="C95" s="99" t="s">
        <v>415</v>
      </c>
      <c r="D95" s="570"/>
      <c r="E95" s="150">
        <v>0</v>
      </c>
      <c r="F95" s="118">
        <v>250</v>
      </c>
      <c r="G95" s="97">
        <f t="shared" si="8"/>
        <v>0</v>
      </c>
      <c r="H95" s="160"/>
      <c r="I95" s="98" t="s">
        <v>819</v>
      </c>
      <c r="J95" s="98" t="str">
        <f>VLOOKUP(I95,Presupuesto!$B$11:$C$566,2,0)</f>
        <v>PRODUCTOS PAPEL Y CARTON</v>
      </c>
      <c r="K95" s="98" t="str">
        <f t="shared" si="9"/>
        <v>Gestión Tecnologías de Información y Comunicación</v>
      </c>
      <c r="L95" s="98" t="s">
        <v>410</v>
      </c>
    </row>
    <row r="96" spans="3:12" x14ac:dyDescent="0.25">
      <c r="C96" s="99" t="s">
        <v>51</v>
      </c>
      <c r="D96" s="570"/>
      <c r="E96" s="199">
        <f>(D91*25)/500</f>
        <v>0</v>
      </c>
      <c r="F96" s="100">
        <v>85</v>
      </c>
      <c r="G96" s="97">
        <f t="shared" si="8"/>
        <v>0</v>
      </c>
      <c r="H96" s="160"/>
      <c r="I96" s="98" t="s">
        <v>819</v>
      </c>
      <c r="J96" s="98" t="str">
        <f>VLOOKUP(I96,Presupuesto!$B$11:$C$566,2,0)</f>
        <v>PRODUCTOS PAPEL Y CARTON</v>
      </c>
      <c r="K96" s="98" t="str">
        <f t="shared" si="9"/>
        <v>Gestión Tecnologías de Información y Comunicación</v>
      </c>
      <c r="L96" s="98" t="s">
        <v>410</v>
      </c>
    </row>
    <row r="97" spans="3:12" x14ac:dyDescent="0.25">
      <c r="C97" s="99" t="s">
        <v>122</v>
      </c>
      <c r="D97" s="570"/>
      <c r="E97" s="199">
        <f>D91/12</f>
        <v>0</v>
      </c>
      <c r="F97" s="100">
        <v>36</v>
      </c>
      <c r="G97" s="97">
        <f t="shared" si="8"/>
        <v>0</v>
      </c>
      <c r="H97" s="160"/>
      <c r="I97" s="98" t="s">
        <v>940</v>
      </c>
      <c r="J97" s="98" t="str">
        <f>VLOOKUP(I97,Presupuesto!$B$11:$C$566,2,0)</f>
        <v>UTILES DE ESCRITORIO, OFICINA Y ENSE¥ANZA</v>
      </c>
      <c r="K97" s="98" t="str">
        <f t="shared" si="9"/>
        <v>Gestión Tecnologías de Información y Comunicación</v>
      </c>
      <c r="L97" s="98" t="s">
        <v>410</v>
      </c>
    </row>
    <row r="98" spans="3:12" x14ac:dyDescent="0.25">
      <c r="C98" s="99" t="s">
        <v>34</v>
      </c>
      <c r="D98" s="570"/>
      <c r="E98" s="199">
        <f>D91/12</f>
        <v>0</v>
      </c>
      <c r="F98" s="100">
        <v>80</v>
      </c>
      <c r="G98" s="97">
        <f t="shared" si="8"/>
        <v>0</v>
      </c>
      <c r="H98" s="160"/>
      <c r="I98" s="98" t="s">
        <v>940</v>
      </c>
      <c r="J98" s="98" t="str">
        <f>VLOOKUP(I98,Presupuesto!$B$11:$C$566,2,0)</f>
        <v>UTILES DE ESCRITORIO, OFICINA Y ENSE¥ANZA</v>
      </c>
      <c r="K98" s="98" t="str">
        <f t="shared" si="9"/>
        <v>Gestión Tecnologías de Información y Comunicación</v>
      </c>
      <c r="L98" s="98" t="s">
        <v>410</v>
      </c>
    </row>
    <row r="99" spans="3:12" x14ac:dyDescent="0.25">
      <c r="C99" s="109" t="s">
        <v>52</v>
      </c>
      <c r="D99" s="570"/>
      <c r="E99" s="211">
        <v>0</v>
      </c>
      <c r="F99" s="119">
        <v>25</v>
      </c>
      <c r="G99" s="97">
        <f t="shared" si="8"/>
        <v>0</v>
      </c>
      <c r="H99" s="160"/>
      <c r="I99" s="98" t="s">
        <v>940</v>
      </c>
      <c r="J99" s="98" t="str">
        <f>VLOOKUP(I99,Presupuesto!$B$11:$C$566,2,0)</f>
        <v>UTILES DE ESCRITORIO, OFICINA Y ENSE¥ANZA</v>
      </c>
      <c r="K99" s="98" t="str">
        <f t="shared" si="9"/>
        <v>Gestión Tecnologías de Información y Comunicación</v>
      </c>
      <c r="L99" s="98" t="s">
        <v>410</v>
      </c>
    </row>
    <row r="100" spans="3:12" ht="15.75" thickBot="1" x14ac:dyDescent="0.3">
      <c r="C100" s="215" t="s">
        <v>428</v>
      </c>
      <c r="D100" s="216">
        <v>0</v>
      </c>
      <c r="E100" s="331">
        <v>0</v>
      </c>
      <c r="F100" s="104">
        <f>HLOOKUP(C100,$AH$2:$BU$3,2,0)</f>
        <v>1150</v>
      </c>
      <c r="G100" s="105">
        <f>D100*E100*F100</f>
        <v>0</v>
      </c>
      <c r="H100" s="332"/>
      <c r="I100" s="333" t="s">
        <v>299</v>
      </c>
      <c r="J100" s="106" t="str">
        <f>VLOOKUP(I100,Presupuesto!$B$11:$C$566,2,0)</f>
        <v>VIATICOS (26200-00)</v>
      </c>
      <c r="K100" s="334" t="str">
        <f t="shared" si="9"/>
        <v>Gestión Tecnologías de Información y Comunicación</v>
      </c>
      <c r="L100" s="334" t="s">
        <v>410</v>
      </c>
    </row>
    <row r="101" spans="3:12" x14ac:dyDescent="0.25">
      <c r="C101" s="93"/>
      <c r="E101" s="112"/>
      <c r="F101" s="112"/>
      <c r="G101" s="112"/>
      <c r="H101" s="173"/>
      <c r="I101" s="112"/>
      <c r="J101" s="112"/>
      <c r="K101" s="112"/>
    </row>
    <row r="102" spans="3:12" ht="15.75" thickBot="1" x14ac:dyDescent="0.3"/>
    <row r="103" spans="3:12" ht="15.75" thickBot="1" x14ac:dyDescent="0.3">
      <c r="C103" s="29" t="s">
        <v>43</v>
      </c>
      <c r="D103" s="30">
        <f>SUM(G110:G119)</f>
        <v>0</v>
      </c>
      <c r="E103" s="93"/>
      <c r="F103" s="93"/>
      <c r="G103" s="93"/>
      <c r="H103" s="76"/>
      <c r="I103" s="76"/>
      <c r="J103" s="76"/>
      <c r="K103" s="112"/>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1" t="s">
        <v>390</v>
      </c>
      <c r="D106" s="368"/>
      <c r="E106" s="93"/>
      <c r="F106" s="93"/>
      <c r="G106" s="93"/>
      <c r="H106" s="76"/>
      <c r="I106" s="76"/>
      <c r="J106" s="76"/>
      <c r="K106" s="112"/>
    </row>
    <row r="107" spans="3:12" ht="18.75" x14ac:dyDescent="0.25">
      <c r="C107" s="209"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3"/>
      <c r="F107" s="93"/>
      <c r="G107" s="93"/>
      <c r="H107" s="76"/>
      <c r="I107" s="76"/>
      <c r="J107" s="76"/>
      <c r="K107" s="112"/>
    </row>
    <row r="108" spans="3:12" ht="15.75" thickBot="1" x14ac:dyDescent="0.3">
      <c r="C108" s="70"/>
      <c r="D108" s="31"/>
      <c r="E108" s="93"/>
      <c r="F108" s="93"/>
      <c r="G108" s="93"/>
      <c r="H108" s="76"/>
      <c r="I108" s="76"/>
      <c r="J108" s="76"/>
      <c r="K108" s="112"/>
    </row>
    <row r="109" spans="3:12" ht="30.75" thickBot="1" x14ac:dyDescent="0.3">
      <c r="C109" s="125" t="s">
        <v>44</v>
      </c>
      <c r="D109" s="128" t="s">
        <v>45</v>
      </c>
      <c r="E109" s="127" t="s">
        <v>55</v>
      </c>
      <c r="F109" s="127" t="s">
        <v>57</v>
      </c>
      <c r="G109" s="126" t="s">
        <v>27</v>
      </c>
      <c r="H109" s="132" t="s">
        <v>130</v>
      </c>
      <c r="I109" s="127" t="s">
        <v>46</v>
      </c>
      <c r="J109" s="127" t="s">
        <v>131</v>
      </c>
      <c r="K109" s="127" t="s">
        <v>408</v>
      </c>
      <c r="L109" s="127" t="s">
        <v>409</v>
      </c>
    </row>
    <row r="110" spans="3:12" x14ac:dyDescent="0.25">
      <c r="C110" s="326" t="s">
        <v>47</v>
      </c>
      <c r="D110" s="569"/>
      <c r="E110" s="327"/>
      <c r="F110" s="115">
        <v>30000</v>
      </c>
      <c r="G110" s="328">
        <f t="shared" ref="G110:G118" si="10">E110*F110</f>
        <v>0</v>
      </c>
      <c r="H110" s="329"/>
      <c r="I110" s="116" t="s">
        <v>697</v>
      </c>
      <c r="J110" s="116" t="str">
        <f>VLOOKUP(I110,Presupuesto!$B$11:$C$566,2,0)</f>
        <v>SERVICIOS DE CAPACITACION.</v>
      </c>
      <c r="K110" s="330" t="s">
        <v>1512</v>
      </c>
      <c r="L110" s="116" t="s">
        <v>392</v>
      </c>
    </row>
    <row r="111" spans="3:12" x14ac:dyDescent="0.25">
      <c r="C111" s="99" t="s">
        <v>48</v>
      </c>
      <c r="D111" s="570"/>
      <c r="E111" s="199">
        <f>D110</f>
        <v>0</v>
      </c>
      <c r="F111" s="100">
        <v>50</v>
      </c>
      <c r="G111" s="97">
        <f t="shared" si="10"/>
        <v>0</v>
      </c>
      <c r="H111" s="160"/>
      <c r="I111" s="98" t="s">
        <v>715</v>
      </c>
      <c r="J111" s="98" t="str">
        <f>VLOOKUP(I111,Presupuesto!$B$11:$C$566,2,0)</f>
        <v>SERVICIOS DE IMPRENTA PUBLIC.Y REPRODUCCION</v>
      </c>
      <c r="K111" s="98" t="str">
        <f>$K$110</f>
        <v>Gestión Tecnologías de Información y Comunicación</v>
      </c>
      <c r="L111" s="98" t="s">
        <v>410</v>
      </c>
    </row>
    <row r="112" spans="3:12" x14ac:dyDescent="0.25">
      <c r="C112" s="99" t="s">
        <v>49</v>
      </c>
      <c r="D112" s="570"/>
      <c r="E112" s="199">
        <f>D110</f>
        <v>0</v>
      </c>
      <c r="F112" s="100">
        <v>150</v>
      </c>
      <c r="G112" s="97">
        <f t="shared" si="10"/>
        <v>0</v>
      </c>
      <c r="H112" s="160"/>
      <c r="I112" s="98" t="s">
        <v>790</v>
      </c>
      <c r="J112" s="98" t="str">
        <f>VLOOKUP(I112,Presupuesto!$B$11:$C$566,2,0)</f>
        <v>ALIMENTOS B EBIDAS PARA PERSONAS</v>
      </c>
      <c r="K112" s="98" t="str">
        <f t="shared" ref="K112:K119" si="11">$K$110</f>
        <v>Gestión Tecnologías de Información y Comunicación</v>
      </c>
      <c r="L112" s="98" t="s">
        <v>394</v>
      </c>
    </row>
    <row r="113" spans="3:12" x14ac:dyDescent="0.25">
      <c r="C113" s="99" t="s">
        <v>50</v>
      </c>
      <c r="D113" s="570"/>
      <c r="E113" s="150">
        <v>0</v>
      </c>
      <c r="F113" s="118">
        <v>10000</v>
      </c>
      <c r="G113" s="97">
        <f t="shared" si="10"/>
        <v>0</v>
      </c>
      <c r="H113" s="160"/>
      <c r="I113" s="321" t="s">
        <v>298</v>
      </c>
      <c r="J113" s="98" t="str">
        <f>VLOOKUP(I113,Presupuesto!$B$11:$C$566,2,0)</f>
        <v>PASAJES (26100-00)</v>
      </c>
      <c r="K113" s="98" t="str">
        <f t="shared" si="11"/>
        <v>Gestión Tecnologías de Información y Comunicación</v>
      </c>
      <c r="L113" s="98" t="s">
        <v>410</v>
      </c>
    </row>
    <row r="114" spans="3:12" x14ac:dyDescent="0.25">
      <c r="C114" s="99" t="s">
        <v>415</v>
      </c>
      <c r="D114" s="570"/>
      <c r="E114" s="150">
        <v>0</v>
      </c>
      <c r="F114" s="118">
        <v>250</v>
      </c>
      <c r="G114" s="97">
        <f t="shared" si="10"/>
        <v>0</v>
      </c>
      <c r="H114" s="160"/>
      <c r="I114" s="98" t="s">
        <v>819</v>
      </c>
      <c r="J114" s="98" t="str">
        <f>VLOOKUP(I114,Presupuesto!$B$11:$C$566,2,0)</f>
        <v>PRODUCTOS PAPEL Y CARTON</v>
      </c>
      <c r="K114" s="98" t="str">
        <f t="shared" si="11"/>
        <v>Gestión Tecnologías de Información y Comunicación</v>
      </c>
      <c r="L114" s="98" t="s">
        <v>410</v>
      </c>
    </row>
    <row r="115" spans="3:12" x14ac:dyDescent="0.25">
      <c r="C115" s="99" t="s">
        <v>51</v>
      </c>
      <c r="D115" s="570"/>
      <c r="E115" s="199">
        <f>(D110*25)/500</f>
        <v>0</v>
      </c>
      <c r="F115" s="100">
        <v>85</v>
      </c>
      <c r="G115" s="97">
        <f t="shared" si="10"/>
        <v>0</v>
      </c>
      <c r="H115" s="160"/>
      <c r="I115" s="98" t="s">
        <v>819</v>
      </c>
      <c r="J115" s="98" t="str">
        <f>VLOOKUP(I115,Presupuesto!$B$11:$C$566,2,0)</f>
        <v>PRODUCTOS PAPEL Y CARTON</v>
      </c>
      <c r="K115" s="98" t="str">
        <f t="shared" si="11"/>
        <v>Gestión Tecnologías de Información y Comunicación</v>
      </c>
      <c r="L115" s="98" t="s">
        <v>410</v>
      </c>
    </row>
    <row r="116" spans="3:12" x14ac:dyDescent="0.25">
      <c r="C116" s="99" t="s">
        <v>122</v>
      </c>
      <c r="D116" s="570"/>
      <c r="E116" s="199">
        <f>D110/12</f>
        <v>0</v>
      </c>
      <c r="F116" s="100">
        <v>36</v>
      </c>
      <c r="G116" s="97">
        <f t="shared" si="10"/>
        <v>0</v>
      </c>
      <c r="H116" s="160"/>
      <c r="I116" s="98" t="s">
        <v>940</v>
      </c>
      <c r="J116" s="98" t="str">
        <f>VLOOKUP(I116,Presupuesto!$B$11:$C$566,2,0)</f>
        <v>UTILES DE ESCRITORIO, OFICINA Y ENSE¥ANZA</v>
      </c>
      <c r="K116" s="98" t="str">
        <f t="shared" si="11"/>
        <v>Gestión Tecnologías de Información y Comunicación</v>
      </c>
      <c r="L116" s="98" t="s">
        <v>410</v>
      </c>
    </row>
    <row r="117" spans="3:12" x14ac:dyDescent="0.25">
      <c r="C117" s="99" t="s">
        <v>34</v>
      </c>
      <c r="D117" s="570"/>
      <c r="E117" s="199">
        <f>D110/12</f>
        <v>0</v>
      </c>
      <c r="F117" s="100">
        <v>80</v>
      </c>
      <c r="G117" s="97">
        <f t="shared" si="10"/>
        <v>0</v>
      </c>
      <c r="H117" s="160"/>
      <c r="I117" s="98" t="s">
        <v>940</v>
      </c>
      <c r="J117" s="98" t="str">
        <f>VLOOKUP(I117,Presupuesto!$B$11:$C$566,2,0)</f>
        <v>UTILES DE ESCRITORIO, OFICINA Y ENSE¥ANZA</v>
      </c>
      <c r="K117" s="98" t="str">
        <f t="shared" si="11"/>
        <v>Gestión Tecnologías de Información y Comunicación</v>
      </c>
      <c r="L117" s="98" t="s">
        <v>410</v>
      </c>
    </row>
    <row r="118" spans="3:12" x14ac:dyDescent="0.25">
      <c r="C118" s="109" t="s">
        <v>52</v>
      </c>
      <c r="D118" s="570"/>
      <c r="E118" s="211">
        <v>0</v>
      </c>
      <c r="F118" s="119">
        <v>25</v>
      </c>
      <c r="G118" s="97">
        <f t="shared" si="10"/>
        <v>0</v>
      </c>
      <c r="H118" s="160"/>
      <c r="I118" s="98" t="s">
        <v>940</v>
      </c>
      <c r="J118" s="98" t="str">
        <f>VLOOKUP(I118,Presupuesto!$B$11:$C$566,2,0)</f>
        <v>UTILES DE ESCRITORIO, OFICINA Y ENSE¥ANZA</v>
      </c>
      <c r="K118" s="98" t="str">
        <f t="shared" si="11"/>
        <v>Gestión Tecnologías de Información y Comunicación</v>
      </c>
      <c r="L118" s="98" t="s">
        <v>410</v>
      </c>
    </row>
    <row r="119" spans="3:12" ht="15.75" thickBot="1" x14ac:dyDescent="0.3">
      <c r="C119" s="215" t="s">
        <v>428</v>
      </c>
      <c r="D119" s="216">
        <v>0</v>
      </c>
      <c r="E119" s="331">
        <v>0</v>
      </c>
      <c r="F119" s="104">
        <f>HLOOKUP(C119,$AH$2:$BU$3,2,0)</f>
        <v>1150</v>
      </c>
      <c r="G119" s="105">
        <f>D119*E119*F119</f>
        <v>0</v>
      </c>
      <c r="H119" s="332"/>
      <c r="I119" s="333" t="s">
        <v>299</v>
      </c>
      <c r="J119" s="106" t="str">
        <f>VLOOKUP(I119,Presupuesto!$B$11:$C$566,2,0)</f>
        <v>VIATICOS (26200-00)</v>
      </c>
      <c r="K119" s="334" t="str">
        <f t="shared" si="11"/>
        <v>Gestión Tecnologías de Información y Comunicación</v>
      </c>
      <c r="L119" s="334" t="s">
        <v>410</v>
      </c>
    </row>
    <row r="121" spans="3:12" ht="15.75" thickBot="1" x14ac:dyDescent="0.3"/>
    <row r="122" spans="3:12" ht="15.75" thickBot="1" x14ac:dyDescent="0.3">
      <c r="C122" s="29" t="s">
        <v>43</v>
      </c>
      <c r="D122" s="30">
        <f>SUM(G129:G138)</f>
        <v>0</v>
      </c>
      <c r="E122" s="93"/>
      <c r="F122" s="93"/>
      <c r="G122" s="93"/>
      <c r="H122" s="76"/>
      <c r="I122" s="76"/>
      <c r="J122" s="76"/>
      <c r="K122" s="112"/>
    </row>
    <row r="123" spans="3:12" x14ac:dyDescent="0.25">
      <c r="C123" s="70"/>
      <c r="D123" s="31"/>
      <c r="E123" s="93"/>
      <c r="F123" s="93"/>
      <c r="G123" s="93"/>
      <c r="H123" s="76"/>
      <c r="I123" s="76"/>
      <c r="J123" s="76"/>
      <c r="K123" s="112"/>
    </row>
    <row r="124" spans="3:12" x14ac:dyDescent="0.25">
      <c r="C124" s="70"/>
      <c r="D124" s="31"/>
      <c r="E124" s="93"/>
      <c r="F124" s="93"/>
      <c r="G124" s="93"/>
      <c r="H124" s="76"/>
      <c r="I124" s="76"/>
      <c r="J124" s="76"/>
      <c r="K124" s="112"/>
    </row>
    <row r="125" spans="3:12" ht="15.75" x14ac:dyDescent="0.25">
      <c r="C125" s="201" t="s">
        <v>390</v>
      </c>
      <c r="D125" s="368"/>
      <c r="E125" s="93"/>
      <c r="F125" s="93"/>
      <c r="G125" s="93"/>
      <c r="H125" s="76"/>
      <c r="I125" s="76"/>
      <c r="J125" s="76"/>
      <c r="K125" s="112"/>
    </row>
    <row r="126" spans="3:12" ht="18.75" x14ac:dyDescent="0.25">
      <c r="C126" s="209" t="e">
        <f>IFERROR(VLOOKUP(D125,'1. Desarrollo e Innov. Curricu.'!$F:$G,2,FALSE),IFERROR(VLOOKUP(D125,'2. Investigación Científica'!$F:$G,2,FALSE),IFERROR(VLOOKUP(D125,'3. Vinculación Univ. Sociedad'!$F:$G,2,FALSE),IFERROR(VLOOKUP(D125,'4. Docencia y Profesorado Univ.'!$F:$G,2,FALSE),IFERROR(VLOOKUP(D125,'5. Estudiantes y Graduados'!$F:$G,2,FALSE),IFERROR(VLOOKUP(D125,'11. Gestion Administrativa'!$F:$G,2,FALSE),IFERROR(VLOOKUP(D125,'13. Gestión Académica'!$F:$G,2,FALSE),IFERROR(VLOOKUP(D125,'9. Asegura. de la Calid. y M'!$F:$G,2,FALSE),IFERROR(VLOOKUP(D125,'6. Gestión del Conocimiento'!$F:$G,2,FALSE),IFERROR(VLOOKUP(D125,'15. Gobernabilidad y Proceso...'!$F:$G,2,FALSE),IFERROR(VLOOKUP(D125,'12. Gestión del Talento Humano'!$F:$G,2,FALSE),IFERROR(VLOOKUP(D125,'14. Internacional... de la E.S.'!$F:$G,2,FALSE),IFERROR(VLOOKUP(D125,'10. Posgrado'!$F:$G,2,FALSE),IFERROR(VLOOKUP(D125,'17. Gestión TIC'!$F:$G,2,FALSE),IFERROR(VLOOKUP(D125,'16. Desa. del Sistema Educ.Sup.'!$F:$G,2,FALSE),IFERROR(VLOOKUP(D125,'8. Cultura de Inno. Insti...'!$F:$G,2,FALSE),VLOOKUP(D125,'7. Lo Esencial de la Reforma U.'!$F:$G,2,0)))))))))))))))))</f>
        <v>#N/A</v>
      </c>
      <c r="D126" s="31"/>
      <c r="E126" s="93"/>
      <c r="F126" s="93"/>
      <c r="G126" s="93"/>
      <c r="H126" s="76"/>
      <c r="I126" s="76"/>
      <c r="J126" s="76"/>
      <c r="K126" s="112"/>
    </row>
    <row r="127" spans="3:12" ht="15.75" thickBot="1" x14ac:dyDescent="0.3">
      <c r="C127" s="70"/>
      <c r="D127" s="31"/>
      <c r="E127" s="93"/>
      <c r="F127" s="93"/>
      <c r="G127" s="93"/>
      <c r="H127" s="76"/>
      <c r="I127" s="76"/>
      <c r="J127" s="76"/>
      <c r="K127" s="112"/>
    </row>
    <row r="128" spans="3:12" ht="30.75" thickBot="1" x14ac:dyDescent="0.3">
      <c r="C128" s="125" t="s">
        <v>44</v>
      </c>
      <c r="D128" s="128" t="s">
        <v>45</v>
      </c>
      <c r="E128" s="127" t="s">
        <v>55</v>
      </c>
      <c r="F128" s="127" t="s">
        <v>57</v>
      </c>
      <c r="G128" s="126" t="s">
        <v>27</v>
      </c>
      <c r="H128" s="132" t="s">
        <v>130</v>
      </c>
      <c r="I128" s="127" t="s">
        <v>46</v>
      </c>
      <c r="J128" s="127" t="s">
        <v>131</v>
      </c>
      <c r="K128" s="127" t="s">
        <v>408</v>
      </c>
      <c r="L128" s="127" t="s">
        <v>409</v>
      </c>
    </row>
    <row r="129" spans="3:12" x14ac:dyDescent="0.25">
      <c r="C129" s="326" t="s">
        <v>47</v>
      </c>
      <c r="D129" s="569"/>
      <c r="E129" s="327"/>
      <c r="F129" s="115">
        <v>30000</v>
      </c>
      <c r="G129" s="328">
        <f t="shared" ref="G129:G137" si="12">E129*F129</f>
        <v>0</v>
      </c>
      <c r="H129" s="329"/>
      <c r="I129" s="116" t="s">
        <v>697</v>
      </c>
      <c r="J129" s="116" t="str">
        <f>VLOOKUP(I129,Presupuesto!$B$11:$C$566,2,0)</f>
        <v>SERVICIOS DE CAPACITACION.</v>
      </c>
      <c r="K129" s="330" t="s">
        <v>1512</v>
      </c>
      <c r="L129" s="116" t="s">
        <v>392</v>
      </c>
    </row>
    <row r="130" spans="3:12" x14ac:dyDescent="0.25">
      <c r="C130" s="99" t="s">
        <v>48</v>
      </c>
      <c r="D130" s="570"/>
      <c r="E130" s="199">
        <f>D129</f>
        <v>0</v>
      </c>
      <c r="F130" s="100">
        <v>50</v>
      </c>
      <c r="G130" s="97">
        <f t="shared" si="12"/>
        <v>0</v>
      </c>
      <c r="H130" s="160"/>
      <c r="I130" s="98" t="s">
        <v>715</v>
      </c>
      <c r="J130" s="98" t="str">
        <f>VLOOKUP(I130,Presupuesto!$B$11:$C$566,2,0)</f>
        <v>SERVICIOS DE IMPRENTA PUBLIC.Y REPRODUCCION</v>
      </c>
      <c r="K130" s="98" t="str">
        <f>$K$129</f>
        <v>Gestión Tecnologías de Información y Comunicación</v>
      </c>
      <c r="L130" s="98" t="s">
        <v>410</v>
      </c>
    </row>
    <row r="131" spans="3:12" x14ac:dyDescent="0.25">
      <c r="C131" s="99" t="s">
        <v>49</v>
      </c>
      <c r="D131" s="570"/>
      <c r="E131" s="199">
        <f>D129</f>
        <v>0</v>
      </c>
      <c r="F131" s="100">
        <v>150</v>
      </c>
      <c r="G131" s="97">
        <f t="shared" si="12"/>
        <v>0</v>
      </c>
      <c r="H131" s="160"/>
      <c r="I131" s="98" t="s">
        <v>790</v>
      </c>
      <c r="J131" s="98" t="str">
        <f>VLOOKUP(I131,Presupuesto!$B$11:$C$566,2,0)</f>
        <v>ALIMENTOS B EBIDAS PARA PERSONAS</v>
      </c>
      <c r="K131" s="98" t="str">
        <f t="shared" ref="K131:K138" si="13">$K$129</f>
        <v>Gestión Tecnologías de Información y Comunicación</v>
      </c>
      <c r="L131" s="98" t="s">
        <v>394</v>
      </c>
    </row>
    <row r="132" spans="3:12" x14ac:dyDescent="0.25">
      <c r="C132" s="99" t="s">
        <v>50</v>
      </c>
      <c r="D132" s="570"/>
      <c r="E132" s="150">
        <v>0</v>
      </c>
      <c r="F132" s="118">
        <v>10000</v>
      </c>
      <c r="G132" s="97">
        <f t="shared" si="12"/>
        <v>0</v>
      </c>
      <c r="H132" s="160"/>
      <c r="I132" s="321" t="s">
        <v>298</v>
      </c>
      <c r="J132" s="98" t="str">
        <f>VLOOKUP(I132,Presupuesto!$B$11:$C$566,2,0)</f>
        <v>PASAJES (26100-00)</v>
      </c>
      <c r="K132" s="98" t="str">
        <f t="shared" si="13"/>
        <v>Gestión Tecnologías de Información y Comunicación</v>
      </c>
      <c r="L132" s="98" t="s">
        <v>410</v>
      </c>
    </row>
    <row r="133" spans="3:12" x14ac:dyDescent="0.25">
      <c r="C133" s="99" t="s">
        <v>415</v>
      </c>
      <c r="D133" s="570"/>
      <c r="E133" s="150">
        <v>0</v>
      </c>
      <c r="F133" s="118">
        <v>250</v>
      </c>
      <c r="G133" s="97">
        <f t="shared" si="12"/>
        <v>0</v>
      </c>
      <c r="H133" s="160"/>
      <c r="I133" s="98" t="s">
        <v>819</v>
      </c>
      <c r="J133" s="98" t="str">
        <f>VLOOKUP(I133,Presupuesto!$B$11:$C$566,2,0)</f>
        <v>PRODUCTOS PAPEL Y CARTON</v>
      </c>
      <c r="K133" s="98" t="str">
        <f t="shared" si="13"/>
        <v>Gestión Tecnologías de Información y Comunicación</v>
      </c>
      <c r="L133" s="98" t="s">
        <v>410</v>
      </c>
    </row>
    <row r="134" spans="3:12" x14ac:dyDescent="0.25">
      <c r="C134" s="99" t="s">
        <v>51</v>
      </c>
      <c r="D134" s="570"/>
      <c r="E134" s="199">
        <f>(D129*25)/500</f>
        <v>0</v>
      </c>
      <c r="F134" s="100">
        <v>85</v>
      </c>
      <c r="G134" s="97">
        <f t="shared" si="12"/>
        <v>0</v>
      </c>
      <c r="H134" s="160"/>
      <c r="I134" s="98" t="s">
        <v>819</v>
      </c>
      <c r="J134" s="98" t="str">
        <f>VLOOKUP(I134,Presupuesto!$B$11:$C$566,2,0)</f>
        <v>PRODUCTOS PAPEL Y CARTON</v>
      </c>
      <c r="K134" s="98" t="str">
        <f t="shared" si="13"/>
        <v>Gestión Tecnologías de Información y Comunicación</v>
      </c>
      <c r="L134" s="98" t="s">
        <v>410</v>
      </c>
    </row>
    <row r="135" spans="3:12" x14ac:dyDescent="0.25">
      <c r="C135" s="99" t="s">
        <v>122</v>
      </c>
      <c r="D135" s="570"/>
      <c r="E135" s="199">
        <f>D129/12</f>
        <v>0</v>
      </c>
      <c r="F135" s="100">
        <v>36</v>
      </c>
      <c r="G135" s="97">
        <f t="shared" si="12"/>
        <v>0</v>
      </c>
      <c r="H135" s="160"/>
      <c r="I135" s="98" t="s">
        <v>940</v>
      </c>
      <c r="J135" s="98" t="str">
        <f>VLOOKUP(I135,Presupuesto!$B$11:$C$566,2,0)</f>
        <v>UTILES DE ESCRITORIO, OFICINA Y ENSE¥ANZA</v>
      </c>
      <c r="K135" s="98" t="str">
        <f t="shared" si="13"/>
        <v>Gestión Tecnologías de Información y Comunicación</v>
      </c>
      <c r="L135" s="98" t="s">
        <v>410</v>
      </c>
    </row>
    <row r="136" spans="3:12" x14ac:dyDescent="0.25">
      <c r="C136" s="99" t="s">
        <v>34</v>
      </c>
      <c r="D136" s="570"/>
      <c r="E136" s="199">
        <f>D129/12</f>
        <v>0</v>
      </c>
      <c r="F136" s="100">
        <v>80</v>
      </c>
      <c r="G136" s="97">
        <f t="shared" si="12"/>
        <v>0</v>
      </c>
      <c r="H136" s="160"/>
      <c r="I136" s="98" t="s">
        <v>940</v>
      </c>
      <c r="J136" s="98" t="str">
        <f>VLOOKUP(I136,Presupuesto!$B$11:$C$566,2,0)</f>
        <v>UTILES DE ESCRITORIO, OFICINA Y ENSE¥ANZA</v>
      </c>
      <c r="K136" s="98" t="str">
        <f t="shared" si="13"/>
        <v>Gestión Tecnologías de Información y Comunicación</v>
      </c>
      <c r="L136" s="98" t="s">
        <v>410</v>
      </c>
    </row>
    <row r="137" spans="3:12" x14ac:dyDescent="0.25">
      <c r="C137" s="109" t="s">
        <v>52</v>
      </c>
      <c r="D137" s="570"/>
      <c r="E137" s="211">
        <v>0</v>
      </c>
      <c r="F137" s="119">
        <v>25</v>
      </c>
      <c r="G137" s="97">
        <f t="shared" si="12"/>
        <v>0</v>
      </c>
      <c r="H137" s="160"/>
      <c r="I137" s="98" t="s">
        <v>940</v>
      </c>
      <c r="J137" s="98" t="str">
        <f>VLOOKUP(I137,Presupuesto!$B$11:$C$566,2,0)</f>
        <v>UTILES DE ESCRITORIO, OFICINA Y ENSE¥ANZA</v>
      </c>
      <c r="K137" s="98" t="str">
        <f t="shared" si="13"/>
        <v>Gestión Tecnologías de Información y Comunicación</v>
      </c>
      <c r="L137" s="98" t="s">
        <v>410</v>
      </c>
    </row>
    <row r="138" spans="3:12" ht="15.75" thickBot="1" x14ac:dyDescent="0.3">
      <c r="C138" s="215" t="s">
        <v>428</v>
      </c>
      <c r="D138" s="216">
        <v>0</v>
      </c>
      <c r="E138" s="331">
        <v>0</v>
      </c>
      <c r="F138" s="104">
        <f>HLOOKUP(C138,$AH$2:$BU$3,2,0)</f>
        <v>1150</v>
      </c>
      <c r="G138" s="105">
        <f>D138*E138*F138</f>
        <v>0</v>
      </c>
      <c r="H138" s="332"/>
      <c r="I138" s="333" t="s">
        <v>299</v>
      </c>
      <c r="J138" s="106" t="str">
        <f>VLOOKUP(I138,Presupuesto!$B$11:$C$566,2,0)</f>
        <v>VIATICOS (26200-00)</v>
      </c>
      <c r="K138" s="334" t="str">
        <f t="shared" si="13"/>
        <v>Gestión Tecnologías de Información y Comunicación</v>
      </c>
      <c r="L138" s="334" t="s">
        <v>410</v>
      </c>
    </row>
    <row r="139" spans="3:12" x14ac:dyDescent="0.25">
      <c r="C139" s="93"/>
      <c r="E139" s="112"/>
      <c r="F139" s="112"/>
      <c r="G139" s="112"/>
      <c r="H139" s="173"/>
      <c r="I139" s="112"/>
      <c r="J139" s="112"/>
      <c r="K139" s="112"/>
    </row>
    <row r="140" spans="3:12" ht="15.75" thickBot="1" x14ac:dyDescent="0.3"/>
    <row r="141" spans="3:12" ht="15.75" thickBot="1" x14ac:dyDescent="0.3">
      <c r="C141" s="29" t="s">
        <v>43</v>
      </c>
      <c r="D141" s="30">
        <f>SUM(G148:G157)</f>
        <v>0</v>
      </c>
      <c r="E141" s="93"/>
      <c r="F141" s="93"/>
      <c r="G141" s="93"/>
      <c r="H141" s="76"/>
      <c r="I141" s="76"/>
      <c r="J141" s="76"/>
      <c r="K141" s="112"/>
    </row>
    <row r="142" spans="3:12" x14ac:dyDescent="0.25">
      <c r="C142" s="70"/>
      <c r="D142" s="31"/>
      <c r="E142" s="93"/>
      <c r="F142" s="93"/>
      <c r="G142" s="93"/>
      <c r="H142" s="76"/>
      <c r="I142" s="76"/>
      <c r="J142" s="76"/>
      <c r="K142" s="112"/>
    </row>
    <row r="143" spans="3:12" x14ac:dyDescent="0.25">
      <c r="C143" s="70"/>
      <c r="D143" s="31"/>
      <c r="E143" s="93"/>
      <c r="F143" s="93"/>
      <c r="G143" s="93"/>
      <c r="H143" s="76"/>
      <c r="I143" s="76"/>
      <c r="J143" s="76"/>
      <c r="K143" s="112"/>
    </row>
    <row r="144" spans="3:12" ht="15.75" x14ac:dyDescent="0.25">
      <c r="C144" s="201" t="s">
        <v>390</v>
      </c>
      <c r="D144" s="368"/>
      <c r="E144" s="93"/>
      <c r="F144" s="93"/>
      <c r="G144" s="93"/>
      <c r="H144" s="76"/>
      <c r="I144" s="76"/>
      <c r="J144" s="76"/>
      <c r="K144" s="112"/>
    </row>
    <row r="145" spans="3:12" ht="18.75" x14ac:dyDescent="0.25">
      <c r="C145" s="209" t="e">
        <f>IFERROR(VLOOKUP(D144,'1. Desarrollo e Innov. Curricu.'!$F:$G,2,FALSE),IFERROR(VLOOKUP(D144,'2. Investigación Científica'!$F:$G,2,FALSE),IFERROR(VLOOKUP(D144,'3. Vinculación Univ. Sociedad'!$F:$G,2,FALSE),IFERROR(VLOOKUP(D144,'4. Docencia y Profesorado Univ.'!$F:$G,2,FALSE),IFERROR(VLOOKUP(D144,'5. Estudiantes y Graduados'!$F:$G,2,FALSE),IFERROR(VLOOKUP(D144,'11. Gestion Administrativa'!$F:$G,2,FALSE),IFERROR(VLOOKUP(D144,'13. Gestión Académica'!$F:$G,2,FALSE),IFERROR(VLOOKUP(D144,'9. Asegura. de la Calid. y M'!$F:$G,2,FALSE),IFERROR(VLOOKUP(D144,'6. Gestión del Conocimiento'!$F:$G,2,FALSE),IFERROR(VLOOKUP(D144,'15. Gobernabilidad y Proceso...'!$F:$G,2,FALSE),IFERROR(VLOOKUP(D144,'12. Gestión del Talento Humano'!$F:$G,2,FALSE),IFERROR(VLOOKUP(D144,'14. Internacional... de la E.S.'!$F:$G,2,FALSE),IFERROR(VLOOKUP(D144,'10. Posgrado'!$F:$G,2,FALSE),IFERROR(VLOOKUP(D144,'17. Gestión TIC'!$F:$G,2,FALSE),IFERROR(VLOOKUP(D144,'16. Desa. del Sistema Educ.Sup.'!$F:$G,2,FALSE),IFERROR(VLOOKUP(D144,'8. Cultura de Inno. Insti...'!$F:$G,2,FALSE),VLOOKUP(D144,'7. Lo Esencial de la Reforma U.'!$F:$G,2,0)))))))))))))))))</f>
        <v>#N/A</v>
      </c>
      <c r="D145" s="31"/>
      <c r="E145" s="93"/>
      <c r="F145" s="93"/>
      <c r="G145" s="93"/>
      <c r="H145" s="76"/>
      <c r="I145" s="76"/>
      <c r="J145" s="76"/>
      <c r="K145" s="112"/>
    </row>
    <row r="146" spans="3:12" ht="15.75" thickBot="1" x14ac:dyDescent="0.3">
      <c r="C146" s="70"/>
      <c r="D146" s="31"/>
      <c r="E146" s="93"/>
      <c r="F146" s="93"/>
      <c r="G146" s="93"/>
      <c r="H146" s="76"/>
      <c r="I146" s="76"/>
      <c r="J146" s="76"/>
      <c r="K146" s="112"/>
    </row>
    <row r="147" spans="3:12" ht="30.75" thickBot="1" x14ac:dyDescent="0.3">
      <c r="C147" s="125" t="s">
        <v>44</v>
      </c>
      <c r="D147" s="128" t="s">
        <v>45</v>
      </c>
      <c r="E147" s="127" t="s">
        <v>55</v>
      </c>
      <c r="F147" s="127" t="s">
        <v>57</v>
      </c>
      <c r="G147" s="126" t="s">
        <v>27</v>
      </c>
      <c r="H147" s="132" t="s">
        <v>130</v>
      </c>
      <c r="I147" s="127" t="s">
        <v>46</v>
      </c>
      <c r="J147" s="127" t="s">
        <v>131</v>
      </c>
      <c r="K147" s="127" t="s">
        <v>408</v>
      </c>
      <c r="L147" s="127" t="s">
        <v>409</v>
      </c>
    </row>
    <row r="148" spans="3:12" x14ac:dyDescent="0.25">
      <c r="C148" s="326" t="s">
        <v>47</v>
      </c>
      <c r="D148" s="569"/>
      <c r="E148" s="327"/>
      <c r="F148" s="115">
        <v>30000</v>
      </c>
      <c r="G148" s="328">
        <f t="shared" ref="G148:G156" si="14">E148*F148</f>
        <v>0</v>
      </c>
      <c r="H148" s="329"/>
      <c r="I148" s="116" t="s">
        <v>697</v>
      </c>
      <c r="J148" s="116" t="str">
        <f>VLOOKUP(I148,Presupuesto!$B$11:$C$566,2,0)</f>
        <v>SERVICIOS DE CAPACITACION.</v>
      </c>
      <c r="K148" s="330" t="s">
        <v>1512</v>
      </c>
      <c r="L148" s="116" t="s">
        <v>392</v>
      </c>
    </row>
    <row r="149" spans="3:12" x14ac:dyDescent="0.25">
      <c r="C149" s="99" t="s">
        <v>48</v>
      </c>
      <c r="D149" s="570"/>
      <c r="E149" s="199">
        <f>D148</f>
        <v>0</v>
      </c>
      <c r="F149" s="100">
        <v>50</v>
      </c>
      <c r="G149" s="97">
        <f t="shared" si="14"/>
        <v>0</v>
      </c>
      <c r="H149" s="160"/>
      <c r="I149" s="98" t="s">
        <v>715</v>
      </c>
      <c r="J149" s="98" t="str">
        <f>VLOOKUP(I149,Presupuesto!$B$11:$C$566,2,0)</f>
        <v>SERVICIOS DE IMPRENTA PUBLIC.Y REPRODUCCION</v>
      </c>
      <c r="K149" s="98" t="str">
        <f>$K$148</f>
        <v>Gestión Tecnologías de Información y Comunicación</v>
      </c>
      <c r="L149" s="98" t="s">
        <v>410</v>
      </c>
    </row>
    <row r="150" spans="3:12" x14ac:dyDescent="0.25">
      <c r="C150" s="99" t="s">
        <v>49</v>
      </c>
      <c r="D150" s="570"/>
      <c r="E150" s="199">
        <f>D148</f>
        <v>0</v>
      </c>
      <c r="F150" s="100">
        <v>150</v>
      </c>
      <c r="G150" s="97">
        <f t="shared" si="14"/>
        <v>0</v>
      </c>
      <c r="H150" s="160"/>
      <c r="I150" s="98" t="s">
        <v>790</v>
      </c>
      <c r="J150" s="98" t="str">
        <f>VLOOKUP(I150,Presupuesto!$B$11:$C$566,2,0)</f>
        <v>ALIMENTOS B EBIDAS PARA PERSONAS</v>
      </c>
      <c r="K150" s="98" t="str">
        <f t="shared" ref="K150:K157" si="15">$K$148</f>
        <v>Gestión Tecnologías de Información y Comunicación</v>
      </c>
      <c r="L150" s="98" t="s">
        <v>394</v>
      </c>
    </row>
    <row r="151" spans="3:12" x14ac:dyDescent="0.25">
      <c r="C151" s="99" t="s">
        <v>50</v>
      </c>
      <c r="D151" s="570"/>
      <c r="E151" s="150">
        <v>0</v>
      </c>
      <c r="F151" s="118">
        <v>10000</v>
      </c>
      <c r="G151" s="97">
        <f t="shared" si="14"/>
        <v>0</v>
      </c>
      <c r="H151" s="160"/>
      <c r="I151" s="321" t="s">
        <v>298</v>
      </c>
      <c r="J151" s="98" t="str">
        <f>VLOOKUP(I151,Presupuesto!$B$11:$C$566,2,0)</f>
        <v>PASAJES (26100-00)</v>
      </c>
      <c r="K151" s="98" t="str">
        <f t="shared" si="15"/>
        <v>Gestión Tecnologías de Información y Comunicación</v>
      </c>
      <c r="L151" s="98" t="s">
        <v>410</v>
      </c>
    </row>
    <row r="152" spans="3:12" x14ac:dyDescent="0.25">
      <c r="C152" s="99" t="s">
        <v>415</v>
      </c>
      <c r="D152" s="570"/>
      <c r="E152" s="150">
        <v>0</v>
      </c>
      <c r="F152" s="118">
        <v>250</v>
      </c>
      <c r="G152" s="97">
        <f t="shared" si="14"/>
        <v>0</v>
      </c>
      <c r="H152" s="160"/>
      <c r="I152" s="98" t="s">
        <v>819</v>
      </c>
      <c r="J152" s="98" t="str">
        <f>VLOOKUP(I152,Presupuesto!$B$11:$C$566,2,0)</f>
        <v>PRODUCTOS PAPEL Y CARTON</v>
      </c>
      <c r="K152" s="98" t="str">
        <f t="shared" si="15"/>
        <v>Gestión Tecnologías de Información y Comunicación</v>
      </c>
      <c r="L152" s="98" t="s">
        <v>410</v>
      </c>
    </row>
    <row r="153" spans="3:12" x14ac:dyDescent="0.25">
      <c r="C153" s="99" t="s">
        <v>51</v>
      </c>
      <c r="D153" s="570"/>
      <c r="E153" s="199">
        <f>(D148*25)/500</f>
        <v>0</v>
      </c>
      <c r="F153" s="100">
        <v>85</v>
      </c>
      <c r="G153" s="97">
        <f t="shared" si="14"/>
        <v>0</v>
      </c>
      <c r="H153" s="160"/>
      <c r="I153" s="98" t="s">
        <v>819</v>
      </c>
      <c r="J153" s="98" t="str">
        <f>VLOOKUP(I153,Presupuesto!$B$11:$C$566,2,0)</f>
        <v>PRODUCTOS PAPEL Y CARTON</v>
      </c>
      <c r="K153" s="98" t="str">
        <f t="shared" si="15"/>
        <v>Gestión Tecnologías de Información y Comunicación</v>
      </c>
      <c r="L153" s="98" t="s">
        <v>410</v>
      </c>
    </row>
    <row r="154" spans="3:12" x14ac:dyDescent="0.25">
      <c r="C154" s="99" t="s">
        <v>122</v>
      </c>
      <c r="D154" s="570"/>
      <c r="E154" s="199">
        <f>D148/12</f>
        <v>0</v>
      </c>
      <c r="F154" s="100">
        <v>36</v>
      </c>
      <c r="G154" s="97">
        <f t="shared" si="14"/>
        <v>0</v>
      </c>
      <c r="H154" s="160"/>
      <c r="I154" s="98" t="s">
        <v>940</v>
      </c>
      <c r="J154" s="98" t="str">
        <f>VLOOKUP(I154,Presupuesto!$B$11:$C$566,2,0)</f>
        <v>UTILES DE ESCRITORIO, OFICINA Y ENSE¥ANZA</v>
      </c>
      <c r="K154" s="98" t="str">
        <f t="shared" si="15"/>
        <v>Gestión Tecnologías de Información y Comunicación</v>
      </c>
      <c r="L154" s="98" t="s">
        <v>410</v>
      </c>
    </row>
    <row r="155" spans="3:12" x14ac:dyDescent="0.25">
      <c r="C155" s="99" t="s">
        <v>34</v>
      </c>
      <c r="D155" s="570"/>
      <c r="E155" s="199">
        <f>D148/12</f>
        <v>0</v>
      </c>
      <c r="F155" s="100">
        <v>80</v>
      </c>
      <c r="G155" s="97">
        <f t="shared" si="14"/>
        <v>0</v>
      </c>
      <c r="H155" s="160"/>
      <c r="I155" s="98" t="s">
        <v>940</v>
      </c>
      <c r="J155" s="98" t="str">
        <f>VLOOKUP(I155,Presupuesto!$B$11:$C$566,2,0)</f>
        <v>UTILES DE ESCRITORIO, OFICINA Y ENSE¥ANZA</v>
      </c>
      <c r="K155" s="98" t="str">
        <f t="shared" si="15"/>
        <v>Gestión Tecnologías de Información y Comunicación</v>
      </c>
      <c r="L155" s="98" t="s">
        <v>410</v>
      </c>
    </row>
    <row r="156" spans="3:12" x14ac:dyDescent="0.25">
      <c r="C156" s="109" t="s">
        <v>52</v>
      </c>
      <c r="D156" s="570"/>
      <c r="E156" s="211">
        <v>0</v>
      </c>
      <c r="F156" s="119">
        <v>25</v>
      </c>
      <c r="G156" s="97">
        <f t="shared" si="14"/>
        <v>0</v>
      </c>
      <c r="H156" s="160"/>
      <c r="I156" s="98" t="s">
        <v>940</v>
      </c>
      <c r="J156" s="98" t="str">
        <f>VLOOKUP(I156,Presupuesto!$B$11:$C$566,2,0)</f>
        <v>UTILES DE ESCRITORIO, OFICINA Y ENSE¥ANZA</v>
      </c>
      <c r="K156" s="98" t="str">
        <f t="shared" si="15"/>
        <v>Gestión Tecnologías de Información y Comunicación</v>
      </c>
      <c r="L156" s="98" t="s">
        <v>410</v>
      </c>
    </row>
    <row r="157" spans="3:12" ht="15.75" thickBot="1" x14ac:dyDescent="0.3">
      <c r="C157" s="215" t="s">
        <v>428</v>
      </c>
      <c r="D157" s="216">
        <v>0</v>
      </c>
      <c r="E157" s="331">
        <v>0</v>
      </c>
      <c r="F157" s="104">
        <f>HLOOKUP(C157,$AH$2:$BU$3,2,0)</f>
        <v>1150</v>
      </c>
      <c r="G157" s="105">
        <f>D157*E157*F157</f>
        <v>0</v>
      </c>
      <c r="H157" s="332"/>
      <c r="I157" s="333" t="s">
        <v>299</v>
      </c>
      <c r="J157" s="106" t="str">
        <f>VLOOKUP(I157,Presupuesto!$B$11:$C$566,2,0)</f>
        <v>VIATICOS (26200-00)</v>
      </c>
      <c r="K157" s="334" t="str">
        <f t="shared" si="15"/>
        <v>Gestión Tecnologías de Información y Comunicación</v>
      </c>
      <c r="L157" s="334" t="s">
        <v>410</v>
      </c>
    </row>
    <row r="159" spans="3:12" ht="15.75" thickBot="1" x14ac:dyDescent="0.3"/>
    <row r="160" spans="3:12" ht="15.75" thickBot="1" x14ac:dyDescent="0.3">
      <c r="C160" s="29" t="s">
        <v>43</v>
      </c>
      <c r="D160" s="30">
        <f>SUM(G167:G176)</f>
        <v>0</v>
      </c>
      <c r="E160" s="93"/>
      <c r="F160" s="93"/>
      <c r="G160" s="93"/>
      <c r="H160" s="76"/>
      <c r="I160" s="76"/>
      <c r="J160" s="76"/>
      <c r="K160" s="112"/>
    </row>
    <row r="161" spans="3:12" x14ac:dyDescent="0.25">
      <c r="C161" s="70"/>
      <c r="D161" s="31"/>
      <c r="E161" s="93"/>
      <c r="F161" s="93"/>
      <c r="G161" s="93"/>
      <c r="H161" s="76"/>
      <c r="I161" s="76"/>
      <c r="J161" s="76"/>
      <c r="K161" s="112"/>
    </row>
    <row r="162" spans="3:12" x14ac:dyDescent="0.25">
      <c r="C162" s="70"/>
      <c r="D162" s="31"/>
      <c r="E162" s="93"/>
      <c r="F162" s="93"/>
      <c r="G162" s="93"/>
      <c r="H162" s="76"/>
      <c r="I162" s="76"/>
      <c r="J162" s="76"/>
      <c r="K162" s="112"/>
    </row>
    <row r="163" spans="3:12" ht="15.75" x14ac:dyDescent="0.25">
      <c r="C163" s="201" t="s">
        <v>390</v>
      </c>
      <c r="D163" s="368"/>
      <c r="E163" s="93"/>
      <c r="F163" s="93"/>
      <c r="G163" s="93"/>
      <c r="H163" s="76"/>
      <c r="I163" s="76"/>
      <c r="J163" s="76"/>
      <c r="K163" s="112"/>
    </row>
    <row r="164" spans="3:12" ht="18.75" x14ac:dyDescent="0.25">
      <c r="C164" s="209" t="e">
        <f>IFERROR(VLOOKUP(D163,'1. Desarrollo e Innov. Curricu.'!$F:$G,2,FALSE),IFERROR(VLOOKUP(D163,'2. Investigación Científica'!$F:$G,2,FALSE),IFERROR(VLOOKUP(D163,'3. Vinculación Univ. Sociedad'!$F:$G,2,FALSE),IFERROR(VLOOKUP(D163,'4. Docencia y Profesorado Univ.'!$F:$G,2,FALSE),IFERROR(VLOOKUP(D163,'5. Estudiantes y Graduados'!$F:$G,2,FALSE),IFERROR(VLOOKUP(D163,'11. Gestion Administrativa'!$F:$G,2,FALSE),IFERROR(VLOOKUP(D163,'13. Gestión Académica'!$F:$G,2,FALSE),IFERROR(VLOOKUP(D163,'9. Asegura. de la Calid. y M'!$F:$G,2,FALSE),IFERROR(VLOOKUP(D163,'6. Gestión del Conocimiento'!$F:$G,2,FALSE),IFERROR(VLOOKUP(D163,'15. Gobernabilidad y Proceso...'!$F:$G,2,FALSE),IFERROR(VLOOKUP(D163,'12. Gestión del Talento Humano'!$F:$G,2,FALSE),IFERROR(VLOOKUP(D163,'14. Internacional... de la E.S.'!$F:$G,2,FALSE),IFERROR(VLOOKUP(D163,'10. Posgrado'!$F:$G,2,FALSE),IFERROR(VLOOKUP(D163,'17. Gestión TIC'!$F:$G,2,FALSE),IFERROR(VLOOKUP(D163,'16. Desa. del Sistema Educ.Sup.'!$F:$G,2,FALSE),IFERROR(VLOOKUP(D163,'8. Cultura de Inno. Insti...'!$F:$G,2,FALSE),VLOOKUP(D163,'7. Lo Esencial de la Reforma U.'!$F:$G,2,0)))))))))))))))))</f>
        <v>#N/A</v>
      </c>
      <c r="D164" s="31"/>
      <c r="E164" s="93"/>
      <c r="F164" s="93"/>
      <c r="G164" s="93"/>
      <c r="H164" s="76"/>
      <c r="I164" s="76"/>
      <c r="J164" s="76"/>
      <c r="K164" s="112"/>
    </row>
    <row r="165" spans="3:12" ht="15.75" thickBot="1" x14ac:dyDescent="0.3">
      <c r="C165" s="70"/>
      <c r="D165" s="31"/>
      <c r="E165" s="93"/>
      <c r="F165" s="93"/>
      <c r="G165" s="93"/>
      <c r="H165" s="76"/>
      <c r="I165" s="76"/>
      <c r="J165" s="76"/>
      <c r="K165" s="112"/>
    </row>
    <row r="166" spans="3:12" ht="30.75" thickBot="1" x14ac:dyDescent="0.3">
      <c r="C166" s="125" t="s">
        <v>44</v>
      </c>
      <c r="D166" s="128" t="s">
        <v>45</v>
      </c>
      <c r="E166" s="127" t="s">
        <v>55</v>
      </c>
      <c r="F166" s="127" t="s">
        <v>57</v>
      </c>
      <c r="G166" s="126" t="s">
        <v>27</v>
      </c>
      <c r="H166" s="132" t="s">
        <v>130</v>
      </c>
      <c r="I166" s="127" t="s">
        <v>46</v>
      </c>
      <c r="J166" s="127" t="s">
        <v>131</v>
      </c>
      <c r="K166" s="127" t="s">
        <v>408</v>
      </c>
      <c r="L166" s="127" t="s">
        <v>409</v>
      </c>
    </row>
    <row r="167" spans="3:12" x14ac:dyDescent="0.25">
      <c r="C167" s="326" t="s">
        <v>47</v>
      </c>
      <c r="D167" s="569"/>
      <c r="E167" s="327"/>
      <c r="F167" s="115">
        <v>30000</v>
      </c>
      <c r="G167" s="328">
        <f t="shared" ref="G167:G175" si="16">E167*F167</f>
        <v>0</v>
      </c>
      <c r="H167" s="329"/>
      <c r="I167" s="116" t="s">
        <v>697</v>
      </c>
      <c r="J167" s="116" t="str">
        <f>VLOOKUP(I167,Presupuesto!$B$11:$C$566,2,0)</f>
        <v>SERVICIOS DE CAPACITACION.</v>
      </c>
      <c r="K167" s="330" t="s">
        <v>1512</v>
      </c>
      <c r="L167" s="116" t="s">
        <v>392</v>
      </c>
    </row>
    <row r="168" spans="3:12" x14ac:dyDescent="0.25">
      <c r="C168" s="99" t="s">
        <v>48</v>
      </c>
      <c r="D168" s="570"/>
      <c r="E168" s="199">
        <f>D167</f>
        <v>0</v>
      </c>
      <c r="F168" s="100">
        <v>50</v>
      </c>
      <c r="G168" s="97">
        <f t="shared" si="16"/>
        <v>0</v>
      </c>
      <c r="H168" s="160"/>
      <c r="I168" s="98" t="s">
        <v>715</v>
      </c>
      <c r="J168" s="98" t="str">
        <f>VLOOKUP(I168,Presupuesto!$B$11:$C$566,2,0)</f>
        <v>SERVICIOS DE IMPRENTA PUBLIC.Y REPRODUCCION</v>
      </c>
      <c r="K168" s="98" t="str">
        <f>$K$167</f>
        <v>Gestión Tecnologías de Información y Comunicación</v>
      </c>
      <c r="L168" s="98" t="s">
        <v>410</v>
      </c>
    </row>
    <row r="169" spans="3:12" x14ac:dyDescent="0.25">
      <c r="C169" s="99" t="s">
        <v>49</v>
      </c>
      <c r="D169" s="570"/>
      <c r="E169" s="199">
        <f>D167</f>
        <v>0</v>
      </c>
      <c r="F169" s="100">
        <v>150</v>
      </c>
      <c r="G169" s="97">
        <f t="shared" si="16"/>
        <v>0</v>
      </c>
      <c r="H169" s="160"/>
      <c r="I169" s="98" t="s">
        <v>790</v>
      </c>
      <c r="J169" s="98" t="str">
        <f>VLOOKUP(I169,Presupuesto!$B$11:$C$566,2,0)</f>
        <v>ALIMENTOS B EBIDAS PARA PERSONAS</v>
      </c>
      <c r="K169" s="98" t="str">
        <f t="shared" ref="K169:K176" si="17">$K$167</f>
        <v>Gestión Tecnologías de Información y Comunicación</v>
      </c>
      <c r="L169" s="98" t="s">
        <v>394</v>
      </c>
    </row>
    <row r="170" spans="3:12" x14ac:dyDescent="0.25">
      <c r="C170" s="99" t="s">
        <v>50</v>
      </c>
      <c r="D170" s="570"/>
      <c r="E170" s="150">
        <v>0</v>
      </c>
      <c r="F170" s="118">
        <v>10000</v>
      </c>
      <c r="G170" s="97">
        <f t="shared" si="16"/>
        <v>0</v>
      </c>
      <c r="H170" s="160"/>
      <c r="I170" s="321" t="s">
        <v>298</v>
      </c>
      <c r="J170" s="98" t="str">
        <f>VLOOKUP(I170,Presupuesto!$B$11:$C$566,2,0)</f>
        <v>PASAJES (26100-00)</v>
      </c>
      <c r="K170" s="98" t="str">
        <f t="shared" si="17"/>
        <v>Gestión Tecnologías de Información y Comunicación</v>
      </c>
      <c r="L170" s="98" t="s">
        <v>410</v>
      </c>
    </row>
    <row r="171" spans="3:12" x14ac:dyDescent="0.25">
      <c r="C171" s="99" t="s">
        <v>415</v>
      </c>
      <c r="D171" s="570"/>
      <c r="E171" s="150">
        <v>0</v>
      </c>
      <c r="F171" s="118">
        <v>250</v>
      </c>
      <c r="G171" s="97">
        <f t="shared" si="16"/>
        <v>0</v>
      </c>
      <c r="H171" s="160"/>
      <c r="I171" s="98" t="s">
        <v>819</v>
      </c>
      <c r="J171" s="98" t="str">
        <f>VLOOKUP(I171,Presupuesto!$B$11:$C$566,2,0)</f>
        <v>PRODUCTOS PAPEL Y CARTON</v>
      </c>
      <c r="K171" s="98" t="str">
        <f t="shared" si="17"/>
        <v>Gestión Tecnologías de Información y Comunicación</v>
      </c>
      <c r="L171" s="98" t="s">
        <v>410</v>
      </c>
    </row>
    <row r="172" spans="3:12" x14ac:dyDescent="0.25">
      <c r="C172" s="99" t="s">
        <v>51</v>
      </c>
      <c r="D172" s="570"/>
      <c r="E172" s="199">
        <f>(D167*25)/500</f>
        <v>0</v>
      </c>
      <c r="F172" s="100">
        <v>85</v>
      </c>
      <c r="G172" s="97">
        <f t="shared" si="16"/>
        <v>0</v>
      </c>
      <c r="H172" s="160"/>
      <c r="I172" s="98" t="s">
        <v>819</v>
      </c>
      <c r="J172" s="98" t="str">
        <f>VLOOKUP(I172,Presupuesto!$B$11:$C$566,2,0)</f>
        <v>PRODUCTOS PAPEL Y CARTON</v>
      </c>
      <c r="K172" s="98" t="str">
        <f t="shared" si="17"/>
        <v>Gestión Tecnologías de Información y Comunicación</v>
      </c>
      <c r="L172" s="98" t="s">
        <v>410</v>
      </c>
    </row>
    <row r="173" spans="3:12" x14ac:dyDescent="0.25">
      <c r="C173" s="99" t="s">
        <v>122</v>
      </c>
      <c r="D173" s="570"/>
      <c r="E173" s="199">
        <f>D167/12</f>
        <v>0</v>
      </c>
      <c r="F173" s="100">
        <v>36</v>
      </c>
      <c r="G173" s="97">
        <f t="shared" si="16"/>
        <v>0</v>
      </c>
      <c r="H173" s="160"/>
      <c r="I173" s="98" t="s">
        <v>940</v>
      </c>
      <c r="J173" s="98" t="str">
        <f>VLOOKUP(I173,Presupuesto!$B$11:$C$566,2,0)</f>
        <v>UTILES DE ESCRITORIO, OFICINA Y ENSE¥ANZA</v>
      </c>
      <c r="K173" s="98" t="str">
        <f t="shared" si="17"/>
        <v>Gestión Tecnologías de Información y Comunicación</v>
      </c>
      <c r="L173" s="98" t="s">
        <v>410</v>
      </c>
    </row>
    <row r="174" spans="3:12" x14ac:dyDescent="0.25">
      <c r="C174" s="99" t="s">
        <v>34</v>
      </c>
      <c r="D174" s="570"/>
      <c r="E174" s="199">
        <f>D167/12</f>
        <v>0</v>
      </c>
      <c r="F174" s="100">
        <v>80</v>
      </c>
      <c r="G174" s="97">
        <f t="shared" si="16"/>
        <v>0</v>
      </c>
      <c r="H174" s="160"/>
      <c r="I174" s="98" t="s">
        <v>940</v>
      </c>
      <c r="J174" s="98" t="str">
        <f>VLOOKUP(I174,Presupuesto!$B$11:$C$566,2,0)</f>
        <v>UTILES DE ESCRITORIO, OFICINA Y ENSE¥ANZA</v>
      </c>
      <c r="K174" s="98" t="str">
        <f t="shared" si="17"/>
        <v>Gestión Tecnologías de Información y Comunicación</v>
      </c>
      <c r="L174" s="98" t="s">
        <v>410</v>
      </c>
    </row>
    <row r="175" spans="3:12" x14ac:dyDescent="0.25">
      <c r="C175" s="109" t="s">
        <v>52</v>
      </c>
      <c r="D175" s="570"/>
      <c r="E175" s="211">
        <v>0</v>
      </c>
      <c r="F175" s="119">
        <v>25</v>
      </c>
      <c r="G175" s="97">
        <f t="shared" si="16"/>
        <v>0</v>
      </c>
      <c r="H175" s="160"/>
      <c r="I175" s="98" t="s">
        <v>940</v>
      </c>
      <c r="J175" s="98" t="str">
        <f>VLOOKUP(I175,Presupuesto!$B$11:$C$566,2,0)</f>
        <v>UTILES DE ESCRITORIO, OFICINA Y ENSE¥ANZA</v>
      </c>
      <c r="K175" s="98" t="str">
        <f t="shared" si="17"/>
        <v>Gestión Tecnologías de Información y Comunicación</v>
      </c>
      <c r="L175" s="98" t="s">
        <v>410</v>
      </c>
    </row>
    <row r="176" spans="3:12" ht="15.75" thickBot="1" x14ac:dyDescent="0.3">
      <c r="C176" s="215" t="s">
        <v>428</v>
      </c>
      <c r="D176" s="216">
        <v>0</v>
      </c>
      <c r="E176" s="331">
        <v>0</v>
      </c>
      <c r="F176" s="104">
        <f>HLOOKUP(C176,$AH$2:$BU$3,2,0)</f>
        <v>1150</v>
      </c>
      <c r="G176" s="105">
        <f>D176*E176*F176</f>
        <v>0</v>
      </c>
      <c r="H176" s="332"/>
      <c r="I176" s="333" t="s">
        <v>299</v>
      </c>
      <c r="J176" s="106" t="str">
        <f>VLOOKUP(I176,Presupuesto!$B$11:$C$566,2,0)</f>
        <v>VIATICOS (26200-00)</v>
      </c>
      <c r="K176" s="334" t="str">
        <f t="shared" si="17"/>
        <v>Gestión Tecnologías de Información y Comunicación</v>
      </c>
      <c r="L176" s="334" t="s">
        <v>410</v>
      </c>
    </row>
    <row r="177" spans="3:12" x14ac:dyDescent="0.25">
      <c r="C177" s="93"/>
      <c r="E177" s="112"/>
      <c r="F177" s="112"/>
      <c r="G177" s="112"/>
      <c r="H177" s="173"/>
      <c r="I177" s="112"/>
      <c r="J177" s="112"/>
      <c r="K177" s="112"/>
    </row>
    <row r="178" spans="3:12" ht="15.75" thickBot="1" x14ac:dyDescent="0.3"/>
    <row r="179" spans="3:12" ht="15.75" thickBot="1" x14ac:dyDescent="0.3">
      <c r="C179" s="29" t="s">
        <v>43</v>
      </c>
      <c r="D179" s="30">
        <f>SUM(G186:G195)</f>
        <v>0</v>
      </c>
      <c r="E179" s="93"/>
      <c r="F179" s="93"/>
      <c r="G179" s="93"/>
      <c r="H179" s="76"/>
      <c r="I179" s="76"/>
      <c r="J179" s="76"/>
      <c r="K179" s="112"/>
    </row>
    <row r="180" spans="3:12" x14ac:dyDescent="0.25">
      <c r="C180" s="70"/>
      <c r="D180" s="31"/>
      <c r="E180" s="93"/>
      <c r="F180" s="93"/>
      <c r="G180" s="93"/>
      <c r="H180" s="76"/>
      <c r="I180" s="76"/>
      <c r="J180" s="76"/>
      <c r="K180" s="112"/>
    </row>
    <row r="181" spans="3:12" x14ac:dyDescent="0.25">
      <c r="C181" s="70"/>
      <c r="D181" s="31"/>
      <c r="E181" s="93"/>
      <c r="F181" s="93"/>
      <c r="G181" s="93"/>
      <c r="H181" s="76"/>
      <c r="I181" s="76"/>
      <c r="J181" s="76"/>
      <c r="K181" s="112"/>
    </row>
    <row r="182" spans="3:12" ht="15.75" x14ac:dyDescent="0.25">
      <c r="C182" s="201" t="s">
        <v>390</v>
      </c>
      <c r="D182" s="368"/>
      <c r="E182" s="93"/>
      <c r="F182" s="93"/>
      <c r="G182" s="93"/>
      <c r="H182" s="76"/>
      <c r="I182" s="76"/>
      <c r="J182" s="76"/>
      <c r="K182" s="112"/>
    </row>
    <row r="183" spans="3:12" ht="18.75" x14ac:dyDescent="0.25">
      <c r="C183" s="209" t="e">
        <f>IFERROR(VLOOKUP(D182,'1. Desarrollo e Innov. Curricu.'!$F:$G,2,FALSE),IFERROR(VLOOKUP(D182,'2. Investigación Científica'!$F:$G,2,FALSE),IFERROR(VLOOKUP(D182,'3. Vinculación Univ. Sociedad'!$F:$G,2,FALSE),IFERROR(VLOOKUP(D182,'4. Docencia y Profesorado Univ.'!$F:$G,2,FALSE),IFERROR(VLOOKUP(D182,'5. Estudiantes y Graduados'!$F:$G,2,FALSE),IFERROR(VLOOKUP(D182,'11. Gestion Administrativa'!$F:$G,2,FALSE),IFERROR(VLOOKUP(D182,'13. Gestión Académica'!$F:$G,2,FALSE),IFERROR(VLOOKUP(D182,'9. Asegura. de la Calid. y M'!$F:$G,2,FALSE),IFERROR(VLOOKUP(D182,'6. Gestión del Conocimiento'!$F:$G,2,FALSE),IFERROR(VLOOKUP(D182,'15. Gobernabilidad y Proceso...'!$F:$G,2,FALSE),IFERROR(VLOOKUP(D182,'12. Gestión del Talento Humano'!$F:$G,2,FALSE),IFERROR(VLOOKUP(D182,'14. Internacional... de la E.S.'!$F:$G,2,FALSE),IFERROR(VLOOKUP(D182,'10. Posgrado'!$F:$G,2,FALSE),IFERROR(VLOOKUP(D182,'17. Gestión TIC'!$F:$G,2,FALSE),IFERROR(VLOOKUP(D182,'16. Desa. del Sistema Educ.Sup.'!$F:$G,2,FALSE),IFERROR(VLOOKUP(D182,'8. Cultura de Inno. Insti...'!$F:$G,2,FALSE),VLOOKUP(D182,'7. Lo Esencial de la Reforma U.'!$F:$G,2,0)))))))))))))))))</f>
        <v>#N/A</v>
      </c>
      <c r="D183" s="31"/>
      <c r="E183" s="93"/>
      <c r="F183" s="93"/>
      <c r="G183" s="93"/>
      <c r="H183" s="76"/>
      <c r="I183" s="76"/>
      <c r="J183" s="76"/>
      <c r="K183" s="112"/>
    </row>
    <row r="184" spans="3:12" ht="15.75" thickBot="1" x14ac:dyDescent="0.3">
      <c r="C184" s="70"/>
      <c r="D184" s="31"/>
      <c r="E184" s="93"/>
      <c r="F184" s="93"/>
      <c r="G184" s="93"/>
      <c r="H184" s="76"/>
      <c r="I184" s="76"/>
      <c r="J184" s="76"/>
      <c r="K184" s="112"/>
    </row>
    <row r="185" spans="3:12" ht="30.75" thickBot="1" x14ac:dyDescent="0.3">
      <c r="C185" s="125" t="s">
        <v>44</v>
      </c>
      <c r="D185" s="128" t="s">
        <v>45</v>
      </c>
      <c r="E185" s="127" t="s">
        <v>55</v>
      </c>
      <c r="F185" s="127" t="s">
        <v>57</v>
      </c>
      <c r="G185" s="126" t="s">
        <v>27</v>
      </c>
      <c r="H185" s="132" t="s">
        <v>130</v>
      </c>
      <c r="I185" s="127" t="s">
        <v>46</v>
      </c>
      <c r="J185" s="127" t="s">
        <v>131</v>
      </c>
      <c r="K185" s="127" t="s">
        <v>408</v>
      </c>
      <c r="L185" s="127" t="s">
        <v>409</v>
      </c>
    </row>
    <row r="186" spans="3:12" x14ac:dyDescent="0.25">
      <c r="C186" s="326" t="s">
        <v>47</v>
      </c>
      <c r="D186" s="569"/>
      <c r="E186" s="327"/>
      <c r="F186" s="115">
        <v>30000</v>
      </c>
      <c r="G186" s="328">
        <f t="shared" ref="G186:G194" si="18">E186*F186</f>
        <v>0</v>
      </c>
      <c r="H186" s="329"/>
      <c r="I186" s="116" t="s">
        <v>697</v>
      </c>
      <c r="J186" s="116" t="str">
        <f>VLOOKUP(I186,Presupuesto!$B$11:$C$566,2,0)</f>
        <v>SERVICIOS DE CAPACITACION.</v>
      </c>
      <c r="K186" s="330" t="s">
        <v>1512</v>
      </c>
      <c r="L186" s="116" t="s">
        <v>392</v>
      </c>
    </row>
    <row r="187" spans="3:12" x14ac:dyDescent="0.25">
      <c r="C187" s="99" t="s">
        <v>48</v>
      </c>
      <c r="D187" s="570"/>
      <c r="E187" s="199">
        <f>D186</f>
        <v>0</v>
      </c>
      <c r="F187" s="100">
        <v>50</v>
      </c>
      <c r="G187" s="97">
        <f t="shared" si="18"/>
        <v>0</v>
      </c>
      <c r="H187" s="160"/>
      <c r="I187" s="98" t="s">
        <v>715</v>
      </c>
      <c r="J187" s="98" t="str">
        <f>VLOOKUP(I187,Presupuesto!$B$11:$C$566,2,0)</f>
        <v>SERVICIOS DE IMPRENTA PUBLIC.Y REPRODUCCION</v>
      </c>
      <c r="K187" s="98" t="str">
        <f>$K$186</f>
        <v>Gestión Tecnologías de Información y Comunicación</v>
      </c>
      <c r="L187" s="98" t="s">
        <v>410</v>
      </c>
    </row>
    <row r="188" spans="3:12" x14ac:dyDescent="0.25">
      <c r="C188" s="99" t="s">
        <v>49</v>
      </c>
      <c r="D188" s="570"/>
      <c r="E188" s="199">
        <f>D186</f>
        <v>0</v>
      </c>
      <c r="F188" s="100">
        <v>150</v>
      </c>
      <c r="G188" s="97">
        <f t="shared" si="18"/>
        <v>0</v>
      </c>
      <c r="H188" s="160"/>
      <c r="I188" s="98" t="s">
        <v>790</v>
      </c>
      <c r="J188" s="98" t="str">
        <f>VLOOKUP(I188,Presupuesto!$B$11:$C$566,2,0)</f>
        <v>ALIMENTOS B EBIDAS PARA PERSONAS</v>
      </c>
      <c r="K188" s="98" t="str">
        <f t="shared" ref="K188:K195" si="19">$K$186</f>
        <v>Gestión Tecnologías de Información y Comunicación</v>
      </c>
      <c r="L188" s="98" t="s">
        <v>394</v>
      </c>
    </row>
    <row r="189" spans="3:12" x14ac:dyDescent="0.25">
      <c r="C189" s="99" t="s">
        <v>50</v>
      </c>
      <c r="D189" s="570"/>
      <c r="E189" s="150">
        <v>0</v>
      </c>
      <c r="F189" s="118">
        <v>10000</v>
      </c>
      <c r="G189" s="97">
        <f t="shared" si="18"/>
        <v>0</v>
      </c>
      <c r="H189" s="160"/>
      <c r="I189" s="321" t="s">
        <v>298</v>
      </c>
      <c r="J189" s="98" t="str">
        <f>VLOOKUP(I189,Presupuesto!$B$11:$C$566,2,0)</f>
        <v>PASAJES (26100-00)</v>
      </c>
      <c r="K189" s="98" t="str">
        <f t="shared" si="19"/>
        <v>Gestión Tecnologías de Información y Comunicación</v>
      </c>
      <c r="L189" s="98" t="s">
        <v>410</v>
      </c>
    </row>
    <row r="190" spans="3:12" x14ac:dyDescent="0.25">
      <c r="C190" s="99" t="s">
        <v>415</v>
      </c>
      <c r="D190" s="570"/>
      <c r="E190" s="150">
        <v>0</v>
      </c>
      <c r="F190" s="118">
        <v>250</v>
      </c>
      <c r="G190" s="97">
        <f t="shared" si="18"/>
        <v>0</v>
      </c>
      <c r="H190" s="160"/>
      <c r="I190" s="98" t="s">
        <v>819</v>
      </c>
      <c r="J190" s="98" t="str">
        <f>VLOOKUP(I190,Presupuesto!$B$11:$C$566,2,0)</f>
        <v>PRODUCTOS PAPEL Y CARTON</v>
      </c>
      <c r="K190" s="98" t="str">
        <f t="shared" si="19"/>
        <v>Gestión Tecnologías de Información y Comunicación</v>
      </c>
      <c r="L190" s="98" t="s">
        <v>410</v>
      </c>
    </row>
    <row r="191" spans="3:12" x14ac:dyDescent="0.25">
      <c r="C191" s="99" t="s">
        <v>51</v>
      </c>
      <c r="D191" s="570"/>
      <c r="E191" s="199">
        <f>(D186*25)/500</f>
        <v>0</v>
      </c>
      <c r="F191" s="100">
        <v>85</v>
      </c>
      <c r="G191" s="97">
        <f t="shared" si="18"/>
        <v>0</v>
      </c>
      <c r="H191" s="160"/>
      <c r="I191" s="98" t="s">
        <v>819</v>
      </c>
      <c r="J191" s="98" t="str">
        <f>VLOOKUP(I191,Presupuesto!$B$11:$C$566,2,0)</f>
        <v>PRODUCTOS PAPEL Y CARTON</v>
      </c>
      <c r="K191" s="98" t="str">
        <f t="shared" si="19"/>
        <v>Gestión Tecnologías de Información y Comunicación</v>
      </c>
      <c r="L191" s="98" t="s">
        <v>410</v>
      </c>
    </row>
    <row r="192" spans="3:12" x14ac:dyDescent="0.25">
      <c r="C192" s="99" t="s">
        <v>122</v>
      </c>
      <c r="D192" s="570"/>
      <c r="E192" s="199">
        <f>D186/12</f>
        <v>0</v>
      </c>
      <c r="F192" s="100">
        <v>36</v>
      </c>
      <c r="G192" s="97">
        <f t="shared" si="18"/>
        <v>0</v>
      </c>
      <c r="H192" s="160"/>
      <c r="I192" s="98" t="s">
        <v>940</v>
      </c>
      <c r="J192" s="98" t="str">
        <f>VLOOKUP(I192,Presupuesto!$B$11:$C$566,2,0)</f>
        <v>UTILES DE ESCRITORIO, OFICINA Y ENSE¥ANZA</v>
      </c>
      <c r="K192" s="98" t="str">
        <f t="shared" si="19"/>
        <v>Gestión Tecnologías de Información y Comunicación</v>
      </c>
      <c r="L192" s="98" t="s">
        <v>410</v>
      </c>
    </row>
    <row r="193" spans="3:12" x14ac:dyDescent="0.25">
      <c r="C193" s="99" t="s">
        <v>34</v>
      </c>
      <c r="D193" s="570"/>
      <c r="E193" s="199">
        <f>D186/12</f>
        <v>0</v>
      </c>
      <c r="F193" s="100">
        <v>80</v>
      </c>
      <c r="G193" s="97">
        <f t="shared" si="18"/>
        <v>0</v>
      </c>
      <c r="H193" s="160"/>
      <c r="I193" s="98" t="s">
        <v>940</v>
      </c>
      <c r="J193" s="98" t="str">
        <f>VLOOKUP(I193,Presupuesto!$B$11:$C$566,2,0)</f>
        <v>UTILES DE ESCRITORIO, OFICINA Y ENSE¥ANZA</v>
      </c>
      <c r="K193" s="98" t="str">
        <f t="shared" si="19"/>
        <v>Gestión Tecnologías de Información y Comunicación</v>
      </c>
      <c r="L193" s="98" t="s">
        <v>410</v>
      </c>
    </row>
    <row r="194" spans="3:12" x14ac:dyDescent="0.25">
      <c r="C194" s="109" t="s">
        <v>52</v>
      </c>
      <c r="D194" s="570"/>
      <c r="E194" s="211">
        <v>0</v>
      </c>
      <c r="F194" s="119">
        <v>25</v>
      </c>
      <c r="G194" s="97">
        <f t="shared" si="18"/>
        <v>0</v>
      </c>
      <c r="H194" s="160"/>
      <c r="I194" s="98" t="s">
        <v>940</v>
      </c>
      <c r="J194" s="98" t="str">
        <f>VLOOKUP(I194,Presupuesto!$B$11:$C$566,2,0)</f>
        <v>UTILES DE ESCRITORIO, OFICINA Y ENSE¥ANZA</v>
      </c>
      <c r="K194" s="98" t="str">
        <f t="shared" si="19"/>
        <v>Gestión Tecnologías de Información y Comunicación</v>
      </c>
      <c r="L194" s="98" t="s">
        <v>410</v>
      </c>
    </row>
    <row r="195" spans="3:12" ht="15.75" thickBot="1" x14ac:dyDescent="0.3">
      <c r="C195" s="215" t="s">
        <v>428</v>
      </c>
      <c r="D195" s="216">
        <v>0</v>
      </c>
      <c r="E195" s="331">
        <v>0</v>
      </c>
      <c r="F195" s="104">
        <f>HLOOKUP(C195,$AH$2:$BU$3,2,0)</f>
        <v>1150</v>
      </c>
      <c r="G195" s="105">
        <f>D195*E195*F195</f>
        <v>0</v>
      </c>
      <c r="H195" s="332"/>
      <c r="I195" s="333" t="s">
        <v>299</v>
      </c>
      <c r="J195" s="106" t="str">
        <f>VLOOKUP(I195,Presupuesto!$B$11:$C$566,2,0)</f>
        <v>VIATICOS (26200-00)</v>
      </c>
      <c r="K195" s="334" t="str">
        <f t="shared" si="19"/>
        <v>Gestión Tecnologías de Información y Comunicación</v>
      </c>
      <c r="L195" s="334" t="s">
        <v>410</v>
      </c>
    </row>
  </sheetData>
  <protectedRanges>
    <protectedRange password="DE9D" sqref="K186 K17 K167 K72 K91 K110 K129 K148 K39 K52" name="bloqueo"/>
    <protectedRange password="DE9D" sqref="D16:F26 H39:H42 H16:I29 H52:H62" name="bloqueo_2"/>
  </protectedRanges>
  <mergeCells count="9">
    <mergeCell ref="D17:D29"/>
    <mergeCell ref="D39:D42"/>
    <mergeCell ref="D167:D175"/>
    <mergeCell ref="D186:D194"/>
    <mergeCell ref="D72:D80"/>
    <mergeCell ref="D91:D99"/>
    <mergeCell ref="D110:D118"/>
    <mergeCell ref="D129:D137"/>
    <mergeCell ref="D148:D156"/>
  </mergeCells>
  <dataValidations count="12">
    <dataValidation type="list" allowBlank="1" showInputMessage="1" showErrorMessage="1" errorTitle="¡Ingreso Inválido!" error="Seleccione una opción de la lista" promptTitle="Mes Requerido" prompt="Seleccione el mes en el que requiere el recurso." sqref="L186:L195 L72:L81 L91:L100 L110:L119 L129:L138 L148:L157 L167:L176">
      <formula1>#REF!</formula1>
    </dataValidation>
    <dataValidation type="list" allowBlank="1" showInputMessage="1" showErrorMessage="1" sqref="C157 K73:K81 K92:K100 K111:K119 K130:K138 K149:K157 K168:K176 K187:K195 K18:K29 C195 C176 K40:K42 C100 C119 C138 K53:K62">
      <formula1>#REF!</formula1>
    </dataValidation>
    <dataValidation type="list" allowBlank="1" showInputMessage="1" showErrorMessage="1" errorTitle="¡Ingreso Inválido!" error="Seleccione una opción de la lista." promptTitle="Dimensión Estratégica" prompt="Seleccione una opción de la lista." sqref="K186 K72 K91 K110 K129 K148 K167">
      <formula1>#REF!</formula1>
    </dataValidation>
    <dataValidation type="list" allowBlank="1" showInputMessage="1" showErrorMessage="1" errorTitle="¡Ingreso no valido!" error="Favor ingrese un elemento de la lista." promptTitle="Tipo de Presupuesto" prompt="Seleccione una opción de la lista." sqref="H186:H195 H167:H176 H72:H81 H91:H100 H110:H119 H129:H138 H148:H157">
      <formula1>#REF!</formula1>
    </dataValidation>
    <dataValidation type="list" allowBlank="1" showInputMessage="1" showErrorMessage="1" errorTitle="¡Ingreso Inválido!" error="Verifique el valor ingresado._x000a_" sqref="I186:I195 I167:I176 I72:I81 I91:I100 I110:I119 I129:I138 I148:I157">
      <formula1>#REF!</formula1>
    </dataValidation>
    <dataValidation type="list" allowBlank="1" showInputMessage="1" showErrorMessage="1" errorTitle="¡Ingreso Inválido!" error="Verifique el valor ingresado._x000a_" sqref="I22:I25 I17:I19 I39:I42">
      <formula1>$A$6:$VD$6</formula1>
    </dataValidation>
    <dataValidation type="list" allowBlank="1" showInputMessage="1" showErrorMessage="1" errorTitle="¡Ingreso no valido!" error="Favor ingrese un elemento de la lista." promptTitle="Tipo de Presupuesto" prompt="Seleccione una opción de la lista." sqref="H17">
      <formula1>$S$7:$T$7</formula1>
    </dataValidation>
    <dataValidation type="list" allowBlank="1" showInputMessage="1" showErrorMessage="1" errorTitle="¡Ingreso Invalido!" error="Seleccione una opción de la lista" promptTitle="Tipo de Presupuesto" prompt="Seleccione una opción de la lista" sqref="H39:H42 H18:H29 H52:H62">
      <formula1>$R$2:$S$2</formula1>
    </dataValidation>
    <dataValidation type="list" allowBlank="1" showInputMessage="1" showErrorMessage="1" errorTitle="¡Ingreso Inválido!" error="Verifique el valor ingresado." promptTitle="Objeto de Gasto" prompt="Ingrese el Objeto de Gasto." sqref="I26:I29 I20:I21 I52:I62">
      <formula1>$A$1:$UI$1</formula1>
    </dataValidation>
    <dataValidation type="list" allowBlank="1" showInputMessage="1" showErrorMessage="1" errorTitle="¡Ingreso Inválido!" error="Seleccione una opción de la lista." promptTitle="Dimensión Estratégica" prompt="Seleccione una opción de la lista." sqref="K17 K39 K52">
      <formula1>$A$2:$O$2</formula1>
    </dataValidation>
    <dataValidation type="list" allowBlank="1" showInputMessage="1" showErrorMessage="1" errorTitle="¡Ingreso Inválido!" error="Seleccione una opción de la lista" promptTitle="Mes Requerido" prompt="Seleccione el mes en el que requiere el recurso." sqref="L17:L29 L39:L42 L52:L62">
      <formula1>$U$2:$AF$2</formula1>
    </dataValidation>
    <dataValidation type="list" allowBlank="1" showInputMessage="1" showErrorMessage="1" sqref="C81 C61:C62">
      <formula1>$AH$2:$BU$2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B4" zoomScale="84" zoomScaleNormal="84" workbookViewId="0">
      <selection activeCell="F10" sqref="F10"/>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6" t="s">
        <v>249</v>
      </c>
      <c r="B1" s="189" t="s">
        <v>250</v>
      </c>
      <c r="C1" s="180" t="s">
        <v>251</v>
      </c>
      <c r="D1" s="180" t="s">
        <v>494</v>
      </c>
      <c r="E1" s="180" t="s">
        <v>496</v>
      </c>
      <c r="F1" s="180" t="s">
        <v>498</v>
      </c>
      <c r="G1" s="180" t="s">
        <v>500</v>
      </c>
      <c r="H1" s="180" t="s">
        <v>502</v>
      </c>
      <c r="I1" s="180" t="s">
        <v>504</v>
      </c>
      <c r="J1" s="180" t="s">
        <v>252</v>
      </c>
      <c r="K1" s="180" t="s">
        <v>507</v>
      </c>
      <c r="L1" s="180" t="s">
        <v>253</v>
      </c>
      <c r="M1" s="180" t="s">
        <v>509</v>
      </c>
      <c r="N1" s="180" t="s">
        <v>511</v>
      </c>
      <c r="O1" s="180" t="s">
        <v>513</v>
      </c>
      <c r="P1" s="180" t="s">
        <v>254</v>
      </c>
      <c r="Q1" s="180" t="s">
        <v>514</v>
      </c>
      <c r="R1" s="180" t="s">
        <v>517</v>
      </c>
      <c r="S1" s="180" t="s">
        <v>255</v>
      </c>
      <c r="T1" s="180" t="s">
        <v>519</v>
      </c>
      <c r="U1" s="180" t="s">
        <v>256</v>
      </c>
      <c r="V1" s="180" t="s">
        <v>520</v>
      </c>
      <c r="W1" s="180" t="s">
        <v>521</v>
      </c>
      <c r="X1" s="180" t="s">
        <v>525</v>
      </c>
      <c r="Y1" s="180" t="s">
        <v>272</v>
      </c>
      <c r="Z1" s="180" t="s">
        <v>526</v>
      </c>
      <c r="AA1" s="180" t="s">
        <v>528</v>
      </c>
      <c r="AB1" s="180" t="s">
        <v>530</v>
      </c>
      <c r="AC1" s="180" t="s">
        <v>273</v>
      </c>
      <c r="AD1" s="180" t="s">
        <v>532</v>
      </c>
      <c r="AE1" s="180" t="s">
        <v>534</v>
      </c>
      <c r="AF1" s="180" t="s">
        <v>536</v>
      </c>
      <c r="AG1" s="180" t="s">
        <v>538</v>
      </c>
      <c r="AH1" s="180" t="s">
        <v>248</v>
      </c>
      <c r="AI1" s="180" t="s">
        <v>540</v>
      </c>
      <c r="AJ1" s="189" t="s">
        <v>257</v>
      </c>
      <c r="AK1" s="180" t="s">
        <v>542</v>
      </c>
      <c r="AL1" s="180" t="s">
        <v>258</v>
      </c>
      <c r="AM1" s="180" t="s">
        <v>544</v>
      </c>
      <c r="AN1" s="180" t="s">
        <v>546</v>
      </c>
      <c r="AO1" s="180" t="s">
        <v>259</v>
      </c>
      <c r="AP1" s="180" t="s">
        <v>548</v>
      </c>
      <c r="AQ1" s="180" t="s">
        <v>550</v>
      </c>
      <c r="AR1" s="180" t="s">
        <v>260</v>
      </c>
      <c r="AS1" s="180" t="s">
        <v>551</v>
      </c>
      <c r="AT1" s="180" t="s">
        <v>553</v>
      </c>
      <c r="AU1" s="180" t="s">
        <v>554</v>
      </c>
      <c r="AV1" s="180" t="s">
        <v>555</v>
      </c>
      <c r="AW1" s="180" t="s">
        <v>557</v>
      </c>
      <c r="AX1" s="180" t="s">
        <v>559</v>
      </c>
      <c r="AY1" s="180" t="s">
        <v>560</v>
      </c>
      <c r="AZ1" s="180" t="s">
        <v>261</v>
      </c>
      <c r="BA1" s="180" t="s">
        <v>562</v>
      </c>
      <c r="BB1" s="180" t="s">
        <v>564</v>
      </c>
      <c r="BC1" s="180" t="s">
        <v>566</v>
      </c>
      <c r="BD1" s="180" t="s">
        <v>568</v>
      </c>
      <c r="BE1" s="180" t="s">
        <v>570</v>
      </c>
      <c r="BF1" s="180" t="s">
        <v>572</v>
      </c>
      <c r="BG1" s="180" t="s">
        <v>574</v>
      </c>
      <c r="BH1" s="180" t="s">
        <v>576</v>
      </c>
      <c r="BI1" s="180" t="s">
        <v>274</v>
      </c>
      <c r="BJ1" s="180" t="s">
        <v>578</v>
      </c>
      <c r="BK1" s="180" t="s">
        <v>580</v>
      </c>
      <c r="BL1" s="180" t="s">
        <v>582</v>
      </c>
      <c r="BM1" s="180" t="s">
        <v>584</v>
      </c>
      <c r="BN1" s="180" t="s">
        <v>586</v>
      </c>
      <c r="BO1" s="180" t="s">
        <v>588</v>
      </c>
      <c r="BP1" s="180" t="s">
        <v>590</v>
      </c>
      <c r="BQ1" s="180" t="s">
        <v>592</v>
      </c>
      <c r="BR1" s="180" t="s">
        <v>594</v>
      </c>
      <c r="BS1" s="180" t="s">
        <v>596</v>
      </c>
      <c r="BT1" s="189" t="s">
        <v>262</v>
      </c>
      <c r="BU1" s="180" t="s">
        <v>263</v>
      </c>
      <c r="BV1" s="180" t="s">
        <v>598</v>
      </c>
      <c r="BW1" s="180" t="s">
        <v>264</v>
      </c>
      <c r="BX1" s="180" t="s">
        <v>600</v>
      </c>
      <c r="BY1" s="180" t="s">
        <v>602</v>
      </c>
      <c r="BZ1" s="189" t="s">
        <v>265</v>
      </c>
      <c r="CA1" s="180" t="s">
        <v>266</v>
      </c>
      <c r="CB1" s="180" t="s">
        <v>604</v>
      </c>
      <c r="CC1" s="180" t="s">
        <v>267</v>
      </c>
      <c r="CD1" s="180" t="s">
        <v>606</v>
      </c>
      <c r="CE1" s="180" t="s">
        <v>608</v>
      </c>
      <c r="CF1" s="180" t="s">
        <v>610</v>
      </c>
      <c r="CG1" s="189" t="s">
        <v>268</v>
      </c>
      <c r="CH1" s="180" t="s">
        <v>616</v>
      </c>
      <c r="CI1" s="180" t="s">
        <v>618</v>
      </c>
      <c r="CJ1" s="180" t="s">
        <v>269</v>
      </c>
      <c r="CK1" s="180" t="s">
        <v>612</v>
      </c>
      <c r="CL1" s="180" t="s">
        <v>614</v>
      </c>
      <c r="CM1" s="180" t="s">
        <v>270</v>
      </c>
      <c r="CN1" s="180" t="s">
        <v>620</v>
      </c>
      <c r="CO1" s="180" t="s">
        <v>271</v>
      </c>
      <c r="CP1" s="180" t="s">
        <v>621</v>
      </c>
      <c r="CQ1" s="177" t="s">
        <v>275</v>
      </c>
      <c r="CR1" s="189" t="s">
        <v>276</v>
      </c>
      <c r="CS1" s="180" t="s">
        <v>622</v>
      </c>
      <c r="CT1" s="180" t="s">
        <v>623</v>
      </c>
      <c r="CU1" s="180" t="s">
        <v>625</v>
      </c>
      <c r="CV1" s="180" t="s">
        <v>277</v>
      </c>
      <c r="CW1" s="180" t="s">
        <v>627</v>
      </c>
      <c r="CX1" s="180" t="s">
        <v>629</v>
      </c>
      <c r="CY1" s="180" t="s">
        <v>631</v>
      </c>
      <c r="CZ1" s="180" t="s">
        <v>633</v>
      </c>
      <c r="DA1" s="180" t="s">
        <v>635</v>
      </c>
      <c r="DB1" s="180" t="s">
        <v>637</v>
      </c>
      <c r="DC1" s="189" t="s">
        <v>278</v>
      </c>
      <c r="DD1" s="180" t="s">
        <v>279</v>
      </c>
      <c r="DE1" s="180" t="s">
        <v>639</v>
      </c>
      <c r="DF1" s="180" t="s">
        <v>280</v>
      </c>
      <c r="DG1" s="180" t="s">
        <v>641</v>
      </c>
      <c r="DH1" s="180" t="s">
        <v>643</v>
      </c>
      <c r="DI1" s="180" t="s">
        <v>645</v>
      </c>
      <c r="DJ1" s="180" t="s">
        <v>647</v>
      </c>
      <c r="DK1" s="180" t="s">
        <v>649</v>
      </c>
      <c r="DL1" s="180" t="s">
        <v>651</v>
      </c>
      <c r="DM1" s="180" t="s">
        <v>653</v>
      </c>
      <c r="DN1" s="180" t="s">
        <v>281</v>
      </c>
      <c r="DO1" s="180" t="s">
        <v>655</v>
      </c>
      <c r="DP1" s="180" t="s">
        <v>657</v>
      </c>
      <c r="DQ1" s="180" t="s">
        <v>659</v>
      </c>
      <c r="DR1" s="189" t="s">
        <v>282</v>
      </c>
      <c r="DS1" s="180" t="s">
        <v>661</v>
      </c>
      <c r="DT1" s="180" t="s">
        <v>283</v>
      </c>
      <c r="DU1" s="180" t="s">
        <v>663</v>
      </c>
      <c r="DV1" s="180" t="s">
        <v>284</v>
      </c>
      <c r="DW1" s="180" t="s">
        <v>665</v>
      </c>
      <c r="DX1" s="180" t="s">
        <v>667</v>
      </c>
      <c r="DY1" s="180" t="s">
        <v>669</v>
      </c>
      <c r="DZ1" s="180" t="s">
        <v>671</v>
      </c>
      <c r="EA1" s="180" t="s">
        <v>673</v>
      </c>
      <c r="EB1" s="180" t="s">
        <v>675</v>
      </c>
      <c r="EC1" s="180" t="s">
        <v>677</v>
      </c>
      <c r="ED1" s="180" t="s">
        <v>679</v>
      </c>
      <c r="EE1" s="180" t="s">
        <v>681</v>
      </c>
      <c r="EF1" s="180" t="s">
        <v>683</v>
      </c>
      <c r="EG1" s="180" t="s">
        <v>685</v>
      </c>
      <c r="EH1" s="189" t="s">
        <v>285</v>
      </c>
      <c r="EI1" s="180" t="s">
        <v>687</v>
      </c>
      <c r="EJ1" s="180" t="s">
        <v>286</v>
      </c>
      <c r="EK1" s="180" t="s">
        <v>689</v>
      </c>
      <c r="EL1" s="180" t="s">
        <v>691</v>
      </c>
      <c r="EM1" s="180" t="s">
        <v>287</v>
      </c>
      <c r="EN1" s="180" t="s">
        <v>693</v>
      </c>
      <c r="EO1" s="180" t="s">
        <v>695</v>
      </c>
      <c r="EP1" s="180" t="s">
        <v>288</v>
      </c>
      <c r="EQ1" s="180" t="s">
        <v>697</v>
      </c>
      <c r="ER1" s="180" t="s">
        <v>699</v>
      </c>
      <c r="ES1" s="180" t="s">
        <v>701</v>
      </c>
      <c r="ET1" s="180" t="s">
        <v>289</v>
      </c>
      <c r="EU1" s="180" t="s">
        <v>703</v>
      </c>
      <c r="EV1" s="180" t="s">
        <v>705</v>
      </c>
      <c r="EW1" s="189" t="s">
        <v>290</v>
      </c>
      <c r="EX1" s="180" t="s">
        <v>291</v>
      </c>
      <c r="EY1" s="180" t="s">
        <v>707</v>
      </c>
      <c r="EZ1" s="180" t="s">
        <v>709</v>
      </c>
      <c r="FA1" s="180" t="s">
        <v>711</v>
      </c>
      <c r="FB1" s="180" t="s">
        <v>713</v>
      </c>
      <c r="FC1" s="180" t="s">
        <v>292</v>
      </c>
      <c r="FD1" s="180" t="s">
        <v>715</v>
      </c>
      <c r="FE1" s="180" t="s">
        <v>717</v>
      </c>
      <c r="FF1" s="180" t="s">
        <v>719</v>
      </c>
      <c r="FG1" s="180" t="s">
        <v>721</v>
      </c>
      <c r="FH1" s="180" t="s">
        <v>723</v>
      </c>
      <c r="FI1" s="180" t="s">
        <v>293</v>
      </c>
      <c r="FJ1" s="180" t="s">
        <v>726</v>
      </c>
      <c r="FK1" s="180" t="s">
        <v>294</v>
      </c>
      <c r="FL1" s="180" t="s">
        <v>729</v>
      </c>
      <c r="FM1" s="180" t="s">
        <v>730</v>
      </c>
      <c r="FN1" s="180" t="s">
        <v>732</v>
      </c>
      <c r="FO1" s="180" t="s">
        <v>295</v>
      </c>
      <c r="FP1" s="180" t="s">
        <v>735</v>
      </c>
      <c r="FQ1" s="180" t="s">
        <v>736</v>
      </c>
      <c r="FR1" s="180" t="s">
        <v>738</v>
      </c>
      <c r="FS1" s="180" t="s">
        <v>296</v>
      </c>
      <c r="FT1" s="180" t="s">
        <v>741</v>
      </c>
      <c r="FU1" s="180" t="s">
        <v>743</v>
      </c>
      <c r="FV1" s="180" t="s">
        <v>745</v>
      </c>
      <c r="FW1" s="189" t="s">
        <v>297</v>
      </c>
      <c r="FX1" s="189" t="s">
        <v>298</v>
      </c>
      <c r="FY1" s="180" t="s">
        <v>304</v>
      </c>
      <c r="FZ1" s="180" t="s">
        <v>747</v>
      </c>
      <c r="GA1" s="180" t="s">
        <v>749</v>
      </c>
      <c r="GB1" s="180" t="s">
        <v>751</v>
      </c>
      <c r="GC1" s="180" t="s">
        <v>753</v>
      </c>
      <c r="GD1" s="180" t="s">
        <v>755</v>
      </c>
      <c r="GE1" s="180" t="s">
        <v>757</v>
      </c>
      <c r="GF1" s="189" t="s">
        <v>299</v>
      </c>
      <c r="GG1" s="180" t="s">
        <v>305</v>
      </c>
      <c r="GH1" s="180" t="s">
        <v>759</v>
      </c>
      <c r="GI1" s="180" t="s">
        <v>761</v>
      </c>
      <c r="GJ1" s="180" t="s">
        <v>762</v>
      </c>
      <c r="GK1" s="180" t="s">
        <v>306</v>
      </c>
      <c r="GL1" s="180" t="s">
        <v>765</v>
      </c>
      <c r="GM1" s="180" t="s">
        <v>766</v>
      </c>
      <c r="GN1" s="189" t="s">
        <v>300</v>
      </c>
      <c r="GO1" s="180" t="s">
        <v>301</v>
      </c>
      <c r="GP1" s="180" t="s">
        <v>768</v>
      </c>
      <c r="GQ1" s="180" t="s">
        <v>770</v>
      </c>
      <c r="GR1" s="180" t="s">
        <v>772</v>
      </c>
      <c r="GS1" s="180" t="s">
        <v>774</v>
      </c>
      <c r="GT1" s="180" t="s">
        <v>776</v>
      </c>
      <c r="GU1" s="189" t="s">
        <v>302</v>
      </c>
      <c r="GV1" s="180" t="s">
        <v>303</v>
      </c>
      <c r="GW1" s="180" t="s">
        <v>778</v>
      </c>
      <c r="GX1" s="180" t="s">
        <v>780</v>
      </c>
      <c r="GY1" s="180" t="s">
        <v>782</v>
      </c>
      <c r="GZ1" s="180" t="s">
        <v>784</v>
      </c>
      <c r="HA1" s="180" t="s">
        <v>786</v>
      </c>
      <c r="HB1" s="180" t="s">
        <v>788</v>
      </c>
      <c r="HC1" s="177" t="s">
        <v>307</v>
      </c>
      <c r="HD1" s="189" t="s">
        <v>308</v>
      </c>
      <c r="HE1" s="180" t="s">
        <v>309</v>
      </c>
      <c r="HF1" s="180" t="s">
        <v>790</v>
      </c>
      <c r="HG1" s="180" t="s">
        <v>792</v>
      </c>
      <c r="HH1" s="180" t="s">
        <v>794</v>
      </c>
      <c r="HI1" s="180" t="s">
        <v>796</v>
      </c>
      <c r="HJ1" s="180" t="s">
        <v>310</v>
      </c>
      <c r="HK1" s="180" t="s">
        <v>799</v>
      </c>
      <c r="HL1" s="180" t="s">
        <v>327</v>
      </c>
      <c r="HM1" s="180" t="s">
        <v>837</v>
      </c>
      <c r="HN1" s="180" t="s">
        <v>839</v>
      </c>
      <c r="HO1" s="180" t="s">
        <v>841</v>
      </c>
      <c r="HP1" s="189" t="s">
        <v>311</v>
      </c>
      <c r="HQ1" s="180" t="s">
        <v>801</v>
      </c>
      <c r="HR1" s="180" t="s">
        <v>803</v>
      </c>
      <c r="HS1" s="180" t="s">
        <v>312</v>
      </c>
      <c r="HT1" s="180" t="s">
        <v>806</v>
      </c>
      <c r="HU1" s="180" t="s">
        <v>808</v>
      </c>
      <c r="HV1" s="180" t="s">
        <v>809</v>
      </c>
      <c r="HW1" s="180" t="s">
        <v>811</v>
      </c>
      <c r="HX1" s="189" t="s">
        <v>313</v>
      </c>
      <c r="HY1" s="180" t="s">
        <v>813</v>
      </c>
      <c r="HZ1" s="180" t="s">
        <v>815</v>
      </c>
      <c r="IA1" s="180" t="s">
        <v>817</v>
      </c>
      <c r="IB1" s="180" t="s">
        <v>314</v>
      </c>
      <c r="IC1" s="180" t="s">
        <v>819</v>
      </c>
      <c r="ID1" s="180" t="s">
        <v>821</v>
      </c>
      <c r="IE1" s="180" t="s">
        <v>315</v>
      </c>
      <c r="IF1" s="180" t="s">
        <v>823</v>
      </c>
      <c r="IG1" s="180" t="s">
        <v>825</v>
      </c>
      <c r="IH1" s="180" t="s">
        <v>316</v>
      </c>
      <c r="II1" s="180" t="s">
        <v>827</v>
      </c>
      <c r="IJ1" s="180" t="s">
        <v>829</v>
      </c>
      <c r="IK1" s="180" t="s">
        <v>831</v>
      </c>
      <c r="IL1" s="180" t="s">
        <v>833</v>
      </c>
      <c r="IM1" s="180" t="s">
        <v>317</v>
      </c>
      <c r="IN1" s="180" t="s">
        <v>835</v>
      </c>
      <c r="IO1" s="189" t="s">
        <v>318</v>
      </c>
      <c r="IP1" s="180" t="s">
        <v>843</v>
      </c>
      <c r="IQ1" s="180" t="s">
        <v>845</v>
      </c>
      <c r="IR1" s="180" t="s">
        <v>319</v>
      </c>
      <c r="IS1" s="180" t="s">
        <v>847</v>
      </c>
      <c r="IT1" s="180" t="s">
        <v>849</v>
      </c>
      <c r="IU1" s="180" t="s">
        <v>851</v>
      </c>
      <c r="IV1" s="189" t="s">
        <v>320</v>
      </c>
      <c r="IW1" s="180" t="s">
        <v>853</v>
      </c>
      <c r="IX1" s="180" t="s">
        <v>321</v>
      </c>
      <c r="IY1" s="180" t="s">
        <v>856</v>
      </c>
      <c r="IZ1" s="180" t="s">
        <v>858</v>
      </c>
      <c r="JA1" s="180" t="s">
        <v>860</v>
      </c>
      <c r="JB1" s="180" t="s">
        <v>862</v>
      </c>
      <c r="JC1" s="180" t="s">
        <v>864</v>
      </c>
      <c r="JD1" s="180" t="s">
        <v>866</v>
      </c>
      <c r="JE1" s="180" t="s">
        <v>322</v>
      </c>
      <c r="JF1" s="180" t="s">
        <v>869</v>
      </c>
      <c r="JG1" s="180" t="s">
        <v>871</v>
      </c>
      <c r="JH1" s="180" t="s">
        <v>873</v>
      </c>
      <c r="JI1" s="180" t="s">
        <v>875</v>
      </c>
      <c r="JJ1" s="180" t="s">
        <v>877</v>
      </c>
      <c r="JK1" s="180" t="s">
        <v>879</v>
      </c>
      <c r="JL1" s="180" t="s">
        <v>881</v>
      </c>
      <c r="JM1" s="180" t="s">
        <v>883</v>
      </c>
      <c r="JN1" s="180" t="s">
        <v>323</v>
      </c>
      <c r="JO1" s="180" t="s">
        <v>886</v>
      </c>
      <c r="JP1" s="180" t="s">
        <v>888</v>
      </c>
      <c r="JQ1" s="180" t="s">
        <v>890</v>
      </c>
      <c r="JR1" s="180" t="s">
        <v>892</v>
      </c>
      <c r="JS1" s="180" t="s">
        <v>893</v>
      </c>
      <c r="JT1" s="180" t="s">
        <v>895</v>
      </c>
      <c r="JU1" s="180" t="s">
        <v>897</v>
      </c>
      <c r="JV1" s="180" t="s">
        <v>899</v>
      </c>
      <c r="JW1" s="180" t="s">
        <v>901</v>
      </c>
      <c r="JX1" s="180" t="s">
        <v>903</v>
      </c>
      <c r="JY1" s="180" t="s">
        <v>905</v>
      </c>
      <c r="JZ1" s="180" t="s">
        <v>907</v>
      </c>
      <c r="KA1" s="180" t="s">
        <v>909</v>
      </c>
      <c r="KB1" s="180" t="s">
        <v>911</v>
      </c>
      <c r="KC1" s="180" t="s">
        <v>913</v>
      </c>
      <c r="KD1" s="180" t="s">
        <v>915</v>
      </c>
      <c r="KE1" s="180" t="s">
        <v>917</v>
      </c>
      <c r="KF1" s="180" t="s">
        <v>919</v>
      </c>
      <c r="KG1" s="180" t="s">
        <v>921</v>
      </c>
      <c r="KH1" s="180" t="s">
        <v>923</v>
      </c>
      <c r="KI1" s="180" t="s">
        <v>925</v>
      </c>
      <c r="KJ1" s="180" t="s">
        <v>927</v>
      </c>
      <c r="KK1" s="180" t="s">
        <v>929</v>
      </c>
      <c r="KL1" s="180" t="s">
        <v>931</v>
      </c>
      <c r="KM1" s="180" t="s">
        <v>933</v>
      </c>
      <c r="KN1" s="180" t="s">
        <v>935</v>
      </c>
      <c r="KO1" s="189" t="s">
        <v>324</v>
      </c>
      <c r="KP1" s="180" t="s">
        <v>937</v>
      </c>
      <c r="KQ1" s="180" t="s">
        <v>325</v>
      </c>
      <c r="KR1" s="180" t="s">
        <v>940</v>
      </c>
      <c r="KS1" s="180" t="s">
        <v>942</v>
      </c>
      <c r="KT1" s="180" t="s">
        <v>944</v>
      </c>
      <c r="KU1" s="180" t="s">
        <v>946</v>
      </c>
      <c r="KV1" s="180" t="s">
        <v>326</v>
      </c>
      <c r="KW1" s="180" t="s">
        <v>949</v>
      </c>
      <c r="KX1" s="180" t="s">
        <v>951</v>
      </c>
      <c r="KY1" s="180" t="s">
        <v>953</v>
      </c>
      <c r="KZ1" s="180" t="s">
        <v>955</v>
      </c>
      <c r="LA1" s="180" t="s">
        <v>957</v>
      </c>
      <c r="LB1" s="180" t="s">
        <v>959</v>
      </c>
      <c r="LC1" s="180" t="s">
        <v>961</v>
      </c>
      <c r="LD1" s="177" t="s">
        <v>328</v>
      </c>
      <c r="LE1" s="189" t="s">
        <v>329</v>
      </c>
      <c r="LF1" s="180" t="s">
        <v>330</v>
      </c>
      <c r="LG1" s="180" t="s">
        <v>344</v>
      </c>
      <c r="LH1" s="180" t="s">
        <v>963</v>
      </c>
      <c r="LI1" s="180" t="s">
        <v>965</v>
      </c>
      <c r="LJ1" s="180" t="s">
        <v>967</v>
      </c>
      <c r="LK1" s="180" t="s">
        <v>969</v>
      </c>
      <c r="LL1" s="180" t="s">
        <v>345</v>
      </c>
      <c r="LM1" s="180" t="s">
        <v>971</v>
      </c>
      <c r="LN1" s="180" t="s">
        <v>346</v>
      </c>
      <c r="LO1" s="180" t="s">
        <v>973</v>
      </c>
      <c r="LP1" s="180" t="s">
        <v>331</v>
      </c>
      <c r="LQ1" s="180" t="s">
        <v>975</v>
      </c>
      <c r="LR1" s="180" t="s">
        <v>347</v>
      </c>
      <c r="LS1" s="180" t="s">
        <v>977</v>
      </c>
      <c r="LT1" s="180" t="s">
        <v>979</v>
      </c>
      <c r="LU1" s="180" t="s">
        <v>348</v>
      </c>
      <c r="LV1" s="189" t="s">
        <v>332</v>
      </c>
      <c r="LW1" s="180" t="s">
        <v>333</v>
      </c>
      <c r="LX1" s="180" t="s">
        <v>981</v>
      </c>
      <c r="LY1" s="180" t="s">
        <v>983</v>
      </c>
      <c r="LZ1" s="180" t="s">
        <v>984</v>
      </c>
      <c r="MA1" s="180" t="s">
        <v>986</v>
      </c>
      <c r="MB1" s="180" t="s">
        <v>987</v>
      </c>
      <c r="MC1" s="180" t="s">
        <v>989</v>
      </c>
      <c r="MD1" s="180" t="s">
        <v>991</v>
      </c>
      <c r="ME1" s="180" t="s">
        <v>993</v>
      </c>
      <c r="MF1" s="180" t="s">
        <v>995</v>
      </c>
      <c r="MG1" s="180" t="s">
        <v>334</v>
      </c>
      <c r="MH1" s="180" t="s">
        <v>998</v>
      </c>
      <c r="MI1" s="180" t="s">
        <v>999</v>
      </c>
      <c r="MJ1" s="180" t="s">
        <v>1001</v>
      </c>
      <c r="MK1" s="180" t="s">
        <v>335</v>
      </c>
      <c r="ML1" s="180" t="s">
        <v>1004</v>
      </c>
      <c r="MM1" s="180" t="s">
        <v>1005</v>
      </c>
      <c r="MN1" s="180" t="s">
        <v>1007</v>
      </c>
      <c r="MO1" s="180" t="s">
        <v>1009</v>
      </c>
      <c r="MP1" s="180" t="s">
        <v>336</v>
      </c>
      <c r="MQ1" s="180" t="s">
        <v>1012</v>
      </c>
      <c r="MR1" s="180" t="s">
        <v>1014</v>
      </c>
      <c r="MS1" s="180" t="s">
        <v>1016</v>
      </c>
      <c r="MT1" s="180" t="s">
        <v>1018</v>
      </c>
      <c r="MU1" s="180" t="s">
        <v>337</v>
      </c>
      <c r="MV1" s="180" t="s">
        <v>1021</v>
      </c>
      <c r="MW1" s="180" t="s">
        <v>1023</v>
      </c>
      <c r="MX1" s="180" t="s">
        <v>1025</v>
      </c>
      <c r="MY1" s="180" t="s">
        <v>1027</v>
      </c>
      <c r="MZ1" s="180" t="s">
        <v>1029</v>
      </c>
      <c r="NA1" s="180" t="s">
        <v>1031</v>
      </c>
      <c r="NB1" s="180" t="s">
        <v>1033</v>
      </c>
      <c r="NC1" s="180" t="s">
        <v>1035</v>
      </c>
      <c r="ND1" s="180" t="s">
        <v>1037</v>
      </c>
      <c r="NE1" s="180" t="s">
        <v>1039</v>
      </c>
      <c r="NF1" s="180" t="s">
        <v>1041</v>
      </c>
      <c r="NG1" s="180" t="s">
        <v>1042</v>
      </c>
      <c r="NH1" s="189" t="s">
        <v>338</v>
      </c>
      <c r="NI1" s="180" t="s">
        <v>339</v>
      </c>
      <c r="NJ1" s="180" t="s">
        <v>1044</v>
      </c>
      <c r="NK1" s="180" t="s">
        <v>1046</v>
      </c>
      <c r="NL1" s="180" t="s">
        <v>1048</v>
      </c>
      <c r="NM1" s="180" t="s">
        <v>1050</v>
      </c>
      <c r="NN1" s="189" t="s">
        <v>340</v>
      </c>
      <c r="NO1" s="180" t="s">
        <v>341</v>
      </c>
      <c r="NP1" s="180" t="s">
        <v>1051</v>
      </c>
      <c r="NQ1" s="180" t="s">
        <v>342</v>
      </c>
      <c r="NR1" s="180" t="s">
        <v>1053</v>
      </c>
      <c r="NS1" s="180" t="s">
        <v>1055</v>
      </c>
      <c r="NT1" s="180" t="s">
        <v>343</v>
      </c>
      <c r="NU1" s="180" t="s">
        <v>1057</v>
      </c>
      <c r="NV1" s="177" t="s">
        <v>349</v>
      </c>
      <c r="NW1" s="189" t="s">
        <v>350</v>
      </c>
      <c r="NX1" s="180" t="s">
        <v>351</v>
      </c>
      <c r="NY1" s="180" t="s">
        <v>1060</v>
      </c>
      <c r="NZ1" s="180" t="s">
        <v>1062</v>
      </c>
      <c r="OA1" s="180" t="s">
        <v>352</v>
      </c>
      <c r="OB1" s="180" t="s">
        <v>362</v>
      </c>
      <c r="OC1" s="180" t="s">
        <v>1064</v>
      </c>
      <c r="OD1" s="180" t="s">
        <v>1066</v>
      </c>
      <c r="OE1" s="180" t="s">
        <v>1068</v>
      </c>
      <c r="OF1" s="180" t="s">
        <v>1070</v>
      </c>
      <c r="OG1" s="180" t="s">
        <v>1072</v>
      </c>
      <c r="OH1" s="180" t="s">
        <v>1074</v>
      </c>
      <c r="OI1" s="180" t="s">
        <v>1076</v>
      </c>
      <c r="OJ1" s="180" t="s">
        <v>1078</v>
      </c>
      <c r="OK1" s="180" t="s">
        <v>1080</v>
      </c>
      <c r="OL1" s="180" t="s">
        <v>1082</v>
      </c>
      <c r="OM1" s="180" t="s">
        <v>1084</v>
      </c>
      <c r="ON1" s="180" t="s">
        <v>1086</v>
      </c>
      <c r="OO1" s="180" t="s">
        <v>1088</v>
      </c>
      <c r="OP1" s="180" t="s">
        <v>1090</v>
      </c>
      <c r="OQ1" s="180" t="s">
        <v>1092</v>
      </c>
      <c r="OR1" s="180" t="s">
        <v>1094</v>
      </c>
      <c r="OS1" s="180" t="s">
        <v>1096</v>
      </c>
      <c r="OT1" s="180" t="s">
        <v>1098</v>
      </c>
      <c r="OU1" s="180" t="s">
        <v>1100</v>
      </c>
      <c r="OV1" s="180" t="s">
        <v>1102</v>
      </c>
      <c r="OW1" s="180" t="s">
        <v>1104</v>
      </c>
      <c r="OX1" s="180" t="s">
        <v>1106</v>
      </c>
      <c r="OY1" s="180" t="s">
        <v>363</v>
      </c>
      <c r="OZ1" s="180" t="s">
        <v>1109</v>
      </c>
      <c r="PA1" s="180" t="s">
        <v>1111</v>
      </c>
      <c r="PB1" s="180" t="s">
        <v>1112</v>
      </c>
      <c r="PC1" s="180" t="s">
        <v>1114</v>
      </c>
      <c r="PD1" s="180" t="s">
        <v>1116</v>
      </c>
      <c r="PE1" s="180" t="s">
        <v>1118</v>
      </c>
      <c r="PF1" s="180" t="s">
        <v>1120</v>
      </c>
      <c r="PG1" s="180" t="s">
        <v>1122</v>
      </c>
      <c r="PH1" s="180" t="s">
        <v>1124</v>
      </c>
      <c r="PI1" s="180" t="s">
        <v>1126</v>
      </c>
      <c r="PJ1" s="180" t="s">
        <v>1128</v>
      </c>
      <c r="PK1" s="180" t="s">
        <v>1130</v>
      </c>
      <c r="PL1" s="180" t="s">
        <v>1132</v>
      </c>
      <c r="PM1" s="180" t="s">
        <v>1134</v>
      </c>
      <c r="PN1" s="180" t="s">
        <v>1136</v>
      </c>
      <c r="PO1" s="180" t="s">
        <v>1138</v>
      </c>
      <c r="PP1" s="180" t="s">
        <v>1140</v>
      </c>
      <c r="PQ1" s="180" t="s">
        <v>1142</v>
      </c>
      <c r="PR1" s="180" t="s">
        <v>1144</v>
      </c>
      <c r="PS1" s="180" t="s">
        <v>1146</v>
      </c>
      <c r="PT1" s="180" t="s">
        <v>1148</v>
      </c>
      <c r="PU1" s="180" t="s">
        <v>1150</v>
      </c>
      <c r="PV1" s="180" t="s">
        <v>1152</v>
      </c>
      <c r="PW1" s="180" t="s">
        <v>1154</v>
      </c>
      <c r="PX1" s="180" t="s">
        <v>1156</v>
      </c>
      <c r="PY1" s="180" t="s">
        <v>1158</v>
      </c>
      <c r="PZ1" s="180" t="s">
        <v>353</v>
      </c>
      <c r="QA1" s="180" t="s">
        <v>1160</v>
      </c>
      <c r="QB1" s="180" t="s">
        <v>1162</v>
      </c>
      <c r="QC1" s="180" t="s">
        <v>1164</v>
      </c>
      <c r="QD1" s="180" t="s">
        <v>1166</v>
      </c>
      <c r="QE1" s="180" t="s">
        <v>1168</v>
      </c>
      <c r="QF1" s="189" t="s">
        <v>354</v>
      </c>
      <c r="QG1" s="180" t="s">
        <v>355</v>
      </c>
      <c r="QH1" s="180" t="s">
        <v>1170</v>
      </c>
      <c r="QI1" s="180" t="s">
        <v>1172</v>
      </c>
      <c r="QJ1" s="180" t="s">
        <v>1174</v>
      </c>
      <c r="QK1" s="180" t="s">
        <v>1176</v>
      </c>
      <c r="QL1" s="180" t="s">
        <v>1178</v>
      </c>
      <c r="QM1" s="180" t="s">
        <v>1180</v>
      </c>
      <c r="QN1" s="189" t="s">
        <v>356</v>
      </c>
      <c r="QO1" s="180" t="s">
        <v>1182</v>
      </c>
      <c r="QP1" s="180" t="s">
        <v>357</v>
      </c>
      <c r="QQ1" s="180" t="s">
        <v>364</v>
      </c>
      <c r="QR1" s="180" t="s">
        <v>1184</v>
      </c>
      <c r="QS1" s="180" t="s">
        <v>1186</v>
      </c>
      <c r="QT1" s="180" t="s">
        <v>1188</v>
      </c>
      <c r="QU1" s="180" t="s">
        <v>1190</v>
      </c>
      <c r="QV1" s="180" t="s">
        <v>1192</v>
      </c>
      <c r="QW1" s="180" t="s">
        <v>1194</v>
      </c>
      <c r="QX1" s="180" t="s">
        <v>1196</v>
      </c>
      <c r="QY1" s="180" t="s">
        <v>1198</v>
      </c>
      <c r="QZ1" s="180" t="s">
        <v>1200</v>
      </c>
      <c r="RA1" s="180" t="s">
        <v>1202</v>
      </c>
      <c r="RB1" s="180" t="s">
        <v>1204</v>
      </c>
      <c r="RC1" s="180" t="s">
        <v>1206</v>
      </c>
      <c r="RD1" s="180" t="s">
        <v>1208</v>
      </c>
      <c r="RE1" s="180" t="s">
        <v>1210</v>
      </c>
      <c r="RF1" s="189" t="s">
        <v>358</v>
      </c>
      <c r="RG1" s="180" t="s">
        <v>359</v>
      </c>
      <c r="RH1" s="180" t="s">
        <v>1212</v>
      </c>
      <c r="RI1" s="180" t="s">
        <v>1214</v>
      </c>
      <c r="RJ1" s="189" t="s">
        <v>360</v>
      </c>
      <c r="RK1" s="180" t="s">
        <v>361</v>
      </c>
      <c r="RL1" s="180" t="s">
        <v>1216</v>
      </c>
      <c r="RM1" s="180" t="s">
        <v>1217</v>
      </c>
      <c r="RN1" s="180" t="s">
        <v>1218</v>
      </c>
      <c r="RO1" s="180" t="s">
        <v>1219</v>
      </c>
      <c r="RP1" s="180" t="s">
        <v>1221</v>
      </c>
      <c r="RQ1" s="180" t="s">
        <v>1222</v>
      </c>
      <c r="RR1" s="180" t="s">
        <v>1224</v>
      </c>
      <c r="RS1" s="180" t="s">
        <v>1225</v>
      </c>
      <c r="RT1" s="177" t="s">
        <v>365</v>
      </c>
      <c r="RU1" s="189" t="s">
        <v>366</v>
      </c>
      <c r="RV1" s="180" t="s">
        <v>367</v>
      </c>
      <c r="RW1" s="180" t="s">
        <v>1227</v>
      </c>
      <c r="RX1" s="180" t="s">
        <v>1229</v>
      </c>
      <c r="RY1" s="180" t="s">
        <v>368</v>
      </c>
      <c r="RZ1" s="180" t="s">
        <v>1231</v>
      </c>
      <c r="SA1" s="180" t="s">
        <v>1233</v>
      </c>
      <c r="SB1" s="180" t="s">
        <v>1235</v>
      </c>
      <c r="SC1" s="180" t="s">
        <v>1237</v>
      </c>
      <c r="SD1" s="189" t="s">
        <v>369</v>
      </c>
      <c r="SE1" s="180" t="s">
        <v>370</v>
      </c>
      <c r="SF1" s="180" t="s">
        <v>1239</v>
      </c>
      <c r="SG1" s="180" t="s">
        <v>1241</v>
      </c>
      <c r="SH1" s="180" t="s">
        <v>1243</v>
      </c>
      <c r="SI1" s="180" t="s">
        <v>1245</v>
      </c>
      <c r="SJ1" s="180" t="s">
        <v>1247</v>
      </c>
      <c r="SK1" s="180" t="s">
        <v>1249</v>
      </c>
      <c r="SL1" s="180" t="s">
        <v>1251</v>
      </c>
      <c r="SM1" s="180" t="s">
        <v>1253</v>
      </c>
      <c r="SN1" s="180" t="s">
        <v>1255</v>
      </c>
      <c r="SO1" s="180" t="s">
        <v>1257</v>
      </c>
      <c r="SP1" s="180" t="s">
        <v>1259</v>
      </c>
      <c r="SQ1" s="180" t="s">
        <v>1261</v>
      </c>
      <c r="SR1" s="180" t="s">
        <v>1263</v>
      </c>
      <c r="SS1" s="180" t="s">
        <v>1265</v>
      </c>
      <c r="ST1" s="180" t="s">
        <v>1267</v>
      </c>
      <c r="SU1" s="177" t="s">
        <v>371</v>
      </c>
      <c r="SV1" s="189" t="s">
        <v>372</v>
      </c>
      <c r="SW1" s="180" t="s">
        <v>373</v>
      </c>
      <c r="SX1" s="180" t="s">
        <v>1269</v>
      </c>
      <c r="SY1" s="180" t="s">
        <v>1271</v>
      </c>
      <c r="SZ1" s="180" t="s">
        <v>1273</v>
      </c>
      <c r="TA1" s="180" t="s">
        <v>1275</v>
      </c>
      <c r="TB1" s="180" t="s">
        <v>1277</v>
      </c>
      <c r="TC1" s="180" t="s">
        <v>374</v>
      </c>
      <c r="TD1" s="180" t="s">
        <v>1279</v>
      </c>
      <c r="TE1" s="180" t="s">
        <v>1281</v>
      </c>
      <c r="TF1" s="180" t="s">
        <v>1283</v>
      </c>
      <c r="TG1" s="180" t="s">
        <v>1285</v>
      </c>
      <c r="TH1" s="180" t="s">
        <v>1287</v>
      </c>
      <c r="TI1" s="180" t="s">
        <v>1289</v>
      </c>
      <c r="TJ1" s="189" t="s">
        <v>375</v>
      </c>
      <c r="TK1" s="180" t="s">
        <v>376</v>
      </c>
      <c r="TL1" s="180" t="s">
        <v>377</v>
      </c>
      <c r="TM1" s="180" t="s">
        <v>1291</v>
      </c>
      <c r="TN1" s="180" t="s">
        <v>1293</v>
      </c>
      <c r="TO1" s="180" t="s">
        <v>1294</v>
      </c>
      <c r="TP1" s="180" t="s">
        <v>1296</v>
      </c>
      <c r="TQ1" s="180" t="s">
        <v>1298</v>
      </c>
      <c r="TR1" s="180" t="s">
        <v>1300</v>
      </c>
      <c r="TS1" s="180" t="s">
        <v>1302</v>
      </c>
      <c r="TT1" s="180" t="s">
        <v>1304</v>
      </c>
      <c r="TU1" s="180" t="s">
        <v>1306</v>
      </c>
      <c r="TV1" s="180" t="s">
        <v>1308</v>
      </c>
      <c r="TW1" s="180" t="s">
        <v>1310</v>
      </c>
      <c r="TX1" s="180" t="s">
        <v>1312</v>
      </c>
      <c r="TY1" s="180" t="s">
        <v>1314</v>
      </c>
      <c r="TZ1" s="180" t="s">
        <v>1316</v>
      </c>
      <c r="UA1" s="180" t="s">
        <v>1318</v>
      </c>
      <c r="UB1" s="180" t="s">
        <v>1320</v>
      </c>
      <c r="UC1" s="177" t="s">
        <v>1322</v>
      </c>
      <c r="UD1" s="180" t="s">
        <v>1324</v>
      </c>
      <c r="UE1" s="180" t="s">
        <v>1326</v>
      </c>
      <c r="UF1" s="180" t="s">
        <v>1328</v>
      </c>
      <c r="UG1" s="180" t="s">
        <v>1330</v>
      </c>
      <c r="UH1" s="180" t="s">
        <v>1332</v>
      </c>
      <c r="UI1" s="183"/>
    </row>
    <row r="2" spans="1:555" s="122" customFormat="1" hidden="1" x14ac:dyDescent="0.25">
      <c r="A2" s="122" t="s">
        <v>1355</v>
      </c>
      <c r="B2" s="122" t="s">
        <v>1357</v>
      </c>
      <c r="C2" s="122" t="s">
        <v>469</v>
      </c>
      <c r="D2" s="159" t="s">
        <v>1356</v>
      </c>
      <c r="E2" s="122" t="s">
        <v>1358</v>
      </c>
      <c r="F2" s="122" t="s">
        <v>470</v>
      </c>
      <c r="G2" s="122" t="s">
        <v>1359</v>
      </c>
      <c r="H2" s="159" t="s">
        <v>1360</v>
      </c>
      <c r="I2" s="122" t="s">
        <v>1361</v>
      </c>
      <c r="J2" s="122" t="s">
        <v>1452</v>
      </c>
      <c r="K2" s="122" t="s">
        <v>1362</v>
      </c>
      <c r="L2" s="122" t="s">
        <v>1363</v>
      </c>
      <c r="M2" s="122" t="s">
        <v>1364</v>
      </c>
      <c r="N2" s="122" t="s">
        <v>1365</v>
      </c>
      <c r="O2" s="122" t="s">
        <v>1366</v>
      </c>
      <c r="P2" s="122" t="s">
        <v>1477</v>
      </c>
      <c r="Q2" s="122" t="s">
        <v>1512</v>
      </c>
      <c r="R2" s="461" t="str">
        <f>+Presupuesto!D11</f>
        <v>Recurrente</v>
      </c>
      <c r="S2" s="461" t="str">
        <f>+Presupuesto!E11</f>
        <v>Programa / Proyecto 2017</v>
      </c>
      <c r="U2" s="122" t="s">
        <v>392</v>
      </c>
      <c r="V2" s="122" t="s">
        <v>410</v>
      </c>
      <c r="W2" s="122" t="s">
        <v>393</v>
      </c>
      <c r="X2" s="122" t="s">
        <v>394</v>
      </c>
      <c r="Y2" s="122" t="s">
        <v>395</v>
      </c>
      <c r="Z2" s="122" t="s">
        <v>396</v>
      </c>
      <c r="AA2" s="122" t="s">
        <v>397</v>
      </c>
      <c r="AB2" s="122" t="s">
        <v>398</v>
      </c>
      <c r="AC2" s="122" t="s">
        <v>399</v>
      </c>
      <c r="AD2" s="122" t="s">
        <v>400</v>
      </c>
      <c r="AE2" s="122" t="s">
        <v>401</v>
      </c>
      <c r="AF2" s="122" t="s">
        <v>402</v>
      </c>
      <c r="AH2" s="212" t="s">
        <v>418</v>
      </c>
      <c r="AI2" s="212" t="s">
        <v>419</v>
      </c>
      <c r="AJ2" s="212" t="s">
        <v>420</v>
      </c>
      <c r="AK2" s="212" t="s">
        <v>421</v>
      </c>
      <c r="AL2" s="212" t="s">
        <v>422</v>
      </c>
      <c r="AM2" s="212" t="s">
        <v>425</v>
      </c>
      <c r="AN2" s="212" t="s">
        <v>423</v>
      </c>
      <c r="AO2" s="212" t="s">
        <v>424</v>
      </c>
      <c r="AP2" s="212" t="s">
        <v>426</v>
      </c>
      <c r="AQ2" s="212" t="s">
        <v>427</v>
      </c>
      <c r="AR2" s="212" t="s">
        <v>428</v>
      </c>
      <c r="AS2" s="212" t="s">
        <v>429</v>
      </c>
      <c r="AT2" s="212" t="s">
        <v>430</v>
      </c>
      <c r="AU2" s="212" t="s">
        <v>431</v>
      </c>
      <c r="AV2" s="212" t="s">
        <v>432</v>
      </c>
      <c r="AW2" s="212" t="s">
        <v>433</v>
      </c>
      <c r="AX2" s="212" t="s">
        <v>434</v>
      </c>
      <c r="AY2" s="212" t="s">
        <v>435</v>
      </c>
      <c r="AZ2" s="212" t="s">
        <v>436</v>
      </c>
      <c r="BA2" s="212" t="s">
        <v>437</v>
      </c>
      <c r="BB2" s="212" t="s">
        <v>438</v>
      </c>
      <c r="BC2" s="212" t="s">
        <v>439</v>
      </c>
      <c r="BD2" s="212" t="s">
        <v>440</v>
      </c>
      <c r="BE2" s="212" t="s">
        <v>441</v>
      </c>
      <c r="BF2" s="212" t="s">
        <v>442</v>
      </c>
      <c r="BG2" s="212" t="s">
        <v>443</v>
      </c>
      <c r="BH2" s="212" t="s">
        <v>444</v>
      </c>
      <c r="BI2" s="212" t="s">
        <v>445</v>
      </c>
      <c r="BJ2" s="212" t="s">
        <v>446</v>
      </c>
      <c r="BK2" s="212" t="s">
        <v>447</v>
      </c>
      <c r="BL2" s="212" t="s">
        <v>448</v>
      </c>
      <c r="BM2" s="212" t="s">
        <v>449</v>
      </c>
      <c r="BN2" s="212" t="s">
        <v>450</v>
      </c>
      <c r="BO2" s="212" t="s">
        <v>451</v>
      </c>
      <c r="BP2" s="212" t="s">
        <v>452</v>
      </c>
      <c r="BQ2" s="212" t="s">
        <v>453</v>
      </c>
      <c r="BR2" s="212" t="s">
        <v>454</v>
      </c>
      <c r="BS2" s="212" t="s">
        <v>455</v>
      </c>
      <c r="BT2" s="212" t="s">
        <v>456</v>
      </c>
      <c r="BU2" s="212" t="s">
        <v>457</v>
      </c>
      <c r="BZ2" s="86" t="s">
        <v>480</v>
      </c>
      <c r="CA2" s="86" t="s">
        <v>481</v>
      </c>
      <c r="CB2" s="86" t="s">
        <v>482</v>
      </c>
      <c r="CC2" s="86" t="s">
        <v>483</v>
      </c>
      <c r="CD2" s="86" t="s">
        <v>484</v>
      </c>
      <c r="CE2" s="86" t="s">
        <v>485</v>
      </c>
      <c r="CF2" s="86" t="s">
        <v>486</v>
      </c>
      <c r="CG2" s="86" t="s">
        <v>487</v>
      </c>
      <c r="CH2" s="86" t="s">
        <v>488</v>
      </c>
      <c r="CI2" s="86" t="s">
        <v>489</v>
      </c>
      <c r="CJ2" s="86" t="s">
        <v>490</v>
      </c>
      <c r="CK2" s="86" t="s">
        <v>491</v>
      </c>
      <c r="CL2" s="86" t="s">
        <v>492</v>
      </c>
      <c r="CM2" s="86" t="s">
        <v>493</v>
      </c>
    </row>
    <row r="3" spans="1:555" hidden="1" x14ac:dyDescent="0.25">
      <c r="AH3" s="213">
        <v>2500</v>
      </c>
      <c r="AI3" s="213">
        <v>1900</v>
      </c>
      <c r="AJ3" s="213">
        <v>1650</v>
      </c>
      <c r="AK3" s="213">
        <v>1580</v>
      </c>
      <c r="AL3" s="213">
        <v>2250</v>
      </c>
      <c r="AM3" s="213">
        <v>1650</v>
      </c>
      <c r="AN3" s="213">
        <v>1400</v>
      </c>
      <c r="AO3" s="214">
        <v>1340</v>
      </c>
      <c r="AP3" s="214">
        <v>2000</v>
      </c>
      <c r="AQ3" s="214">
        <v>1400</v>
      </c>
      <c r="AR3" s="214">
        <v>1150</v>
      </c>
      <c r="AS3" s="214">
        <v>1100</v>
      </c>
      <c r="AT3" s="214">
        <v>1750</v>
      </c>
      <c r="AU3" s="214">
        <v>1150</v>
      </c>
      <c r="AV3" s="214">
        <v>900</v>
      </c>
      <c r="AW3" s="214">
        <v>860</v>
      </c>
      <c r="AX3" s="214">
        <v>1200</v>
      </c>
      <c r="AY3" s="122">
        <v>900</v>
      </c>
      <c r="AZ3" s="122">
        <v>650</v>
      </c>
      <c r="BA3" s="122">
        <v>620</v>
      </c>
      <c r="BB3" s="213">
        <f>+'Cuadro Resumen'!C213</f>
        <v>5759.1495000000004</v>
      </c>
      <c r="BC3" s="213">
        <f>+'Cuadro Resumen'!D213</f>
        <v>5307.4515000000001</v>
      </c>
      <c r="BD3" s="213">
        <f>+'Cuadro Resumen'!E213</f>
        <v>6775.47</v>
      </c>
      <c r="BE3" s="213">
        <f>+'Cuadro Resumen'!F213</f>
        <v>6323.7719999999999</v>
      </c>
      <c r="BF3" s="213">
        <f>+'Cuadro Resumen'!C214</f>
        <v>5081.6025</v>
      </c>
      <c r="BG3" s="213">
        <f>+'Cuadro Resumen'!D214</f>
        <v>4629.9045000000006</v>
      </c>
      <c r="BH3" s="213">
        <f>+'Cuadro Resumen'!E214</f>
        <v>6097.9230000000007</v>
      </c>
      <c r="BI3" s="213">
        <f>+'Cuadro Resumen'!F214</f>
        <v>5646.2250000000004</v>
      </c>
      <c r="BJ3" s="214">
        <f>+'Cuadro Resumen'!C215</f>
        <v>4404.0555000000004</v>
      </c>
      <c r="BK3" s="214">
        <f>+'Cuadro Resumen'!D215</f>
        <v>4065.2820000000002</v>
      </c>
      <c r="BL3" s="214">
        <f>+'Cuadro Resumen'!E215</f>
        <v>5420.3760000000002</v>
      </c>
      <c r="BM3" s="214">
        <f>+'Cuadro Resumen'!F215</f>
        <v>4968.6779999999999</v>
      </c>
      <c r="BN3" s="214">
        <f>+'Cuadro Resumen'!C216</f>
        <v>3726.5085000000004</v>
      </c>
      <c r="BO3" s="214">
        <f>+'Cuadro Resumen'!D216</f>
        <v>3387.7350000000001</v>
      </c>
      <c r="BP3" s="214">
        <f>+'Cuadro Resumen'!E216</f>
        <v>4742.8290000000006</v>
      </c>
      <c r="BQ3" s="214">
        <f>+'Cuadro Resumen'!F216</f>
        <v>4404.0555000000004</v>
      </c>
      <c r="BR3" s="214">
        <f>+'Cuadro Resumen'!C217</f>
        <v>3274.8105</v>
      </c>
      <c r="BS3" s="214">
        <f>+'Cuadro Resumen'!D217</f>
        <v>3048.9615000000003</v>
      </c>
      <c r="BT3" s="214">
        <f>+'Cuadro Resumen'!E217</f>
        <v>4178.2065000000002</v>
      </c>
      <c r="BU3" s="214">
        <f>+'Cuadro Resumen'!F217</f>
        <v>3839.433</v>
      </c>
      <c r="BZ3" s="302">
        <v>43674.39</v>
      </c>
      <c r="CA3" s="302">
        <v>39703.99</v>
      </c>
      <c r="CB3" s="302">
        <v>35733.589999999997</v>
      </c>
      <c r="CC3" s="302">
        <v>31763.19</v>
      </c>
      <c r="CD3" s="302">
        <v>29777.99</v>
      </c>
      <c r="CE3" s="302">
        <v>27792.79</v>
      </c>
      <c r="CF3" s="302">
        <v>18859.39</v>
      </c>
      <c r="CG3" s="302">
        <v>17866.8</v>
      </c>
      <c r="CH3" s="302">
        <v>13896.4</v>
      </c>
      <c r="CI3" s="302">
        <v>15004.09</v>
      </c>
      <c r="CJ3" s="302">
        <v>13238.9</v>
      </c>
      <c r="CK3" s="302">
        <v>12356.31</v>
      </c>
      <c r="CL3" s="302">
        <v>463.22</v>
      </c>
      <c r="CM3" s="302">
        <v>2007.3</v>
      </c>
    </row>
    <row r="5" spans="1:555" ht="52.5" x14ac:dyDescent="0.25">
      <c r="C5" s="194" t="s">
        <v>127</v>
      </c>
      <c r="D5" s="462">
        <f>SUMIF(C:C,$C$10,D:D)</f>
        <v>0</v>
      </c>
      <c r="CA5" s="302"/>
    </row>
    <row r="6" spans="1:555" x14ac:dyDescent="0.25">
      <c r="CA6" s="302"/>
    </row>
    <row r="7" spans="1:555" x14ac:dyDescent="0.25">
      <c r="CA7" s="302"/>
    </row>
    <row r="8" spans="1:555" x14ac:dyDescent="0.25">
      <c r="C8" s="70" t="s">
        <v>54</v>
      </c>
      <c r="D8" s="79"/>
      <c r="E8" s="70"/>
      <c r="F8" s="70"/>
      <c r="G8" s="70"/>
      <c r="H8" s="79"/>
      <c r="I8" s="70"/>
      <c r="J8" s="70"/>
      <c r="CA8" s="302"/>
    </row>
    <row r="9" spans="1:555" ht="15.75" thickBot="1" x14ac:dyDescent="0.3">
      <c r="C9" s="94"/>
      <c r="D9" s="79"/>
      <c r="E9" s="94"/>
      <c r="F9" s="94"/>
      <c r="G9" s="94"/>
      <c r="H9" s="79"/>
      <c r="I9" s="94"/>
      <c r="J9" s="121"/>
      <c r="CA9" s="302"/>
    </row>
    <row r="10" spans="1:555" ht="15.75" thickBot="1" x14ac:dyDescent="0.3">
      <c r="C10" s="69" t="s">
        <v>43</v>
      </c>
      <c r="D10" s="30">
        <f>SUM(G17:G67)</f>
        <v>0</v>
      </c>
      <c r="E10" s="93"/>
      <c r="F10" s="93"/>
      <c r="G10" s="93"/>
      <c r="H10" s="76"/>
      <c r="I10" s="76"/>
      <c r="J10" s="76"/>
      <c r="K10" s="152"/>
      <c r="CA10" s="302"/>
    </row>
    <row r="11" spans="1:555" x14ac:dyDescent="0.25">
      <c r="B11" s="176"/>
      <c r="D11" s="31"/>
      <c r="E11" s="93"/>
      <c r="F11" s="93"/>
      <c r="G11" s="93"/>
      <c r="H11" s="76"/>
      <c r="I11" s="76"/>
      <c r="J11" s="76"/>
      <c r="K11" s="152"/>
      <c r="CA11" s="302"/>
    </row>
    <row r="12" spans="1:555" x14ac:dyDescent="0.25">
      <c r="B12" s="176"/>
      <c r="D12" s="31"/>
      <c r="E12" s="93"/>
      <c r="F12" s="93"/>
      <c r="G12" s="93"/>
      <c r="H12" s="76"/>
      <c r="I12" s="76"/>
      <c r="J12" s="76"/>
      <c r="K12" s="152"/>
      <c r="CA12" s="302"/>
    </row>
    <row r="13" spans="1:555" ht="15.75" x14ac:dyDescent="0.25">
      <c r="C13" s="201" t="s">
        <v>390</v>
      </c>
      <c r="D13" s="368"/>
      <c r="E13" s="93"/>
      <c r="F13" s="93"/>
      <c r="G13" s="93"/>
      <c r="H13" s="76"/>
      <c r="I13" s="76"/>
      <c r="J13" s="76"/>
      <c r="K13" s="152"/>
      <c r="CA13" s="302"/>
    </row>
    <row r="14" spans="1:555" ht="18.75" x14ac:dyDescent="0.25">
      <c r="C14" s="209"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52"/>
      <c r="CA14" s="302"/>
    </row>
    <row r="15" spans="1:555" ht="15.75" thickBot="1" x14ac:dyDescent="0.3">
      <c r="C15" s="94"/>
      <c r="D15" s="31"/>
      <c r="E15" s="93"/>
      <c r="F15" s="93"/>
      <c r="G15" s="93"/>
      <c r="H15" s="76"/>
      <c r="I15" s="76"/>
      <c r="J15" s="76"/>
      <c r="K15" s="152"/>
      <c r="CA15" s="302"/>
    </row>
    <row r="16" spans="1:555" ht="30.75" thickBot="1" x14ac:dyDescent="0.3">
      <c r="C16" s="133" t="s">
        <v>44</v>
      </c>
      <c r="D16" s="137" t="s">
        <v>55</v>
      </c>
      <c r="E16" s="169" t="s">
        <v>56</v>
      </c>
      <c r="F16" s="137" t="s">
        <v>57</v>
      </c>
      <c r="G16" s="134" t="s">
        <v>27</v>
      </c>
      <c r="H16" s="132" t="s">
        <v>130</v>
      </c>
      <c r="I16" s="135" t="s">
        <v>46</v>
      </c>
      <c r="J16" s="135" t="s">
        <v>131</v>
      </c>
      <c r="K16" s="135" t="s">
        <v>408</v>
      </c>
      <c r="L16" s="135" t="s">
        <v>409</v>
      </c>
      <c r="CA16" s="302"/>
    </row>
    <row r="17" spans="3:79" ht="15.75" thickBot="1" x14ac:dyDescent="0.3">
      <c r="C17" s="136" t="s">
        <v>480</v>
      </c>
      <c r="D17" s="198"/>
      <c r="E17" s="151">
        <v>12</v>
      </c>
      <c r="F17" s="303">
        <f>HLOOKUP($C17,$BZ$2:$CM$3,2,0)</f>
        <v>43674.39</v>
      </c>
      <c r="G17" s="113">
        <f>D17*E17*F17</f>
        <v>0</v>
      </c>
      <c r="H17" s="165"/>
      <c r="I17" s="114" t="s">
        <v>494</v>
      </c>
      <c r="J17" s="114" t="str">
        <f>VLOOKUP(I17,Presupuesto!$B$11:$C$565,2,0)</f>
        <v>SUELDOS Y SALARIOS PERMANENTES</v>
      </c>
      <c r="K17" s="217" t="s">
        <v>1512</v>
      </c>
      <c r="L17" s="98" t="s">
        <v>392</v>
      </c>
      <c r="CA17" s="302"/>
    </row>
    <row r="18" spans="3:79" x14ac:dyDescent="0.25">
      <c r="C18" s="170" t="s">
        <v>58</v>
      </c>
      <c r="D18" s="162"/>
      <c r="E18" s="153">
        <v>0</v>
      </c>
      <c r="F18" s="100">
        <f>IF(E17=0,"",(G17/E17)/12*E17)</f>
        <v>0</v>
      </c>
      <c r="G18" s="97">
        <f>F18</f>
        <v>0</v>
      </c>
      <c r="H18" s="163"/>
      <c r="I18" s="116" t="s">
        <v>514</v>
      </c>
      <c r="J18" s="116" t="str">
        <f>VLOOKUP(I18,Presupuesto!$B$11:$C$565,2,0)</f>
        <v>AGUINALDO Y DECIMO CUARTO MES</v>
      </c>
      <c r="K18" s="98" t="str">
        <f t="shared" ref="K18:K49" si="0">$K$17</f>
        <v>Gestión Tecnologías de Información y Comunicación</v>
      </c>
      <c r="L18" s="98" t="s">
        <v>410</v>
      </c>
      <c r="CA18" s="302"/>
    </row>
    <row r="19" spans="3:79" ht="15.75" thickBot="1" x14ac:dyDescent="0.3">
      <c r="C19" s="171" t="s">
        <v>59</v>
      </c>
      <c r="D19" s="162"/>
      <c r="E19" s="153">
        <v>0</v>
      </c>
      <c r="F19" s="117">
        <f>IF(E17&lt;6,"",((E17-6)/12)*(G17/E17))</f>
        <v>0</v>
      </c>
      <c r="G19" s="97">
        <f>F19</f>
        <v>0</v>
      </c>
      <c r="H19" s="163"/>
      <c r="I19" s="101" t="s">
        <v>517</v>
      </c>
      <c r="J19" s="101" t="str">
        <f>VLOOKUP(I19,Presupuesto!$B$11:$C$565,2,0)</f>
        <v>DECIMOCUARTO MES</v>
      </c>
      <c r="K19" s="98" t="str">
        <f t="shared" si="0"/>
        <v>Gestión Tecnologías de Información y Comunicación</v>
      </c>
      <c r="L19" s="98" t="s">
        <v>393</v>
      </c>
      <c r="CA19" s="302"/>
    </row>
    <row r="20" spans="3:79" ht="15.75" thickBot="1" x14ac:dyDescent="0.3">
      <c r="C20" s="136" t="s">
        <v>481</v>
      </c>
      <c r="D20" s="198"/>
      <c r="E20" s="151">
        <v>12</v>
      </c>
      <c r="F20" s="303">
        <f>HLOOKUP($C20,$BZ$2:$CM$3,2,0)</f>
        <v>39703.99</v>
      </c>
      <c r="G20" s="113">
        <f>D20*E20*F20</f>
        <v>0</v>
      </c>
      <c r="H20" s="165"/>
      <c r="I20" s="114" t="s">
        <v>494</v>
      </c>
      <c r="J20" s="114" t="str">
        <f>VLOOKUP(I20,Presupuesto!$B$11:$C$565,2,0)</f>
        <v>SUELDOS Y SALARIOS PERMANENTES</v>
      </c>
      <c r="K20" s="98" t="str">
        <f t="shared" si="0"/>
        <v>Gestión Tecnologías de Información y Comunicación</v>
      </c>
      <c r="L20" s="98" t="s">
        <v>393</v>
      </c>
    </row>
    <row r="21" spans="3:79" x14ac:dyDescent="0.25">
      <c r="C21" s="170" t="s">
        <v>58</v>
      </c>
      <c r="D21" s="162"/>
      <c r="E21" s="153">
        <v>0</v>
      </c>
      <c r="F21" s="100">
        <f>IF(E20=0,"",(G20/E20)/12*E20)</f>
        <v>0</v>
      </c>
      <c r="G21" s="97">
        <f>F21</f>
        <v>0</v>
      </c>
      <c r="H21" s="163"/>
      <c r="I21" s="116" t="s">
        <v>514</v>
      </c>
      <c r="J21" s="116" t="str">
        <f>VLOOKUP(I21,Presupuesto!$B$11:$C$565,2,0)</f>
        <v>AGUINALDO Y DECIMO CUARTO MES</v>
      </c>
      <c r="K21" s="98" t="str">
        <f t="shared" si="0"/>
        <v>Gestión Tecnologías de Información y Comunicación</v>
      </c>
      <c r="L21" s="98" t="s">
        <v>393</v>
      </c>
    </row>
    <row r="22" spans="3:79" ht="15.75" thickBot="1" x14ac:dyDescent="0.3">
      <c r="C22" s="171" t="s">
        <v>59</v>
      </c>
      <c r="D22" s="162"/>
      <c r="E22" s="153">
        <v>0</v>
      </c>
      <c r="F22" s="117">
        <f>IF(E20&lt;6,"",((E20-6)/12)*(G20/E20))</f>
        <v>0</v>
      </c>
      <c r="G22" s="97">
        <f>F22</f>
        <v>0</v>
      </c>
      <c r="H22" s="163"/>
      <c r="I22" s="101" t="s">
        <v>517</v>
      </c>
      <c r="J22" s="101" t="str">
        <f>VLOOKUP(I22,Presupuesto!$B$11:$C$565,2,0)</f>
        <v>DECIMOCUARTO MES</v>
      </c>
      <c r="K22" s="98" t="str">
        <f t="shared" si="0"/>
        <v>Gestión Tecnologías de Información y Comunicación</v>
      </c>
      <c r="L22" s="98" t="s">
        <v>393</v>
      </c>
    </row>
    <row r="23" spans="3:79" ht="15.75" thickBot="1" x14ac:dyDescent="0.3">
      <c r="C23" s="136" t="s">
        <v>482</v>
      </c>
      <c r="D23" s="198"/>
      <c r="E23" s="151">
        <v>12</v>
      </c>
      <c r="F23" s="303">
        <f>HLOOKUP($C23,$BZ$2:$CM$3,2,0)</f>
        <v>35733.589999999997</v>
      </c>
      <c r="G23" s="113">
        <f>D23*E23*F23</f>
        <v>0</v>
      </c>
      <c r="H23" s="165"/>
      <c r="I23" s="114" t="s">
        <v>494</v>
      </c>
      <c r="J23" s="114" t="str">
        <f>VLOOKUP(I23,Presupuesto!$B$11:$C$565,2,0)</f>
        <v>SUELDOS Y SALARIOS PERMANENTES</v>
      </c>
      <c r="K23" s="98" t="str">
        <f t="shared" si="0"/>
        <v>Gestión Tecnologías de Información y Comunicación</v>
      </c>
      <c r="L23" s="98" t="s">
        <v>393</v>
      </c>
    </row>
    <row r="24" spans="3:79" x14ac:dyDescent="0.25">
      <c r="C24" s="170" t="s">
        <v>58</v>
      </c>
      <c r="D24" s="162"/>
      <c r="E24" s="153">
        <v>0</v>
      </c>
      <c r="F24" s="100">
        <f>IF(E23=0,"",(G23/E23)/12*E23)</f>
        <v>0</v>
      </c>
      <c r="G24" s="97">
        <f>F24</f>
        <v>0</v>
      </c>
      <c r="H24" s="163"/>
      <c r="I24" s="116" t="s">
        <v>514</v>
      </c>
      <c r="J24" s="116" t="str">
        <f>VLOOKUP(I24,Presupuesto!$B$11:$C$565,2,0)</f>
        <v>AGUINALDO Y DECIMO CUARTO MES</v>
      </c>
      <c r="K24" s="98" t="str">
        <f t="shared" si="0"/>
        <v>Gestión Tecnologías de Información y Comunicación</v>
      </c>
      <c r="L24" s="98" t="s">
        <v>393</v>
      </c>
    </row>
    <row r="25" spans="3:79" ht="15.75" thickBot="1" x14ac:dyDescent="0.3">
      <c r="C25" s="171" t="s">
        <v>59</v>
      </c>
      <c r="D25" s="162"/>
      <c r="E25" s="153">
        <v>0</v>
      </c>
      <c r="F25" s="117">
        <f>IF(E23&lt;6,"",((E23-6)/12)*(G23/E23))</f>
        <v>0</v>
      </c>
      <c r="G25" s="97">
        <f>F25</f>
        <v>0</v>
      </c>
      <c r="H25" s="163"/>
      <c r="I25" s="101" t="s">
        <v>517</v>
      </c>
      <c r="J25" s="101" t="str">
        <f>VLOOKUP(I25,Presupuesto!$B$11:$C$565,2,0)</f>
        <v>DECIMOCUARTO MES</v>
      </c>
      <c r="K25" s="98" t="str">
        <f t="shared" si="0"/>
        <v>Gestión Tecnologías de Información y Comunicación</v>
      </c>
      <c r="L25" s="98" t="s">
        <v>393</v>
      </c>
    </row>
    <row r="26" spans="3:79" ht="15.75" thickBot="1" x14ac:dyDescent="0.3">
      <c r="C26" s="136" t="s">
        <v>483</v>
      </c>
      <c r="D26" s="198"/>
      <c r="E26" s="151">
        <v>12</v>
      </c>
      <c r="F26" s="303">
        <f>HLOOKUP($C26,$BZ$2:$CM$3,2,0)</f>
        <v>31763.19</v>
      </c>
      <c r="G26" s="113">
        <f>D26*E26*F26</f>
        <v>0</v>
      </c>
      <c r="H26" s="165"/>
      <c r="I26" s="114" t="s">
        <v>494</v>
      </c>
      <c r="J26" s="114" t="str">
        <f>VLOOKUP(I26,Presupuesto!$B$11:$C$565,2,0)</f>
        <v>SUELDOS Y SALARIOS PERMANENTES</v>
      </c>
      <c r="K26" s="98" t="str">
        <f t="shared" si="0"/>
        <v>Gestión Tecnologías de Información y Comunicación</v>
      </c>
      <c r="L26" s="98" t="s">
        <v>393</v>
      </c>
    </row>
    <row r="27" spans="3:79" x14ac:dyDescent="0.25">
      <c r="C27" s="170" t="s">
        <v>58</v>
      </c>
      <c r="D27" s="162"/>
      <c r="E27" s="153">
        <v>0</v>
      </c>
      <c r="F27" s="100">
        <f>IF(E26=0,"",(G26/E26)/12*E26)</f>
        <v>0</v>
      </c>
      <c r="G27" s="97">
        <f>F27</f>
        <v>0</v>
      </c>
      <c r="H27" s="163"/>
      <c r="I27" s="116" t="s">
        <v>514</v>
      </c>
      <c r="J27" s="116" t="str">
        <f>VLOOKUP(I27,Presupuesto!$B$11:$C$565,2,0)</f>
        <v>AGUINALDO Y DECIMO CUARTO MES</v>
      </c>
      <c r="K27" s="98" t="str">
        <f t="shared" si="0"/>
        <v>Gestión Tecnologías de Información y Comunicación</v>
      </c>
      <c r="L27" s="98" t="s">
        <v>393</v>
      </c>
    </row>
    <row r="28" spans="3:79" ht="15.75" thickBot="1" x14ac:dyDescent="0.3">
      <c r="C28" s="171" t="s">
        <v>59</v>
      </c>
      <c r="D28" s="162"/>
      <c r="E28" s="153">
        <v>0</v>
      </c>
      <c r="F28" s="117">
        <f>IF(E26&lt;6,"",((E26-6)/12)*(G26/E26))</f>
        <v>0</v>
      </c>
      <c r="G28" s="97">
        <f>F28</f>
        <v>0</v>
      </c>
      <c r="H28" s="163"/>
      <c r="I28" s="101" t="s">
        <v>517</v>
      </c>
      <c r="J28" s="101" t="str">
        <f>VLOOKUP(I28,Presupuesto!$B$11:$C$565,2,0)</f>
        <v>DECIMOCUARTO MES</v>
      </c>
      <c r="K28" s="98" t="str">
        <f t="shared" si="0"/>
        <v>Gestión Tecnologías de Información y Comunicación</v>
      </c>
      <c r="L28" s="98" t="s">
        <v>393</v>
      </c>
    </row>
    <row r="29" spans="3:79" ht="15.75" thickBot="1" x14ac:dyDescent="0.3">
      <c r="C29" s="136" t="s">
        <v>484</v>
      </c>
      <c r="D29" s="198"/>
      <c r="E29" s="151">
        <v>12</v>
      </c>
      <c r="F29" s="303">
        <f>HLOOKUP($C29,$BZ$2:$CM$3,2,0)</f>
        <v>29777.99</v>
      </c>
      <c r="G29" s="113">
        <f>D29*E29*F29</f>
        <v>0</v>
      </c>
      <c r="H29" s="165"/>
      <c r="I29" s="114" t="s">
        <v>494</v>
      </c>
      <c r="J29" s="114" t="str">
        <f>VLOOKUP(I29,Presupuesto!$B$11:$C$565,2,0)</f>
        <v>SUELDOS Y SALARIOS PERMANENTES</v>
      </c>
      <c r="K29" s="98" t="str">
        <f t="shared" si="0"/>
        <v>Gestión Tecnologías de Información y Comunicación</v>
      </c>
      <c r="L29" s="98" t="s">
        <v>393</v>
      </c>
    </row>
    <row r="30" spans="3:79" x14ac:dyDescent="0.25">
      <c r="C30" s="170" t="s">
        <v>58</v>
      </c>
      <c r="D30" s="162"/>
      <c r="E30" s="153">
        <v>0</v>
      </c>
      <c r="F30" s="100">
        <f>IF(E29=0,"",(G29/E29)/12*E29)</f>
        <v>0</v>
      </c>
      <c r="G30" s="97">
        <f>F30</f>
        <v>0</v>
      </c>
      <c r="H30" s="163"/>
      <c r="I30" s="116" t="s">
        <v>514</v>
      </c>
      <c r="J30" s="116" t="str">
        <f>VLOOKUP(I30,Presupuesto!$B$11:$C$565,2,0)</f>
        <v>AGUINALDO Y DECIMO CUARTO MES</v>
      </c>
      <c r="K30" s="98" t="str">
        <f t="shared" si="0"/>
        <v>Gestión Tecnologías de Información y Comunicación</v>
      </c>
      <c r="L30" s="98" t="s">
        <v>393</v>
      </c>
    </row>
    <row r="31" spans="3:79" ht="15.75" thickBot="1" x14ac:dyDescent="0.3">
      <c r="C31" s="171" t="s">
        <v>59</v>
      </c>
      <c r="D31" s="162"/>
      <c r="E31" s="153">
        <v>0</v>
      </c>
      <c r="F31" s="117">
        <f>IF(E29&lt;6,"",((E29-6)/12)*(G29/E29))</f>
        <v>0</v>
      </c>
      <c r="G31" s="97">
        <f>F31</f>
        <v>0</v>
      </c>
      <c r="H31" s="163"/>
      <c r="I31" s="101" t="s">
        <v>517</v>
      </c>
      <c r="J31" s="101" t="str">
        <f>VLOOKUP(I31,Presupuesto!$B$11:$C$565,2,0)</f>
        <v>DECIMOCUARTO MES</v>
      </c>
      <c r="K31" s="98" t="str">
        <f t="shared" si="0"/>
        <v>Gestión Tecnologías de Información y Comunicación</v>
      </c>
      <c r="L31" s="98" t="s">
        <v>393</v>
      </c>
    </row>
    <row r="32" spans="3:79" ht="15.75" thickBot="1" x14ac:dyDescent="0.3">
      <c r="C32" s="136" t="s">
        <v>485</v>
      </c>
      <c r="D32" s="198"/>
      <c r="E32" s="151">
        <v>12</v>
      </c>
      <c r="F32" s="303">
        <f>HLOOKUP($C32,$BZ$2:$CM$3,2,0)</f>
        <v>27792.79</v>
      </c>
      <c r="G32" s="113">
        <f>D32*E32*F32</f>
        <v>0</v>
      </c>
      <c r="H32" s="165"/>
      <c r="I32" s="114" t="s">
        <v>494</v>
      </c>
      <c r="J32" s="114" t="str">
        <f>VLOOKUP(I32,Presupuesto!$B$11:$C$565,2,0)</f>
        <v>SUELDOS Y SALARIOS PERMANENTES</v>
      </c>
      <c r="K32" s="98" t="str">
        <f t="shared" si="0"/>
        <v>Gestión Tecnologías de Información y Comunicación</v>
      </c>
      <c r="L32" s="98" t="s">
        <v>393</v>
      </c>
    </row>
    <row r="33" spans="3:12" x14ac:dyDescent="0.25">
      <c r="C33" s="170" t="s">
        <v>58</v>
      </c>
      <c r="D33" s="162"/>
      <c r="E33" s="153">
        <v>0</v>
      </c>
      <c r="F33" s="100">
        <f>IF(E32=0,"",(G32/E32)/12*E32)</f>
        <v>0</v>
      </c>
      <c r="G33" s="97">
        <f>F33</f>
        <v>0</v>
      </c>
      <c r="H33" s="163"/>
      <c r="I33" s="116" t="s">
        <v>514</v>
      </c>
      <c r="J33" s="116" t="str">
        <f>VLOOKUP(I33,Presupuesto!$B$11:$C$565,2,0)</f>
        <v>AGUINALDO Y DECIMO CUARTO MES</v>
      </c>
      <c r="K33" s="98" t="str">
        <f t="shared" si="0"/>
        <v>Gestión Tecnologías de Información y Comunicación</v>
      </c>
      <c r="L33" s="98" t="s">
        <v>393</v>
      </c>
    </row>
    <row r="34" spans="3:12" ht="15.75" thickBot="1" x14ac:dyDescent="0.3">
      <c r="C34" s="171" t="s">
        <v>59</v>
      </c>
      <c r="D34" s="162"/>
      <c r="E34" s="153">
        <v>0</v>
      </c>
      <c r="F34" s="117">
        <f>IF(E32&lt;6,"",((E32-6)/12)*(G32/E32))</f>
        <v>0</v>
      </c>
      <c r="G34" s="97">
        <f>F34</f>
        <v>0</v>
      </c>
      <c r="H34" s="163"/>
      <c r="I34" s="101" t="s">
        <v>517</v>
      </c>
      <c r="J34" s="101" t="str">
        <f>VLOOKUP(I34,Presupuesto!$B$11:$C$565,2,0)</f>
        <v>DECIMOCUARTO MES</v>
      </c>
      <c r="K34" s="98" t="str">
        <f t="shared" si="0"/>
        <v>Gestión Tecnologías de Información y Comunicación</v>
      </c>
      <c r="L34" s="98" t="s">
        <v>393</v>
      </c>
    </row>
    <row r="35" spans="3:12" ht="15.75" thickBot="1" x14ac:dyDescent="0.3">
      <c r="C35" s="136" t="s">
        <v>486</v>
      </c>
      <c r="D35" s="198"/>
      <c r="E35" s="151">
        <v>12</v>
      </c>
      <c r="F35" s="303">
        <f>HLOOKUP($C35,$BZ$2:$CM$3,2,0)</f>
        <v>18859.39</v>
      </c>
      <c r="G35" s="113">
        <f>D35*E35*F35</f>
        <v>0</v>
      </c>
      <c r="H35" s="165"/>
      <c r="I35" s="114" t="s">
        <v>494</v>
      </c>
      <c r="J35" s="114" t="str">
        <f>VLOOKUP(I35,Presupuesto!$B$11:$C$565,2,0)</f>
        <v>SUELDOS Y SALARIOS PERMANENTES</v>
      </c>
      <c r="K35" s="98" t="str">
        <f t="shared" si="0"/>
        <v>Gestión Tecnologías de Información y Comunicación</v>
      </c>
      <c r="L35" s="98" t="s">
        <v>393</v>
      </c>
    </row>
    <row r="36" spans="3:12" x14ac:dyDescent="0.25">
      <c r="C36" s="170" t="s">
        <v>58</v>
      </c>
      <c r="D36" s="162"/>
      <c r="E36" s="153">
        <v>0</v>
      </c>
      <c r="F36" s="100">
        <f>IF(E35=0,"",(G35/E35)/12*E35)</f>
        <v>0</v>
      </c>
      <c r="G36" s="97">
        <f>F36</f>
        <v>0</v>
      </c>
      <c r="H36" s="163"/>
      <c r="I36" s="116" t="s">
        <v>514</v>
      </c>
      <c r="J36" s="116" t="str">
        <f>VLOOKUP(I36,Presupuesto!$B$11:$C$565,2,0)</f>
        <v>AGUINALDO Y DECIMO CUARTO MES</v>
      </c>
      <c r="K36" s="98" t="str">
        <f t="shared" si="0"/>
        <v>Gestión Tecnologías de Información y Comunicación</v>
      </c>
      <c r="L36" s="98" t="s">
        <v>393</v>
      </c>
    </row>
    <row r="37" spans="3:12" ht="15.75" thickBot="1" x14ac:dyDescent="0.3">
      <c r="C37" s="171" t="s">
        <v>59</v>
      </c>
      <c r="D37" s="162"/>
      <c r="E37" s="153">
        <v>0</v>
      </c>
      <c r="F37" s="117">
        <f>IF(E35&lt;6,"",((E35-6)/12)*(G35/E35))</f>
        <v>0</v>
      </c>
      <c r="G37" s="97">
        <f>F37</f>
        <v>0</v>
      </c>
      <c r="H37" s="163"/>
      <c r="I37" s="101" t="s">
        <v>517</v>
      </c>
      <c r="J37" s="101" t="str">
        <f>VLOOKUP(I37,Presupuesto!$B$11:$C$565,2,0)</f>
        <v>DECIMOCUARTO MES</v>
      </c>
      <c r="K37" s="98" t="str">
        <f t="shared" si="0"/>
        <v>Gestión Tecnologías de Información y Comunicación</v>
      </c>
      <c r="L37" s="98" t="s">
        <v>393</v>
      </c>
    </row>
    <row r="38" spans="3:12" ht="15.75" thickBot="1" x14ac:dyDescent="0.3">
      <c r="C38" s="136" t="s">
        <v>487</v>
      </c>
      <c r="D38" s="198"/>
      <c r="E38" s="151">
        <v>12</v>
      </c>
      <c r="F38" s="303">
        <f>HLOOKUP($C38,$BZ$2:$CM$3,2,0)</f>
        <v>17866.8</v>
      </c>
      <c r="G38" s="113">
        <f>D38*E38*F38</f>
        <v>0</v>
      </c>
      <c r="H38" s="165"/>
      <c r="I38" s="114" t="s">
        <v>494</v>
      </c>
      <c r="J38" s="114" t="str">
        <f>VLOOKUP(I38,Presupuesto!$B$11:$C$565,2,0)</f>
        <v>SUELDOS Y SALARIOS PERMANENTES</v>
      </c>
      <c r="K38" s="98" t="str">
        <f t="shared" si="0"/>
        <v>Gestión Tecnologías de Información y Comunicación</v>
      </c>
      <c r="L38" s="98" t="s">
        <v>393</v>
      </c>
    </row>
    <row r="39" spans="3:12" x14ac:dyDescent="0.25">
      <c r="C39" s="170" t="s">
        <v>58</v>
      </c>
      <c r="D39" s="162"/>
      <c r="E39" s="153">
        <v>0</v>
      </c>
      <c r="F39" s="100">
        <f>IF(E38=0,"",(G38/E38)/12*E38)</f>
        <v>0</v>
      </c>
      <c r="G39" s="97">
        <f>F39</f>
        <v>0</v>
      </c>
      <c r="H39" s="163"/>
      <c r="I39" s="116" t="s">
        <v>514</v>
      </c>
      <c r="J39" s="116" t="str">
        <f>VLOOKUP(I39,Presupuesto!$B$11:$C$565,2,0)</f>
        <v>AGUINALDO Y DECIMO CUARTO MES</v>
      </c>
      <c r="K39" s="98" t="str">
        <f t="shared" si="0"/>
        <v>Gestión Tecnologías de Información y Comunicación</v>
      </c>
      <c r="L39" s="98" t="s">
        <v>393</v>
      </c>
    </row>
    <row r="40" spans="3:12" ht="15.75" thickBot="1" x14ac:dyDescent="0.3">
      <c r="C40" s="171" t="s">
        <v>59</v>
      </c>
      <c r="D40" s="162"/>
      <c r="E40" s="153">
        <v>0</v>
      </c>
      <c r="F40" s="117">
        <f>IF(E38&lt;6,"",((E38-6)/12)*(G38/E38))</f>
        <v>0</v>
      </c>
      <c r="G40" s="97">
        <f>F40</f>
        <v>0</v>
      </c>
      <c r="H40" s="163"/>
      <c r="I40" s="101" t="s">
        <v>517</v>
      </c>
      <c r="J40" s="101" t="str">
        <f>VLOOKUP(I40,Presupuesto!$B$11:$C$565,2,0)</f>
        <v>DECIMOCUARTO MES</v>
      </c>
      <c r="K40" s="98" t="str">
        <f t="shared" si="0"/>
        <v>Gestión Tecnologías de Información y Comunicación</v>
      </c>
      <c r="L40" s="98" t="s">
        <v>393</v>
      </c>
    </row>
    <row r="41" spans="3:12" ht="15.75" thickBot="1" x14ac:dyDescent="0.3">
      <c r="C41" s="136" t="s">
        <v>488</v>
      </c>
      <c r="D41" s="198"/>
      <c r="E41" s="151">
        <v>12</v>
      </c>
      <c r="F41" s="303">
        <f>HLOOKUP($C41,$BZ$2:$CM$3,2,0)</f>
        <v>13896.4</v>
      </c>
      <c r="G41" s="113">
        <f>D41*E41*F41</f>
        <v>0</v>
      </c>
      <c r="H41" s="165"/>
      <c r="I41" s="114" t="s">
        <v>494</v>
      </c>
      <c r="J41" s="114" t="str">
        <f>VLOOKUP(I41,Presupuesto!$B$11:$C$565,2,0)</f>
        <v>SUELDOS Y SALARIOS PERMANENTES</v>
      </c>
      <c r="K41" s="98" t="str">
        <f t="shared" si="0"/>
        <v>Gestión Tecnologías de Información y Comunicación</v>
      </c>
      <c r="L41" s="98" t="s">
        <v>393</v>
      </c>
    </row>
    <row r="42" spans="3:12" x14ac:dyDescent="0.25">
      <c r="C42" s="170" t="s">
        <v>58</v>
      </c>
      <c r="D42" s="162"/>
      <c r="E42" s="153">
        <v>0</v>
      </c>
      <c r="F42" s="100">
        <f>IF(E41=0,"",(G41/E41)/12*E41)</f>
        <v>0</v>
      </c>
      <c r="G42" s="97">
        <f>F42</f>
        <v>0</v>
      </c>
      <c r="H42" s="163"/>
      <c r="I42" s="116" t="s">
        <v>514</v>
      </c>
      <c r="J42" s="116" t="str">
        <f>VLOOKUP(I42,Presupuesto!$B$11:$C$565,2,0)</f>
        <v>AGUINALDO Y DECIMO CUARTO MES</v>
      </c>
      <c r="K42" s="98" t="str">
        <f t="shared" si="0"/>
        <v>Gestión Tecnologías de Información y Comunicación</v>
      </c>
      <c r="L42" s="98" t="s">
        <v>393</v>
      </c>
    </row>
    <row r="43" spans="3:12" ht="15.75" thickBot="1" x14ac:dyDescent="0.3">
      <c r="C43" s="171" t="s">
        <v>59</v>
      </c>
      <c r="D43" s="162"/>
      <c r="E43" s="153">
        <v>0</v>
      </c>
      <c r="F43" s="117">
        <f>IF(E41&lt;6,"",((E41-6)/12)*(G41/E41))</f>
        <v>0</v>
      </c>
      <c r="G43" s="97">
        <f>F43</f>
        <v>0</v>
      </c>
      <c r="H43" s="163"/>
      <c r="I43" s="101" t="s">
        <v>517</v>
      </c>
      <c r="J43" s="101" t="str">
        <f>VLOOKUP(I43,Presupuesto!$B$11:$C$565,2,0)</f>
        <v>DECIMOCUARTO MES</v>
      </c>
      <c r="K43" s="98" t="str">
        <f t="shared" si="0"/>
        <v>Gestión Tecnologías de Información y Comunicación</v>
      </c>
      <c r="L43" s="98" t="s">
        <v>393</v>
      </c>
    </row>
    <row r="44" spans="3:12" ht="15.75" thickBot="1" x14ac:dyDescent="0.3">
      <c r="C44" s="136" t="s">
        <v>489</v>
      </c>
      <c r="D44" s="198"/>
      <c r="E44" s="151">
        <v>12</v>
      </c>
      <c r="F44" s="303">
        <f>HLOOKUP($C44,$BZ$2:$CM$3,2,0)</f>
        <v>15004.09</v>
      </c>
      <c r="G44" s="113">
        <f>D44*E44*F44</f>
        <v>0</v>
      </c>
      <c r="H44" s="165"/>
      <c r="I44" s="114" t="s">
        <v>494</v>
      </c>
      <c r="J44" s="114" t="str">
        <f>VLOOKUP(I44,Presupuesto!$B$11:$C$565,2,0)</f>
        <v>SUELDOS Y SALARIOS PERMANENTES</v>
      </c>
      <c r="K44" s="98" t="str">
        <f t="shared" si="0"/>
        <v>Gestión Tecnologías de Información y Comunicación</v>
      </c>
      <c r="L44" s="98" t="s">
        <v>393</v>
      </c>
    </row>
    <row r="45" spans="3:12" x14ac:dyDescent="0.25">
      <c r="C45" s="170" t="s">
        <v>58</v>
      </c>
      <c r="D45" s="162"/>
      <c r="E45" s="153">
        <v>0</v>
      </c>
      <c r="F45" s="100">
        <f>IF(E44=0,"",(G44/E44)/12*E44)</f>
        <v>0</v>
      </c>
      <c r="G45" s="97">
        <f>F45</f>
        <v>0</v>
      </c>
      <c r="H45" s="163"/>
      <c r="I45" s="116" t="s">
        <v>514</v>
      </c>
      <c r="J45" s="116" t="str">
        <f>VLOOKUP(I45,Presupuesto!$B$11:$C$565,2,0)</f>
        <v>AGUINALDO Y DECIMO CUARTO MES</v>
      </c>
      <c r="K45" s="98" t="str">
        <f t="shared" si="0"/>
        <v>Gestión Tecnologías de Información y Comunicación</v>
      </c>
      <c r="L45" s="98" t="s">
        <v>393</v>
      </c>
    </row>
    <row r="46" spans="3:12" ht="15.75" thickBot="1" x14ac:dyDescent="0.3">
      <c r="C46" s="171" t="s">
        <v>59</v>
      </c>
      <c r="D46" s="162"/>
      <c r="E46" s="153">
        <v>0</v>
      </c>
      <c r="F46" s="117">
        <f>IF(E44&lt;6,"",((E44-6)/12)*(G44/E44))</f>
        <v>0</v>
      </c>
      <c r="G46" s="97">
        <f>F46</f>
        <v>0</v>
      </c>
      <c r="H46" s="163"/>
      <c r="I46" s="101" t="s">
        <v>517</v>
      </c>
      <c r="J46" s="101" t="str">
        <f>VLOOKUP(I46,Presupuesto!$B$11:$C$565,2,0)</f>
        <v>DECIMOCUARTO MES</v>
      </c>
      <c r="K46" s="98" t="str">
        <f t="shared" si="0"/>
        <v>Gestión Tecnologías de Información y Comunicación</v>
      </c>
      <c r="L46" s="98" t="s">
        <v>393</v>
      </c>
    </row>
    <row r="47" spans="3:12" ht="15.75" thickBot="1" x14ac:dyDescent="0.3">
      <c r="C47" s="136" t="s">
        <v>490</v>
      </c>
      <c r="D47" s="198"/>
      <c r="E47" s="151">
        <v>12</v>
      </c>
      <c r="F47" s="303">
        <f>HLOOKUP($C47,$BZ$2:$CM$3,2,0)</f>
        <v>13238.9</v>
      </c>
      <c r="G47" s="113">
        <f>D47*E47*F47</f>
        <v>0</v>
      </c>
      <c r="H47" s="165"/>
      <c r="I47" s="114" t="s">
        <v>494</v>
      </c>
      <c r="J47" s="114" t="str">
        <f>VLOOKUP(I47,Presupuesto!$B$11:$C$565,2,0)</f>
        <v>SUELDOS Y SALARIOS PERMANENTES</v>
      </c>
      <c r="K47" s="98" t="str">
        <f t="shared" si="0"/>
        <v>Gestión Tecnologías de Información y Comunicación</v>
      </c>
      <c r="L47" s="98" t="s">
        <v>393</v>
      </c>
    </row>
    <row r="48" spans="3:12" x14ac:dyDescent="0.25">
      <c r="C48" s="170" t="s">
        <v>58</v>
      </c>
      <c r="D48" s="162"/>
      <c r="E48" s="153">
        <v>0</v>
      </c>
      <c r="F48" s="100">
        <f>IF(E47=0,"",(G47/E47)/12*E47)</f>
        <v>0</v>
      </c>
      <c r="G48" s="97">
        <f>F48</f>
        <v>0</v>
      </c>
      <c r="H48" s="163"/>
      <c r="I48" s="116" t="s">
        <v>514</v>
      </c>
      <c r="J48" s="116" t="str">
        <f>VLOOKUP(I48,Presupuesto!$B$11:$C$565,2,0)</f>
        <v>AGUINALDO Y DECIMO CUARTO MES</v>
      </c>
      <c r="K48" s="98" t="str">
        <f t="shared" si="0"/>
        <v>Gestión Tecnologías de Información y Comunicación</v>
      </c>
      <c r="L48" s="98" t="s">
        <v>393</v>
      </c>
    </row>
    <row r="49" spans="3:12" ht="15.75" thickBot="1" x14ac:dyDescent="0.3">
      <c r="C49" s="171" t="s">
        <v>59</v>
      </c>
      <c r="D49" s="162"/>
      <c r="E49" s="153">
        <v>0</v>
      </c>
      <c r="F49" s="117">
        <f>IF(E47&lt;6,"",((E47-6)/12)*(G47/E47))</f>
        <v>0</v>
      </c>
      <c r="G49" s="97">
        <f>F49</f>
        <v>0</v>
      </c>
      <c r="H49" s="163"/>
      <c r="I49" s="101" t="s">
        <v>517</v>
      </c>
      <c r="J49" s="101" t="str">
        <f>VLOOKUP(I49,Presupuesto!$B$11:$C$565,2,0)</f>
        <v>DECIMOCUARTO MES</v>
      </c>
      <c r="K49" s="98" t="str">
        <f t="shared" si="0"/>
        <v>Gestión Tecnologías de Información y Comunicación</v>
      </c>
      <c r="L49" s="98" t="s">
        <v>393</v>
      </c>
    </row>
    <row r="50" spans="3:12" ht="15.75" thickBot="1" x14ac:dyDescent="0.3">
      <c r="C50" s="136" t="s">
        <v>491</v>
      </c>
      <c r="D50" s="198"/>
      <c r="E50" s="151">
        <v>12</v>
      </c>
      <c r="F50" s="303">
        <f>HLOOKUP($C50,$BZ$2:$CM$3,2,0)</f>
        <v>12356.31</v>
      </c>
      <c r="G50" s="113">
        <f>D50*E50*F50</f>
        <v>0</v>
      </c>
      <c r="H50" s="165"/>
      <c r="I50" s="114" t="s">
        <v>494</v>
      </c>
      <c r="J50" s="114" t="str">
        <f>VLOOKUP(I50,Presupuesto!$B$11:$C$565,2,0)</f>
        <v>SUELDOS Y SALARIOS PERMANENTES</v>
      </c>
      <c r="K50" s="98" t="str">
        <f t="shared" ref="K50:K67" si="1">$K$17</f>
        <v>Gestión Tecnologías de Información y Comunicación</v>
      </c>
      <c r="L50" s="98" t="s">
        <v>393</v>
      </c>
    </row>
    <row r="51" spans="3:12" x14ac:dyDescent="0.25">
      <c r="C51" s="170" t="s">
        <v>58</v>
      </c>
      <c r="D51" s="162"/>
      <c r="E51" s="153">
        <v>0</v>
      </c>
      <c r="F51" s="100">
        <f>IF(E50=0,"",(G50/E50)/12*E50)</f>
        <v>0</v>
      </c>
      <c r="G51" s="97">
        <f>F51</f>
        <v>0</v>
      </c>
      <c r="H51" s="163"/>
      <c r="I51" s="116" t="s">
        <v>514</v>
      </c>
      <c r="J51" s="116" t="str">
        <f>VLOOKUP(I51,Presupuesto!$B$11:$C$565,2,0)</f>
        <v>AGUINALDO Y DECIMO CUARTO MES</v>
      </c>
      <c r="K51" s="98" t="str">
        <f t="shared" si="1"/>
        <v>Gestión Tecnologías de Información y Comunicación</v>
      </c>
      <c r="L51" s="98" t="s">
        <v>393</v>
      </c>
    </row>
    <row r="52" spans="3:12" ht="15.75" thickBot="1" x14ac:dyDescent="0.3">
      <c r="C52" s="171" t="s">
        <v>59</v>
      </c>
      <c r="D52" s="162"/>
      <c r="E52" s="153">
        <v>0</v>
      </c>
      <c r="F52" s="117">
        <f>IF(E50&lt;6,"",((E50-6)/12)*(G50/E50))</f>
        <v>0</v>
      </c>
      <c r="G52" s="97">
        <f>F52</f>
        <v>0</v>
      </c>
      <c r="H52" s="163"/>
      <c r="I52" s="101" t="s">
        <v>517</v>
      </c>
      <c r="J52" s="101" t="str">
        <f>VLOOKUP(I52,Presupuesto!$B$11:$C$565,2,0)</f>
        <v>DECIMOCUARTO MES</v>
      </c>
      <c r="K52" s="98" t="str">
        <f t="shared" si="1"/>
        <v>Gestión Tecnologías de Información y Comunicación</v>
      </c>
      <c r="L52" s="98" t="s">
        <v>393</v>
      </c>
    </row>
    <row r="53" spans="3:12" ht="15.75" thickBot="1" x14ac:dyDescent="0.3">
      <c r="C53" s="136" t="s">
        <v>492</v>
      </c>
      <c r="D53" s="198"/>
      <c r="E53" s="151">
        <v>12</v>
      </c>
      <c r="F53" s="303">
        <f>HLOOKUP($C53,$BZ$2:$CM$3,2,0)</f>
        <v>463.22</v>
      </c>
      <c r="G53" s="113">
        <f>D53*E53*F53</f>
        <v>0</v>
      </c>
      <c r="H53" s="165"/>
      <c r="I53" s="114" t="s">
        <v>494</v>
      </c>
      <c r="J53" s="114" t="str">
        <f>VLOOKUP(I53,Presupuesto!$B$11:$C$565,2,0)</f>
        <v>SUELDOS Y SALARIOS PERMANENTES</v>
      </c>
      <c r="K53" s="98" t="str">
        <f t="shared" si="1"/>
        <v>Gestión Tecnologías de Información y Comunicación</v>
      </c>
      <c r="L53" s="98" t="s">
        <v>393</v>
      </c>
    </row>
    <row r="54" spans="3:12" x14ac:dyDescent="0.25">
      <c r="C54" s="170" t="s">
        <v>58</v>
      </c>
      <c r="D54" s="162"/>
      <c r="E54" s="153">
        <v>0</v>
      </c>
      <c r="F54" s="100">
        <f>IF(E53=0,"",(G53/E53)/12*E53)</f>
        <v>0</v>
      </c>
      <c r="G54" s="97">
        <f>F54</f>
        <v>0</v>
      </c>
      <c r="H54" s="163"/>
      <c r="I54" s="116" t="s">
        <v>514</v>
      </c>
      <c r="J54" s="116" t="str">
        <f>VLOOKUP(I54,Presupuesto!$B$11:$C$565,2,0)</f>
        <v>AGUINALDO Y DECIMO CUARTO MES</v>
      </c>
      <c r="K54" s="98" t="str">
        <f t="shared" si="1"/>
        <v>Gestión Tecnologías de Información y Comunicación</v>
      </c>
      <c r="L54" s="98" t="s">
        <v>393</v>
      </c>
    </row>
    <row r="55" spans="3:12" ht="15.75" thickBot="1" x14ac:dyDescent="0.3">
      <c r="C55" s="171" t="s">
        <v>59</v>
      </c>
      <c r="D55" s="162"/>
      <c r="E55" s="153">
        <v>0</v>
      </c>
      <c r="F55" s="117">
        <f>IF(E53&lt;6,"",((E53-6)/12)*(G53/E53))</f>
        <v>0</v>
      </c>
      <c r="G55" s="97">
        <f>F55</f>
        <v>0</v>
      </c>
      <c r="H55" s="163"/>
      <c r="I55" s="101" t="s">
        <v>517</v>
      </c>
      <c r="J55" s="101" t="str">
        <f>VLOOKUP(I55,Presupuesto!$B$11:$C$565,2,0)</f>
        <v>DECIMOCUARTO MES</v>
      </c>
      <c r="K55" s="98" t="str">
        <f t="shared" si="1"/>
        <v>Gestión Tecnologías de Información y Comunicación</v>
      </c>
      <c r="L55" s="98" t="s">
        <v>393</v>
      </c>
    </row>
    <row r="56" spans="3:12" ht="15.75" thickBot="1" x14ac:dyDescent="0.3">
      <c r="C56" s="136" t="s">
        <v>493</v>
      </c>
      <c r="D56" s="198"/>
      <c r="E56" s="151">
        <v>12</v>
      </c>
      <c r="F56" s="303">
        <f>HLOOKUP($C56,$BZ$2:$CM$3,2,0)</f>
        <v>2007.3</v>
      </c>
      <c r="G56" s="113">
        <f>D56*E56*F56</f>
        <v>0</v>
      </c>
      <c r="H56" s="165"/>
      <c r="I56" s="114" t="s">
        <v>494</v>
      </c>
      <c r="J56" s="114" t="str">
        <f>VLOOKUP(I56,Presupuesto!$B$11:$C$565,2,0)</f>
        <v>SUELDOS Y SALARIOS PERMANENTES</v>
      </c>
      <c r="K56" s="98" t="str">
        <f t="shared" si="1"/>
        <v>Gestión Tecnologías de Información y Comunicación</v>
      </c>
      <c r="L56" s="98" t="s">
        <v>393</v>
      </c>
    </row>
    <row r="57" spans="3:12" x14ac:dyDescent="0.25">
      <c r="C57" s="170" t="s">
        <v>58</v>
      </c>
      <c r="D57" s="162"/>
      <c r="E57" s="153">
        <v>0</v>
      </c>
      <c r="F57" s="100">
        <f>IF(E56=0,"",(G56/E56)/12*E56)</f>
        <v>0</v>
      </c>
      <c r="G57" s="97">
        <f>F57</f>
        <v>0</v>
      </c>
      <c r="H57" s="163"/>
      <c r="I57" s="116" t="s">
        <v>514</v>
      </c>
      <c r="J57" s="116" t="str">
        <f>VLOOKUP(I57,Presupuesto!$B$11:$C$565,2,0)</f>
        <v>AGUINALDO Y DECIMO CUARTO MES</v>
      </c>
      <c r="K57" s="98" t="str">
        <f t="shared" si="1"/>
        <v>Gestión Tecnologías de Información y Comunicación</v>
      </c>
      <c r="L57" s="98" t="s">
        <v>393</v>
      </c>
    </row>
    <row r="58" spans="3:12" ht="15.75" thickBot="1" x14ac:dyDescent="0.3">
      <c r="C58" s="171" t="s">
        <v>59</v>
      </c>
      <c r="D58" s="162"/>
      <c r="E58" s="153">
        <v>0</v>
      </c>
      <c r="F58" s="117">
        <f>IF(E56&lt;6,"",((E56-6)/12)*(G56/E56))</f>
        <v>0</v>
      </c>
      <c r="G58" s="97">
        <f>F58</f>
        <v>0</v>
      </c>
      <c r="H58" s="163"/>
      <c r="I58" s="101" t="s">
        <v>517</v>
      </c>
      <c r="J58" s="101" t="str">
        <f>VLOOKUP(I58,Presupuesto!$B$11:$C$565,2,0)</f>
        <v>DECIMOCUARTO MES</v>
      </c>
      <c r="K58" s="98" t="str">
        <f t="shared" si="1"/>
        <v>Gestión Tecnologías de Información y Comunicación</v>
      </c>
      <c r="L58" s="98" t="s">
        <v>393</v>
      </c>
    </row>
    <row r="59" spans="3:12" ht="15.75" thickBot="1" x14ac:dyDescent="0.3">
      <c r="C59" s="139" t="s">
        <v>83</v>
      </c>
      <c r="D59" s="198"/>
      <c r="E59" s="151">
        <v>12</v>
      </c>
      <c r="F59" s="138">
        <v>30000</v>
      </c>
      <c r="G59" s="113">
        <f>D59*E59*F59</f>
        <v>0</v>
      </c>
      <c r="H59" s="165"/>
      <c r="I59" s="114" t="s">
        <v>562</v>
      </c>
      <c r="J59" s="114" t="str">
        <f>VLOOKUP(I59,Presupuesto!$B$11:$C$565,2,0)</f>
        <v>CONTRATOS ESPECIALES</v>
      </c>
      <c r="K59" s="98" t="str">
        <f t="shared" si="1"/>
        <v>Gestión Tecnologías de Información y Comunicación</v>
      </c>
      <c r="L59" s="98" t="s">
        <v>393</v>
      </c>
    </row>
    <row r="60" spans="3:12" x14ac:dyDescent="0.25">
      <c r="C60" s="170" t="s">
        <v>58</v>
      </c>
      <c r="D60" s="162"/>
      <c r="E60" s="153">
        <v>0</v>
      </c>
      <c r="F60" s="117">
        <f>IF(E59=0,"",(G59/E59)/12*E59)</f>
        <v>0</v>
      </c>
      <c r="G60" s="97">
        <f>F60</f>
        <v>0</v>
      </c>
      <c r="H60" s="163"/>
      <c r="I60" s="101" t="s">
        <v>562</v>
      </c>
      <c r="J60" s="101" t="str">
        <f>VLOOKUP(I60,Presupuesto!$B$11:$C$565,2,0)</f>
        <v>CONTRATOS ESPECIALES</v>
      </c>
      <c r="K60" s="98" t="str">
        <f t="shared" si="1"/>
        <v>Gestión Tecnologías de Información y Comunicación</v>
      </c>
      <c r="L60" s="98" t="s">
        <v>392</v>
      </c>
    </row>
    <row r="61" spans="3:12" ht="15.75" thickBot="1" x14ac:dyDescent="0.3">
      <c r="C61" s="171" t="s">
        <v>59</v>
      </c>
      <c r="D61" s="162"/>
      <c r="E61" s="153">
        <v>0</v>
      </c>
      <c r="F61" s="100">
        <f>IF(E59&lt;6,"",((E59-6)/12)*(G59/E59))</f>
        <v>0</v>
      </c>
      <c r="G61" s="97">
        <f>F61</f>
        <v>0</v>
      </c>
      <c r="H61" s="163"/>
      <c r="I61" s="101" t="s">
        <v>562</v>
      </c>
      <c r="J61" s="101" t="str">
        <f>VLOOKUP(I61,Presupuesto!$B$11:$C$565,2,0)</f>
        <v>CONTRATOS ESPECIALES</v>
      </c>
      <c r="K61" s="98" t="str">
        <f t="shared" si="1"/>
        <v>Gestión Tecnologías de Información y Comunicación</v>
      </c>
      <c r="L61" s="98" t="s">
        <v>397</v>
      </c>
    </row>
    <row r="62" spans="3:12" ht="15.75" thickBot="1" x14ac:dyDescent="0.3">
      <c r="C62" s="139" t="s">
        <v>60</v>
      </c>
      <c r="D62" s="198"/>
      <c r="E62" s="151">
        <v>12</v>
      </c>
      <c r="F62" s="118">
        <v>30000</v>
      </c>
      <c r="G62" s="113">
        <f>D62*E62*F62</f>
        <v>0</v>
      </c>
      <c r="H62" s="165"/>
      <c r="I62" s="114" t="s">
        <v>703</v>
      </c>
      <c r="J62" s="114" t="str">
        <f>VLOOKUP(I62,Presupuesto!$B$11:$C$565,2,0)</f>
        <v>OTROS SERVICIOS TECNICOS Y PROFESIONALES</v>
      </c>
      <c r="K62" s="98" t="str">
        <f t="shared" si="1"/>
        <v>Gestión Tecnologías de Información y Comunicación</v>
      </c>
      <c r="L62" s="98" t="s">
        <v>392</v>
      </c>
    </row>
    <row r="63" spans="3:12" x14ac:dyDescent="0.25">
      <c r="C63" s="170" t="s">
        <v>58</v>
      </c>
      <c r="D63" s="162"/>
      <c r="E63" s="153">
        <v>0</v>
      </c>
      <c r="F63" s="100">
        <v>0</v>
      </c>
      <c r="G63" s="97">
        <f>F63</f>
        <v>0</v>
      </c>
      <c r="H63" s="163"/>
      <c r="I63" s="101" t="s">
        <v>703</v>
      </c>
      <c r="J63" s="101" t="str">
        <f>VLOOKUP(I63,Presupuesto!$B$11:$C$565,2,0)</f>
        <v>OTROS SERVICIOS TECNICOS Y PROFESIONALES</v>
      </c>
      <c r="K63" s="98" t="str">
        <f t="shared" si="1"/>
        <v>Gestión Tecnologías de Información y Comunicación</v>
      </c>
      <c r="L63" s="98" t="s">
        <v>392</v>
      </c>
    </row>
    <row r="64" spans="3:12" ht="15.75" thickBot="1" x14ac:dyDescent="0.3">
      <c r="C64" s="171" t="s">
        <v>59</v>
      </c>
      <c r="D64" s="162"/>
      <c r="E64" s="153">
        <v>0</v>
      </c>
      <c r="F64" s="100">
        <v>0</v>
      </c>
      <c r="G64" s="97">
        <f>F64</f>
        <v>0</v>
      </c>
      <c r="H64" s="163"/>
      <c r="I64" s="101" t="s">
        <v>703</v>
      </c>
      <c r="J64" s="101" t="str">
        <f>VLOOKUP(I64,Presupuesto!$B$11:$C$565,2,0)</f>
        <v>OTROS SERVICIOS TECNICOS Y PROFESIONALES</v>
      </c>
      <c r="K64" s="98" t="str">
        <f t="shared" si="1"/>
        <v>Gestión Tecnologías de Información y Comunicación</v>
      </c>
      <c r="L64" s="98" t="s">
        <v>392</v>
      </c>
    </row>
    <row r="65" spans="3:12" ht="15.75" thickBot="1" x14ac:dyDescent="0.3">
      <c r="C65" s="139" t="s">
        <v>61</v>
      </c>
      <c r="D65" s="198"/>
      <c r="E65" s="151">
        <v>12</v>
      </c>
      <c r="F65" s="118">
        <v>30000</v>
      </c>
      <c r="G65" s="113">
        <f>D65*E65*F65</f>
        <v>0</v>
      </c>
      <c r="H65" s="165"/>
      <c r="I65" s="114" t="s">
        <v>494</v>
      </c>
      <c r="J65" s="114" t="str">
        <f>VLOOKUP(I65,Presupuesto!$B$11:$C$565,2,0)</f>
        <v>SUELDOS Y SALARIOS PERMANENTES</v>
      </c>
      <c r="K65" s="98" t="str">
        <f t="shared" si="1"/>
        <v>Gestión Tecnologías de Información y Comunicación</v>
      </c>
      <c r="L65" s="98" t="s">
        <v>392</v>
      </c>
    </row>
    <row r="66" spans="3:12" x14ac:dyDescent="0.25">
      <c r="C66" s="170" t="s">
        <v>58</v>
      </c>
      <c r="D66" s="168"/>
      <c r="E66" s="130">
        <v>0</v>
      </c>
      <c r="F66" s="119">
        <f>IF(E65=0,"",(G65/E65)/12*E65)</f>
        <v>0</v>
      </c>
      <c r="G66" s="120">
        <f>F66</f>
        <v>0</v>
      </c>
      <c r="H66" s="163"/>
      <c r="I66" s="101" t="s">
        <v>514</v>
      </c>
      <c r="J66" s="101" t="str">
        <f>VLOOKUP(I66,Presupuesto!$B$11:$C$565,2,0)</f>
        <v>AGUINALDO Y DECIMO CUARTO MES</v>
      </c>
      <c r="K66" s="98" t="str">
        <f t="shared" si="1"/>
        <v>Gestión Tecnologías de Información y Comunicación</v>
      </c>
      <c r="L66" s="98" t="s">
        <v>392</v>
      </c>
    </row>
    <row r="67" spans="3:12" ht="15.75" thickBot="1" x14ac:dyDescent="0.3">
      <c r="C67" s="172" t="s">
        <v>59</v>
      </c>
      <c r="D67" s="161"/>
      <c r="E67" s="131">
        <v>0</v>
      </c>
      <c r="F67" s="105">
        <f>IF(E65&lt;6,"",((E65-6)/12)*(G65/E65))</f>
        <v>0</v>
      </c>
      <c r="G67" s="105">
        <f>F67</f>
        <v>0</v>
      </c>
      <c r="H67" s="161"/>
      <c r="I67" s="106" t="s">
        <v>517</v>
      </c>
      <c r="J67" s="124" t="str">
        <f>VLOOKUP(I67,Presupuesto!$B$11:$C$565,2,0)</f>
        <v>DECIMOCUARTO MES</v>
      </c>
      <c r="K67" s="106" t="str">
        <f t="shared" si="1"/>
        <v>Gestión Tecnologías de Información y Comunicación</v>
      </c>
      <c r="L67" s="124" t="s">
        <v>392</v>
      </c>
    </row>
    <row r="69" spans="3:12" ht="15.75" thickBot="1" x14ac:dyDescent="0.3">
      <c r="K69" s="152"/>
    </row>
    <row r="70" spans="3:12" ht="15.75" thickBot="1" x14ac:dyDescent="0.3">
      <c r="C70" s="69" t="s">
        <v>43</v>
      </c>
      <c r="D70" s="30">
        <f>SUM(G77:G127)</f>
        <v>0</v>
      </c>
      <c r="E70" s="93"/>
      <c r="F70" s="93"/>
      <c r="G70" s="93"/>
      <c r="H70" s="76"/>
      <c r="I70" s="76"/>
      <c r="J70" s="76"/>
      <c r="K70" s="152"/>
    </row>
    <row r="71" spans="3:12" x14ac:dyDescent="0.25">
      <c r="D71" s="31"/>
      <c r="E71" s="93"/>
      <c r="F71" s="93"/>
      <c r="G71" s="93"/>
      <c r="H71" s="76"/>
      <c r="I71" s="76"/>
      <c r="J71" s="76"/>
      <c r="K71" s="152"/>
    </row>
    <row r="72" spans="3:12" x14ac:dyDescent="0.25">
      <c r="D72" s="31"/>
      <c r="E72" s="93"/>
      <c r="F72" s="93"/>
      <c r="G72" s="93"/>
      <c r="H72" s="76"/>
      <c r="I72" s="76"/>
      <c r="J72" s="76"/>
      <c r="K72" s="152"/>
    </row>
    <row r="73" spans="3:12" ht="15.75" x14ac:dyDescent="0.25">
      <c r="C73" s="201" t="s">
        <v>390</v>
      </c>
      <c r="D73" s="368"/>
      <c r="E73" s="93"/>
      <c r="F73" s="93"/>
      <c r="G73" s="93"/>
      <c r="H73" s="76"/>
      <c r="I73" s="76"/>
      <c r="J73" s="76"/>
      <c r="K73" s="152"/>
    </row>
    <row r="74" spans="3:12" ht="18.75" x14ac:dyDescent="0.25">
      <c r="C74" s="209" t="e">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#N/A</v>
      </c>
      <c r="D74" s="31"/>
      <c r="E74" s="93"/>
      <c r="F74" s="93"/>
      <c r="G74" s="93"/>
      <c r="H74" s="76"/>
      <c r="I74" s="76"/>
      <c r="J74" s="76"/>
      <c r="K74" s="152"/>
    </row>
    <row r="75" spans="3:12" ht="15.75" thickBot="1" x14ac:dyDescent="0.3">
      <c r="C75" s="176"/>
      <c r="D75" s="31"/>
      <c r="E75" s="93"/>
      <c r="F75" s="93"/>
      <c r="G75" s="93"/>
      <c r="H75" s="76"/>
      <c r="I75" s="76"/>
      <c r="J75" s="76"/>
      <c r="K75" s="152"/>
    </row>
    <row r="76" spans="3:12" ht="30.75" thickBot="1" x14ac:dyDescent="0.3">
      <c r="C76" s="133" t="s">
        <v>44</v>
      </c>
      <c r="D76" s="137" t="s">
        <v>55</v>
      </c>
      <c r="E76" s="169" t="s">
        <v>56</v>
      </c>
      <c r="F76" s="137" t="s">
        <v>57</v>
      </c>
      <c r="G76" s="134" t="s">
        <v>27</v>
      </c>
      <c r="H76" s="132" t="s">
        <v>130</v>
      </c>
      <c r="I76" s="135" t="s">
        <v>46</v>
      </c>
      <c r="J76" s="135" t="s">
        <v>131</v>
      </c>
      <c r="K76" s="135" t="s">
        <v>408</v>
      </c>
      <c r="L76" s="135" t="s">
        <v>409</v>
      </c>
    </row>
    <row r="77" spans="3:12" ht="15.75" thickBot="1" x14ac:dyDescent="0.3">
      <c r="C77" s="136" t="s">
        <v>480</v>
      </c>
      <c r="D77" s="198"/>
      <c r="E77" s="151">
        <v>12</v>
      </c>
      <c r="F77" s="303">
        <f>HLOOKUP($C77,$BZ$2:$CM$3,2,0)</f>
        <v>43674.39</v>
      </c>
      <c r="G77" s="113">
        <f>D77*E77*F77</f>
        <v>0</v>
      </c>
      <c r="H77" s="165"/>
      <c r="I77" s="114" t="s">
        <v>494</v>
      </c>
      <c r="J77" s="114" t="str">
        <f>VLOOKUP(I77,Presupuesto!$B$11:$C$565,2,0)</f>
        <v>SUELDOS Y SALARIOS PERMANENTES</v>
      </c>
      <c r="K77" s="217" t="s">
        <v>1452</v>
      </c>
      <c r="L77" s="98" t="s">
        <v>392</v>
      </c>
    </row>
    <row r="78" spans="3:12" x14ac:dyDescent="0.25">
      <c r="C78" s="170" t="s">
        <v>58</v>
      </c>
      <c r="D78" s="162"/>
      <c r="E78" s="153">
        <v>0</v>
      </c>
      <c r="F78" s="100">
        <f>IF(E77=0,"",(G77/E77)/12*E77)</f>
        <v>0</v>
      </c>
      <c r="G78" s="97">
        <f>F78</f>
        <v>0</v>
      </c>
      <c r="H78" s="163"/>
      <c r="I78" s="116" t="s">
        <v>514</v>
      </c>
      <c r="J78" s="116" t="str">
        <f>VLOOKUP(I78,Presupuesto!$B$11:$C$565,2,0)</f>
        <v>AGUINALDO Y DECIMO CUARTO MES</v>
      </c>
      <c r="K78" s="98" t="str">
        <f t="shared" ref="K78:K109" si="2">$K$77</f>
        <v>Posgrado</v>
      </c>
      <c r="L78" s="98" t="s">
        <v>410</v>
      </c>
    </row>
    <row r="79" spans="3:12" ht="15.75" thickBot="1" x14ac:dyDescent="0.3">
      <c r="C79" s="171" t="s">
        <v>59</v>
      </c>
      <c r="D79" s="162"/>
      <c r="E79" s="153">
        <v>0</v>
      </c>
      <c r="F79" s="117">
        <f>IF(E77&lt;6,"",((E77-6)/12)*(G77/E77))</f>
        <v>0</v>
      </c>
      <c r="G79" s="97">
        <f>F79</f>
        <v>0</v>
      </c>
      <c r="H79" s="163"/>
      <c r="I79" s="101" t="s">
        <v>517</v>
      </c>
      <c r="J79" s="101" t="str">
        <f>VLOOKUP(I79,Presupuesto!$B$11:$C$565,2,0)</f>
        <v>DECIMOCUARTO MES</v>
      </c>
      <c r="K79" s="98" t="str">
        <f t="shared" si="2"/>
        <v>Posgrado</v>
      </c>
      <c r="L79" s="98" t="s">
        <v>393</v>
      </c>
    </row>
    <row r="80" spans="3:12" ht="15.75" thickBot="1" x14ac:dyDescent="0.3">
      <c r="C80" s="136" t="s">
        <v>481</v>
      </c>
      <c r="D80" s="198"/>
      <c r="E80" s="151">
        <v>12</v>
      </c>
      <c r="F80" s="303">
        <f>HLOOKUP($C80,$BZ$2:$CM$3,2,0)</f>
        <v>39703.99</v>
      </c>
      <c r="G80" s="113">
        <f>D80*E80*F80</f>
        <v>0</v>
      </c>
      <c r="H80" s="165"/>
      <c r="I80" s="114" t="s">
        <v>494</v>
      </c>
      <c r="J80" s="114" t="str">
        <f>VLOOKUP(I80,Presupuesto!$B$11:$C$565,2,0)</f>
        <v>SUELDOS Y SALARIOS PERMANENTES</v>
      </c>
      <c r="K80" s="98" t="str">
        <f t="shared" si="2"/>
        <v>Posgrado</v>
      </c>
      <c r="L80" s="98" t="s">
        <v>393</v>
      </c>
    </row>
    <row r="81" spans="3:12" x14ac:dyDescent="0.25">
      <c r="C81" s="170" t="s">
        <v>58</v>
      </c>
      <c r="D81" s="162"/>
      <c r="E81" s="153">
        <v>0</v>
      </c>
      <c r="F81" s="100">
        <f>IF(E80=0,"",(G80/E80)/12*E80)</f>
        <v>0</v>
      </c>
      <c r="G81" s="97">
        <f>F81</f>
        <v>0</v>
      </c>
      <c r="H81" s="163"/>
      <c r="I81" s="116" t="s">
        <v>514</v>
      </c>
      <c r="J81" s="116" t="str">
        <f>VLOOKUP(I81,Presupuesto!$B$11:$C$565,2,0)</f>
        <v>AGUINALDO Y DECIMO CUARTO MES</v>
      </c>
      <c r="K81" s="98" t="str">
        <f t="shared" si="2"/>
        <v>Posgrado</v>
      </c>
      <c r="L81" s="98" t="s">
        <v>393</v>
      </c>
    </row>
    <row r="82" spans="3:12" ht="15.75" thickBot="1" x14ac:dyDescent="0.3">
      <c r="C82" s="171" t="s">
        <v>59</v>
      </c>
      <c r="D82" s="162"/>
      <c r="E82" s="153">
        <v>0</v>
      </c>
      <c r="F82" s="117">
        <f>IF(E80&lt;6,"",((E80-6)/12)*(G80/E80))</f>
        <v>0</v>
      </c>
      <c r="G82" s="97">
        <f>F82</f>
        <v>0</v>
      </c>
      <c r="H82" s="163"/>
      <c r="I82" s="101" t="s">
        <v>517</v>
      </c>
      <c r="J82" s="101" t="str">
        <f>VLOOKUP(I82,Presupuesto!$B$11:$C$565,2,0)</f>
        <v>DECIMOCUARTO MES</v>
      </c>
      <c r="K82" s="98" t="str">
        <f t="shared" si="2"/>
        <v>Posgrado</v>
      </c>
      <c r="L82" s="98" t="s">
        <v>393</v>
      </c>
    </row>
    <row r="83" spans="3:12" ht="15.75" thickBot="1" x14ac:dyDescent="0.3">
      <c r="C83" s="136" t="s">
        <v>482</v>
      </c>
      <c r="D83" s="198"/>
      <c r="E83" s="151">
        <v>12</v>
      </c>
      <c r="F83" s="303">
        <f>HLOOKUP($C83,$BZ$2:$CM$3,2,0)</f>
        <v>35733.589999999997</v>
      </c>
      <c r="G83" s="113">
        <f>D83*E83*F83</f>
        <v>0</v>
      </c>
      <c r="H83" s="165"/>
      <c r="I83" s="114" t="s">
        <v>494</v>
      </c>
      <c r="J83" s="114" t="str">
        <f>VLOOKUP(I83,Presupuesto!$B$11:$C$565,2,0)</f>
        <v>SUELDOS Y SALARIOS PERMANENTES</v>
      </c>
      <c r="K83" s="98" t="str">
        <f t="shared" si="2"/>
        <v>Posgrado</v>
      </c>
      <c r="L83" s="98" t="s">
        <v>393</v>
      </c>
    </row>
    <row r="84" spans="3:12" x14ac:dyDescent="0.25">
      <c r="C84" s="170" t="s">
        <v>58</v>
      </c>
      <c r="D84" s="162"/>
      <c r="E84" s="153">
        <v>0</v>
      </c>
      <c r="F84" s="100">
        <f>IF(E83=0,"",(G83/E83)/12*E83)</f>
        <v>0</v>
      </c>
      <c r="G84" s="97">
        <f>F84</f>
        <v>0</v>
      </c>
      <c r="H84" s="163"/>
      <c r="I84" s="116" t="s">
        <v>514</v>
      </c>
      <c r="J84" s="116" t="str">
        <f>VLOOKUP(I84,Presupuesto!$B$11:$C$565,2,0)</f>
        <v>AGUINALDO Y DECIMO CUARTO MES</v>
      </c>
      <c r="K84" s="98" t="str">
        <f t="shared" si="2"/>
        <v>Posgrado</v>
      </c>
      <c r="L84" s="98" t="s">
        <v>393</v>
      </c>
    </row>
    <row r="85" spans="3:12" ht="15.75" thickBot="1" x14ac:dyDescent="0.3">
      <c r="C85" s="171" t="s">
        <v>59</v>
      </c>
      <c r="D85" s="162"/>
      <c r="E85" s="153">
        <v>0</v>
      </c>
      <c r="F85" s="117">
        <f>IF(E83&lt;6,"",((E83-6)/12)*(G83/E83))</f>
        <v>0</v>
      </c>
      <c r="G85" s="97">
        <f>F85</f>
        <v>0</v>
      </c>
      <c r="H85" s="163"/>
      <c r="I85" s="101" t="s">
        <v>517</v>
      </c>
      <c r="J85" s="101" t="str">
        <f>VLOOKUP(I85,Presupuesto!$B$11:$C$565,2,0)</f>
        <v>DECIMOCUARTO MES</v>
      </c>
      <c r="K85" s="98" t="str">
        <f t="shared" si="2"/>
        <v>Posgrado</v>
      </c>
      <c r="L85" s="98" t="s">
        <v>393</v>
      </c>
    </row>
    <row r="86" spans="3:12" ht="15.75" thickBot="1" x14ac:dyDescent="0.3">
      <c r="C86" s="136" t="s">
        <v>483</v>
      </c>
      <c r="D86" s="198"/>
      <c r="E86" s="151">
        <v>12</v>
      </c>
      <c r="F86" s="303">
        <f>HLOOKUP($C86,$BZ$2:$CM$3,2,0)</f>
        <v>31763.19</v>
      </c>
      <c r="G86" s="113">
        <f>D86*E86*F86</f>
        <v>0</v>
      </c>
      <c r="H86" s="165"/>
      <c r="I86" s="114" t="s">
        <v>494</v>
      </c>
      <c r="J86" s="114" t="str">
        <f>VLOOKUP(I86,Presupuesto!$B$11:$C$565,2,0)</f>
        <v>SUELDOS Y SALARIOS PERMANENTES</v>
      </c>
      <c r="K86" s="98" t="str">
        <f t="shared" si="2"/>
        <v>Posgrado</v>
      </c>
      <c r="L86" s="98" t="s">
        <v>393</v>
      </c>
    </row>
    <row r="87" spans="3:12" x14ac:dyDescent="0.25">
      <c r="C87" s="170" t="s">
        <v>58</v>
      </c>
      <c r="D87" s="162"/>
      <c r="E87" s="153">
        <v>0</v>
      </c>
      <c r="F87" s="100">
        <f>IF(E86=0,"",(G86/E86)/12*E86)</f>
        <v>0</v>
      </c>
      <c r="G87" s="97">
        <f>F87</f>
        <v>0</v>
      </c>
      <c r="H87" s="163"/>
      <c r="I87" s="116" t="s">
        <v>514</v>
      </c>
      <c r="J87" s="116" t="str">
        <f>VLOOKUP(I87,Presupuesto!$B$11:$C$565,2,0)</f>
        <v>AGUINALDO Y DECIMO CUARTO MES</v>
      </c>
      <c r="K87" s="98" t="str">
        <f t="shared" si="2"/>
        <v>Posgrado</v>
      </c>
      <c r="L87" s="98" t="s">
        <v>393</v>
      </c>
    </row>
    <row r="88" spans="3:12" ht="15.75" thickBot="1" x14ac:dyDescent="0.3">
      <c r="C88" s="171" t="s">
        <v>59</v>
      </c>
      <c r="D88" s="162"/>
      <c r="E88" s="153">
        <v>0</v>
      </c>
      <c r="F88" s="117">
        <f>IF(E86&lt;6,"",((E86-6)/12)*(G86/E86))</f>
        <v>0</v>
      </c>
      <c r="G88" s="97">
        <f>F88</f>
        <v>0</v>
      </c>
      <c r="H88" s="163"/>
      <c r="I88" s="101" t="s">
        <v>517</v>
      </c>
      <c r="J88" s="101" t="str">
        <f>VLOOKUP(I88,Presupuesto!$B$11:$C$565,2,0)</f>
        <v>DECIMOCUARTO MES</v>
      </c>
      <c r="K88" s="98" t="str">
        <f t="shared" si="2"/>
        <v>Posgrado</v>
      </c>
      <c r="L88" s="98" t="s">
        <v>393</v>
      </c>
    </row>
    <row r="89" spans="3:12" ht="15.75" thickBot="1" x14ac:dyDescent="0.3">
      <c r="C89" s="136" t="s">
        <v>484</v>
      </c>
      <c r="D89" s="198"/>
      <c r="E89" s="151">
        <v>12</v>
      </c>
      <c r="F89" s="303">
        <f>HLOOKUP($C89,$BZ$2:$CM$3,2,0)</f>
        <v>29777.99</v>
      </c>
      <c r="G89" s="113">
        <f>D89*E89*F89</f>
        <v>0</v>
      </c>
      <c r="H89" s="165"/>
      <c r="I89" s="114" t="s">
        <v>494</v>
      </c>
      <c r="J89" s="114" t="str">
        <f>VLOOKUP(I89,Presupuesto!$B$11:$C$565,2,0)</f>
        <v>SUELDOS Y SALARIOS PERMANENTES</v>
      </c>
      <c r="K89" s="98" t="str">
        <f t="shared" si="2"/>
        <v>Posgrado</v>
      </c>
      <c r="L89" s="98" t="s">
        <v>393</v>
      </c>
    </row>
    <row r="90" spans="3:12" x14ac:dyDescent="0.25">
      <c r="C90" s="170" t="s">
        <v>58</v>
      </c>
      <c r="D90" s="162"/>
      <c r="E90" s="153">
        <v>0</v>
      </c>
      <c r="F90" s="100">
        <f>IF(E89=0,"",(G89/E89)/12*E89)</f>
        <v>0</v>
      </c>
      <c r="G90" s="97">
        <f>F90</f>
        <v>0</v>
      </c>
      <c r="H90" s="163"/>
      <c r="I90" s="116" t="s">
        <v>514</v>
      </c>
      <c r="J90" s="116" t="str">
        <f>VLOOKUP(I90,Presupuesto!$B$11:$C$565,2,0)</f>
        <v>AGUINALDO Y DECIMO CUARTO MES</v>
      </c>
      <c r="K90" s="98" t="str">
        <f t="shared" si="2"/>
        <v>Posgrado</v>
      </c>
      <c r="L90" s="98" t="s">
        <v>393</v>
      </c>
    </row>
    <row r="91" spans="3:12" ht="15.75" thickBot="1" x14ac:dyDescent="0.3">
      <c r="C91" s="171" t="s">
        <v>59</v>
      </c>
      <c r="D91" s="162"/>
      <c r="E91" s="153">
        <v>0</v>
      </c>
      <c r="F91" s="117">
        <f>IF(E89&lt;6,"",((E89-6)/12)*(G89/E89))</f>
        <v>0</v>
      </c>
      <c r="G91" s="97">
        <f>F91</f>
        <v>0</v>
      </c>
      <c r="H91" s="163"/>
      <c r="I91" s="101" t="s">
        <v>517</v>
      </c>
      <c r="J91" s="101" t="str">
        <f>VLOOKUP(I91,Presupuesto!$B$11:$C$565,2,0)</f>
        <v>DECIMOCUARTO MES</v>
      </c>
      <c r="K91" s="98" t="str">
        <f t="shared" si="2"/>
        <v>Posgrado</v>
      </c>
      <c r="L91" s="98" t="s">
        <v>393</v>
      </c>
    </row>
    <row r="92" spans="3:12" ht="15.75" thickBot="1" x14ac:dyDescent="0.3">
      <c r="C92" s="136" t="s">
        <v>485</v>
      </c>
      <c r="D92" s="198"/>
      <c r="E92" s="151">
        <v>12</v>
      </c>
      <c r="F92" s="303">
        <f>HLOOKUP($C92,$BZ$2:$CM$3,2,0)</f>
        <v>27792.79</v>
      </c>
      <c r="G92" s="113">
        <f>D92*E92*F92</f>
        <v>0</v>
      </c>
      <c r="H92" s="165"/>
      <c r="I92" s="114" t="s">
        <v>494</v>
      </c>
      <c r="J92" s="114" t="str">
        <f>VLOOKUP(I92,Presupuesto!$B$11:$C$565,2,0)</f>
        <v>SUELDOS Y SALARIOS PERMANENTES</v>
      </c>
      <c r="K92" s="98" t="str">
        <f t="shared" si="2"/>
        <v>Posgrado</v>
      </c>
      <c r="L92" s="98" t="s">
        <v>393</v>
      </c>
    </row>
    <row r="93" spans="3:12" x14ac:dyDescent="0.25">
      <c r="C93" s="170" t="s">
        <v>58</v>
      </c>
      <c r="D93" s="162"/>
      <c r="E93" s="153">
        <v>0</v>
      </c>
      <c r="F93" s="100">
        <f>IF(E92=0,"",(G92/E92)/12*E92)</f>
        <v>0</v>
      </c>
      <c r="G93" s="97">
        <f>F93</f>
        <v>0</v>
      </c>
      <c r="H93" s="163"/>
      <c r="I93" s="116" t="s">
        <v>514</v>
      </c>
      <c r="J93" s="116" t="str">
        <f>VLOOKUP(I93,Presupuesto!$B$11:$C$565,2,0)</f>
        <v>AGUINALDO Y DECIMO CUARTO MES</v>
      </c>
      <c r="K93" s="98" t="str">
        <f t="shared" si="2"/>
        <v>Posgrado</v>
      </c>
      <c r="L93" s="98" t="s">
        <v>393</v>
      </c>
    </row>
    <row r="94" spans="3:12" ht="15.75" thickBot="1" x14ac:dyDescent="0.3">
      <c r="C94" s="171" t="s">
        <v>59</v>
      </c>
      <c r="D94" s="162"/>
      <c r="E94" s="153">
        <v>0</v>
      </c>
      <c r="F94" s="117">
        <f>IF(E92&lt;6,"",((E92-6)/12)*(G92/E92))</f>
        <v>0</v>
      </c>
      <c r="G94" s="97">
        <f>F94</f>
        <v>0</v>
      </c>
      <c r="H94" s="163"/>
      <c r="I94" s="101" t="s">
        <v>517</v>
      </c>
      <c r="J94" s="101" t="str">
        <f>VLOOKUP(I94,Presupuesto!$B$11:$C$565,2,0)</f>
        <v>DECIMOCUARTO MES</v>
      </c>
      <c r="K94" s="98" t="str">
        <f t="shared" si="2"/>
        <v>Posgrado</v>
      </c>
      <c r="L94" s="98" t="s">
        <v>393</v>
      </c>
    </row>
    <row r="95" spans="3:12" ht="15.75" thickBot="1" x14ac:dyDescent="0.3">
      <c r="C95" s="136" t="s">
        <v>486</v>
      </c>
      <c r="D95" s="198"/>
      <c r="E95" s="151">
        <v>12</v>
      </c>
      <c r="F95" s="303">
        <f>HLOOKUP($C95,$BZ$2:$CM$3,2,0)</f>
        <v>18859.39</v>
      </c>
      <c r="G95" s="113">
        <f>D95*E95*F95</f>
        <v>0</v>
      </c>
      <c r="H95" s="165"/>
      <c r="I95" s="114" t="s">
        <v>494</v>
      </c>
      <c r="J95" s="114" t="str">
        <f>VLOOKUP(I95,Presupuesto!$B$11:$C$565,2,0)</f>
        <v>SUELDOS Y SALARIOS PERMANENTES</v>
      </c>
      <c r="K95" s="98" t="str">
        <f t="shared" si="2"/>
        <v>Posgrado</v>
      </c>
      <c r="L95" s="98" t="s">
        <v>393</v>
      </c>
    </row>
    <row r="96" spans="3:12" x14ac:dyDescent="0.25">
      <c r="C96" s="170" t="s">
        <v>58</v>
      </c>
      <c r="D96" s="162"/>
      <c r="E96" s="153">
        <v>0</v>
      </c>
      <c r="F96" s="100">
        <f>IF(E95=0,"",(G95/E95)/12*E95)</f>
        <v>0</v>
      </c>
      <c r="G96" s="97">
        <f>F96</f>
        <v>0</v>
      </c>
      <c r="H96" s="163"/>
      <c r="I96" s="116" t="s">
        <v>514</v>
      </c>
      <c r="J96" s="116" t="str">
        <f>VLOOKUP(I96,Presupuesto!$B$11:$C$565,2,0)</f>
        <v>AGUINALDO Y DECIMO CUARTO MES</v>
      </c>
      <c r="K96" s="98" t="str">
        <f t="shared" si="2"/>
        <v>Posgrado</v>
      </c>
      <c r="L96" s="98" t="s">
        <v>393</v>
      </c>
    </row>
    <row r="97" spans="3:12" ht="15.75" thickBot="1" x14ac:dyDescent="0.3">
      <c r="C97" s="171" t="s">
        <v>59</v>
      </c>
      <c r="D97" s="162"/>
      <c r="E97" s="153">
        <v>0</v>
      </c>
      <c r="F97" s="117">
        <f>IF(E95&lt;6,"",((E95-6)/12)*(G95/E95))</f>
        <v>0</v>
      </c>
      <c r="G97" s="97">
        <f>F97</f>
        <v>0</v>
      </c>
      <c r="H97" s="163"/>
      <c r="I97" s="101" t="s">
        <v>517</v>
      </c>
      <c r="J97" s="101" t="str">
        <f>VLOOKUP(I97,Presupuesto!$B$11:$C$565,2,0)</f>
        <v>DECIMOCUARTO MES</v>
      </c>
      <c r="K97" s="98" t="str">
        <f t="shared" si="2"/>
        <v>Posgrado</v>
      </c>
      <c r="L97" s="98" t="s">
        <v>393</v>
      </c>
    </row>
    <row r="98" spans="3:12" ht="15.75" thickBot="1" x14ac:dyDescent="0.3">
      <c r="C98" s="136" t="s">
        <v>487</v>
      </c>
      <c r="D98" s="198"/>
      <c r="E98" s="151">
        <v>12</v>
      </c>
      <c r="F98" s="303">
        <f>HLOOKUP($C98,$BZ$2:$CM$3,2,0)</f>
        <v>17866.8</v>
      </c>
      <c r="G98" s="113">
        <f>D98*E98*F98</f>
        <v>0</v>
      </c>
      <c r="H98" s="165"/>
      <c r="I98" s="114" t="s">
        <v>494</v>
      </c>
      <c r="J98" s="114" t="str">
        <f>VLOOKUP(I98,Presupuesto!$B$11:$C$565,2,0)</f>
        <v>SUELDOS Y SALARIOS PERMANENTES</v>
      </c>
      <c r="K98" s="98" t="str">
        <f t="shared" si="2"/>
        <v>Posgrado</v>
      </c>
      <c r="L98" s="98" t="s">
        <v>393</v>
      </c>
    </row>
    <row r="99" spans="3:12" x14ac:dyDescent="0.25">
      <c r="C99" s="170" t="s">
        <v>58</v>
      </c>
      <c r="D99" s="162"/>
      <c r="E99" s="153">
        <v>0</v>
      </c>
      <c r="F99" s="100">
        <f>IF(E98=0,"",(G98/E98)/12*E98)</f>
        <v>0</v>
      </c>
      <c r="G99" s="97">
        <f>F99</f>
        <v>0</v>
      </c>
      <c r="H99" s="163"/>
      <c r="I99" s="116" t="s">
        <v>514</v>
      </c>
      <c r="J99" s="116" t="str">
        <f>VLOOKUP(I99,Presupuesto!$B$11:$C$565,2,0)</f>
        <v>AGUINALDO Y DECIMO CUARTO MES</v>
      </c>
      <c r="K99" s="98" t="str">
        <f t="shared" si="2"/>
        <v>Posgrado</v>
      </c>
      <c r="L99" s="98" t="s">
        <v>393</v>
      </c>
    </row>
    <row r="100" spans="3:12" ht="15.75" thickBot="1" x14ac:dyDescent="0.3">
      <c r="C100" s="171" t="s">
        <v>59</v>
      </c>
      <c r="D100" s="162"/>
      <c r="E100" s="153">
        <v>0</v>
      </c>
      <c r="F100" s="117">
        <f>IF(E98&lt;6,"",((E98-6)/12)*(G98/E98))</f>
        <v>0</v>
      </c>
      <c r="G100" s="97">
        <f>F100</f>
        <v>0</v>
      </c>
      <c r="H100" s="163"/>
      <c r="I100" s="101" t="s">
        <v>517</v>
      </c>
      <c r="J100" s="101" t="str">
        <f>VLOOKUP(I100,Presupuesto!$B$11:$C$565,2,0)</f>
        <v>DECIMOCUARTO MES</v>
      </c>
      <c r="K100" s="98" t="str">
        <f t="shared" si="2"/>
        <v>Posgrado</v>
      </c>
      <c r="L100" s="98" t="s">
        <v>393</v>
      </c>
    </row>
    <row r="101" spans="3:12" ht="15.75" thickBot="1" x14ac:dyDescent="0.3">
      <c r="C101" s="136" t="s">
        <v>488</v>
      </c>
      <c r="D101" s="198"/>
      <c r="E101" s="151">
        <v>12</v>
      </c>
      <c r="F101" s="303">
        <f>HLOOKUP($C101,$BZ$2:$CM$3,2,0)</f>
        <v>13896.4</v>
      </c>
      <c r="G101" s="113">
        <f>D101*E101*F101</f>
        <v>0</v>
      </c>
      <c r="H101" s="165"/>
      <c r="I101" s="114" t="s">
        <v>494</v>
      </c>
      <c r="J101" s="114" t="str">
        <f>VLOOKUP(I101,Presupuesto!$B$11:$C$565,2,0)</f>
        <v>SUELDOS Y SALARIOS PERMANENTES</v>
      </c>
      <c r="K101" s="98" t="str">
        <f t="shared" si="2"/>
        <v>Posgrado</v>
      </c>
      <c r="L101" s="98" t="s">
        <v>393</v>
      </c>
    </row>
    <row r="102" spans="3:12" x14ac:dyDescent="0.25">
      <c r="C102" s="170" t="s">
        <v>58</v>
      </c>
      <c r="D102" s="162"/>
      <c r="E102" s="153">
        <v>0</v>
      </c>
      <c r="F102" s="100">
        <f>IF(E101=0,"",(G101/E101)/12*E101)</f>
        <v>0</v>
      </c>
      <c r="G102" s="97">
        <f>F102</f>
        <v>0</v>
      </c>
      <c r="H102" s="163"/>
      <c r="I102" s="116" t="s">
        <v>514</v>
      </c>
      <c r="J102" s="116" t="str">
        <f>VLOOKUP(I102,Presupuesto!$B$11:$C$565,2,0)</f>
        <v>AGUINALDO Y DECIMO CUARTO MES</v>
      </c>
      <c r="K102" s="98" t="str">
        <f t="shared" si="2"/>
        <v>Posgrado</v>
      </c>
      <c r="L102" s="98" t="s">
        <v>393</v>
      </c>
    </row>
    <row r="103" spans="3:12" ht="15.75" thickBot="1" x14ac:dyDescent="0.3">
      <c r="C103" s="171" t="s">
        <v>59</v>
      </c>
      <c r="D103" s="162"/>
      <c r="E103" s="153">
        <v>0</v>
      </c>
      <c r="F103" s="117">
        <f>IF(E101&lt;6,"",((E101-6)/12)*(G101/E101))</f>
        <v>0</v>
      </c>
      <c r="G103" s="97">
        <f>F103</f>
        <v>0</v>
      </c>
      <c r="H103" s="163"/>
      <c r="I103" s="101" t="s">
        <v>517</v>
      </c>
      <c r="J103" s="101" t="str">
        <f>VLOOKUP(I103,Presupuesto!$B$11:$C$565,2,0)</f>
        <v>DECIMOCUARTO MES</v>
      </c>
      <c r="K103" s="98" t="str">
        <f t="shared" si="2"/>
        <v>Posgrado</v>
      </c>
      <c r="L103" s="98" t="s">
        <v>393</v>
      </c>
    </row>
    <row r="104" spans="3:12" ht="15.75" thickBot="1" x14ac:dyDescent="0.3">
      <c r="C104" s="136" t="s">
        <v>489</v>
      </c>
      <c r="D104" s="198"/>
      <c r="E104" s="151">
        <v>12</v>
      </c>
      <c r="F104" s="303">
        <f>HLOOKUP($C104,$BZ$2:$CM$3,2,0)</f>
        <v>15004.09</v>
      </c>
      <c r="G104" s="113">
        <f>D104*E104*F104</f>
        <v>0</v>
      </c>
      <c r="H104" s="165"/>
      <c r="I104" s="114" t="s">
        <v>494</v>
      </c>
      <c r="J104" s="114" t="str">
        <f>VLOOKUP(I104,Presupuesto!$B$11:$C$565,2,0)</f>
        <v>SUELDOS Y SALARIOS PERMANENTES</v>
      </c>
      <c r="K104" s="98" t="str">
        <f t="shared" si="2"/>
        <v>Posgrado</v>
      </c>
      <c r="L104" s="98" t="s">
        <v>393</v>
      </c>
    </row>
    <row r="105" spans="3:12" x14ac:dyDescent="0.25">
      <c r="C105" s="170" t="s">
        <v>58</v>
      </c>
      <c r="D105" s="162"/>
      <c r="E105" s="153">
        <v>0</v>
      </c>
      <c r="F105" s="100">
        <f>IF(E104=0,"",(G104/E104)/12*E104)</f>
        <v>0</v>
      </c>
      <c r="G105" s="97">
        <f>F105</f>
        <v>0</v>
      </c>
      <c r="H105" s="163"/>
      <c r="I105" s="116" t="s">
        <v>514</v>
      </c>
      <c r="J105" s="116" t="str">
        <f>VLOOKUP(I105,Presupuesto!$B$11:$C$565,2,0)</f>
        <v>AGUINALDO Y DECIMO CUARTO MES</v>
      </c>
      <c r="K105" s="98" t="str">
        <f t="shared" si="2"/>
        <v>Posgrado</v>
      </c>
      <c r="L105" s="98" t="s">
        <v>393</v>
      </c>
    </row>
    <row r="106" spans="3:12" ht="15.75" thickBot="1" x14ac:dyDescent="0.3">
      <c r="C106" s="171" t="s">
        <v>59</v>
      </c>
      <c r="D106" s="162"/>
      <c r="E106" s="153">
        <v>0</v>
      </c>
      <c r="F106" s="117">
        <f>IF(E104&lt;6,"",((E104-6)/12)*(G104/E104))</f>
        <v>0</v>
      </c>
      <c r="G106" s="97">
        <f>F106</f>
        <v>0</v>
      </c>
      <c r="H106" s="163"/>
      <c r="I106" s="101" t="s">
        <v>517</v>
      </c>
      <c r="J106" s="101" t="str">
        <f>VLOOKUP(I106,Presupuesto!$B$11:$C$565,2,0)</f>
        <v>DECIMOCUARTO MES</v>
      </c>
      <c r="K106" s="98" t="str">
        <f t="shared" si="2"/>
        <v>Posgrado</v>
      </c>
      <c r="L106" s="98" t="s">
        <v>393</v>
      </c>
    </row>
    <row r="107" spans="3:12" ht="15.75" thickBot="1" x14ac:dyDescent="0.3">
      <c r="C107" s="136" t="s">
        <v>490</v>
      </c>
      <c r="D107" s="198"/>
      <c r="E107" s="151">
        <v>12</v>
      </c>
      <c r="F107" s="303">
        <f>HLOOKUP($C107,$BZ$2:$CM$3,2,0)</f>
        <v>13238.9</v>
      </c>
      <c r="G107" s="113">
        <f>D107*E107*F107</f>
        <v>0</v>
      </c>
      <c r="H107" s="165"/>
      <c r="I107" s="114" t="s">
        <v>494</v>
      </c>
      <c r="J107" s="114" t="str">
        <f>VLOOKUP(I107,Presupuesto!$B$11:$C$565,2,0)</f>
        <v>SUELDOS Y SALARIOS PERMANENTES</v>
      </c>
      <c r="K107" s="98" t="str">
        <f t="shared" si="2"/>
        <v>Posgrado</v>
      </c>
      <c r="L107" s="98" t="s">
        <v>393</v>
      </c>
    </row>
    <row r="108" spans="3:12" x14ac:dyDescent="0.25">
      <c r="C108" s="170" t="s">
        <v>58</v>
      </c>
      <c r="D108" s="162"/>
      <c r="E108" s="153">
        <v>0</v>
      </c>
      <c r="F108" s="100">
        <f>IF(E107=0,"",(G107/E107)/12*E107)</f>
        <v>0</v>
      </c>
      <c r="G108" s="97">
        <f>F108</f>
        <v>0</v>
      </c>
      <c r="H108" s="163"/>
      <c r="I108" s="116" t="s">
        <v>514</v>
      </c>
      <c r="J108" s="116" t="str">
        <f>VLOOKUP(I108,Presupuesto!$B$11:$C$565,2,0)</f>
        <v>AGUINALDO Y DECIMO CUARTO MES</v>
      </c>
      <c r="K108" s="98" t="str">
        <f t="shared" si="2"/>
        <v>Posgrado</v>
      </c>
      <c r="L108" s="98" t="s">
        <v>393</v>
      </c>
    </row>
    <row r="109" spans="3:12" ht="15.75" thickBot="1" x14ac:dyDescent="0.3">
      <c r="C109" s="171" t="s">
        <v>59</v>
      </c>
      <c r="D109" s="162"/>
      <c r="E109" s="153">
        <v>0</v>
      </c>
      <c r="F109" s="117">
        <f>IF(E107&lt;6,"",((E107-6)/12)*(G107/E107))</f>
        <v>0</v>
      </c>
      <c r="G109" s="97">
        <f>F109</f>
        <v>0</v>
      </c>
      <c r="H109" s="163"/>
      <c r="I109" s="101" t="s">
        <v>517</v>
      </c>
      <c r="J109" s="101" t="str">
        <f>VLOOKUP(I109,Presupuesto!$B$11:$C$565,2,0)</f>
        <v>DECIMOCUARTO MES</v>
      </c>
      <c r="K109" s="98" t="str">
        <f t="shared" si="2"/>
        <v>Posgrado</v>
      </c>
      <c r="L109" s="98" t="s">
        <v>393</v>
      </c>
    </row>
    <row r="110" spans="3:12" ht="15.75" thickBot="1" x14ac:dyDescent="0.3">
      <c r="C110" s="136" t="s">
        <v>491</v>
      </c>
      <c r="D110" s="198"/>
      <c r="E110" s="151">
        <v>12</v>
      </c>
      <c r="F110" s="303">
        <f>HLOOKUP($C110,$BZ$2:$CM$3,2,0)</f>
        <v>12356.31</v>
      </c>
      <c r="G110" s="113">
        <f>D110*E110*F110</f>
        <v>0</v>
      </c>
      <c r="H110" s="165"/>
      <c r="I110" s="114" t="s">
        <v>494</v>
      </c>
      <c r="J110" s="114" t="str">
        <f>VLOOKUP(I110,Presupuesto!$B$11:$C$565,2,0)</f>
        <v>SUELDOS Y SALARIOS PERMANENTES</v>
      </c>
      <c r="K110" s="98" t="str">
        <f t="shared" ref="K110:K127" si="3">$K$77</f>
        <v>Posgrado</v>
      </c>
      <c r="L110" s="98" t="s">
        <v>393</v>
      </c>
    </row>
    <row r="111" spans="3:12" x14ac:dyDescent="0.25">
      <c r="C111" s="170" t="s">
        <v>58</v>
      </c>
      <c r="D111" s="162"/>
      <c r="E111" s="153">
        <v>0</v>
      </c>
      <c r="F111" s="100">
        <f>IF(E110=0,"",(G110/E110)/12*E110)</f>
        <v>0</v>
      </c>
      <c r="G111" s="97">
        <f>F111</f>
        <v>0</v>
      </c>
      <c r="H111" s="163"/>
      <c r="I111" s="116" t="s">
        <v>514</v>
      </c>
      <c r="J111" s="116" t="str">
        <f>VLOOKUP(I111,Presupuesto!$B$11:$C$565,2,0)</f>
        <v>AGUINALDO Y DECIMO CUARTO MES</v>
      </c>
      <c r="K111" s="98" t="str">
        <f t="shared" si="3"/>
        <v>Posgrado</v>
      </c>
      <c r="L111" s="98" t="s">
        <v>393</v>
      </c>
    </row>
    <row r="112" spans="3:12" ht="15.75" thickBot="1" x14ac:dyDescent="0.3">
      <c r="C112" s="171" t="s">
        <v>59</v>
      </c>
      <c r="D112" s="162"/>
      <c r="E112" s="153">
        <v>0</v>
      </c>
      <c r="F112" s="117">
        <f>IF(E110&lt;6,"",((E110-6)/12)*(G110/E110))</f>
        <v>0</v>
      </c>
      <c r="G112" s="97">
        <f>F112</f>
        <v>0</v>
      </c>
      <c r="H112" s="163"/>
      <c r="I112" s="101" t="s">
        <v>517</v>
      </c>
      <c r="J112" s="101" t="str">
        <f>VLOOKUP(I112,Presupuesto!$B$11:$C$565,2,0)</f>
        <v>DECIMOCUARTO MES</v>
      </c>
      <c r="K112" s="98" t="str">
        <f t="shared" si="3"/>
        <v>Posgrado</v>
      </c>
      <c r="L112" s="98" t="s">
        <v>393</v>
      </c>
    </row>
    <row r="113" spans="3:12" ht="15.75" thickBot="1" x14ac:dyDescent="0.3">
      <c r="C113" s="136" t="s">
        <v>492</v>
      </c>
      <c r="D113" s="198"/>
      <c r="E113" s="151">
        <v>12</v>
      </c>
      <c r="F113" s="303">
        <f>HLOOKUP($C113,$BZ$2:$CM$3,2,0)</f>
        <v>463.22</v>
      </c>
      <c r="G113" s="113">
        <f>D113*E113*F113</f>
        <v>0</v>
      </c>
      <c r="H113" s="165"/>
      <c r="I113" s="114" t="s">
        <v>494</v>
      </c>
      <c r="J113" s="114" t="str">
        <f>VLOOKUP(I113,Presupuesto!$B$11:$C$565,2,0)</f>
        <v>SUELDOS Y SALARIOS PERMANENTES</v>
      </c>
      <c r="K113" s="98" t="str">
        <f t="shared" si="3"/>
        <v>Posgrado</v>
      </c>
      <c r="L113" s="98" t="s">
        <v>393</v>
      </c>
    </row>
    <row r="114" spans="3:12" x14ac:dyDescent="0.25">
      <c r="C114" s="170" t="s">
        <v>58</v>
      </c>
      <c r="D114" s="162"/>
      <c r="E114" s="153">
        <v>0</v>
      </c>
      <c r="F114" s="100">
        <f>IF(E113=0,"",(G113/E113)/12*E113)</f>
        <v>0</v>
      </c>
      <c r="G114" s="97">
        <f>F114</f>
        <v>0</v>
      </c>
      <c r="H114" s="163"/>
      <c r="I114" s="116" t="s">
        <v>514</v>
      </c>
      <c r="J114" s="116" t="str">
        <f>VLOOKUP(I114,Presupuesto!$B$11:$C$565,2,0)</f>
        <v>AGUINALDO Y DECIMO CUARTO MES</v>
      </c>
      <c r="K114" s="98" t="str">
        <f t="shared" si="3"/>
        <v>Posgrado</v>
      </c>
      <c r="L114" s="98" t="s">
        <v>393</v>
      </c>
    </row>
    <row r="115" spans="3:12" ht="15.75" thickBot="1" x14ac:dyDescent="0.3">
      <c r="C115" s="171" t="s">
        <v>59</v>
      </c>
      <c r="D115" s="162"/>
      <c r="E115" s="153">
        <v>0</v>
      </c>
      <c r="F115" s="117">
        <f>IF(E113&lt;6,"",((E113-6)/12)*(G113/E113))</f>
        <v>0</v>
      </c>
      <c r="G115" s="97">
        <f>F115</f>
        <v>0</v>
      </c>
      <c r="H115" s="163"/>
      <c r="I115" s="101" t="s">
        <v>517</v>
      </c>
      <c r="J115" s="101" t="str">
        <f>VLOOKUP(I115,Presupuesto!$B$11:$C$565,2,0)</f>
        <v>DECIMOCUARTO MES</v>
      </c>
      <c r="K115" s="98" t="str">
        <f t="shared" si="3"/>
        <v>Posgrado</v>
      </c>
      <c r="L115" s="98" t="s">
        <v>393</v>
      </c>
    </row>
    <row r="116" spans="3:12" ht="15.75" thickBot="1" x14ac:dyDescent="0.3">
      <c r="C116" s="136" t="s">
        <v>493</v>
      </c>
      <c r="D116" s="198"/>
      <c r="E116" s="151">
        <v>12</v>
      </c>
      <c r="F116" s="303">
        <f>HLOOKUP($C116,$BZ$2:$CM$3,2,0)</f>
        <v>2007.3</v>
      </c>
      <c r="G116" s="113">
        <f>D116*E116*F116</f>
        <v>0</v>
      </c>
      <c r="H116" s="165"/>
      <c r="I116" s="114" t="s">
        <v>494</v>
      </c>
      <c r="J116" s="114" t="str">
        <f>VLOOKUP(I116,Presupuesto!$B$11:$C$565,2,0)</f>
        <v>SUELDOS Y SALARIOS PERMANENTES</v>
      </c>
      <c r="K116" s="98" t="str">
        <f t="shared" si="3"/>
        <v>Posgrado</v>
      </c>
      <c r="L116" s="98" t="s">
        <v>393</v>
      </c>
    </row>
    <row r="117" spans="3:12" x14ac:dyDescent="0.25">
      <c r="C117" s="170" t="s">
        <v>58</v>
      </c>
      <c r="D117" s="162"/>
      <c r="E117" s="153">
        <v>0</v>
      </c>
      <c r="F117" s="100">
        <f>IF(E116=0,"",(G116/E116)/12*E116)</f>
        <v>0</v>
      </c>
      <c r="G117" s="97">
        <f>F117</f>
        <v>0</v>
      </c>
      <c r="H117" s="163"/>
      <c r="I117" s="116" t="s">
        <v>514</v>
      </c>
      <c r="J117" s="116" t="str">
        <f>VLOOKUP(I117,Presupuesto!$B$11:$C$565,2,0)</f>
        <v>AGUINALDO Y DECIMO CUARTO MES</v>
      </c>
      <c r="K117" s="98" t="str">
        <f t="shared" si="3"/>
        <v>Posgrado</v>
      </c>
      <c r="L117" s="98" t="s">
        <v>393</v>
      </c>
    </row>
    <row r="118" spans="3:12" ht="15.75" thickBot="1" x14ac:dyDescent="0.3">
      <c r="C118" s="171" t="s">
        <v>59</v>
      </c>
      <c r="D118" s="162"/>
      <c r="E118" s="153">
        <v>0</v>
      </c>
      <c r="F118" s="117">
        <f>IF(E116&lt;6,"",((E116-6)/12)*(G116/E116))</f>
        <v>0</v>
      </c>
      <c r="G118" s="97">
        <f>F118</f>
        <v>0</v>
      </c>
      <c r="H118" s="163"/>
      <c r="I118" s="101" t="s">
        <v>517</v>
      </c>
      <c r="J118" s="101" t="str">
        <f>VLOOKUP(I118,Presupuesto!$B$11:$C$565,2,0)</f>
        <v>DECIMOCUARTO MES</v>
      </c>
      <c r="K118" s="98" t="str">
        <f t="shared" si="3"/>
        <v>Posgrado</v>
      </c>
      <c r="L118" s="98" t="s">
        <v>393</v>
      </c>
    </row>
    <row r="119" spans="3:12" ht="15.75" thickBot="1" x14ac:dyDescent="0.3">
      <c r="C119" s="139" t="s">
        <v>83</v>
      </c>
      <c r="D119" s="198"/>
      <c r="E119" s="151">
        <v>12</v>
      </c>
      <c r="F119" s="138">
        <v>30000</v>
      </c>
      <c r="G119" s="113">
        <f>D119*E119*F119</f>
        <v>0</v>
      </c>
      <c r="H119" s="165"/>
      <c r="I119" s="114" t="s">
        <v>562</v>
      </c>
      <c r="J119" s="114" t="str">
        <f>VLOOKUP(I119,Presupuesto!$B$11:$C$565,2,0)</f>
        <v>CONTRATOS ESPECIALES</v>
      </c>
      <c r="K119" s="98" t="str">
        <f t="shared" si="3"/>
        <v>Posgrado</v>
      </c>
      <c r="L119" s="98" t="s">
        <v>393</v>
      </c>
    </row>
    <row r="120" spans="3:12" x14ac:dyDescent="0.25">
      <c r="C120" s="170" t="s">
        <v>58</v>
      </c>
      <c r="D120" s="162"/>
      <c r="E120" s="153">
        <v>0</v>
      </c>
      <c r="F120" s="117">
        <f>IF(E119=0,"",(G119/E119)/12*E119)</f>
        <v>0</v>
      </c>
      <c r="G120" s="97">
        <f>F120</f>
        <v>0</v>
      </c>
      <c r="H120" s="163"/>
      <c r="I120" s="101" t="s">
        <v>562</v>
      </c>
      <c r="J120" s="101" t="str">
        <f>VLOOKUP(I120,Presupuesto!$B$11:$C$565,2,0)</f>
        <v>CONTRATOS ESPECIALES</v>
      </c>
      <c r="K120" s="98" t="str">
        <f t="shared" si="3"/>
        <v>Posgrado</v>
      </c>
      <c r="L120" s="98" t="s">
        <v>392</v>
      </c>
    </row>
    <row r="121" spans="3:12" ht="15.75" thickBot="1" x14ac:dyDescent="0.3">
      <c r="C121" s="171" t="s">
        <v>59</v>
      </c>
      <c r="D121" s="162"/>
      <c r="E121" s="153">
        <v>0</v>
      </c>
      <c r="F121" s="100">
        <f>IF(E119&lt;6,"",((E119-6)/12)*(G119/E119))</f>
        <v>0</v>
      </c>
      <c r="G121" s="97">
        <f>F121</f>
        <v>0</v>
      </c>
      <c r="H121" s="163"/>
      <c r="I121" s="101" t="s">
        <v>562</v>
      </c>
      <c r="J121" s="101" t="str">
        <f>VLOOKUP(I121,Presupuesto!$B$11:$C$565,2,0)</f>
        <v>CONTRATOS ESPECIALES</v>
      </c>
      <c r="K121" s="98" t="str">
        <f t="shared" si="3"/>
        <v>Posgrado</v>
      </c>
      <c r="L121" s="98" t="s">
        <v>397</v>
      </c>
    </row>
    <row r="122" spans="3:12" ht="15.75" thickBot="1" x14ac:dyDescent="0.3">
      <c r="C122" s="139" t="s">
        <v>60</v>
      </c>
      <c r="D122" s="198"/>
      <c r="E122" s="151">
        <v>12</v>
      </c>
      <c r="F122" s="118">
        <v>30000</v>
      </c>
      <c r="G122" s="113">
        <f>D122*E122*F122</f>
        <v>0</v>
      </c>
      <c r="H122" s="165"/>
      <c r="I122" s="114" t="s">
        <v>703</v>
      </c>
      <c r="J122" s="114" t="str">
        <f>VLOOKUP(I122,Presupuesto!$B$11:$C$565,2,0)</f>
        <v>OTROS SERVICIOS TECNICOS Y PROFESIONALES</v>
      </c>
      <c r="K122" s="98" t="str">
        <f t="shared" si="3"/>
        <v>Posgrado</v>
      </c>
      <c r="L122" s="98" t="s">
        <v>392</v>
      </c>
    </row>
    <row r="123" spans="3:12" x14ac:dyDescent="0.25">
      <c r="C123" s="170" t="s">
        <v>58</v>
      </c>
      <c r="D123" s="162"/>
      <c r="E123" s="153">
        <v>0</v>
      </c>
      <c r="F123" s="100">
        <v>0</v>
      </c>
      <c r="G123" s="97">
        <f>F123</f>
        <v>0</v>
      </c>
      <c r="H123" s="163"/>
      <c r="I123" s="101" t="s">
        <v>703</v>
      </c>
      <c r="J123" s="101" t="str">
        <f>VLOOKUP(I123,Presupuesto!$B$11:$C$565,2,0)</f>
        <v>OTROS SERVICIOS TECNICOS Y PROFESIONALES</v>
      </c>
      <c r="K123" s="98" t="str">
        <f t="shared" si="3"/>
        <v>Posgrado</v>
      </c>
      <c r="L123" s="98" t="s">
        <v>392</v>
      </c>
    </row>
    <row r="124" spans="3:12" ht="15.75" thickBot="1" x14ac:dyDescent="0.3">
      <c r="C124" s="171" t="s">
        <v>59</v>
      </c>
      <c r="D124" s="162"/>
      <c r="E124" s="153">
        <v>0</v>
      </c>
      <c r="F124" s="100">
        <v>0</v>
      </c>
      <c r="G124" s="97">
        <f>F124</f>
        <v>0</v>
      </c>
      <c r="H124" s="163"/>
      <c r="I124" s="101" t="s">
        <v>703</v>
      </c>
      <c r="J124" s="101" t="str">
        <f>VLOOKUP(I124,Presupuesto!$B$11:$C$565,2,0)</f>
        <v>OTROS SERVICIOS TECNICOS Y PROFESIONALES</v>
      </c>
      <c r="K124" s="98" t="str">
        <f t="shared" si="3"/>
        <v>Posgrado</v>
      </c>
      <c r="L124" s="98" t="s">
        <v>392</v>
      </c>
    </row>
    <row r="125" spans="3:12" ht="15.75" thickBot="1" x14ac:dyDescent="0.3">
      <c r="C125" s="139" t="s">
        <v>61</v>
      </c>
      <c r="D125" s="198"/>
      <c r="E125" s="151">
        <v>12</v>
      </c>
      <c r="F125" s="118">
        <v>30000</v>
      </c>
      <c r="G125" s="113">
        <f>D125*E125*F125</f>
        <v>0</v>
      </c>
      <c r="H125" s="165"/>
      <c r="I125" s="114" t="s">
        <v>494</v>
      </c>
      <c r="J125" s="114" t="str">
        <f>VLOOKUP(I125,Presupuesto!$B$11:$C$565,2,0)</f>
        <v>SUELDOS Y SALARIOS PERMANENTES</v>
      </c>
      <c r="K125" s="98" t="str">
        <f t="shared" si="3"/>
        <v>Posgrado</v>
      </c>
      <c r="L125" s="98" t="s">
        <v>392</v>
      </c>
    </row>
    <row r="126" spans="3:12" x14ac:dyDescent="0.25">
      <c r="C126" s="170" t="s">
        <v>58</v>
      </c>
      <c r="D126" s="168"/>
      <c r="E126" s="130">
        <v>0</v>
      </c>
      <c r="F126" s="119">
        <f>IF(E125=0,"",(G125/E125)/12*E125)</f>
        <v>0</v>
      </c>
      <c r="G126" s="120">
        <f>F126</f>
        <v>0</v>
      </c>
      <c r="H126" s="163"/>
      <c r="I126" s="101" t="s">
        <v>514</v>
      </c>
      <c r="J126" s="101" t="str">
        <f>VLOOKUP(I126,Presupuesto!$B$11:$C$565,2,0)</f>
        <v>AGUINALDO Y DECIMO CUARTO MES</v>
      </c>
      <c r="K126" s="98" t="str">
        <f t="shared" si="3"/>
        <v>Posgrado</v>
      </c>
      <c r="L126" s="98" t="s">
        <v>392</v>
      </c>
    </row>
    <row r="127" spans="3:12" ht="15.75" thickBot="1" x14ac:dyDescent="0.3">
      <c r="C127" s="172" t="s">
        <v>59</v>
      </c>
      <c r="D127" s="161"/>
      <c r="E127" s="131">
        <v>0</v>
      </c>
      <c r="F127" s="105">
        <f>IF(E125&lt;6,"",((E125-6)/12)*(G125/E125))</f>
        <v>0</v>
      </c>
      <c r="G127" s="105">
        <f>F127</f>
        <v>0</v>
      </c>
      <c r="H127" s="161"/>
      <c r="I127" s="106" t="s">
        <v>517</v>
      </c>
      <c r="J127" s="124" t="str">
        <f>VLOOKUP(I127,Presupuesto!$B$11:$C$565,2,0)</f>
        <v>DECIMOCUARTO MES</v>
      </c>
      <c r="K127" s="106" t="str">
        <f t="shared" si="3"/>
        <v>Posgrado</v>
      </c>
      <c r="L127" s="124" t="s">
        <v>392</v>
      </c>
    </row>
    <row r="129" spans="3:12" ht="15.75" thickBot="1" x14ac:dyDescent="0.3">
      <c r="K129" s="152"/>
    </row>
    <row r="130" spans="3:12" ht="15.75" thickBot="1" x14ac:dyDescent="0.3">
      <c r="C130" s="69" t="s">
        <v>43</v>
      </c>
      <c r="D130" s="30">
        <f>SUM(G137:G187)</f>
        <v>0</v>
      </c>
      <c r="E130" s="93"/>
      <c r="F130" s="93"/>
      <c r="G130" s="93"/>
      <c r="H130" s="76"/>
      <c r="I130" s="76"/>
      <c r="J130" s="76"/>
      <c r="K130" s="152"/>
    </row>
    <row r="131" spans="3:12" x14ac:dyDescent="0.25">
      <c r="D131" s="31"/>
      <c r="E131" s="93"/>
      <c r="F131" s="93"/>
      <c r="G131" s="93"/>
      <c r="H131" s="76"/>
      <c r="I131" s="76"/>
      <c r="J131" s="76"/>
      <c r="K131" s="152"/>
    </row>
    <row r="132" spans="3:12" x14ac:dyDescent="0.25">
      <c r="D132" s="31"/>
      <c r="E132" s="93"/>
      <c r="F132" s="93"/>
      <c r="G132" s="93"/>
      <c r="H132" s="76"/>
      <c r="I132" s="76"/>
      <c r="J132" s="76"/>
      <c r="K132" s="152"/>
    </row>
    <row r="133" spans="3:12" ht="15.75" x14ac:dyDescent="0.25">
      <c r="C133" s="201" t="s">
        <v>390</v>
      </c>
      <c r="D133" s="368"/>
      <c r="E133" s="93"/>
      <c r="F133" s="93"/>
      <c r="G133" s="93"/>
      <c r="H133" s="76"/>
      <c r="I133" s="76"/>
      <c r="J133" s="76"/>
      <c r="K133" s="152"/>
    </row>
    <row r="134" spans="3:12" ht="18.75" x14ac:dyDescent="0.25">
      <c r="C134" s="209" t="e">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#N/A</v>
      </c>
      <c r="D134" s="31"/>
      <c r="E134" s="93"/>
      <c r="F134" s="93"/>
      <c r="G134" s="93"/>
      <c r="H134" s="76"/>
      <c r="I134" s="76"/>
      <c r="J134" s="76"/>
      <c r="K134" s="152"/>
    </row>
    <row r="135" spans="3:12" ht="15.75" thickBot="1" x14ac:dyDescent="0.3">
      <c r="C135" s="176"/>
      <c r="D135" s="31"/>
      <c r="E135" s="93"/>
      <c r="F135" s="93"/>
      <c r="G135" s="93"/>
      <c r="H135" s="76"/>
      <c r="I135" s="76"/>
      <c r="J135" s="76"/>
      <c r="K135" s="152"/>
    </row>
    <row r="136" spans="3:12" ht="30.75" thickBot="1" x14ac:dyDescent="0.3">
      <c r="C136" s="133" t="s">
        <v>44</v>
      </c>
      <c r="D136" s="137" t="s">
        <v>55</v>
      </c>
      <c r="E136" s="169" t="s">
        <v>56</v>
      </c>
      <c r="F136" s="137" t="s">
        <v>57</v>
      </c>
      <c r="G136" s="134" t="s">
        <v>27</v>
      </c>
      <c r="H136" s="132" t="s">
        <v>130</v>
      </c>
      <c r="I136" s="135" t="s">
        <v>46</v>
      </c>
      <c r="J136" s="135" t="s">
        <v>131</v>
      </c>
      <c r="K136" s="135" t="s">
        <v>408</v>
      </c>
      <c r="L136" s="135" t="s">
        <v>409</v>
      </c>
    </row>
    <row r="137" spans="3:12" ht="15.75" thickBot="1" x14ac:dyDescent="0.3">
      <c r="C137" s="136" t="s">
        <v>480</v>
      </c>
      <c r="D137" s="198"/>
      <c r="E137" s="151">
        <v>12</v>
      </c>
      <c r="F137" s="303">
        <f>HLOOKUP($C137,$BZ$2:$CM$3,2,0)</f>
        <v>43674.39</v>
      </c>
      <c r="G137" s="113">
        <f>D137*E137*F137</f>
        <v>0</v>
      </c>
      <c r="H137" s="165"/>
      <c r="I137" s="114" t="s">
        <v>494</v>
      </c>
      <c r="J137" s="114" t="str">
        <f>VLOOKUP(I137,Presupuesto!$B$11:$C$565,2,0)</f>
        <v>SUELDOS Y SALARIOS PERMANENTES</v>
      </c>
      <c r="K137" s="217" t="s">
        <v>1452</v>
      </c>
      <c r="L137" s="98" t="s">
        <v>392</v>
      </c>
    </row>
    <row r="138" spans="3:12" x14ac:dyDescent="0.25">
      <c r="C138" s="170" t="s">
        <v>58</v>
      </c>
      <c r="D138" s="162"/>
      <c r="E138" s="153">
        <v>0</v>
      </c>
      <c r="F138" s="100">
        <f>IF(E137=0,"",(G137/E137)/12*E137)</f>
        <v>0</v>
      </c>
      <c r="G138" s="97">
        <f>F138</f>
        <v>0</v>
      </c>
      <c r="H138" s="163"/>
      <c r="I138" s="116" t="s">
        <v>514</v>
      </c>
      <c r="J138" s="116" t="str">
        <f>VLOOKUP(I138,Presupuesto!$B$11:$C$565,2,0)</f>
        <v>AGUINALDO Y DECIMO CUARTO MES</v>
      </c>
      <c r="K138" s="98" t="str">
        <f t="shared" ref="K138:K169" si="4">$K$137</f>
        <v>Posgrado</v>
      </c>
      <c r="L138" s="98" t="s">
        <v>410</v>
      </c>
    </row>
    <row r="139" spans="3:12" ht="15.75" thickBot="1" x14ac:dyDescent="0.3">
      <c r="C139" s="171" t="s">
        <v>59</v>
      </c>
      <c r="D139" s="162"/>
      <c r="E139" s="153">
        <v>0</v>
      </c>
      <c r="F139" s="117">
        <f>IF(E137&lt;6,"",((E137-6)/12)*(G137/E137))</f>
        <v>0</v>
      </c>
      <c r="G139" s="97">
        <f>F139</f>
        <v>0</v>
      </c>
      <c r="H139" s="163"/>
      <c r="I139" s="101" t="s">
        <v>517</v>
      </c>
      <c r="J139" s="101" t="str">
        <f>VLOOKUP(I139,Presupuesto!$B$11:$C$565,2,0)</f>
        <v>DECIMOCUARTO MES</v>
      </c>
      <c r="K139" s="98" t="str">
        <f t="shared" si="4"/>
        <v>Posgrado</v>
      </c>
      <c r="L139" s="98" t="s">
        <v>393</v>
      </c>
    </row>
    <row r="140" spans="3:12" ht="15.75" thickBot="1" x14ac:dyDescent="0.3">
      <c r="C140" s="136" t="s">
        <v>481</v>
      </c>
      <c r="D140" s="198"/>
      <c r="E140" s="151">
        <v>12</v>
      </c>
      <c r="F140" s="303">
        <f>HLOOKUP($C140,$BZ$2:$CM$3,2,0)</f>
        <v>39703.99</v>
      </c>
      <c r="G140" s="113">
        <f>D140*E140*F140</f>
        <v>0</v>
      </c>
      <c r="H140" s="165"/>
      <c r="I140" s="114" t="s">
        <v>494</v>
      </c>
      <c r="J140" s="114" t="str">
        <f>VLOOKUP(I140,Presupuesto!$B$11:$C$565,2,0)</f>
        <v>SUELDOS Y SALARIOS PERMANENTES</v>
      </c>
      <c r="K140" s="98" t="str">
        <f t="shared" si="4"/>
        <v>Posgrado</v>
      </c>
      <c r="L140" s="98" t="s">
        <v>393</v>
      </c>
    </row>
    <row r="141" spans="3:12" x14ac:dyDescent="0.25">
      <c r="C141" s="170" t="s">
        <v>58</v>
      </c>
      <c r="D141" s="162"/>
      <c r="E141" s="153">
        <v>0</v>
      </c>
      <c r="F141" s="100">
        <f>IF(E140=0,"",(G140/E140)/12*E140)</f>
        <v>0</v>
      </c>
      <c r="G141" s="97">
        <f>F141</f>
        <v>0</v>
      </c>
      <c r="H141" s="163"/>
      <c r="I141" s="116" t="s">
        <v>514</v>
      </c>
      <c r="J141" s="116" t="str">
        <f>VLOOKUP(I141,Presupuesto!$B$11:$C$565,2,0)</f>
        <v>AGUINALDO Y DECIMO CUARTO MES</v>
      </c>
      <c r="K141" s="98" t="str">
        <f t="shared" si="4"/>
        <v>Posgrado</v>
      </c>
      <c r="L141" s="98" t="s">
        <v>393</v>
      </c>
    </row>
    <row r="142" spans="3:12" ht="15.75" thickBot="1" x14ac:dyDescent="0.3">
      <c r="C142" s="171" t="s">
        <v>59</v>
      </c>
      <c r="D142" s="162"/>
      <c r="E142" s="153">
        <v>0</v>
      </c>
      <c r="F142" s="117">
        <f>IF(E140&lt;6,"",((E140-6)/12)*(G140/E140))</f>
        <v>0</v>
      </c>
      <c r="G142" s="97">
        <f>F142</f>
        <v>0</v>
      </c>
      <c r="H142" s="163"/>
      <c r="I142" s="101" t="s">
        <v>517</v>
      </c>
      <c r="J142" s="101" t="str">
        <f>VLOOKUP(I142,Presupuesto!$B$11:$C$565,2,0)</f>
        <v>DECIMOCUARTO MES</v>
      </c>
      <c r="K142" s="98" t="str">
        <f t="shared" si="4"/>
        <v>Posgrado</v>
      </c>
      <c r="L142" s="98" t="s">
        <v>393</v>
      </c>
    </row>
    <row r="143" spans="3:12" ht="15.75" thickBot="1" x14ac:dyDescent="0.3">
      <c r="C143" s="136" t="s">
        <v>482</v>
      </c>
      <c r="D143" s="198"/>
      <c r="E143" s="151">
        <v>12</v>
      </c>
      <c r="F143" s="303">
        <f>HLOOKUP($C143,$BZ$2:$CM$3,2,0)</f>
        <v>35733.589999999997</v>
      </c>
      <c r="G143" s="113">
        <f>D143*E143*F143</f>
        <v>0</v>
      </c>
      <c r="H143" s="165"/>
      <c r="I143" s="114" t="s">
        <v>494</v>
      </c>
      <c r="J143" s="114" t="str">
        <f>VLOOKUP(I143,Presupuesto!$B$11:$C$565,2,0)</f>
        <v>SUELDOS Y SALARIOS PERMANENTES</v>
      </c>
      <c r="K143" s="98" t="str">
        <f t="shared" si="4"/>
        <v>Posgrado</v>
      </c>
      <c r="L143" s="98" t="s">
        <v>393</v>
      </c>
    </row>
    <row r="144" spans="3:12" x14ac:dyDescent="0.25">
      <c r="C144" s="170" t="s">
        <v>58</v>
      </c>
      <c r="D144" s="162"/>
      <c r="E144" s="153">
        <v>0</v>
      </c>
      <c r="F144" s="100">
        <f>IF(E143=0,"",(G143/E143)/12*E143)</f>
        <v>0</v>
      </c>
      <c r="G144" s="97">
        <f>F144</f>
        <v>0</v>
      </c>
      <c r="H144" s="163"/>
      <c r="I144" s="116" t="s">
        <v>514</v>
      </c>
      <c r="J144" s="116" t="str">
        <f>VLOOKUP(I144,Presupuesto!$B$11:$C$565,2,0)</f>
        <v>AGUINALDO Y DECIMO CUARTO MES</v>
      </c>
      <c r="K144" s="98" t="str">
        <f t="shared" si="4"/>
        <v>Posgrado</v>
      </c>
      <c r="L144" s="98" t="s">
        <v>393</v>
      </c>
    </row>
    <row r="145" spans="3:12" ht="15.75" thickBot="1" x14ac:dyDescent="0.3">
      <c r="C145" s="171" t="s">
        <v>59</v>
      </c>
      <c r="D145" s="162"/>
      <c r="E145" s="153">
        <v>0</v>
      </c>
      <c r="F145" s="117">
        <f>IF(E143&lt;6,"",((E143-6)/12)*(G143/E143))</f>
        <v>0</v>
      </c>
      <c r="G145" s="97">
        <f>F145</f>
        <v>0</v>
      </c>
      <c r="H145" s="163"/>
      <c r="I145" s="101" t="s">
        <v>517</v>
      </c>
      <c r="J145" s="101" t="str">
        <f>VLOOKUP(I145,Presupuesto!$B$11:$C$565,2,0)</f>
        <v>DECIMOCUARTO MES</v>
      </c>
      <c r="K145" s="98" t="str">
        <f t="shared" si="4"/>
        <v>Posgrado</v>
      </c>
      <c r="L145" s="98" t="s">
        <v>393</v>
      </c>
    </row>
    <row r="146" spans="3:12" ht="15.75" thickBot="1" x14ac:dyDescent="0.3">
      <c r="C146" s="136" t="s">
        <v>483</v>
      </c>
      <c r="D146" s="198"/>
      <c r="E146" s="151">
        <v>12</v>
      </c>
      <c r="F146" s="303">
        <f>HLOOKUP($C146,$BZ$2:$CM$3,2,0)</f>
        <v>31763.19</v>
      </c>
      <c r="G146" s="113">
        <f>D146*E146*F146</f>
        <v>0</v>
      </c>
      <c r="H146" s="165"/>
      <c r="I146" s="114" t="s">
        <v>494</v>
      </c>
      <c r="J146" s="114" t="str">
        <f>VLOOKUP(I146,Presupuesto!$B$11:$C$565,2,0)</f>
        <v>SUELDOS Y SALARIOS PERMANENTES</v>
      </c>
      <c r="K146" s="98" t="str">
        <f t="shared" si="4"/>
        <v>Posgrado</v>
      </c>
      <c r="L146" s="98" t="s">
        <v>393</v>
      </c>
    </row>
    <row r="147" spans="3:12" x14ac:dyDescent="0.25">
      <c r="C147" s="170" t="s">
        <v>58</v>
      </c>
      <c r="D147" s="162"/>
      <c r="E147" s="153">
        <v>0</v>
      </c>
      <c r="F147" s="100">
        <f>IF(E146=0,"",(G146/E146)/12*E146)</f>
        <v>0</v>
      </c>
      <c r="G147" s="97">
        <f>F147</f>
        <v>0</v>
      </c>
      <c r="H147" s="163"/>
      <c r="I147" s="116" t="s">
        <v>514</v>
      </c>
      <c r="J147" s="116" t="str">
        <f>VLOOKUP(I147,Presupuesto!$B$11:$C$565,2,0)</f>
        <v>AGUINALDO Y DECIMO CUARTO MES</v>
      </c>
      <c r="K147" s="98" t="str">
        <f t="shared" si="4"/>
        <v>Posgrado</v>
      </c>
      <c r="L147" s="98" t="s">
        <v>393</v>
      </c>
    </row>
    <row r="148" spans="3:12" ht="15.75" thickBot="1" x14ac:dyDescent="0.3">
      <c r="C148" s="171" t="s">
        <v>59</v>
      </c>
      <c r="D148" s="162"/>
      <c r="E148" s="153">
        <v>0</v>
      </c>
      <c r="F148" s="117">
        <f>IF(E146&lt;6,"",((E146-6)/12)*(G146/E146))</f>
        <v>0</v>
      </c>
      <c r="G148" s="97">
        <f>F148</f>
        <v>0</v>
      </c>
      <c r="H148" s="163"/>
      <c r="I148" s="101" t="s">
        <v>517</v>
      </c>
      <c r="J148" s="101" t="str">
        <f>VLOOKUP(I148,Presupuesto!$B$11:$C$565,2,0)</f>
        <v>DECIMOCUARTO MES</v>
      </c>
      <c r="K148" s="98" t="str">
        <f t="shared" si="4"/>
        <v>Posgrado</v>
      </c>
      <c r="L148" s="98" t="s">
        <v>393</v>
      </c>
    </row>
    <row r="149" spans="3:12" ht="15.75" thickBot="1" x14ac:dyDescent="0.3">
      <c r="C149" s="136" t="s">
        <v>484</v>
      </c>
      <c r="D149" s="198"/>
      <c r="E149" s="151">
        <v>12</v>
      </c>
      <c r="F149" s="303">
        <f>HLOOKUP($C149,$BZ$2:$CM$3,2,0)</f>
        <v>29777.99</v>
      </c>
      <c r="G149" s="113">
        <f>D149*E149*F149</f>
        <v>0</v>
      </c>
      <c r="H149" s="165"/>
      <c r="I149" s="114" t="s">
        <v>494</v>
      </c>
      <c r="J149" s="114" t="str">
        <f>VLOOKUP(I149,Presupuesto!$B$11:$C$565,2,0)</f>
        <v>SUELDOS Y SALARIOS PERMANENTES</v>
      </c>
      <c r="K149" s="98" t="str">
        <f t="shared" si="4"/>
        <v>Posgrado</v>
      </c>
      <c r="L149" s="98" t="s">
        <v>393</v>
      </c>
    </row>
    <row r="150" spans="3:12" x14ac:dyDescent="0.25">
      <c r="C150" s="170" t="s">
        <v>58</v>
      </c>
      <c r="D150" s="162"/>
      <c r="E150" s="153">
        <v>0</v>
      </c>
      <c r="F150" s="100">
        <f>IF(E149=0,"",(G149/E149)/12*E149)</f>
        <v>0</v>
      </c>
      <c r="G150" s="97">
        <f>F150</f>
        <v>0</v>
      </c>
      <c r="H150" s="163"/>
      <c r="I150" s="116" t="s">
        <v>514</v>
      </c>
      <c r="J150" s="116" t="str">
        <f>VLOOKUP(I150,Presupuesto!$B$11:$C$565,2,0)</f>
        <v>AGUINALDO Y DECIMO CUARTO MES</v>
      </c>
      <c r="K150" s="98" t="str">
        <f t="shared" si="4"/>
        <v>Posgrado</v>
      </c>
      <c r="L150" s="98" t="s">
        <v>393</v>
      </c>
    </row>
    <row r="151" spans="3:12" ht="15.75" thickBot="1" x14ac:dyDescent="0.3">
      <c r="C151" s="171" t="s">
        <v>59</v>
      </c>
      <c r="D151" s="162"/>
      <c r="E151" s="153">
        <v>0</v>
      </c>
      <c r="F151" s="117">
        <f>IF(E149&lt;6,"",((E149-6)/12)*(G149/E149))</f>
        <v>0</v>
      </c>
      <c r="G151" s="97">
        <f>F151</f>
        <v>0</v>
      </c>
      <c r="H151" s="163"/>
      <c r="I151" s="101" t="s">
        <v>517</v>
      </c>
      <c r="J151" s="101" t="str">
        <f>VLOOKUP(I151,Presupuesto!$B$11:$C$565,2,0)</f>
        <v>DECIMOCUARTO MES</v>
      </c>
      <c r="K151" s="98" t="str">
        <f t="shared" si="4"/>
        <v>Posgrado</v>
      </c>
      <c r="L151" s="98" t="s">
        <v>393</v>
      </c>
    </row>
    <row r="152" spans="3:12" ht="15.75" thickBot="1" x14ac:dyDescent="0.3">
      <c r="C152" s="136" t="s">
        <v>485</v>
      </c>
      <c r="D152" s="198"/>
      <c r="E152" s="151">
        <v>12</v>
      </c>
      <c r="F152" s="303">
        <f>HLOOKUP($C152,$BZ$2:$CM$3,2,0)</f>
        <v>27792.79</v>
      </c>
      <c r="G152" s="113">
        <f>D152*E152*F152</f>
        <v>0</v>
      </c>
      <c r="H152" s="165"/>
      <c r="I152" s="114" t="s">
        <v>494</v>
      </c>
      <c r="J152" s="114" t="str">
        <f>VLOOKUP(I152,Presupuesto!$B$11:$C$565,2,0)</f>
        <v>SUELDOS Y SALARIOS PERMANENTES</v>
      </c>
      <c r="K152" s="98" t="str">
        <f t="shared" si="4"/>
        <v>Posgrado</v>
      </c>
      <c r="L152" s="98" t="s">
        <v>393</v>
      </c>
    </row>
    <row r="153" spans="3:12" x14ac:dyDescent="0.25">
      <c r="C153" s="170" t="s">
        <v>58</v>
      </c>
      <c r="D153" s="162"/>
      <c r="E153" s="153">
        <v>0</v>
      </c>
      <c r="F153" s="100">
        <f>IF(E152=0,"",(G152/E152)/12*E152)</f>
        <v>0</v>
      </c>
      <c r="G153" s="97">
        <f>F153</f>
        <v>0</v>
      </c>
      <c r="H153" s="163"/>
      <c r="I153" s="116" t="s">
        <v>514</v>
      </c>
      <c r="J153" s="116" t="str">
        <f>VLOOKUP(I153,Presupuesto!$B$11:$C$565,2,0)</f>
        <v>AGUINALDO Y DECIMO CUARTO MES</v>
      </c>
      <c r="K153" s="98" t="str">
        <f t="shared" si="4"/>
        <v>Posgrado</v>
      </c>
      <c r="L153" s="98" t="s">
        <v>393</v>
      </c>
    </row>
    <row r="154" spans="3:12" ht="15.75" thickBot="1" x14ac:dyDescent="0.3">
      <c r="C154" s="171" t="s">
        <v>59</v>
      </c>
      <c r="D154" s="162"/>
      <c r="E154" s="153">
        <v>0</v>
      </c>
      <c r="F154" s="117">
        <f>IF(E152&lt;6,"",((E152-6)/12)*(G152/E152))</f>
        <v>0</v>
      </c>
      <c r="G154" s="97">
        <f>F154</f>
        <v>0</v>
      </c>
      <c r="H154" s="163"/>
      <c r="I154" s="101" t="s">
        <v>517</v>
      </c>
      <c r="J154" s="101" t="str">
        <f>VLOOKUP(I154,Presupuesto!$B$11:$C$565,2,0)</f>
        <v>DECIMOCUARTO MES</v>
      </c>
      <c r="K154" s="98" t="str">
        <f t="shared" si="4"/>
        <v>Posgrado</v>
      </c>
      <c r="L154" s="98" t="s">
        <v>393</v>
      </c>
    </row>
    <row r="155" spans="3:12" ht="15.75" thickBot="1" x14ac:dyDescent="0.3">
      <c r="C155" s="136" t="s">
        <v>486</v>
      </c>
      <c r="D155" s="198"/>
      <c r="E155" s="151">
        <v>12</v>
      </c>
      <c r="F155" s="303">
        <f>HLOOKUP($C155,$BZ$2:$CM$3,2,0)</f>
        <v>18859.39</v>
      </c>
      <c r="G155" s="113">
        <f>D155*E155*F155</f>
        <v>0</v>
      </c>
      <c r="H155" s="165"/>
      <c r="I155" s="114" t="s">
        <v>494</v>
      </c>
      <c r="J155" s="114" t="str">
        <f>VLOOKUP(I155,Presupuesto!$B$11:$C$565,2,0)</f>
        <v>SUELDOS Y SALARIOS PERMANENTES</v>
      </c>
      <c r="K155" s="98" t="str">
        <f t="shared" si="4"/>
        <v>Posgrado</v>
      </c>
      <c r="L155" s="98" t="s">
        <v>393</v>
      </c>
    </row>
    <row r="156" spans="3:12" x14ac:dyDescent="0.25">
      <c r="C156" s="170" t="s">
        <v>58</v>
      </c>
      <c r="D156" s="162"/>
      <c r="E156" s="153">
        <v>0</v>
      </c>
      <c r="F156" s="100">
        <f>IF(E155=0,"",(G155/E155)/12*E155)</f>
        <v>0</v>
      </c>
      <c r="G156" s="97">
        <f>F156</f>
        <v>0</v>
      </c>
      <c r="H156" s="163"/>
      <c r="I156" s="116" t="s">
        <v>514</v>
      </c>
      <c r="J156" s="116" t="str">
        <f>VLOOKUP(I156,Presupuesto!$B$11:$C$565,2,0)</f>
        <v>AGUINALDO Y DECIMO CUARTO MES</v>
      </c>
      <c r="K156" s="98" t="str">
        <f t="shared" si="4"/>
        <v>Posgrado</v>
      </c>
      <c r="L156" s="98" t="s">
        <v>393</v>
      </c>
    </row>
    <row r="157" spans="3:12" ht="15.75" thickBot="1" x14ac:dyDescent="0.3">
      <c r="C157" s="171" t="s">
        <v>59</v>
      </c>
      <c r="D157" s="162"/>
      <c r="E157" s="153">
        <v>0</v>
      </c>
      <c r="F157" s="117">
        <f>IF(E155&lt;6,"",((E155-6)/12)*(G155/E155))</f>
        <v>0</v>
      </c>
      <c r="G157" s="97">
        <f>F157</f>
        <v>0</v>
      </c>
      <c r="H157" s="163"/>
      <c r="I157" s="101" t="s">
        <v>517</v>
      </c>
      <c r="J157" s="101" t="str">
        <f>VLOOKUP(I157,Presupuesto!$B$11:$C$565,2,0)</f>
        <v>DECIMOCUARTO MES</v>
      </c>
      <c r="K157" s="98" t="str">
        <f t="shared" si="4"/>
        <v>Posgrado</v>
      </c>
      <c r="L157" s="98" t="s">
        <v>393</v>
      </c>
    </row>
    <row r="158" spans="3:12" ht="15.75" thickBot="1" x14ac:dyDescent="0.3">
      <c r="C158" s="136" t="s">
        <v>487</v>
      </c>
      <c r="D158" s="198"/>
      <c r="E158" s="151">
        <v>12</v>
      </c>
      <c r="F158" s="303">
        <f>HLOOKUP($C158,$BZ$2:$CM$3,2,0)</f>
        <v>17866.8</v>
      </c>
      <c r="G158" s="113">
        <f>D158*E158*F158</f>
        <v>0</v>
      </c>
      <c r="H158" s="165"/>
      <c r="I158" s="114" t="s">
        <v>494</v>
      </c>
      <c r="J158" s="114" t="str">
        <f>VLOOKUP(I158,Presupuesto!$B$11:$C$565,2,0)</f>
        <v>SUELDOS Y SALARIOS PERMANENTES</v>
      </c>
      <c r="K158" s="98" t="str">
        <f t="shared" si="4"/>
        <v>Posgrado</v>
      </c>
      <c r="L158" s="98" t="s">
        <v>393</v>
      </c>
    </row>
    <row r="159" spans="3:12" x14ac:dyDescent="0.25">
      <c r="C159" s="170" t="s">
        <v>58</v>
      </c>
      <c r="D159" s="162"/>
      <c r="E159" s="153">
        <v>0</v>
      </c>
      <c r="F159" s="100">
        <f>IF(E158=0,"",(G158/E158)/12*E158)</f>
        <v>0</v>
      </c>
      <c r="G159" s="97">
        <f>F159</f>
        <v>0</v>
      </c>
      <c r="H159" s="163"/>
      <c r="I159" s="116" t="s">
        <v>514</v>
      </c>
      <c r="J159" s="116" t="str">
        <f>VLOOKUP(I159,Presupuesto!$B$11:$C$565,2,0)</f>
        <v>AGUINALDO Y DECIMO CUARTO MES</v>
      </c>
      <c r="K159" s="98" t="str">
        <f t="shared" si="4"/>
        <v>Posgrado</v>
      </c>
      <c r="L159" s="98" t="s">
        <v>393</v>
      </c>
    </row>
    <row r="160" spans="3:12" ht="15.75" thickBot="1" x14ac:dyDescent="0.3">
      <c r="C160" s="171" t="s">
        <v>59</v>
      </c>
      <c r="D160" s="162"/>
      <c r="E160" s="153">
        <v>0</v>
      </c>
      <c r="F160" s="117">
        <f>IF(E158&lt;6,"",((E158-6)/12)*(G158/E158))</f>
        <v>0</v>
      </c>
      <c r="G160" s="97">
        <f>F160</f>
        <v>0</v>
      </c>
      <c r="H160" s="163"/>
      <c r="I160" s="101" t="s">
        <v>517</v>
      </c>
      <c r="J160" s="101" t="str">
        <f>VLOOKUP(I160,Presupuesto!$B$11:$C$565,2,0)</f>
        <v>DECIMOCUARTO MES</v>
      </c>
      <c r="K160" s="98" t="str">
        <f t="shared" si="4"/>
        <v>Posgrado</v>
      </c>
      <c r="L160" s="98" t="s">
        <v>393</v>
      </c>
    </row>
    <row r="161" spans="3:12" ht="15.75" thickBot="1" x14ac:dyDescent="0.3">
      <c r="C161" s="136" t="s">
        <v>488</v>
      </c>
      <c r="D161" s="198"/>
      <c r="E161" s="151">
        <v>12</v>
      </c>
      <c r="F161" s="303">
        <f>HLOOKUP($C161,$BZ$2:$CM$3,2,0)</f>
        <v>13896.4</v>
      </c>
      <c r="G161" s="113">
        <f>D161*E161*F161</f>
        <v>0</v>
      </c>
      <c r="H161" s="165"/>
      <c r="I161" s="114" t="s">
        <v>494</v>
      </c>
      <c r="J161" s="114" t="str">
        <f>VLOOKUP(I161,Presupuesto!$B$11:$C$565,2,0)</f>
        <v>SUELDOS Y SALARIOS PERMANENTES</v>
      </c>
      <c r="K161" s="98" t="str">
        <f t="shared" si="4"/>
        <v>Posgrado</v>
      </c>
      <c r="L161" s="98" t="s">
        <v>393</v>
      </c>
    </row>
    <row r="162" spans="3:12" x14ac:dyDescent="0.25">
      <c r="C162" s="170" t="s">
        <v>58</v>
      </c>
      <c r="D162" s="162"/>
      <c r="E162" s="153">
        <v>0</v>
      </c>
      <c r="F162" s="100">
        <f>IF(E161=0,"",(G161/E161)/12*E161)</f>
        <v>0</v>
      </c>
      <c r="G162" s="97">
        <f>F162</f>
        <v>0</v>
      </c>
      <c r="H162" s="163"/>
      <c r="I162" s="116" t="s">
        <v>514</v>
      </c>
      <c r="J162" s="116" t="str">
        <f>VLOOKUP(I162,Presupuesto!$B$11:$C$565,2,0)</f>
        <v>AGUINALDO Y DECIMO CUARTO MES</v>
      </c>
      <c r="K162" s="98" t="str">
        <f t="shared" si="4"/>
        <v>Posgrado</v>
      </c>
      <c r="L162" s="98" t="s">
        <v>393</v>
      </c>
    </row>
    <row r="163" spans="3:12" ht="15.75" thickBot="1" x14ac:dyDescent="0.3">
      <c r="C163" s="171" t="s">
        <v>59</v>
      </c>
      <c r="D163" s="162"/>
      <c r="E163" s="153">
        <v>0</v>
      </c>
      <c r="F163" s="117">
        <f>IF(E161&lt;6,"",((E161-6)/12)*(G161/E161))</f>
        <v>0</v>
      </c>
      <c r="G163" s="97">
        <f>F163</f>
        <v>0</v>
      </c>
      <c r="H163" s="163"/>
      <c r="I163" s="101" t="s">
        <v>517</v>
      </c>
      <c r="J163" s="101" t="str">
        <f>VLOOKUP(I163,Presupuesto!$B$11:$C$565,2,0)</f>
        <v>DECIMOCUARTO MES</v>
      </c>
      <c r="K163" s="98" t="str">
        <f t="shared" si="4"/>
        <v>Posgrado</v>
      </c>
      <c r="L163" s="98" t="s">
        <v>393</v>
      </c>
    </row>
    <row r="164" spans="3:12" ht="15.75" thickBot="1" x14ac:dyDescent="0.3">
      <c r="C164" s="136" t="s">
        <v>489</v>
      </c>
      <c r="D164" s="198"/>
      <c r="E164" s="151">
        <v>12</v>
      </c>
      <c r="F164" s="303">
        <f>HLOOKUP($C164,$BZ$2:$CM$3,2,0)</f>
        <v>15004.09</v>
      </c>
      <c r="G164" s="113">
        <f>D164*E164*F164</f>
        <v>0</v>
      </c>
      <c r="H164" s="165"/>
      <c r="I164" s="114" t="s">
        <v>494</v>
      </c>
      <c r="J164" s="114" t="str">
        <f>VLOOKUP(I164,Presupuesto!$B$11:$C$565,2,0)</f>
        <v>SUELDOS Y SALARIOS PERMANENTES</v>
      </c>
      <c r="K164" s="98" t="str">
        <f t="shared" si="4"/>
        <v>Posgrado</v>
      </c>
      <c r="L164" s="98" t="s">
        <v>393</v>
      </c>
    </row>
    <row r="165" spans="3:12" x14ac:dyDescent="0.25">
      <c r="C165" s="170" t="s">
        <v>58</v>
      </c>
      <c r="D165" s="162"/>
      <c r="E165" s="153">
        <v>0</v>
      </c>
      <c r="F165" s="100">
        <f>IF(E164=0,"",(G164/E164)/12*E164)</f>
        <v>0</v>
      </c>
      <c r="G165" s="97">
        <f>F165</f>
        <v>0</v>
      </c>
      <c r="H165" s="163"/>
      <c r="I165" s="116" t="s">
        <v>514</v>
      </c>
      <c r="J165" s="116" t="str">
        <f>VLOOKUP(I165,Presupuesto!$B$11:$C$565,2,0)</f>
        <v>AGUINALDO Y DECIMO CUARTO MES</v>
      </c>
      <c r="K165" s="98" t="str">
        <f t="shared" si="4"/>
        <v>Posgrado</v>
      </c>
      <c r="L165" s="98" t="s">
        <v>393</v>
      </c>
    </row>
    <row r="166" spans="3:12" ht="15.75" thickBot="1" x14ac:dyDescent="0.3">
      <c r="C166" s="171" t="s">
        <v>59</v>
      </c>
      <c r="D166" s="162"/>
      <c r="E166" s="153">
        <v>0</v>
      </c>
      <c r="F166" s="117">
        <f>IF(E164&lt;6,"",((E164-6)/12)*(G164/E164))</f>
        <v>0</v>
      </c>
      <c r="G166" s="97">
        <f>F166</f>
        <v>0</v>
      </c>
      <c r="H166" s="163"/>
      <c r="I166" s="101" t="s">
        <v>517</v>
      </c>
      <c r="J166" s="101" t="str">
        <f>VLOOKUP(I166,Presupuesto!$B$11:$C$565,2,0)</f>
        <v>DECIMOCUARTO MES</v>
      </c>
      <c r="K166" s="98" t="str">
        <f t="shared" si="4"/>
        <v>Posgrado</v>
      </c>
      <c r="L166" s="98" t="s">
        <v>393</v>
      </c>
    </row>
    <row r="167" spans="3:12" ht="15.75" thickBot="1" x14ac:dyDescent="0.3">
      <c r="C167" s="136" t="s">
        <v>490</v>
      </c>
      <c r="D167" s="198"/>
      <c r="E167" s="151">
        <v>12</v>
      </c>
      <c r="F167" s="303">
        <f>HLOOKUP($C167,$BZ$2:$CM$3,2,0)</f>
        <v>13238.9</v>
      </c>
      <c r="G167" s="113">
        <f>D167*E167*F167</f>
        <v>0</v>
      </c>
      <c r="H167" s="165"/>
      <c r="I167" s="114" t="s">
        <v>494</v>
      </c>
      <c r="J167" s="114" t="str">
        <f>VLOOKUP(I167,Presupuesto!$B$11:$C$565,2,0)</f>
        <v>SUELDOS Y SALARIOS PERMANENTES</v>
      </c>
      <c r="K167" s="98" t="str">
        <f t="shared" si="4"/>
        <v>Posgrado</v>
      </c>
      <c r="L167" s="98" t="s">
        <v>393</v>
      </c>
    </row>
    <row r="168" spans="3:12" x14ac:dyDescent="0.25">
      <c r="C168" s="170" t="s">
        <v>58</v>
      </c>
      <c r="D168" s="162"/>
      <c r="E168" s="153">
        <v>0</v>
      </c>
      <c r="F168" s="100">
        <f>IF(E167=0,"",(G167/E167)/12*E167)</f>
        <v>0</v>
      </c>
      <c r="G168" s="97">
        <f>F168</f>
        <v>0</v>
      </c>
      <c r="H168" s="163"/>
      <c r="I168" s="116" t="s">
        <v>514</v>
      </c>
      <c r="J168" s="116" t="str">
        <f>VLOOKUP(I168,Presupuesto!$B$11:$C$565,2,0)</f>
        <v>AGUINALDO Y DECIMO CUARTO MES</v>
      </c>
      <c r="K168" s="98" t="str">
        <f t="shared" si="4"/>
        <v>Posgrado</v>
      </c>
      <c r="L168" s="98" t="s">
        <v>393</v>
      </c>
    </row>
    <row r="169" spans="3:12" ht="15.75" thickBot="1" x14ac:dyDescent="0.3">
      <c r="C169" s="171" t="s">
        <v>59</v>
      </c>
      <c r="D169" s="162"/>
      <c r="E169" s="153">
        <v>0</v>
      </c>
      <c r="F169" s="117">
        <f>IF(E167&lt;6,"",((E167-6)/12)*(G167/E167))</f>
        <v>0</v>
      </c>
      <c r="G169" s="97">
        <f>F169</f>
        <v>0</v>
      </c>
      <c r="H169" s="163"/>
      <c r="I169" s="101" t="s">
        <v>517</v>
      </c>
      <c r="J169" s="101" t="str">
        <f>VLOOKUP(I169,Presupuesto!$B$11:$C$565,2,0)</f>
        <v>DECIMOCUARTO MES</v>
      </c>
      <c r="K169" s="98" t="str">
        <f t="shared" si="4"/>
        <v>Posgrado</v>
      </c>
      <c r="L169" s="98" t="s">
        <v>393</v>
      </c>
    </row>
    <row r="170" spans="3:12" ht="15.75" thickBot="1" x14ac:dyDescent="0.3">
      <c r="C170" s="136" t="s">
        <v>491</v>
      </c>
      <c r="D170" s="198"/>
      <c r="E170" s="151">
        <v>12</v>
      </c>
      <c r="F170" s="303">
        <f>HLOOKUP($C170,$BZ$2:$CM$3,2,0)</f>
        <v>12356.31</v>
      </c>
      <c r="G170" s="113">
        <f>D170*E170*F170</f>
        <v>0</v>
      </c>
      <c r="H170" s="165"/>
      <c r="I170" s="114" t="s">
        <v>494</v>
      </c>
      <c r="J170" s="114" t="str">
        <f>VLOOKUP(I170,Presupuesto!$B$11:$C$565,2,0)</f>
        <v>SUELDOS Y SALARIOS PERMANENTES</v>
      </c>
      <c r="K170" s="98" t="str">
        <f t="shared" ref="K170:K187" si="5">$K$137</f>
        <v>Posgrado</v>
      </c>
      <c r="L170" s="98" t="s">
        <v>393</v>
      </c>
    </row>
    <row r="171" spans="3:12" x14ac:dyDescent="0.25">
      <c r="C171" s="170" t="s">
        <v>58</v>
      </c>
      <c r="D171" s="162"/>
      <c r="E171" s="153">
        <v>0</v>
      </c>
      <c r="F171" s="100">
        <f>IF(E170=0,"",(G170/E170)/12*E170)</f>
        <v>0</v>
      </c>
      <c r="G171" s="97">
        <f>F171</f>
        <v>0</v>
      </c>
      <c r="H171" s="163"/>
      <c r="I171" s="116" t="s">
        <v>514</v>
      </c>
      <c r="J171" s="116" t="str">
        <f>VLOOKUP(I171,Presupuesto!$B$11:$C$565,2,0)</f>
        <v>AGUINALDO Y DECIMO CUARTO MES</v>
      </c>
      <c r="K171" s="98" t="str">
        <f t="shared" si="5"/>
        <v>Posgrado</v>
      </c>
      <c r="L171" s="98" t="s">
        <v>393</v>
      </c>
    </row>
    <row r="172" spans="3:12" ht="15.75" thickBot="1" x14ac:dyDescent="0.3">
      <c r="C172" s="171" t="s">
        <v>59</v>
      </c>
      <c r="D172" s="162"/>
      <c r="E172" s="153">
        <v>0</v>
      </c>
      <c r="F172" s="117">
        <f>IF(E170&lt;6,"",((E170-6)/12)*(G170/E170))</f>
        <v>0</v>
      </c>
      <c r="G172" s="97">
        <f>F172</f>
        <v>0</v>
      </c>
      <c r="H172" s="163"/>
      <c r="I172" s="101" t="s">
        <v>517</v>
      </c>
      <c r="J172" s="101" t="str">
        <f>VLOOKUP(I172,Presupuesto!$B$11:$C$565,2,0)</f>
        <v>DECIMOCUARTO MES</v>
      </c>
      <c r="K172" s="98" t="str">
        <f t="shared" si="5"/>
        <v>Posgrado</v>
      </c>
      <c r="L172" s="98" t="s">
        <v>393</v>
      </c>
    </row>
    <row r="173" spans="3:12" ht="15.75" thickBot="1" x14ac:dyDescent="0.3">
      <c r="C173" s="136" t="s">
        <v>492</v>
      </c>
      <c r="D173" s="198"/>
      <c r="E173" s="151">
        <v>12</v>
      </c>
      <c r="F173" s="303">
        <f>HLOOKUP($C173,$BZ$2:$CM$3,2,0)</f>
        <v>463.22</v>
      </c>
      <c r="G173" s="113">
        <f>D173*E173*F173</f>
        <v>0</v>
      </c>
      <c r="H173" s="165"/>
      <c r="I173" s="114" t="s">
        <v>494</v>
      </c>
      <c r="J173" s="114" t="str">
        <f>VLOOKUP(I173,Presupuesto!$B$11:$C$565,2,0)</f>
        <v>SUELDOS Y SALARIOS PERMANENTES</v>
      </c>
      <c r="K173" s="98" t="str">
        <f t="shared" si="5"/>
        <v>Posgrado</v>
      </c>
      <c r="L173" s="98" t="s">
        <v>393</v>
      </c>
    </row>
    <row r="174" spans="3:12" x14ac:dyDescent="0.25">
      <c r="C174" s="170" t="s">
        <v>58</v>
      </c>
      <c r="D174" s="162"/>
      <c r="E174" s="153">
        <v>0</v>
      </c>
      <c r="F174" s="100">
        <f>IF(E173=0,"",(G173/E173)/12*E173)</f>
        <v>0</v>
      </c>
      <c r="G174" s="97">
        <f>F174</f>
        <v>0</v>
      </c>
      <c r="H174" s="163"/>
      <c r="I174" s="116" t="s">
        <v>514</v>
      </c>
      <c r="J174" s="116" t="str">
        <f>VLOOKUP(I174,Presupuesto!$B$11:$C$565,2,0)</f>
        <v>AGUINALDO Y DECIMO CUARTO MES</v>
      </c>
      <c r="K174" s="98" t="str">
        <f t="shared" si="5"/>
        <v>Posgrado</v>
      </c>
      <c r="L174" s="98" t="s">
        <v>393</v>
      </c>
    </row>
    <row r="175" spans="3:12" ht="15.75" thickBot="1" x14ac:dyDescent="0.3">
      <c r="C175" s="171" t="s">
        <v>59</v>
      </c>
      <c r="D175" s="162"/>
      <c r="E175" s="153">
        <v>0</v>
      </c>
      <c r="F175" s="117">
        <f>IF(E173&lt;6,"",((E173-6)/12)*(G173/E173))</f>
        <v>0</v>
      </c>
      <c r="G175" s="97">
        <f>F175</f>
        <v>0</v>
      </c>
      <c r="H175" s="163"/>
      <c r="I175" s="101" t="s">
        <v>517</v>
      </c>
      <c r="J175" s="101" t="str">
        <f>VLOOKUP(I175,Presupuesto!$B$11:$C$565,2,0)</f>
        <v>DECIMOCUARTO MES</v>
      </c>
      <c r="K175" s="98" t="str">
        <f t="shared" si="5"/>
        <v>Posgrado</v>
      </c>
      <c r="L175" s="98" t="s">
        <v>393</v>
      </c>
    </row>
    <row r="176" spans="3:12" ht="15.75" thickBot="1" x14ac:dyDescent="0.3">
      <c r="C176" s="136" t="s">
        <v>493</v>
      </c>
      <c r="D176" s="198"/>
      <c r="E176" s="151">
        <v>12</v>
      </c>
      <c r="F176" s="303">
        <f>HLOOKUP($C176,$BZ$2:$CM$3,2,0)</f>
        <v>2007.3</v>
      </c>
      <c r="G176" s="113">
        <f>D176*E176*F176</f>
        <v>0</v>
      </c>
      <c r="H176" s="165"/>
      <c r="I176" s="114" t="s">
        <v>494</v>
      </c>
      <c r="J176" s="114" t="str">
        <f>VLOOKUP(I176,Presupuesto!$B$11:$C$565,2,0)</f>
        <v>SUELDOS Y SALARIOS PERMANENTES</v>
      </c>
      <c r="K176" s="98" t="str">
        <f t="shared" si="5"/>
        <v>Posgrado</v>
      </c>
      <c r="L176" s="98" t="s">
        <v>393</v>
      </c>
    </row>
    <row r="177" spans="3:12" x14ac:dyDescent="0.25">
      <c r="C177" s="170" t="s">
        <v>58</v>
      </c>
      <c r="D177" s="162"/>
      <c r="E177" s="153">
        <v>0</v>
      </c>
      <c r="F177" s="100">
        <f>IF(E176=0,"",(G176/E176)/12*E176)</f>
        <v>0</v>
      </c>
      <c r="G177" s="97">
        <f>F177</f>
        <v>0</v>
      </c>
      <c r="H177" s="163"/>
      <c r="I177" s="116" t="s">
        <v>514</v>
      </c>
      <c r="J177" s="116" t="str">
        <f>VLOOKUP(I177,Presupuesto!$B$11:$C$565,2,0)</f>
        <v>AGUINALDO Y DECIMO CUARTO MES</v>
      </c>
      <c r="K177" s="98" t="str">
        <f t="shared" si="5"/>
        <v>Posgrado</v>
      </c>
      <c r="L177" s="98" t="s">
        <v>393</v>
      </c>
    </row>
    <row r="178" spans="3:12" ht="15.75" thickBot="1" x14ac:dyDescent="0.3">
      <c r="C178" s="171" t="s">
        <v>59</v>
      </c>
      <c r="D178" s="162"/>
      <c r="E178" s="153">
        <v>0</v>
      </c>
      <c r="F178" s="117">
        <f>IF(E176&lt;6,"",((E176-6)/12)*(G176/E176))</f>
        <v>0</v>
      </c>
      <c r="G178" s="97">
        <f>F178</f>
        <v>0</v>
      </c>
      <c r="H178" s="163"/>
      <c r="I178" s="101" t="s">
        <v>517</v>
      </c>
      <c r="J178" s="101" t="str">
        <f>VLOOKUP(I178,Presupuesto!$B$11:$C$565,2,0)</f>
        <v>DECIMOCUARTO MES</v>
      </c>
      <c r="K178" s="98" t="str">
        <f t="shared" si="5"/>
        <v>Posgrado</v>
      </c>
      <c r="L178" s="98" t="s">
        <v>393</v>
      </c>
    </row>
    <row r="179" spans="3:12" ht="15.75" thickBot="1" x14ac:dyDescent="0.3">
      <c r="C179" s="139" t="s">
        <v>83</v>
      </c>
      <c r="D179" s="198"/>
      <c r="E179" s="151">
        <v>12</v>
      </c>
      <c r="F179" s="138">
        <v>30000</v>
      </c>
      <c r="G179" s="113">
        <f>D179*E179*F179</f>
        <v>0</v>
      </c>
      <c r="H179" s="165"/>
      <c r="I179" s="114" t="s">
        <v>562</v>
      </c>
      <c r="J179" s="114" t="str">
        <f>VLOOKUP(I179,Presupuesto!$B$11:$C$565,2,0)</f>
        <v>CONTRATOS ESPECIALES</v>
      </c>
      <c r="K179" s="98" t="str">
        <f t="shared" si="5"/>
        <v>Posgrado</v>
      </c>
      <c r="L179" s="98" t="s">
        <v>393</v>
      </c>
    </row>
    <row r="180" spans="3:12" x14ac:dyDescent="0.25">
      <c r="C180" s="170" t="s">
        <v>58</v>
      </c>
      <c r="D180" s="162"/>
      <c r="E180" s="153">
        <v>0</v>
      </c>
      <c r="F180" s="117">
        <f>IF(E179=0,"",(G179/E179)/12*E179)</f>
        <v>0</v>
      </c>
      <c r="G180" s="97">
        <f>F180</f>
        <v>0</v>
      </c>
      <c r="H180" s="163"/>
      <c r="I180" s="101" t="s">
        <v>562</v>
      </c>
      <c r="J180" s="101" t="str">
        <f>VLOOKUP(I180,Presupuesto!$B$11:$C$565,2,0)</f>
        <v>CONTRATOS ESPECIALES</v>
      </c>
      <c r="K180" s="98" t="str">
        <f t="shared" si="5"/>
        <v>Posgrado</v>
      </c>
      <c r="L180" s="98" t="s">
        <v>392</v>
      </c>
    </row>
    <row r="181" spans="3:12" ht="15.75" thickBot="1" x14ac:dyDescent="0.3">
      <c r="C181" s="171" t="s">
        <v>59</v>
      </c>
      <c r="D181" s="162"/>
      <c r="E181" s="153">
        <v>0</v>
      </c>
      <c r="F181" s="100">
        <f>IF(E179&lt;6,"",((E179-6)/12)*(G179/E179))</f>
        <v>0</v>
      </c>
      <c r="G181" s="97">
        <f>F181</f>
        <v>0</v>
      </c>
      <c r="H181" s="163"/>
      <c r="I181" s="101" t="s">
        <v>562</v>
      </c>
      <c r="J181" s="101" t="str">
        <f>VLOOKUP(I181,Presupuesto!$B$11:$C$565,2,0)</f>
        <v>CONTRATOS ESPECIALES</v>
      </c>
      <c r="K181" s="98" t="str">
        <f t="shared" si="5"/>
        <v>Posgrado</v>
      </c>
      <c r="L181" s="98" t="s">
        <v>397</v>
      </c>
    </row>
    <row r="182" spans="3:12" ht="15.75" thickBot="1" x14ac:dyDescent="0.3">
      <c r="C182" s="139" t="s">
        <v>60</v>
      </c>
      <c r="D182" s="198"/>
      <c r="E182" s="151">
        <v>12</v>
      </c>
      <c r="F182" s="118">
        <v>30000</v>
      </c>
      <c r="G182" s="113">
        <f>D182*E182*F182</f>
        <v>0</v>
      </c>
      <c r="H182" s="165"/>
      <c r="I182" s="114" t="s">
        <v>703</v>
      </c>
      <c r="J182" s="114" t="str">
        <f>VLOOKUP(I182,Presupuesto!$B$11:$C$565,2,0)</f>
        <v>OTROS SERVICIOS TECNICOS Y PROFESIONALES</v>
      </c>
      <c r="K182" s="98" t="str">
        <f t="shared" si="5"/>
        <v>Posgrado</v>
      </c>
      <c r="L182" s="98" t="s">
        <v>392</v>
      </c>
    </row>
    <row r="183" spans="3:12" x14ac:dyDescent="0.25">
      <c r="C183" s="170" t="s">
        <v>58</v>
      </c>
      <c r="D183" s="162"/>
      <c r="E183" s="153">
        <v>0</v>
      </c>
      <c r="F183" s="100">
        <v>0</v>
      </c>
      <c r="G183" s="97">
        <f>F183</f>
        <v>0</v>
      </c>
      <c r="H183" s="163"/>
      <c r="I183" s="101" t="s">
        <v>703</v>
      </c>
      <c r="J183" s="101" t="str">
        <f>VLOOKUP(I183,Presupuesto!$B$11:$C$565,2,0)</f>
        <v>OTROS SERVICIOS TECNICOS Y PROFESIONALES</v>
      </c>
      <c r="K183" s="98" t="str">
        <f t="shared" si="5"/>
        <v>Posgrado</v>
      </c>
      <c r="L183" s="98" t="s">
        <v>392</v>
      </c>
    </row>
    <row r="184" spans="3:12" ht="15.75" thickBot="1" x14ac:dyDescent="0.3">
      <c r="C184" s="171" t="s">
        <v>59</v>
      </c>
      <c r="D184" s="162"/>
      <c r="E184" s="153">
        <v>0</v>
      </c>
      <c r="F184" s="100">
        <v>0</v>
      </c>
      <c r="G184" s="97">
        <f>F184</f>
        <v>0</v>
      </c>
      <c r="H184" s="163"/>
      <c r="I184" s="101" t="s">
        <v>703</v>
      </c>
      <c r="J184" s="101" t="str">
        <f>VLOOKUP(I184,Presupuesto!$B$11:$C$565,2,0)</f>
        <v>OTROS SERVICIOS TECNICOS Y PROFESIONALES</v>
      </c>
      <c r="K184" s="98" t="str">
        <f t="shared" si="5"/>
        <v>Posgrado</v>
      </c>
      <c r="L184" s="98" t="s">
        <v>392</v>
      </c>
    </row>
    <row r="185" spans="3:12" ht="15.75" thickBot="1" x14ac:dyDescent="0.3">
      <c r="C185" s="139" t="s">
        <v>61</v>
      </c>
      <c r="D185" s="198"/>
      <c r="E185" s="151">
        <v>12</v>
      </c>
      <c r="F185" s="118">
        <v>30000</v>
      </c>
      <c r="G185" s="113">
        <f>D185*E185*F185</f>
        <v>0</v>
      </c>
      <c r="H185" s="165"/>
      <c r="I185" s="114" t="s">
        <v>494</v>
      </c>
      <c r="J185" s="114" t="str">
        <f>VLOOKUP(I185,Presupuesto!$B$11:$C$565,2,0)</f>
        <v>SUELDOS Y SALARIOS PERMANENTES</v>
      </c>
      <c r="K185" s="98" t="str">
        <f t="shared" si="5"/>
        <v>Posgrado</v>
      </c>
      <c r="L185" s="98" t="s">
        <v>392</v>
      </c>
    </row>
    <row r="186" spans="3:12" x14ac:dyDescent="0.25">
      <c r="C186" s="170" t="s">
        <v>58</v>
      </c>
      <c r="D186" s="168"/>
      <c r="E186" s="130">
        <v>0</v>
      </c>
      <c r="F186" s="119">
        <f>IF(E185=0,"",(G185/E185)/12*E185)</f>
        <v>0</v>
      </c>
      <c r="G186" s="120">
        <f>F186</f>
        <v>0</v>
      </c>
      <c r="H186" s="163"/>
      <c r="I186" s="101" t="s">
        <v>514</v>
      </c>
      <c r="J186" s="101" t="str">
        <f>VLOOKUP(I186,Presupuesto!$B$11:$C$565,2,0)</f>
        <v>AGUINALDO Y DECIMO CUARTO MES</v>
      </c>
      <c r="K186" s="98" t="str">
        <f t="shared" si="5"/>
        <v>Posgrado</v>
      </c>
      <c r="L186" s="98" t="s">
        <v>392</v>
      </c>
    </row>
    <row r="187" spans="3:12" ht="15.75" thickBot="1" x14ac:dyDescent="0.3">
      <c r="C187" s="172" t="s">
        <v>59</v>
      </c>
      <c r="D187" s="161"/>
      <c r="E187" s="131">
        <v>0</v>
      </c>
      <c r="F187" s="105">
        <f>IF(E185&lt;6,"",((E185-6)/12)*(G185/E185))</f>
        <v>0</v>
      </c>
      <c r="G187" s="105">
        <f>F187</f>
        <v>0</v>
      </c>
      <c r="H187" s="161"/>
      <c r="I187" s="106" t="s">
        <v>517</v>
      </c>
      <c r="J187" s="124" t="str">
        <f>VLOOKUP(I187,Presupuesto!$B$11:$C$565,2,0)</f>
        <v>DECIMOCUARTO MES</v>
      </c>
      <c r="K187" s="106" t="str">
        <f t="shared" si="5"/>
        <v>Posgrado</v>
      </c>
      <c r="L187" s="124" t="s">
        <v>392</v>
      </c>
    </row>
    <row r="189" spans="3:12" ht="15.75" thickBot="1" x14ac:dyDescent="0.3">
      <c r="K189" s="152"/>
    </row>
    <row r="190" spans="3:12" ht="15.75" thickBot="1" x14ac:dyDescent="0.3">
      <c r="C190" s="69" t="s">
        <v>43</v>
      </c>
      <c r="D190" s="30">
        <f>SUM(G197:G247)</f>
        <v>0</v>
      </c>
      <c r="E190" s="93"/>
      <c r="F190" s="93"/>
      <c r="G190" s="93"/>
      <c r="H190" s="76"/>
      <c r="I190" s="76"/>
      <c r="J190" s="76"/>
      <c r="K190" s="152"/>
    </row>
    <row r="191" spans="3:12" x14ac:dyDescent="0.25">
      <c r="D191" s="31"/>
      <c r="E191" s="93"/>
      <c r="F191" s="93"/>
      <c r="G191" s="93"/>
      <c r="H191" s="76"/>
      <c r="I191" s="76"/>
      <c r="J191" s="76"/>
      <c r="K191" s="152"/>
    </row>
    <row r="192" spans="3:12" x14ac:dyDescent="0.25">
      <c r="D192" s="31"/>
      <c r="E192" s="93"/>
      <c r="F192" s="93"/>
      <c r="G192" s="93"/>
      <c r="H192" s="76"/>
      <c r="I192" s="76"/>
      <c r="J192" s="76"/>
      <c r="K192" s="152"/>
    </row>
    <row r="193" spans="3:12" ht="15.75" x14ac:dyDescent="0.25">
      <c r="C193" s="201" t="s">
        <v>390</v>
      </c>
      <c r="D193" s="368"/>
      <c r="E193" s="93"/>
      <c r="F193" s="93"/>
      <c r="G193" s="93"/>
      <c r="H193" s="76"/>
      <c r="I193" s="76"/>
      <c r="J193" s="76"/>
      <c r="K193" s="152"/>
    </row>
    <row r="194" spans="3:12" ht="18.75" x14ac:dyDescent="0.25">
      <c r="C194" s="209" t="e">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#N/A</v>
      </c>
      <c r="D194" s="31"/>
      <c r="E194" s="93"/>
      <c r="F194" s="93"/>
      <c r="G194" s="93"/>
      <c r="H194" s="76"/>
      <c r="I194" s="76"/>
      <c r="J194" s="76"/>
      <c r="K194" s="152"/>
    </row>
    <row r="195" spans="3:12" ht="15.75" thickBot="1" x14ac:dyDescent="0.3">
      <c r="C195" s="176"/>
      <c r="D195" s="31"/>
      <c r="E195" s="93"/>
      <c r="F195" s="93"/>
      <c r="G195" s="93"/>
      <c r="H195" s="76"/>
      <c r="I195" s="76"/>
      <c r="J195" s="76"/>
      <c r="K195" s="152"/>
    </row>
    <row r="196" spans="3:12" ht="30.75" thickBot="1" x14ac:dyDescent="0.3">
      <c r="C196" s="133" t="s">
        <v>44</v>
      </c>
      <c r="D196" s="137" t="s">
        <v>55</v>
      </c>
      <c r="E196" s="169" t="s">
        <v>56</v>
      </c>
      <c r="F196" s="137" t="s">
        <v>57</v>
      </c>
      <c r="G196" s="134" t="s">
        <v>27</v>
      </c>
      <c r="H196" s="132" t="s">
        <v>130</v>
      </c>
      <c r="I196" s="135" t="s">
        <v>46</v>
      </c>
      <c r="J196" s="135" t="s">
        <v>131</v>
      </c>
      <c r="K196" s="135" t="s">
        <v>408</v>
      </c>
      <c r="L196" s="135" t="s">
        <v>409</v>
      </c>
    </row>
    <row r="197" spans="3:12" ht="15.75" thickBot="1" x14ac:dyDescent="0.3">
      <c r="C197" s="136" t="s">
        <v>480</v>
      </c>
      <c r="D197" s="198"/>
      <c r="E197" s="151">
        <v>12</v>
      </c>
      <c r="F197" s="303">
        <f>HLOOKUP($C197,$BZ$2:$CM$3,2,0)</f>
        <v>43674.39</v>
      </c>
      <c r="G197" s="113">
        <f>D197*E197*F197</f>
        <v>0</v>
      </c>
      <c r="H197" s="165"/>
      <c r="I197" s="114" t="s">
        <v>494</v>
      </c>
      <c r="J197" s="114" t="str">
        <f>VLOOKUP(I197,Presupuesto!$B$11:$C$565,2,0)</f>
        <v>SUELDOS Y SALARIOS PERMANENTES</v>
      </c>
      <c r="K197" s="217" t="s">
        <v>1452</v>
      </c>
      <c r="L197" s="98" t="s">
        <v>392</v>
      </c>
    </row>
    <row r="198" spans="3:12" x14ac:dyDescent="0.25">
      <c r="C198" s="170" t="s">
        <v>58</v>
      </c>
      <c r="D198" s="162"/>
      <c r="E198" s="153">
        <v>0</v>
      </c>
      <c r="F198" s="100">
        <f>IF(E197=0,"",(G197/E197)/12*E197)</f>
        <v>0</v>
      </c>
      <c r="G198" s="97">
        <f>F198</f>
        <v>0</v>
      </c>
      <c r="H198" s="163"/>
      <c r="I198" s="116" t="s">
        <v>514</v>
      </c>
      <c r="J198" s="116" t="str">
        <f>VLOOKUP(I198,Presupuesto!$B$11:$C$565,2,0)</f>
        <v>AGUINALDO Y DECIMO CUARTO MES</v>
      </c>
      <c r="K198" s="98" t="str">
        <f t="shared" ref="K198:K229" si="6">$K$197</f>
        <v>Posgrado</v>
      </c>
      <c r="L198" s="98" t="s">
        <v>410</v>
      </c>
    </row>
    <row r="199" spans="3:12" ht="15.75" thickBot="1" x14ac:dyDescent="0.3">
      <c r="C199" s="171" t="s">
        <v>59</v>
      </c>
      <c r="D199" s="162"/>
      <c r="E199" s="153">
        <v>0</v>
      </c>
      <c r="F199" s="117">
        <f>IF(E197&lt;6,"",((E197-6)/12)*(G197/E197))</f>
        <v>0</v>
      </c>
      <c r="G199" s="97">
        <f>F199</f>
        <v>0</v>
      </c>
      <c r="H199" s="163"/>
      <c r="I199" s="101" t="s">
        <v>517</v>
      </c>
      <c r="J199" s="101" t="str">
        <f>VLOOKUP(I199,Presupuesto!$B$11:$C$565,2,0)</f>
        <v>DECIMOCUARTO MES</v>
      </c>
      <c r="K199" s="98" t="str">
        <f t="shared" si="6"/>
        <v>Posgrado</v>
      </c>
      <c r="L199" s="98" t="s">
        <v>393</v>
      </c>
    </row>
    <row r="200" spans="3:12" ht="15.75" thickBot="1" x14ac:dyDescent="0.3">
      <c r="C200" s="136" t="s">
        <v>481</v>
      </c>
      <c r="D200" s="198"/>
      <c r="E200" s="151">
        <v>12</v>
      </c>
      <c r="F200" s="303">
        <f>HLOOKUP($C200,$BZ$2:$CM$3,2,0)</f>
        <v>39703.99</v>
      </c>
      <c r="G200" s="113">
        <f>D200*E200*F200</f>
        <v>0</v>
      </c>
      <c r="H200" s="165"/>
      <c r="I200" s="114" t="s">
        <v>494</v>
      </c>
      <c r="J200" s="114" t="str">
        <f>VLOOKUP(I200,Presupuesto!$B$11:$C$565,2,0)</f>
        <v>SUELDOS Y SALARIOS PERMANENTES</v>
      </c>
      <c r="K200" s="98" t="str">
        <f t="shared" si="6"/>
        <v>Posgrado</v>
      </c>
      <c r="L200" s="98" t="s">
        <v>393</v>
      </c>
    </row>
    <row r="201" spans="3:12" x14ac:dyDescent="0.25">
      <c r="C201" s="170" t="s">
        <v>58</v>
      </c>
      <c r="D201" s="162"/>
      <c r="E201" s="153">
        <v>0</v>
      </c>
      <c r="F201" s="100">
        <f>IF(E200=0,"",(G200/E200)/12*E200)</f>
        <v>0</v>
      </c>
      <c r="G201" s="97">
        <f>F201</f>
        <v>0</v>
      </c>
      <c r="H201" s="163"/>
      <c r="I201" s="116" t="s">
        <v>514</v>
      </c>
      <c r="J201" s="116" t="str">
        <f>VLOOKUP(I201,Presupuesto!$B$11:$C$565,2,0)</f>
        <v>AGUINALDO Y DECIMO CUARTO MES</v>
      </c>
      <c r="K201" s="98" t="str">
        <f t="shared" si="6"/>
        <v>Posgrado</v>
      </c>
      <c r="L201" s="98" t="s">
        <v>393</v>
      </c>
    </row>
    <row r="202" spans="3:12" ht="15.75" thickBot="1" x14ac:dyDescent="0.3">
      <c r="C202" s="171" t="s">
        <v>59</v>
      </c>
      <c r="D202" s="162"/>
      <c r="E202" s="153">
        <v>0</v>
      </c>
      <c r="F202" s="117">
        <f>IF(E200&lt;6,"",((E200-6)/12)*(G200/E200))</f>
        <v>0</v>
      </c>
      <c r="G202" s="97">
        <f>F202</f>
        <v>0</v>
      </c>
      <c r="H202" s="163"/>
      <c r="I202" s="101" t="s">
        <v>517</v>
      </c>
      <c r="J202" s="101" t="str">
        <f>VLOOKUP(I202,Presupuesto!$B$11:$C$565,2,0)</f>
        <v>DECIMOCUARTO MES</v>
      </c>
      <c r="K202" s="98" t="str">
        <f t="shared" si="6"/>
        <v>Posgrado</v>
      </c>
      <c r="L202" s="98" t="s">
        <v>393</v>
      </c>
    </row>
    <row r="203" spans="3:12" ht="15.75" thickBot="1" x14ac:dyDescent="0.3">
      <c r="C203" s="136" t="s">
        <v>482</v>
      </c>
      <c r="D203" s="198"/>
      <c r="E203" s="151">
        <v>12</v>
      </c>
      <c r="F203" s="303">
        <f>HLOOKUP($C203,$BZ$2:$CM$3,2,0)</f>
        <v>35733.589999999997</v>
      </c>
      <c r="G203" s="113">
        <f>D203*E203*F203</f>
        <v>0</v>
      </c>
      <c r="H203" s="165"/>
      <c r="I203" s="114" t="s">
        <v>494</v>
      </c>
      <c r="J203" s="114" t="str">
        <f>VLOOKUP(I203,Presupuesto!$B$11:$C$565,2,0)</f>
        <v>SUELDOS Y SALARIOS PERMANENTES</v>
      </c>
      <c r="K203" s="98" t="str">
        <f t="shared" si="6"/>
        <v>Posgrado</v>
      </c>
      <c r="L203" s="98" t="s">
        <v>393</v>
      </c>
    </row>
    <row r="204" spans="3:12" x14ac:dyDescent="0.25">
      <c r="C204" s="170" t="s">
        <v>58</v>
      </c>
      <c r="D204" s="162"/>
      <c r="E204" s="153">
        <v>0</v>
      </c>
      <c r="F204" s="100">
        <f>IF(E203=0,"",(G203/E203)/12*E203)</f>
        <v>0</v>
      </c>
      <c r="G204" s="97">
        <f>F204</f>
        <v>0</v>
      </c>
      <c r="H204" s="163"/>
      <c r="I204" s="116" t="s">
        <v>514</v>
      </c>
      <c r="J204" s="116" t="str">
        <f>VLOOKUP(I204,Presupuesto!$B$11:$C$565,2,0)</f>
        <v>AGUINALDO Y DECIMO CUARTO MES</v>
      </c>
      <c r="K204" s="98" t="str">
        <f t="shared" si="6"/>
        <v>Posgrado</v>
      </c>
      <c r="L204" s="98" t="s">
        <v>393</v>
      </c>
    </row>
    <row r="205" spans="3:12" ht="15.75" thickBot="1" x14ac:dyDescent="0.3">
      <c r="C205" s="171" t="s">
        <v>59</v>
      </c>
      <c r="D205" s="162"/>
      <c r="E205" s="153">
        <v>0</v>
      </c>
      <c r="F205" s="117">
        <f>IF(E203&lt;6,"",((E203-6)/12)*(G203/E203))</f>
        <v>0</v>
      </c>
      <c r="G205" s="97">
        <f>F205</f>
        <v>0</v>
      </c>
      <c r="H205" s="163"/>
      <c r="I205" s="101" t="s">
        <v>517</v>
      </c>
      <c r="J205" s="101" t="str">
        <f>VLOOKUP(I205,Presupuesto!$B$11:$C$565,2,0)</f>
        <v>DECIMOCUARTO MES</v>
      </c>
      <c r="K205" s="98" t="str">
        <f t="shared" si="6"/>
        <v>Posgrado</v>
      </c>
      <c r="L205" s="98" t="s">
        <v>393</v>
      </c>
    </row>
    <row r="206" spans="3:12" ht="15.75" thickBot="1" x14ac:dyDescent="0.3">
      <c r="C206" s="136" t="s">
        <v>483</v>
      </c>
      <c r="D206" s="198"/>
      <c r="E206" s="151">
        <v>12</v>
      </c>
      <c r="F206" s="303">
        <f>HLOOKUP($C206,$BZ$2:$CM$3,2,0)</f>
        <v>31763.19</v>
      </c>
      <c r="G206" s="113">
        <f>D206*E206*F206</f>
        <v>0</v>
      </c>
      <c r="H206" s="165"/>
      <c r="I206" s="114" t="s">
        <v>494</v>
      </c>
      <c r="J206" s="114" t="str">
        <f>VLOOKUP(I206,Presupuesto!$B$11:$C$565,2,0)</f>
        <v>SUELDOS Y SALARIOS PERMANENTES</v>
      </c>
      <c r="K206" s="98" t="str">
        <f t="shared" si="6"/>
        <v>Posgrado</v>
      </c>
      <c r="L206" s="98" t="s">
        <v>393</v>
      </c>
    </row>
    <row r="207" spans="3:12" x14ac:dyDescent="0.25">
      <c r="C207" s="170" t="s">
        <v>58</v>
      </c>
      <c r="D207" s="162"/>
      <c r="E207" s="153">
        <v>0</v>
      </c>
      <c r="F207" s="100">
        <f>IF(E206=0,"",(G206/E206)/12*E206)</f>
        <v>0</v>
      </c>
      <c r="G207" s="97">
        <f>F207</f>
        <v>0</v>
      </c>
      <c r="H207" s="163"/>
      <c r="I207" s="116" t="s">
        <v>514</v>
      </c>
      <c r="J207" s="116" t="str">
        <f>VLOOKUP(I207,Presupuesto!$B$11:$C$565,2,0)</f>
        <v>AGUINALDO Y DECIMO CUARTO MES</v>
      </c>
      <c r="K207" s="98" t="str">
        <f t="shared" si="6"/>
        <v>Posgrado</v>
      </c>
      <c r="L207" s="98" t="s">
        <v>393</v>
      </c>
    </row>
    <row r="208" spans="3:12" ht="15.75" thickBot="1" x14ac:dyDescent="0.3">
      <c r="C208" s="171" t="s">
        <v>59</v>
      </c>
      <c r="D208" s="162"/>
      <c r="E208" s="153">
        <v>0</v>
      </c>
      <c r="F208" s="117">
        <f>IF(E206&lt;6,"",((E206-6)/12)*(G206/E206))</f>
        <v>0</v>
      </c>
      <c r="G208" s="97">
        <f>F208</f>
        <v>0</v>
      </c>
      <c r="H208" s="163"/>
      <c r="I208" s="101" t="s">
        <v>517</v>
      </c>
      <c r="J208" s="101" t="str">
        <f>VLOOKUP(I208,Presupuesto!$B$11:$C$565,2,0)</f>
        <v>DECIMOCUARTO MES</v>
      </c>
      <c r="K208" s="98" t="str">
        <f t="shared" si="6"/>
        <v>Posgrado</v>
      </c>
      <c r="L208" s="98" t="s">
        <v>393</v>
      </c>
    </row>
    <row r="209" spans="3:12" ht="15.75" thickBot="1" x14ac:dyDescent="0.3">
      <c r="C209" s="136" t="s">
        <v>484</v>
      </c>
      <c r="D209" s="198"/>
      <c r="E209" s="151">
        <v>12</v>
      </c>
      <c r="F209" s="303">
        <f>HLOOKUP($C209,$BZ$2:$CM$3,2,0)</f>
        <v>29777.99</v>
      </c>
      <c r="G209" s="113">
        <f>D209*E209*F209</f>
        <v>0</v>
      </c>
      <c r="H209" s="165"/>
      <c r="I209" s="114" t="s">
        <v>494</v>
      </c>
      <c r="J209" s="114" t="str">
        <f>VLOOKUP(I209,Presupuesto!$B$11:$C$565,2,0)</f>
        <v>SUELDOS Y SALARIOS PERMANENTES</v>
      </c>
      <c r="K209" s="98" t="str">
        <f t="shared" si="6"/>
        <v>Posgrado</v>
      </c>
      <c r="L209" s="98" t="s">
        <v>393</v>
      </c>
    </row>
    <row r="210" spans="3:12" x14ac:dyDescent="0.25">
      <c r="C210" s="170" t="s">
        <v>58</v>
      </c>
      <c r="D210" s="162"/>
      <c r="E210" s="153">
        <v>0</v>
      </c>
      <c r="F210" s="100">
        <f>IF(E209=0,"",(G209/E209)/12*E209)</f>
        <v>0</v>
      </c>
      <c r="G210" s="97">
        <f>F210</f>
        <v>0</v>
      </c>
      <c r="H210" s="163"/>
      <c r="I210" s="116" t="s">
        <v>514</v>
      </c>
      <c r="J210" s="116" t="str">
        <f>VLOOKUP(I210,Presupuesto!$B$11:$C$565,2,0)</f>
        <v>AGUINALDO Y DECIMO CUARTO MES</v>
      </c>
      <c r="K210" s="98" t="str">
        <f t="shared" si="6"/>
        <v>Posgrado</v>
      </c>
      <c r="L210" s="98" t="s">
        <v>393</v>
      </c>
    </row>
    <row r="211" spans="3:12" ht="15.75" thickBot="1" x14ac:dyDescent="0.3">
      <c r="C211" s="171" t="s">
        <v>59</v>
      </c>
      <c r="D211" s="162"/>
      <c r="E211" s="153">
        <v>0</v>
      </c>
      <c r="F211" s="117">
        <f>IF(E209&lt;6,"",((E209-6)/12)*(G209/E209))</f>
        <v>0</v>
      </c>
      <c r="G211" s="97">
        <f>F211</f>
        <v>0</v>
      </c>
      <c r="H211" s="163"/>
      <c r="I211" s="101" t="s">
        <v>517</v>
      </c>
      <c r="J211" s="101" t="str">
        <f>VLOOKUP(I211,Presupuesto!$B$11:$C$565,2,0)</f>
        <v>DECIMOCUARTO MES</v>
      </c>
      <c r="K211" s="98" t="str">
        <f t="shared" si="6"/>
        <v>Posgrado</v>
      </c>
      <c r="L211" s="98" t="s">
        <v>393</v>
      </c>
    </row>
    <row r="212" spans="3:12" ht="15.75" thickBot="1" x14ac:dyDescent="0.3">
      <c r="C212" s="136" t="s">
        <v>485</v>
      </c>
      <c r="D212" s="198"/>
      <c r="E212" s="151">
        <v>12</v>
      </c>
      <c r="F212" s="303">
        <f>HLOOKUP($C212,$BZ$2:$CM$3,2,0)</f>
        <v>27792.79</v>
      </c>
      <c r="G212" s="113">
        <f>D212*E212*F212</f>
        <v>0</v>
      </c>
      <c r="H212" s="165"/>
      <c r="I212" s="114" t="s">
        <v>494</v>
      </c>
      <c r="J212" s="114" t="str">
        <f>VLOOKUP(I212,Presupuesto!$B$11:$C$565,2,0)</f>
        <v>SUELDOS Y SALARIOS PERMANENTES</v>
      </c>
      <c r="K212" s="98" t="str">
        <f t="shared" si="6"/>
        <v>Posgrado</v>
      </c>
      <c r="L212" s="98" t="s">
        <v>393</v>
      </c>
    </row>
    <row r="213" spans="3:12" x14ac:dyDescent="0.25">
      <c r="C213" s="170" t="s">
        <v>58</v>
      </c>
      <c r="D213" s="162"/>
      <c r="E213" s="153">
        <v>0</v>
      </c>
      <c r="F213" s="100">
        <f>IF(E212=0,"",(G212/E212)/12*E212)</f>
        <v>0</v>
      </c>
      <c r="G213" s="97">
        <f>F213</f>
        <v>0</v>
      </c>
      <c r="H213" s="163"/>
      <c r="I213" s="116" t="s">
        <v>514</v>
      </c>
      <c r="J213" s="116" t="str">
        <f>VLOOKUP(I213,Presupuesto!$B$11:$C$565,2,0)</f>
        <v>AGUINALDO Y DECIMO CUARTO MES</v>
      </c>
      <c r="K213" s="98" t="str">
        <f t="shared" si="6"/>
        <v>Posgrado</v>
      </c>
      <c r="L213" s="98" t="s">
        <v>393</v>
      </c>
    </row>
    <row r="214" spans="3:12" ht="15.75" thickBot="1" x14ac:dyDescent="0.3">
      <c r="C214" s="171" t="s">
        <v>59</v>
      </c>
      <c r="D214" s="162"/>
      <c r="E214" s="153">
        <v>0</v>
      </c>
      <c r="F214" s="117">
        <f>IF(E212&lt;6,"",((E212-6)/12)*(G212/E212))</f>
        <v>0</v>
      </c>
      <c r="G214" s="97">
        <f>F214</f>
        <v>0</v>
      </c>
      <c r="H214" s="163"/>
      <c r="I214" s="101" t="s">
        <v>517</v>
      </c>
      <c r="J214" s="101" t="str">
        <f>VLOOKUP(I214,Presupuesto!$B$11:$C$565,2,0)</f>
        <v>DECIMOCUARTO MES</v>
      </c>
      <c r="K214" s="98" t="str">
        <f t="shared" si="6"/>
        <v>Posgrado</v>
      </c>
      <c r="L214" s="98" t="s">
        <v>393</v>
      </c>
    </row>
    <row r="215" spans="3:12" ht="15.75" thickBot="1" x14ac:dyDescent="0.3">
      <c r="C215" s="136" t="s">
        <v>486</v>
      </c>
      <c r="D215" s="198"/>
      <c r="E215" s="151">
        <v>12</v>
      </c>
      <c r="F215" s="303">
        <f>HLOOKUP($C215,$BZ$2:$CM$3,2,0)</f>
        <v>18859.39</v>
      </c>
      <c r="G215" s="113">
        <f>D215*E215*F215</f>
        <v>0</v>
      </c>
      <c r="H215" s="165"/>
      <c r="I215" s="114" t="s">
        <v>494</v>
      </c>
      <c r="J215" s="114" t="str">
        <f>VLOOKUP(I215,Presupuesto!$B$11:$C$565,2,0)</f>
        <v>SUELDOS Y SALARIOS PERMANENTES</v>
      </c>
      <c r="K215" s="98" t="str">
        <f t="shared" si="6"/>
        <v>Posgrado</v>
      </c>
      <c r="L215" s="98" t="s">
        <v>393</v>
      </c>
    </row>
    <row r="216" spans="3:12" x14ac:dyDescent="0.25">
      <c r="C216" s="170" t="s">
        <v>58</v>
      </c>
      <c r="D216" s="162"/>
      <c r="E216" s="153">
        <v>0</v>
      </c>
      <c r="F216" s="100">
        <f>IF(E215=0,"",(G215/E215)/12*E215)</f>
        <v>0</v>
      </c>
      <c r="G216" s="97">
        <f>F216</f>
        <v>0</v>
      </c>
      <c r="H216" s="163"/>
      <c r="I216" s="116" t="s">
        <v>514</v>
      </c>
      <c r="J216" s="116" t="str">
        <f>VLOOKUP(I216,Presupuesto!$B$11:$C$565,2,0)</f>
        <v>AGUINALDO Y DECIMO CUARTO MES</v>
      </c>
      <c r="K216" s="98" t="str">
        <f t="shared" si="6"/>
        <v>Posgrado</v>
      </c>
      <c r="L216" s="98" t="s">
        <v>393</v>
      </c>
    </row>
    <row r="217" spans="3:12" ht="15.75" thickBot="1" x14ac:dyDescent="0.3">
      <c r="C217" s="171" t="s">
        <v>59</v>
      </c>
      <c r="D217" s="162"/>
      <c r="E217" s="153">
        <v>0</v>
      </c>
      <c r="F217" s="117">
        <f>IF(E215&lt;6,"",((E215-6)/12)*(G215/E215))</f>
        <v>0</v>
      </c>
      <c r="G217" s="97">
        <f>F217</f>
        <v>0</v>
      </c>
      <c r="H217" s="163"/>
      <c r="I217" s="101" t="s">
        <v>517</v>
      </c>
      <c r="J217" s="101" t="str">
        <f>VLOOKUP(I217,Presupuesto!$B$11:$C$565,2,0)</f>
        <v>DECIMOCUARTO MES</v>
      </c>
      <c r="K217" s="98" t="str">
        <f t="shared" si="6"/>
        <v>Posgrado</v>
      </c>
      <c r="L217" s="98" t="s">
        <v>393</v>
      </c>
    </row>
    <row r="218" spans="3:12" ht="15.75" thickBot="1" x14ac:dyDescent="0.3">
      <c r="C218" s="136" t="s">
        <v>487</v>
      </c>
      <c r="D218" s="198"/>
      <c r="E218" s="151">
        <v>12</v>
      </c>
      <c r="F218" s="303">
        <f>HLOOKUP($C218,$BZ$2:$CM$3,2,0)</f>
        <v>17866.8</v>
      </c>
      <c r="G218" s="113">
        <f>D218*E218*F218</f>
        <v>0</v>
      </c>
      <c r="H218" s="165"/>
      <c r="I218" s="114" t="s">
        <v>494</v>
      </c>
      <c r="J218" s="114" t="str">
        <f>VLOOKUP(I218,Presupuesto!$B$11:$C$565,2,0)</f>
        <v>SUELDOS Y SALARIOS PERMANENTES</v>
      </c>
      <c r="K218" s="98" t="str">
        <f t="shared" si="6"/>
        <v>Posgrado</v>
      </c>
      <c r="L218" s="98" t="s">
        <v>393</v>
      </c>
    </row>
    <row r="219" spans="3:12" x14ac:dyDescent="0.25">
      <c r="C219" s="170" t="s">
        <v>58</v>
      </c>
      <c r="D219" s="162"/>
      <c r="E219" s="153">
        <v>0</v>
      </c>
      <c r="F219" s="100">
        <f>IF(E218=0,"",(G218/E218)/12*E218)</f>
        <v>0</v>
      </c>
      <c r="G219" s="97">
        <f>F219</f>
        <v>0</v>
      </c>
      <c r="H219" s="163"/>
      <c r="I219" s="116" t="s">
        <v>514</v>
      </c>
      <c r="J219" s="116" t="str">
        <f>VLOOKUP(I219,Presupuesto!$B$11:$C$565,2,0)</f>
        <v>AGUINALDO Y DECIMO CUARTO MES</v>
      </c>
      <c r="K219" s="98" t="str">
        <f t="shared" si="6"/>
        <v>Posgrado</v>
      </c>
      <c r="L219" s="98" t="s">
        <v>393</v>
      </c>
    </row>
    <row r="220" spans="3:12" ht="15.75" thickBot="1" x14ac:dyDescent="0.3">
      <c r="C220" s="171" t="s">
        <v>59</v>
      </c>
      <c r="D220" s="162"/>
      <c r="E220" s="153">
        <v>0</v>
      </c>
      <c r="F220" s="117">
        <f>IF(E218&lt;6,"",((E218-6)/12)*(G218/E218))</f>
        <v>0</v>
      </c>
      <c r="G220" s="97">
        <f>F220</f>
        <v>0</v>
      </c>
      <c r="H220" s="163"/>
      <c r="I220" s="101" t="s">
        <v>517</v>
      </c>
      <c r="J220" s="101" t="str">
        <f>VLOOKUP(I220,Presupuesto!$B$11:$C$565,2,0)</f>
        <v>DECIMOCUARTO MES</v>
      </c>
      <c r="K220" s="98" t="str">
        <f t="shared" si="6"/>
        <v>Posgrado</v>
      </c>
      <c r="L220" s="98" t="s">
        <v>393</v>
      </c>
    </row>
    <row r="221" spans="3:12" ht="15.75" thickBot="1" x14ac:dyDescent="0.3">
      <c r="C221" s="136" t="s">
        <v>488</v>
      </c>
      <c r="D221" s="198"/>
      <c r="E221" s="151">
        <v>12</v>
      </c>
      <c r="F221" s="303">
        <f>HLOOKUP($C221,$BZ$2:$CM$3,2,0)</f>
        <v>13896.4</v>
      </c>
      <c r="G221" s="113">
        <f>D221*E221*F221</f>
        <v>0</v>
      </c>
      <c r="H221" s="165"/>
      <c r="I221" s="114" t="s">
        <v>494</v>
      </c>
      <c r="J221" s="114" t="str">
        <f>VLOOKUP(I221,Presupuesto!$B$11:$C$565,2,0)</f>
        <v>SUELDOS Y SALARIOS PERMANENTES</v>
      </c>
      <c r="K221" s="98" t="str">
        <f t="shared" si="6"/>
        <v>Posgrado</v>
      </c>
      <c r="L221" s="98" t="s">
        <v>393</v>
      </c>
    </row>
    <row r="222" spans="3:12" x14ac:dyDescent="0.25">
      <c r="C222" s="170" t="s">
        <v>58</v>
      </c>
      <c r="D222" s="162"/>
      <c r="E222" s="153">
        <v>0</v>
      </c>
      <c r="F222" s="100">
        <f>IF(E221=0,"",(G221/E221)/12*E221)</f>
        <v>0</v>
      </c>
      <c r="G222" s="97">
        <f>F222</f>
        <v>0</v>
      </c>
      <c r="H222" s="163"/>
      <c r="I222" s="116" t="s">
        <v>514</v>
      </c>
      <c r="J222" s="116" t="str">
        <f>VLOOKUP(I222,Presupuesto!$B$11:$C$565,2,0)</f>
        <v>AGUINALDO Y DECIMO CUARTO MES</v>
      </c>
      <c r="K222" s="98" t="str">
        <f t="shared" si="6"/>
        <v>Posgrado</v>
      </c>
      <c r="L222" s="98" t="s">
        <v>393</v>
      </c>
    </row>
    <row r="223" spans="3:12" ht="15.75" thickBot="1" x14ac:dyDescent="0.3">
      <c r="C223" s="171" t="s">
        <v>59</v>
      </c>
      <c r="D223" s="162"/>
      <c r="E223" s="153">
        <v>0</v>
      </c>
      <c r="F223" s="117">
        <f>IF(E221&lt;6,"",((E221-6)/12)*(G221/E221))</f>
        <v>0</v>
      </c>
      <c r="G223" s="97">
        <f>F223</f>
        <v>0</v>
      </c>
      <c r="H223" s="163"/>
      <c r="I223" s="101" t="s">
        <v>517</v>
      </c>
      <c r="J223" s="101" t="str">
        <f>VLOOKUP(I223,Presupuesto!$B$11:$C$565,2,0)</f>
        <v>DECIMOCUARTO MES</v>
      </c>
      <c r="K223" s="98" t="str">
        <f t="shared" si="6"/>
        <v>Posgrado</v>
      </c>
      <c r="L223" s="98" t="s">
        <v>393</v>
      </c>
    </row>
    <row r="224" spans="3:12" ht="15.75" thickBot="1" x14ac:dyDescent="0.3">
      <c r="C224" s="136" t="s">
        <v>489</v>
      </c>
      <c r="D224" s="198"/>
      <c r="E224" s="151">
        <v>12</v>
      </c>
      <c r="F224" s="303">
        <f>HLOOKUP($C224,$BZ$2:$CM$3,2,0)</f>
        <v>15004.09</v>
      </c>
      <c r="G224" s="113">
        <f>D224*E224*F224</f>
        <v>0</v>
      </c>
      <c r="H224" s="165"/>
      <c r="I224" s="114" t="s">
        <v>494</v>
      </c>
      <c r="J224" s="114" t="str">
        <f>VLOOKUP(I224,Presupuesto!$B$11:$C$565,2,0)</f>
        <v>SUELDOS Y SALARIOS PERMANENTES</v>
      </c>
      <c r="K224" s="98" t="str">
        <f t="shared" si="6"/>
        <v>Posgrado</v>
      </c>
      <c r="L224" s="98" t="s">
        <v>393</v>
      </c>
    </row>
    <row r="225" spans="3:12" x14ac:dyDescent="0.25">
      <c r="C225" s="170" t="s">
        <v>58</v>
      </c>
      <c r="D225" s="162"/>
      <c r="E225" s="153">
        <v>0</v>
      </c>
      <c r="F225" s="100">
        <f>IF(E224=0,"",(G224/E224)/12*E224)</f>
        <v>0</v>
      </c>
      <c r="G225" s="97">
        <f>F225</f>
        <v>0</v>
      </c>
      <c r="H225" s="163"/>
      <c r="I225" s="116" t="s">
        <v>514</v>
      </c>
      <c r="J225" s="116" t="str">
        <f>VLOOKUP(I225,Presupuesto!$B$11:$C$565,2,0)</f>
        <v>AGUINALDO Y DECIMO CUARTO MES</v>
      </c>
      <c r="K225" s="98" t="str">
        <f t="shared" si="6"/>
        <v>Posgrado</v>
      </c>
      <c r="L225" s="98" t="s">
        <v>393</v>
      </c>
    </row>
    <row r="226" spans="3:12" ht="15.75" thickBot="1" x14ac:dyDescent="0.3">
      <c r="C226" s="171" t="s">
        <v>59</v>
      </c>
      <c r="D226" s="162"/>
      <c r="E226" s="153">
        <v>0</v>
      </c>
      <c r="F226" s="117">
        <f>IF(E224&lt;6,"",((E224-6)/12)*(G224/E224))</f>
        <v>0</v>
      </c>
      <c r="G226" s="97">
        <f>F226</f>
        <v>0</v>
      </c>
      <c r="H226" s="163"/>
      <c r="I226" s="101" t="s">
        <v>517</v>
      </c>
      <c r="J226" s="101" t="str">
        <f>VLOOKUP(I226,Presupuesto!$B$11:$C$565,2,0)</f>
        <v>DECIMOCUARTO MES</v>
      </c>
      <c r="K226" s="98" t="str">
        <f t="shared" si="6"/>
        <v>Posgrado</v>
      </c>
      <c r="L226" s="98" t="s">
        <v>393</v>
      </c>
    </row>
    <row r="227" spans="3:12" ht="15.75" thickBot="1" x14ac:dyDescent="0.3">
      <c r="C227" s="136" t="s">
        <v>490</v>
      </c>
      <c r="D227" s="198"/>
      <c r="E227" s="151">
        <v>12</v>
      </c>
      <c r="F227" s="303">
        <f>HLOOKUP($C227,$BZ$2:$CM$3,2,0)</f>
        <v>13238.9</v>
      </c>
      <c r="G227" s="113">
        <f>D227*E227*F227</f>
        <v>0</v>
      </c>
      <c r="H227" s="165"/>
      <c r="I227" s="114" t="s">
        <v>494</v>
      </c>
      <c r="J227" s="114" t="str">
        <f>VLOOKUP(I227,Presupuesto!$B$11:$C$565,2,0)</f>
        <v>SUELDOS Y SALARIOS PERMANENTES</v>
      </c>
      <c r="K227" s="98" t="str">
        <f t="shared" si="6"/>
        <v>Posgrado</v>
      </c>
      <c r="L227" s="98" t="s">
        <v>393</v>
      </c>
    </row>
    <row r="228" spans="3:12" x14ac:dyDescent="0.25">
      <c r="C228" s="170" t="s">
        <v>58</v>
      </c>
      <c r="D228" s="162"/>
      <c r="E228" s="153">
        <v>0</v>
      </c>
      <c r="F228" s="100">
        <f>IF(E227=0,"",(G227/E227)/12*E227)</f>
        <v>0</v>
      </c>
      <c r="G228" s="97">
        <f>F228</f>
        <v>0</v>
      </c>
      <c r="H228" s="163"/>
      <c r="I228" s="116" t="s">
        <v>514</v>
      </c>
      <c r="J228" s="116" t="str">
        <f>VLOOKUP(I228,Presupuesto!$B$11:$C$565,2,0)</f>
        <v>AGUINALDO Y DECIMO CUARTO MES</v>
      </c>
      <c r="K228" s="98" t="str">
        <f t="shared" si="6"/>
        <v>Posgrado</v>
      </c>
      <c r="L228" s="98" t="s">
        <v>393</v>
      </c>
    </row>
    <row r="229" spans="3:12" ht="15.75" thickBot="1" x14ac:dyDescent="0.3">
      <c r="C229" s="171" t="s">
        <v>59</v>
      </c>
      <c r="D229" s="162"/>
      <c r="E229" s="153">
        <v>0</v>
      </c>
      <c r="F229" s="117">
        <f>IF(E227&lt;6,"",((E227-6)/12)*(G227/E227))</f>
        <v>0</v>
      </c>
      <c r="G229" s="97">
        <f>F229</f>
        <v>0</v>
      </c>
      <c r="H229" s="163"/>
      <c r="I229" s="101" t="s">
        <v>517</v>
      </c>
      <c r="J229" s="101" t="str">
        <f>VLOOKUP(I229,Presupuesto!$B$11:$C$565,2,0)</f>
        <v>DECIMOCUARTO MES</v>
      </c>
      <c r="K229" s="98" t="str">
        <f t="shared" si="6"/>
        <v>Posgrado</v>
      </c>
      <c r="L229" s="98" t="s">
        <v>393</v>
      </c>
    </row>
    <row r="230" spans="3:12" ht="15.75" thickBot="1" x14ac:dyDescent="0.3">
      <c r="C230" s="136" t="s">
        <v>491</v>
      </c>
      <c r="D230" s="198"/>
      <c r="E230" s="151">
        <v>12</v>
      </c>
      <c r="F230" s="303">
        <f>HLOOKUP($C230,$BZ$2:$CM$3,2,0)</f>
        <v>12356.31</v>
      </c>
      <c r="G230" s="113">
        <f>D230*E230*F230</f>
        <v>0</v>
      </c>
      <c r="H230" s="165"/>
      <c r="I230" s="114" t="s">
        <v>494</v>
      </c>
      <c r="J230" s="114" t="str">
        <f>VLOOKUP(I230,Presupuesto!$B$11:$C$565,2,0)</f>
        <v>SUELDOS Y SALARIOS PERMANENTES</v>
      </c>
      <c r="K230" s="98" t="str">
        <f t="shared" ref="K230:K247" si="7">$K$197</f>
        <v>Posgrado</v>
      </c>
      <c r="L230" s="98" t="s">
        <v>393</v>
      </c>
    </row>
    <row r="231" spans="3:12" x14ac:dyDescent="0.25">
      <c r="C231" s="170" t="s">
        <v>58</v>
      </c>
      <c r="D231" s="162"/>
      <c r="E231" s="153">
        <v>0</v>
      </c>
      <c r="F231" s="100">
        <f>IF(E230=0,"",(G230/E230)/12*E230)</f>
        <v>0</v>
      </c>
      <c r="G231" s="97">
        <f>F231</f>
        <v>0</v>
      </c>
      <c r="H231" s="163"/>
      <c r="I231" s="116" t="s">
        <v>514</v>
      </c>
      <c r="J231" s="116" t="str">
        <f>VLOOKUP(I231,Presupuesto!$B$11:$C$565,2,0)</f>
        <v>AGUINALDO Y DECIMO CUARTO MES</v>
      </c>
      <c r="K231" s="98" t="str">
        <f t="shared" si="7"/>
        <v>Posgrado</v>
      </c>
      <c r="L231" s="98" t="s">
        <v>393</v>
      </c>
    </row>
    <row r="232" spans="3:12" ht="15.75" thickBot="1" x14ac:dyDescent="0.3">
      <c r="C232" s="171" t="s">
        <v>59</v>
      </c>
      <c r="D232" s="162"/>
      <c r="E232" s="153">
        <v>0</v>
      </c>
      <c r="F232" s="117">
        <f>IF(E230&lt;6,"",((E230-6)/12)*(G230/E230))</f>
        <v>0</v>
      </c>
      <c r="G232" s="97">
        <f>F232</f>
        <v>0</v>
      </c>
      <c r="H232" s="163"/>
      <c r="I232" s="101" t="s">
        <v>517</v>
      </c>
      <c r="J232" s="101" t="str">
        <f>VLOOKUP(I232,Presupuesto!$B$11:$C$565,2,0)</f>
        <v>DECIMOCUARTO MES</v>
      </c>
      <c r="K232" s="98" t="str">
        <f t="shared" si="7"/>
        <v>Posgrado</v>
      </c>
      <c r="L232" s="98" t="s">
        <v>393</v>
      </c>
    </row>
    <row r="233" spans="3:12" ht="15.75" thickBot="1" x14ac:dyDescent="0.3">
      <c r="C233" s="136" t="s">
        <v>492</v>
      </c>
      <c r="D233" s="198"/>
      <c r="E233" s="151">
        <v>12</v>
      </c>
      <c r="F233" s="303">
        <f>HLOOKUP($C233,$BZ$2:$CM$3,2,0)</f>
        <v>463.22</v>
      </c>
      <c r="G233" s="113">
        <f>D233*E233*F233</f>
        <v>0</v>
      </c>
      <c r="H233" s="165"/>
      <c r="I233" s="114" t="s">
        <v>494</v>
      </c>
      <c r="J233" s="114" t="str">
        <f>VLOOKUP(I233,Presupuesto!$B$11:$C$565,2,0)</f>
        <v>SUELDOS Y SALARIOS PERMANENTES</v>
      </c>
      <c r="K233" s="98" t="str">
        <f t="shared" si="7"/>
        <v>Posgrado</v>
      </c>
      <c r="L233" s="98" t="s">
        <v>393</v>
      </c>
    </row>
    <row r="234" spans="3:12" x14ac:dyDescent="0.25">
      <c r="C234" s="170" t="s">
        <v>58</v>
      </c>
      <c r="D234" s="162"/>
      <c r="E234" s="153">
        <v>0</v>
      </c>
      <c r="F234" s="100">
        <f>IF(E233=0,"",(G233/E233)/12*E233)</f>
        <v>0</v>
      </c>
      <c r="G234" s="97">
        <f>F234</f>
        <v>0</v>
      </c>
      <c r="H234" s="163"/>
      <c r="I234" s="116" t="s">
        <v>514</v>
      </c>
      <c r="J234" s="116" t="str">
        <f>VLOOKUP(I234,Presupuesto!$B$11:$C$565,2,0)</f>
        <v>AGUINALDO Y DECIMO CUARTO MES</v>
      </c>
      <c r="K234" s="98" t="str">
        <f t="shared" si="7"/>
        <v>Posgrado</v>
      </c>
      <c r="L234" s="98" t="s">
        <v>393</v>
      </c>
    </row>
    <row r="235" spans="3:12" ht="15.75" thickBot="1" x14ac:dyDescent="0.3">
      <c r="C235" s="171" t="s">
        <v>59</v>
      </c>
      <c r="D235" s="162"/>
      <c r="E235" s="153">
        <v>0</v>
      </c>
      <c r="F235" s="117">
        <f>IF(E233&lt;6,"",((E233-6)/12)*(G233/E233))</f>
        <v>0</v>
      </c>
      <c r="G235" s="97">
        <f>F235</f>
        <v>0</v>
      </c>
      <c r="H235" s="163"/>
      <c r="I235" s="101" t="s">
        <v>517</v>
      </c>
      <c r="J235" s="101" t="str">
        <f>VLOOKUP(I235,Presupuesto!$B$11:$C$565,2,0)</f>
        <v>DECIMOCUARTO MES</v>
      </c>
      <c r="K235" s="98" t="str">
        <f t="shared" si="7"/>
        <v>Posgrado</v>
      </c>
      <c r="L235" s="98" t="s">
        <v>393</v>
      </c>
    </row>
    <row r="236" spans="3:12" ht="15.75" thickBot="1" x14ac:dyDescent="0.3">
      <c r="C236" s="136" t="s">
        <v>493</v>
      </c>
      <c r="D236" s="198"/>
      <c r="E236" s="151">
        <v>12</v>
      </c>
      <c r="F236" s="303">
        <f>HLOOKUP($C236,$BZ$2:$CM$3,2,0)</f>
        <v>2007.3</v>
      </c>
      <c r="G236" s="113">
        <f>D236*E236*F236</f>
        <v>0</v>
      </c>
      <c r="H236" s="165"/>
      <c r="I236" s="114" t="s">
        <v>494</v>
      </c>
      <c r="J236" s="114" t="str">
        <f>VLOOKUP(I236,Presupuesto!$B$11:$C$565,2,0)</f>
        <v>SUELDOS Y SALARIOS PERMANENTES</v>
      </c>
      <c r="K236" s="98" t="str">
        <f t="shared" si="7"/>
        <v>Posgrado</v>
      </c>
      <c r="L236" s="98" t="s">
        <v>393</v>
      </c>
    </row>
    <row r="237" spans="3:12" x14ac:dyDescent="0.25">
      <c r="C237" s="170" t="s">
        <v>58</v>
      </c>
      <c r="D237" s="162"/>
      <c r="E237" s="153">
        <v>0</v>
      </c>
      <c r="F237" s="100">
        <f>IF(E236=0,"",(G236/E236)/12*E236)</f>
        <v>0</v>
      </c>
      <c r="G237" s="97">
        <f>F237</f>
        <v>0</v>
      </c>
      <c r="H237" s="163"/>
      <c r="I237" s="116" t="s">
        <v>514</v>
      </c>
      <c r="J237" s="116" t="str">
        <f>VLOOKUP(I237,Presupuesto!$B$11:$C$565,2,0)</f>
        <v>AGUINALDO Y DECIMO CUARTO MES</v>
      </c>
      <c r="K237" s="98" t="str">
        <f t="shared" si="7"/>
        <v>Posgrado</v>
      </c>
      <c r="L237" s="98" t="s">
        <v>393</v>
      </c>
    </row>
    <row r="238" spans="3:12" ht="15.75" thickBot="1" x14ac:dyDescent="0.3">
      <c r="C238" s="171" t="s">
        <v>59</v>
      </c>
      <c r="D238" s="162"/>
      <c r="E238" s="153">
        <v>0</v>
      </c>
      <c r="F238" s="117">
        <f>IF(E236&lt;6,"",((E236-6)/12)*(G236/E236))</f>
        <v>0</v>
      </c>
      <c r="G238" s="97">
        <f>F238</f>
        <v>0</v>
      </c>
      <c r="H238" s="163"/>
      <c r="I238" s="101" t="s">
        <v>517</v>
      </c>
      <c r="J238" s="101" t="str">
        <f>VLOOKUP(I238,Presupuesto!$B$11:$C$565,2,0)</f>
        <v>DECIMOCUARTO MES</v>
      </c>
      <c r="K238" s="98" t="str">
        <f t="shared" si="7"/>
        <v>Posgrado</v>
      </c>
      <c r="L238" s="98" t="s">
        <v>393</v>
      </c>
    </row>
    <row r="239" spans="3:12" ht="15.75" thickBot="1" x14ac:dyDescent="0.3">
      <c r="C239" s="139" t="s">
        <v>83</v>
      </c>
      <c r="D239" s="198"/>
      <c r="E239" s="151">
        <v>12</v>
      </c>
      <c r="F239" s="138">
        <v>30000</v>
      </c>
      <c r="G239" s="113">
        <f>D239*E239*F239</f>
        <v>0</v>
      </c>
      <c r="H239" s="165"/>
      <c r="I239" s="114" t="s">
        <v>562</v>
      </c>
      <c r="J239" s="114" t="str">
        <f>VLOOKUP(I239,Presupuesto!$B$11:$C$565,2,0)</f>
        <v>CONTRATOS ESPECIALES</v>
      </c>
      <c r="K239" s="98" t="str">
        <f t="shared" si="7"/>
        <v>Posgrado</v>
      </c>
      <c r="L239" s="98" t="s">
        <v>393</v>
      </c>
    </row>
    <row r="240" spans="3:12" x14ac:dyDescent="0.25">
      <c r="C240" s="170" t="s">
        <v>58</v>
      </c>
      <c r="D240" s="162"/>
      <c r="E240" s="153">
        <v>0</v>
      </c>
      <c r="F240" s="117">
        <f>IF(E239=0,"",(G239/E239)/12*E239)</f>
        <v>0</v>
      </c>
      <c r="G240" s="97">
        <f>F240</f>
        <v>0</v>
      </c>
      <c r="H240" s="163"/>
      <c r="I240" s="101" t="s">
        <v>562</v>
      </c>
      <c r="J240" s="101" t="str">
        <f>VLOOKUP(I240,Presupuesto!$B$11:$C$565,2,0)</f>
        <v>CONTRATOS ESPECIALES</v>
      </c>
      <c r="K240" s="98" t="str">
        <f t="shared" si="7"/>
        <v>Posgrado</v>
      </c>
      <c r="L240" s="98" t="s">
        <v>392</v>
      </c>
    </row>
    <row r="241" spans="3:12" ht="15.75" thickBot="1" x14ac:dyDescent="0.3">
      <c r="C241" s="171" t="s">
        <v>59</v>
      </c>
      <c r="D241" s="162"/>
      <c r="E241" s="153">
        <v>0</v>
      </c>
      <c r="F241" s="100">
        <f>IF(E239&lt;6,"",((E239-6)/12)*(G239/E239))</f>
        <v>0</v>
      </c>
      <c r="G241" s="97">
        <f>F241</f>
        <v>0</v>
      </c>
      <c r="H241" s="163"/>
      <c r="I241" s="101" t="s">
        <v>562</v>
      </c>
      <c r="J241" s="101" t="str">
        <f>VLOOKUP(I241,Presupuesto!$B$11:$C$565,2,0)</f>
        <v>CONTRATOS ESPECIALES</v>
      </c>
      <c r="K241" s="98" t="str">
        <f t="shared" si="7"/>
        <v>Posgrado</v>
      </c>
      <c r="L241" s="98" t="s">
        <v>397</v>
      </c>
    </row>
    <row r="242" spans="3:12" ht="15.75" thickBot="1" x14ac:dyDescent="0.3">
      <c r="C242" s="139" t="s">
        <v>60</v>
      </c>
      <c r="D242" s="198"/>
      <c r="E242" s="151">
        <v>12</v>
      </c>
      <c r="F242" s="118">
        <v>30000</v>
      </c>
      <c r="G242" s="113">
        <f>D242*E242*F242</f>
        <v>0</v>
      </c>
      <c r="H242" s="165"/>
      <c r="I242" s="114" t="s">
        <v>703</v>
      </c>
      <c r="J242" s="114" t="str">
        <f>VLOOKUP(I242,Presupuesto!$B$11:$C$565,2,0)</f>
        <v>OTROS SERVICIOS TECNICOS Y PROFESIONALES</v>
      </c>
      <c r="K242" s="98" t="str">
        <f t="shared" si="7"/>
        <v>Posgrado</v>
      </c>
      <c r="L242" s="98" t="s">
        <v>392</v>
      </c>
    </row>
    <row r="243" spans="3:12" x14ac:dyDescent="0.25">
      <c r="C243" s="170" t="s">
        <v>58</v>
      </c>
      <c r="D243" s="162"/>
      <c r="E243" s="153">
        <v>0</v>
      </c>
      <c r="F243" s="100">
        <v>0</v>
      </c>
      <c r="G243" s="97">
        <f>F243</f>
        <v>0</v>
      </c>
      <c r="H243" s="163"/>
      <c r="I243" s="101" t="s">
        <v>703</v>
      </c>
      <c r="J243" s="101" t="str">
        <f>VLOOKUP(I243,Presupuesto!$B$11:$C$565,2,0)</f>
        <v>OTROS SERVICIOS TECNICOS Y PROFESIONALES</v>
      </c>
      <c r="K243" s="98" t="str">
        <f t="shared" si="7"/>
        <v>Posgrado</v>
      </c>
      <c r="L243" s="98" t="s">
        <v>392</v>
      </c>
    </row>
    <row r="244" spans="3:12" ht="15.75" thickBot="1" x14ac:dyDescent="0.3">
      <c r="C244" s="171" t="s">
        <v>59</v>
      </c>
      <c r="D244" s="162"/>
      <c r="E244" s="153">
        <v>0</v>
      </c>
      <c r="F244" s="100">
        <v>0</v>
      </c>
      <c r="G244" s="97">
        <f>F244</f>
        <v>0</v>
      </c>
      <c r="H244" s="163"/>
      <c r="I244" s="101" t="s">
        <v>703</v>
      </c>
      <c r="J244" s="101" t="str">
        <f>VLOOKUP(I244,Presupuesto!$B$11:$C$565,2,0)</f>
        <v>OTROS SERVICIOS TECNICOS Y PROFESIONALES</v>
      </c>
      <c r="K244" s="98" t="str">
        <f t="shared" si="7"/>
        <v>Posgrado</v>
      </c>
      <c r="L244" s="98" t="s">
        <v>392</v>
      </c>
    </row>
    <row r="245" spans="3:12" ht="15.75" thickBot="1" x14ac:dyDescent="0.3">
      <c r="C245" s="139" t="s">
        <v>61</v>
      </c>
      <c r="D245" s="198"/>
      <c r="E245" s="151">
        <v>12</v>
      </c>
      <c r="F245" s="118">
        <v>30000</v>
      </c>
      <c r="G245" s="113">
        <f>D245*E245*F245</f>
        <v>0</v>
      </c>
      <c r="H245" s="165"/>
      <c r="I245" s="114" t="s">
        <v>494</v>
      </c>
      <c r="J245" s="114" t="str">
        <f>VLOOKUP(I245,Presupuesto!$B$11:$C$565,2,0)</f>
        <v>SUELDOS Y SALARIOS PERMANENTES</v>
      </c>
      <c r="K245" s="98" t="str">
        <f t="shared" si="7"/>
        <v>Posgrado</v>
      </c>
      <c r="L245" s="98" t="s">
        <v>392</v>
      </c>
    </row>
    <row r="246" spans="3:12" x14ac:dyDescent="0.25">
      <c r="C246" s="170" t="s">
        <v>58</v>
      </c>
      <c r="D246" s="168"/>
      <c r="E246" s="130">
        <v>0</v>
      </c>
      <c r="F246" s="119">
        <f>IF(E245=0,"",(G245/E245)/12*E245)</f>
        <v>0</v>
      </c>
      <c r="G246" s="120">
        <f>F246</f>
        <v>0</v>
      </c>
      <c r="H246" s="163"/>
      <c r="I246" s="101" t="s">
        <v>514</v>
      </c>
      <c r="J246" s="101" t="str">
        <f>VLOOKUP(I246,Presupuesto!$B$11:$C$565,2,0)</f>
        <v>AGUINALDO Y DECIMO CUARTO MES</v>
      </c>
      <c r="K246" s="98" t="str">
        <f t="shared" si="7"/>
        <v>Posgrado</v>
      </c>
      <c r="L246" s="98" t="s">
        <v>392</v>
      </c>
    </row>
    <row r="247" spans="3:12" ht="15.75" thickBot="1" x14ac:dyDescent="0.3">
      <c r="C247" s="172" t="s">
        <v>59</v>
      </c>
      <c r="D247" s="161"/>
      <c r="E247" s="131">
        <v>0</v>
      </c>
      <c r="F247" s="105">
        <f>IF(E245&lt;6,"",((E245-6)/12)*(G245/E245))</f>
        <v>0</v>
      </c>
      <c r="G247" s="105">
        <f>F247</f>
        <v>0</v>
      </c>
      <c r="H247" s="161"/>
      <c r="I247" s="106" t="s">
        <v>517</v>
      </c>
      <c r="J247" s="124" t="str">
        <f>VLOOKUP(I247,Presupuesto!$B$11:$C$565,2,0)</f>
        <v>DECIMOCUARTO MES</v>
      </c>
      <c r="K247" s="106" t="str">
        <f t="shared" si="7"/>
        <v>Posgrado</v>
      </c>
      <c r="L247" s="124" t="s">
        <v>392</v>
      </c>
    </row>
    <row r="249" spans="3:12" ht="15.75" thickBot="1" x14ac:dyDescent="0.3">
      <c r="K249" s="152"/>
    </row>
    <row r="250" spans="3:12" ht="15.75" thickBot="1" x14ac:dyDescent="0.3">
      <c r="C250" s="69" t="s">
        <v>43</v>
      </c>
      <c r="D250" s="30">
        <f>SUM(G257:G307)</f>
        <v>0</v>
      </c>
      <c r="E250" s="93"/>
      <c r="F250" s="93"/>
      <c r="G250" s="93"/>
      <c r="H250" s="76"/>
      <c r="I250" s="76"/>
      <c r="J250" s="76"/>
      <c r="K250" s="152"/>
    </row>
    <row r="251" spans="3:12" x14ac:dyDescent="0.25">
      <c r="D251" s="31"/>
      <c r="E251" s="93"/>
      <c r="F251" s="93"/>
      <c r="G251" s="93"/>
      <c r="H251" s="76"/>
      <c r="I251" s="76"/>
      <c r="J251" s="76"/>
      <c r="K251" s="152"/>
    </row>
    <row r="252" spans="3:12" x14ac:dyDescent="0.25">
      <c r="D252" s="31"/>
      <c r="E252" s="93"/>
      <c r="F252" s="93"/>
      <c r="G252" s="93"/>
      <c r="H252" s="76"/>
      <c r="I252" s="76"/>
      <c r="J252" s="76"/>
      <c r="K252" s="152"/>
    </row>
    <row r="253" spans="3:12" ht="15.75" x14ac:dyDescent="0.25">
      <c r="C253" s="201" t="s">
        <v>390</v>
      </c>
      <c r="D253" s="368"/>
      <c r="E253" s="93"/>
      <c r="F253" s="93"/>
      <c r="G253" s="93"/>
      <c r="H253" s="76"/>
      <c r="I253" s="76"/>
      <c r="J253" s="76"/>
      <c r="K253" s="152"/>
    </row>
    <row r="254" spans="3:12" ht="18.75" x14ac:dyDescent="0.25">
      <c r="C254" s="209" t="e">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#N/A</v>
      </c>
      <c r="D254" s="31"/>
      <c r="E254" s="93"/>
      <c r="F254" s="93"/>
      <c r="G254" s="93"/>
      <c r="H254" s="76"/>
      <c r="I254" s="76"/>
      <c r="J254" s="76"/>
      <c r="K254" s="152"/>
    </row>
    <row r="255" spans="3:12" ht="15.75" thickBot="1" x14ac:dyDescent="0.3">
      <c r="C255" s="176"/>
      <c r="D255" s="31"/>
      <c r="E255" s="93"/>
      <c r="F255" s="93"/>
      <c r="G255" s="93"/>
      <c r="H255" s="76"/>
      <c r="I255" s="76"/>
      <c r="J255" s="76"/>
      <c r="K255" s="152"/>
    </row>
    <row r="256" spans="3:12" ht="30.75" thickBot="1" x14ac:dyDescent="0.3">
      <c r="C256" s="133" t="s">
        <v>44</v>
      </c>
      <c r="D256" s="137" t="s">
        <v>55</v>
      </c>
      <c r="E256" s="169" t="s">
        <v>56</v>
      </c>
      <c r="F256" s="137" t="s">
        <v>57</v>
      </c>
      <c r="G256" s="134" t="s">
        <v>27</v>
      </c>
      <c r="H256" s="132" t="s">
        <v>130</v>
      </c>
      <c r="I256" s="135" t="s">
        <v>46</v>
      </c>
      <c r="J256" s="135" t="s">
        <v>131</v>
      </c>
      <c r="K256" s="135" t="s">
        <v>408</v>
      </c>
      <c r="L256" s="135" t="s">
        <v>409</v>
      </c>
    </row>
    <row r="257" spans="3:12" ht="15.75" thickBot="1" x14ac:dyDescent="0.3">
      <c r="C257" s="136" t="s">
        <v>480</v>
      </c>
      <c r="D257" s="198"/>
      <c r="E257" s="151">
        <v>12</v>
      </c>
      <c r="F257" s="303">
        <f>HLOOKUP($C257,$BZ$2:$CM$3,2,0)</f>
        <v>43674.39</v>
      </c>
      <c r="G257" s="113">
        <f>D257*E257*F257</f>
        <v>0</v>
      </c>
      <c r="H257" s="165"/>
      <c r="I257" s="114" t="s">
        <v>494</v>
      </c>
      <c r="J257" s="114" t="str">
        <f>VLOOKUP(I257,Presupuesto!$B$11:$C$565,2,0)</f>
        <v>SUELDOS Y SALARIOS PERMANENTES</v>
      </c>
      <c r="K257" s="217" t="s">
        <v>1452</v>
      </c>
      <c r="L257" s="98" t="s">
        <v>392</v>
      </c>
    </row>
    <row r="258" spans="3:12" x14ac:dyDescent="0.25">
      <c r="C258" s="170" t="s">
        <v>58</v>
      </c>
      <c r="D258" s="162"/>
      <c r="E258" s="153">
        <v>0</v>
      </c>
      <c r="F258" s="100">
        <f>IF(E257=0,"",(G257/E257)/12*E257)</f>
        <v>0</v>
      </c>
      <c r="G258" s="97">
        <f>F258</f>
        <v>0</v>
      </c>
      <c r="H258" s="163"/>
      <c r="I258" s="116" t="s">
        <v>514</v>
      </c>
      <c r="J258" s="116" t="str">
        <f>VLOOKUP(I258,Presupuesto!$B$11:$C$565,2,0)</f>
        <v>AGUINALDO Y DECIMO CUARTO MES</v>
      </c>
      <c r="K258" s="98" t="str">
        <f t="shared" ref="K258:K289" si="8">$K$257</f>
        <v>Posgrado</v>
      </c>
      <c r="L258" s="98" t="s">
        <v>410</v>
      </c>
    </row>
    <row r="259" spans="3:12" ht="15.75" thickBot="1" x14ac:dyDescent="0.3">
      <c r="C259" s="171" t="s">
        <v>59</v>
      </c>
      <c r="D259" s="162"/>
      <c r="E259" s="153">
        <v>0</v>
      </c>
      <c r="F259" s="117">
        <f>IF(E257&lt;6,"",((E257-6)/12)*(G257/E257))</f>
        <v>0</v>
      </c>
      <c r="G259" s="97">
        <f>F259</f>
        <v>0</v>
      </c>
      <c r="H259" s="163"/>
      <c r="I259" s="101" t="s">
        <v>517</v>
      </c>
      <c r="J259" s="101" t="str">
        <f>VLOOKUP(I259,Presupuesto!$B$11:$C$565,2,0)</f>
        <v>DECIMOCUARTO MES</v>
      </c>
      <c r="K259" s="98" t="str">
        <f t="shared" si="8"/>
        <v>Posgrado</v>
      </c>
      <c r="L259" s="98" t="s">
        <v>393</v>
      </c>
    </row>
    <row r="260" spans="3:12" ht="15.75" thickBot="1" x14ac:dyDescent="0.3">
      <c r="C260" s="136" t="s">
        <v>481</v>
      </c>
      <c r="D260" s="198"/>
      <c r="E260" s="151">
        <v>12</v>
      </c>
      <c r="F260" s="303">
        <f>HLOOKUP($C260,$BZ$2:$CM$3,2,0)</f>
        <v>39703.99</v>
      </c>
      <c r="G260" s="113">
        <f>D260*E260*F260</f>
        <v>0</v>
      </c>
      <c r="H260" s="165"/>
      <c r="I260" s="114" t="s">
        <v>494</v>
      </c>
      <c r="J260" s="114" t="str">
        <f>VLOOKUP(I260,Presupuesto!$B$11:$C$565,2,0)</f>
        <v>SUELDOS Y SALARIOS PERMANENTES</v>
      </c>
      <c r="K260" s="98" t="str">
        <f t="shared" si="8"/>
        <v>Posgrado</v>
      </c>
      <c r="L260" s="98" t="s">
        <v>393</v>
      </c>
    </row>
    <row r="261" spans="3:12" x14ac:dyDescent="0.25">
      <c r="C261" s="170" t="s">
        <v>58</v>
      </c>
      <c r="D261" s="162"/>
      <c r="E261" s="153">
        <v>0</v>
      </c>
      <c r="F261" s="100">
        <f>IF(E260=0,"",(G260/E260)/12*E260)</f>
        <v>0</v>
      </c>
      <c r="G261" s="97">
        <f>F261</f>
        <v>0</v>
      </c>
      <c r="H261" s="163"/>
      <c r="I261" s="116" t="s">
        <v>514</v>
      </c>
      <c r="J261" s="116" t="str">
        <f>VLOOKUP(I261,Presupuesto!$B$11:$C$565,2,0)</f>
        <v>AGUINALDO Y DECIMO CUARTO MES</v>
      </c>
      <c r="K261" s="98" t="str">
        <f t="shared" si="8"/>
        <v>Posgrado</v>
      </c>
      <c r="L261" s="98" t="s">
        <v>393</v>
      </c>
    </row>
    <row r="262" spans="3:12" ht="15.75" thickBot="1" x14ac:dyDescent="0.3">
      <c r="C262" s="171" t="s">
        <v>59</v>
      </c>
      <c r="D262" s="162"/>
      <c r="E262" s="153">
        <v>0</v>
      </c>
      <c r="F262" s="117">
        <f>IF(E260&lt;6,"",((E260-6)/12)*(G260/E260))</f>
        <v>0</v>
      </c>
      <c r="G262" s="97">
        <f>F262</f>
        <v>0</v>
      </c>
      <c r="H262" s="163"/>
      <c r="I262" s="101" t="s">
        <v>517</v>
      </c>
      <c r="J262" s="101" t="str">
        <f>VLOOKUP(I262,Presupuesto!$B$11:$C$565,2,0)</f>
        <v>DECIMOCUARTO MES</v>
      </c>
      <c r="K262" s="98" t="str">
        <f t="shared" si="8"/>
        <v>Posgrado</v>
      </c>
      <c r="L262" s="98" t="s">
        <v>393</v>
      </c>
    </row>
    <row r="263" spans="3:12" ht="15.75" thickBot="1" x14ac:dyDescent="0.3">
      <c r="C263" s="136" t="s">
        <v>482</v>
      </c>
      <c r="D263" s="198"/>
      <c r="E263" s="151">
        <v>12</v>
      </c>
      <c r="F263" s="303">
        <f>HLOOKUP($C263,$BZ$2:$CM$3,2,0)</f>
        <v>35733.589999999997</v>
      </c>
      <c r="G263" s="113">
        <f>D263*E263*F263</f>
        <v>0</v>
      </c>
      <c r="H263" s="165"/>
      <c r="I263" s="114" t="s">
        <v>494</v>
      </c>
      <c r="J263" s="114" t="str">
        <f>VLOOKUP(I263,Presupuesto!$B$11:$C$565,2,0)</f>
        <v>SUELDOS Y SALARIOS PERMANENTES</v>
      </c>
      <c r="K263" s="98" t="str">
        <f t="shared" si="8"/>
        <v>Posgrado</v>
      </c>
      <c r="L263" s="98" t="s">
        <v>393</v>
      </c>
    </row>
    <row r="264" spans="3:12" x14ac:dyDescent="0.25">
      <c r="C264" s="170" t="s">
        <v>58</v>
      </c>
      <c r="D264" s="162"/>
      <c r="E264" s="153">
        <v>0</v>
      </c>
      <c r="F264" s="100">
        <f>IF(E263=0,"",(G263/E263)/12*E263)</f>
        <v>0</v>
      </c>
      <c r="G264" s="97">
        <f>F264</f>
        <v>0</v>
      </c>
      <c r="H264" s="163"/>
      <c r="I264" s="116" t="s">
        <v>514</v>
      </c>
      <c r="J264" s="116" t="str">
        <f>VLOOKUP(I264,Presupuesto!$B$11:$C$565,2,0)</f>
        <v>AGUINALDO Y DECIMO CUARTO MES</v>
      </c>
      <c r="K264" s="98" t="str">
        <f t="shared" si="8"/>
        <v>Posgrado</v>
      </c>
      <c r="L264" s="98" t="s">
        <v>393</v>
      </c>
    </row>
    <row r="265" spans="3:12" ht="15.75" thickBot="1" x14ac:dyDescent="0.3">
      <c r="C265" s="171" t="s">
        <v>59</v>
      </c>
      <c r="D265" s="162"/>
      <c r="E265" s="153">
        <v>0</v>
      </c>
      <c r="F265" s="117">
        <f>IF(E263&lt;6,"",((E263-6)/12)*(G263/E263))</f>
        <v>0</v>
      </c>
      <c r="G265" s="97">
        <f>F265</f>
        <v>0</v>
      </c>
      <c r="H265" s="163"/>
      <c r="I265" s="101" t="s">
        <v>517</v>
      </c>
      <c r="J265" s="101" t="str">
        <f>VLOOKUP(I265,Presupuesto!$B$11:$C$565,2,0)</f>
        <v>DECIMOCUARTO MES</v>
      </c>
      <c r="K265" s="98" t="str">
        <f t="shared" si="8"/>
        <v>Posgrado</v>
      </c>
      <c r="L265" s="98" t="s">
        <v>393</v>
      </c>
    </row>
    <row r="266" spans="3:12" ht="15.75" thickBot="1" x14ac:dyDescent="0.3">
      <c r="C266" s="136" t="s">
        <v>483</v>
      </c>
      <c r="D266" s="198"/>
      <c r="E266" s="151">
        <v>12</v>
      </c>
      <c r="F266" s="303">
        <f>HLOOKUP($C266,$BZ$2:$CM$3,2,0)</f>
        <v>31763.19</v>
      </c>
      <c r="G266" s="113">
        <f>D266*E266*F266</f>
        <v>0</v>
      </c>
      <c r="H266" s="165"/>
      <c r="I266" s="114" t="s">
        <v>494</v>
      </c>
      <c r="J266" s="114" t="str">
        <f>VLOOKUP(I266,Presupuesto!$B$11:$C$565,2,0)</f>
        <v>SUELDOS Y SALARIOS PERMANENTES</v>
      </c>
      <c r="K266" s="98" t="str">
        <f t="shared" si="8"/>
        <v>Posgrado</v>
      </c>
      <c r="L266" s="98" t="s">
        <v>393</v>
      </c>
    </row>
    <row r="267" spans="3:12" x14ac:dyDescent="0.25">
      <c r="C267" s="170" t="s">
        <v>58</v>
      </c>
      <c r="D267" s="162"/>
      <c r="E267" s="153">
        <v>0</v>
      </c>
      <c r="F267" s="100">
        <f>IF(E266=0,"",(G266/E266)/12*E266)</f>
        <v>0</v>
      </c>
      <c r="G267" s="97">
        <f>F267</f>
        <v>0</v>
      </c>
      <c r="H267" s="163"/>
      <c r="I267" s="116" t="s">
        <v>514</v>
      </c>
      <c r="J267" s="116" t="str">
        <f>VLOOKUP(I267,Presupuesto!$B$11:$C$565,2,0)</f>
        <v>AGUINALDO Y DECIMO CUARTO MES</v>
      </c>
      <c r="K267" s="98" t="str">
        <f t="shared" si="8"/>
        <v>Posgrado</v>
      </c>
      <c r="L267" s="98" t="s">
        <v>393</v>
      </c>
    </row>
    <row r="268" spans="3:12" ht="15.75" thickBot="1" x14ac:dyDescent="0.3">
      <c r="C268" s="171" t="s">
        <v>59</v>
      </c>
      <c r="D268" s="162"/>
      <c r="E268" s="153">
        <v>0</v>
      </c>
      <c r="F268" s="117">
        <f>IF(E266&lt;6,"",((E266-6)/12)*(G266/E266))</f>
        <v>0</v>
      </c>
      <c r="G268" s="97">
        <f>F268</f>
        <v>0</v>
      </c>
      <c r="H268" s="163"/>
      <c r="I268" s="101" t="s">
        <v>517</v>
      </c>
      <c r="J268" s="101" t="str">
        <f>VLOOKUP(I268,Presupuesto!$B$11:$C$565,2,0)</f>
        <v>DECIMOCUARTO MES</v>
      </c>
      <c r="K268" s="98" t="str">
        <f t="shared" si="8"/>
        <v>Posgrado</v>
      </c>
      <c r="L268" s="98" t="s">
        <v>393</v>
      </c>
    </row>
    <row r="269" spans="3:12" ht="15.75" thickBot="1" x14ac:dyDescent="0.3">
      <c r="C269" s="136" t="s">
        <v>484</v>
      </c>
      <c r="D269" s="198"/>
      <c r="E269" s="151">
        <v>12</v>
      </c>
      <c r="F269" s="303">
        <f>HLOOKUP($C269,$BZ$2:$CM$3,2,0)</f>
        <v>29777.99</v>
      </c>
      <c r="G269" s="113">
        <f>D269*E269*F269</f>
        <v>0</v>
      </c>
      <c r="H269" s="165"/>
      <c r="I269" s="114" t="s">
        <v>494</v>
      </c>
      <c r="J269" s="114" t="str">
        <f>VLOOKUP(I269,Presupuesto!$B$11:$C$565,2,0)</f>
        <v>SUELDOS Y SALARIOS PERMANENTES</v>
      </c>
      <c r="K269" s="98" t="str">
        <f t="shared" si="8"/>
        <v>Posgrado</v>
      </c>
      <c r="L269" s="98" t="s">
        <v>393</v>
      </c>
    </row>
    <row r="270" spans="3:12" x14ac:dyDescent="0.25">
      <c r="C270" s="170" t="s">
        <v>58</v>
      </c>
      <c r="D270" s="162"/>
      <c r="E270" s="153">
        <v>0</v>
      </c>
      <c r="F270" s="100">
        <f>IF(E269=0,"",(G269/E269)/12*E269)</f>
        <v>0</v>
      </c>
      <c r="G270" s="97">
        <f>F270</f>
        <v>0</v>
      </c>
      <c r="H270" s="163"/>
      <c r="I270" s="116" t="s">
        <v>514</v>
      </c>
      <c r="J270" s="116" t="str">
        <f>VLOOKUP(I270,Presupuesto!$B$11:$C$565,2,0)</f>
        <v>AGUINALDO Y DECIMO CUARTO MES</v>
      </c>
      <c r="K270" s="98" t="str">
        <f t="shared" si="8"/>
        <v>Posgrado</v>
      </c>
      <c r="L270" s="98" t="s">
        <v>393</v>
      </c>
    </row>
    <row r="271" spans="3:12" ht="15.75" thickBot="1" x14ac:dyDescent="0.3">
      <c r="C271" s="171" t="s">
        <v>59</v>
      </c>
      <c r="D271" s="162"/>
      <c r="E271" s="153">
        <v>0</v>
      </c>
      <c r="F271" s="117">
        <f>IF(E269&lt;6,"",((E269-6)/12)*(G269/E269))</f>
        <v>0</v>
      </c>
      <c r="G271" s="97">
        <f>F271</f>
        <v>0</v>
      </c>
      <c r="H271" s="163"/>
      <c r="I271" s="101" t="s">
        <v>517</v>
      </c>
      <c r="J271" s="101" t="str">
        <f>VLOOKUP(I271,Presupuesto!$B$11:$C$565,2,0)</f>
        <v>DECIMOCUARTO MES</v>
      </c>
      <c r="K271" s="98" t="str">
        <f t="shared" si="8"/>
        <v>Posgrado</v>
      </c>
      <c r="L271" s="98" t="s">
        <v>393</v>
      </c>
    </row>
    <row r="272" spans="3:12" ht="15.75" thickBot="1" x14ac:dyDescent="0.3">
      <c r="C272" s="136" t="s">
        <v>485</v>
      </c>
      <c r="D272" s="198"/>
      <c r="E272" s="151">
        <v>12</v>
      </c>
      <c r="F272" s="303">
        <f>HLOOKUP($C272,$BZ$2:$CM$3,2,0)</f>
        <v>27792.79</v>
      </c>
      <c r="G272" s="113">
        <f>D272*E272*F272</f>
        <v>0</v>
      </c>
      <c r="H272" s="165"/>
      <c r="I272" s="114" t="s">
        <v>494</v>
      </c>
      <c r="J272" s="114" t="str">
        <f>VLOOKUP(I272,Presupuesto!$B$11:$C$565,2,0)</f>
        <v>SUELDOS Y SALARIOS PERMANENTES</v>
      </c>
      <c r="K272" s="98" t="str">
        <f t="shared" si="8"/>
        <v>Posgrado</v>
      </c>
      <c r="L272" s="98" t="s">
        <v>393</v>
      </c>
    </row>
    <row r="273" spans="3:12" x14ac:dyDescent="0.25">
      <c r="C273" s="170" t="s">
        <v>58</v>
      </c>
      <c r="D273" s="162"/>
      <c r="E273" s="153">
        <v>0</v>
      </c>
      <c r="F273" s="100">
        <f>IF(E272=0,"",(G272/E272)/12*E272)</f>
        <v>0</v>
      </c>
      <c r="G273" s="97">
        <f>F273</f>
        <v>0</v>
      </c>
      <c r="H273" s="163"/>
      <c r="I273" s="116" t="s">
        <v>514</v>
      </c>
      <c r="J273" s="116" t="str">
        <f>VLOOKUP(I273,Presupuesto!$B$11:$C$565,2,0)</f>
        <v>AGUINALDO Y DECIMO CUARTO MES</v>
      </c>
      <c r="K273" s="98" t="str">
        <f t="shared" si="8"/>
        <v>Posgrado</v>
      </c>
      <c r="L273" s="98" t="s">
        <v>393</v>
      </c>
    </row>
    <row r="274" spans="3:12" ht="15.75" thickBot="1" x14ac:dyDescent="0.3">
      <c r="C274" s="171" t="s">
        <v>59</v>
      </c>
      <c r="D274" s="162"/>
      <c r="E274" s="153">
        <v>0</v>
      </c>
      <c r="F274" s="117">
        <f>IF(E272&lt;6,"",((E272-6)/12)*(G272/E272))</f>
        <v>0</v>
      </c>
      <c r="G274" s="97">
        <f>F274</f>
        <v>0</v>
      </c>
      <c r="H274" s="163"/>
      <c r="I274" s="101" t="s">
        <v>517</v>
      </c>
      <c r="J274" s="101" t="str">
        <f>VLOOKUP(I274,Presupuesto!$B$11:$C$565,2,0)</f>
        <v>DECIMOCUARTO MES</v>
      </c>
      <c r="K274" s="98" t="str">
        <f t="shared" si="8"/>
        <v>Posgrado</v>
      </c>
      <c r="L274" s="98" t="s">
        <v>393</v>
      </c>
    </row>
    <row r="275" spans="3:12" ht="15.75" thickBot="1" x14ac:dyDescent="0.3">
      <c r="C275" s="136" t="s">
        <v>486</v>
      </c>
      <c r="D275" s="198"/>
      <c r="E275" s="151">
        <v>12</v>
      </c>
      <c r="F275" s="303">
        <f>HLOOKUP($C275,$BZ$2:$CM$3,2,0)</f>
        <v>18859.39</v>
      </c>
      <c r="G275" s="113">
        <f>D275*E275*F275</f>
        <v>0</v>
      </c>
      <c r="H275" s="165"/>
      <c r="I275" s="114" t="s">
        <v>494</v>
      </c>
      <c r="J275" s="114" t="str">
        <f>VLOOKUP(I275,Presupuesto!$B$11:$C$565,2,0)</f>
        <v>SUELDOS Y SALARIOS PERMANENTES</v>
      </c>
      <c r="K275" s="98" t="str">
        <f t="shared" si="8"/>
        <v>Posgrado</v>
      </c>
      <c r="L275" s="98" t="s">
        <v>393</v>
      </c>
    </row>
    <row r="276" spans="3:12" x14ac:dyDescent="0.25">
      <c r="C276" s="170" t="s">
        <v>58</v>
      </c>
      <c r="D276" s="162"/>
      <c r="E276" s="153">
        <v>0</v>
      </c>
      <c r="F276" s="100">
        <f>IF(E275=0,"",(G275/E275)/12*E275)</f>
        <v>0</v>
      </c>
      <c r="G276" s="97">
        <f>F276</f>
        <v>0</v>
      </c>
      <c r="H276" s="163"/>
      <c r="I276" s="116" t="s">
        <v>514</v>
      </c>
      <c r="J276" s="116" t="str">
        <f>VLOOKUP(I276,Presupuesto!$B$11:$C$565,2,0)</f>
        <v>AGUINALDO Y DECIMO CUARTO MES</v>
      </c>
      <c r="K276" s="98" t="str">
        <f t="shared" si="8"/>
        <v>Posgrado</v>
      </c>
      <c r="L276" s="98" t="s">
        <v>393</v>
      </c>
    </row>
    <row r="277" spans="3:12" ht="15.75" thickBot="1" x14ac:dyDescent="0.3">
      <c r="C277" s="171" t="s">
        <v>59</v>
      </c>
      <c r="D277" s="162"/>
      <c r="E277" s="153">
        <v>0</v>
      </c>
      <c r="F277" s="117">
        <f>IF(E275&lt;6,"",((E275-6)/12)*(G275/E275))</f>
        <v>0</v>
      </c>
      <c r="G277" s="97">
        <f>F277</f>
        <v>0</v>
      </c>
      <c r="H277" s="163"/>
      <c r="I277" s="101" t="s">
        <v>517</v>
      </c>
      <c r="J277" s="101" t="str">
        <f>VLOOKUP(I277,Presupuesto!$B$11:$C$565,2,0)</f>
        <v>DECIMOCUARTO MES</v>
      </c>
      <c r="K277" s="98" t="str">
        <f t="shared" si="8"/>
        <v>Posgrado</v>
      </c>
      <c r="L277" s="98" t="s">
        <v>393</v>
      </c>
    </row>
    <row r="278" spans="3:12" ht="15.75" thickBot="1" x14ac:dyDescent="0.3">
      <c r="C278" s="136" t="s">
        <v>487</v>
      </c>
      <c r="D278" s="198"/>
      <c r="E278" s="151">
        <v>12</v>
      </c>
      <c r="F278" s="303">
        <f>HLOOKUP($C278,$BZ$2:$CM$3,2,0)</f>
        <v>17866.8</v>
      </c>
      <c r="G278" s="113">
        <f>D278*E278*F278</f>
        <v>0</v>
      </c>
      <c r="H278" s="165"/>
      <c r="I278" s="114" t="s">
        <v>494</v>
      </c>
      <c r="J278" s="114" t="str">
        <f>VLOOKUP(I278,Presupuesto!$B$11:$C$565,2,0)</f>
        <v>SUELDOS Y SALARIOS PERMANENTES</v>
      </c>
      <c r="K278" s="98" t="str">
        <f t="shared" si="8"/>
        <v>Posgrado</v>
      </c>
      <c r="L278" s="98" t="s">
        <v>393</v>
      </c>
    </row>
    <row r="279" spans="3:12" x14ac:dyDescent="0.25">
      <c r="C279" s="170" t="s">
        <v>58</v>
      </c>
      <c r="D279" s="162"/>
      <c r="E279" s="153">
        <v>0</v>
      </c>
      <c r="F279" s="100">
        <f>IF(E278=0,"",(G278/E278)/12*E278)</f>
        <v>0</v>
      </c>
      <c r="G279" s="97">
        <f>F279</f>
        <v>0</v>
      </c>
      <c r="H279" s="163"/>
      <c r="I279" s="116" t="s">
        <v>514</v>
      </c>
      <c r="J279" s="116" t="str">
        <f>VLOOKUP(I279,Presupuesto!$B$11:$C$565,2,0)</f>
        <v>AGUINALDO Y DECIMO CUARTO MES</v>
      </c>
      <c r="K279" s="98" t="str">
        <f t="shared" si="8"/>
        <v>Posgrado</v>
      </c>
      <c r="L279" s="98" t="s">
        <v>393</v>
      </c>
    </row>
    <row r="280" spans="3:12" ht="15.75" thickBot="1" x14ac:dyDescent="0.3">
      <c r="C280" s="171" t="s">
        <v>59</v>
      </c>
      <c r="D280" s="162"/>
      <c r="E280" s="153">
        <v>0</v>
      </c>
      <c r="F280" s="117">
        <f>IF(E278&lt;6,"",((E278-6)/12)*(G278/E278))</f>
        <v>0</v>
      </c>
      <c r="G280" s="97">
        <f>F280</f>
        <v>0</v>
      </c>
      <c r="H280" s="163"/>
      <c r="I280" s="101" t="s">
        <v>517</v>
      </c>
      <c r="J280" s="101" t="str">
        <f>VLOOKUP(I280,Presupuesto!$B$11:$C$565,2,0)</f>
        <v>DECIMOCUARTO MES</v>
      </c>
      <c r="K280" s="98" t="str">
        <f t="shared" si="8"/>
        <v>Posgrado</v>
      </c>
      <c r="L280" s="98" t="s">
        <v>393</v>
      </c>
    </row>
    <row r="281" spans="3:12" ht="15.75" thickBot="1" x14ac:dyDescent="0.3">
      <c r="C281" s="136" t="s">
        <v>488</v>
      </c>
      <c r="D281" s="198"/>
      <c r="E281" s="151">
        <v>12</v>
      </c>
      <c r="F281" s="303">
        <f>HLOOKUP($C281,$BZ$2:$CM$3,2,0)</f>
        <v>13896.4</v>
      </c>
      <c r="G281" s="113">
        <f>D281*E281*F281</f>
        <v>0</v>
      </c>
      <c r="H281" s="165"/>
      <c r="I281" s="114" t="s">
        <v>494</v>
      </c>
      <c r="J281" s="114" t="str">
        <f>VLOOKUP(I281,Presupuesto!$B$11:$C$565,2,0)</f>
        <v>SUELDOS Y SALARIOS PERMANENTES</v>
      </c>
      <c r="K281" s="98" t="str">
        <f t="shared" si="8"/>
        <v>Posgrado</v>
      </c>
      <c r="L281" s="98" t="s">
        <v>393</v>
      </c>
    </row>
    <row r="282" spans="3:12" x14ac:dyDescent="0.25">
      <c r="C282" s="170" t="s">
        <v>58</v>
      </c>
      <c r="D282" s="162"/>
      <c r="E282" s="153">
        <v>0</v>
      </c>
      <c r="F282" s="100">
        <f>IF(E281=0,"",(G281/E281)/12*E281)</f>
        <v>0</v>
      </c>
      <c r="G282" s="97">
        <f>F282</f>
        <v>0</v>
      </c>
      <c r="H282" s="163"/>
      <c r="I282" s="116" t="s">
        <v>514</v>
      </c>
      <c r="J282" s="116" t="str">
        <f>VLOOKUP(I282,Presupuesto!$B$11:$C$565,2,0)</f>
        <v>AGUINALDO Y DECIMO CUARTO MES</v>
      </c>
      <c r="K282" s="98" t="str">
        <f t="shared" si="8"/>
        <v>Posgrado</v>
      </c>
      <c r="L282" s="98" t="s">
        <v>393</v>
      </c>
    </row>
    <row r="283" spans="3:12" ht="15.75" thickBot="1" x14ac:dyDescent="0.3">
      <c r="C283" s="171" t="s">
        <v>59</v>
      </c>
      <c r="D283" s="162"/>
      <c r="E283" s="153">
        <v>0</v>
      </c>
      <c r="F283" s="117">
        <f>IF(E281&lt;6,"",((E281-6)/12)*(G281/E281))</f>
        <v>0</v>
      </c>
      <c r="G283" s="97">
        <f>F283</f>
        <v>0</v>
      </c>
      <c r="H283" s="163"/>
      <c r="I283" s="101" t="s">
        <v>517</v>
      </c>
      <c r="J283" s="101" t="str">
        <f>VLOOKUP(I283,Presupuesto!$B$11:$C$565,2,0)</f>
        <v>DECIMOCUARTO MES</v>
      </c>
      <c r="K283" s="98" t="str">
        <f t="shared" si="8"/>
        <v>Posgrado</v>
      </c>
      <c r="L283" s="98" t="s">
        <v>393</v>
      </c>
    </row>
    <row r="284" spans="3:12" ht="15.75" thickBot="1" x14ac:dyDescent="0.3">
      <c r="C284" s="136" t="s">
        <v>489</v>
      </c>
      <c r="D284" s="198"/>
      <c r="E284" s="151">
        <v>12</v>
      </c>
      <c r="F284" s="303">
        <f>HLOOKUP($C284,$BZ$2:$CM$3,2,0)</f>
        <v>15004.09</v>
      </c>
      <c r="G284" s="113">
        <f>D284*E284*F284</f>
        <v>0</v>
      </c>
      <c r="H284" s="165"/>
      <c r="I284" s="114" t="s">
        <v>494</v>
      </c>
      <c r="J284" s="114" t="str">
        <f>VLOOKUP(I284,Presupuesto!$B$11:$C$565,2,0)</f>
        <v>SUELDOS Y SALARIOS PERMANENTES</v>
      </c>
      <c r="K284" s="98" t="str">
        <f t="shared" si="8"/>
        <v>Posgrado</v>
      </c>
      <c r="L284" s="98" t="s">
        <v>393</v>
      </c>
    </row>
    <row r="285" spans="3:12" x14ac:dyDescent="0.25">
      <c r="C285" s="170" t="s">
        <v>58</v>
      </c>
      <c r="D285" s="162"/>
      <c r="E285" s="153">
        <v>0</v>
      </c>
      <c r="F285" s="100">
        <f>IF(E284=0,"",(G284/E284)/12*E284)</f>
        <v>0</v>
      </c>
      <c r="G285" s="97">
        <f>F285</f>
        <v>0</v>
      </c>
      <c r="H285" s="163"/>
      <c r="I285" s="116" t="s">
        <v>514</v>
      </c>
      <c r="J285" s="116" t="str">
        <f>VLOOKUP(I285,Presupuesto!$B$11:$C$565,2,0)</f>
        <v>AGUINALDO Y DECIMO CUARTO MES</v>
      </c>
      <c r="K285" s="98" t="str">
        <f t="shared" si="8"/>
        <v>Posgrado</v>
      </c>
      <c r="L285" s="98" t="s">
        <v>393</v>
      </c>
    </row>
    <row r="286" spans="3:12" ht="15.75" thickBot="1" x14ac:dyDescent="0.3">
      <c r="C286" s="171" t="s">
        <v>59</v>
      </c>
      <c r="D286" s="162"/>
      <c r="E286" s="153">
        <v>0</v>
      </c>
      <c r="F286" s="117">
        <f>IF(E284&lt;6,"",((E284-6)/12)*(G284/E284))</f>
        <v>0</v>
      </c>
      <c r="G286" s="97">
        <f>F286</f>
        <v>0</v>
      </c>
      <c r="H286" s="163"/>
      <c r="I286" s="101" t="s">
        <v>517</v>
      </c>
      <c r="J286" s="101" t="str">
        <f>VLOOKUP(I286,Presupuesto!$B$11:$C$565,2,0)</f>
        <v>DECIMOCUARTO MES</v>
      </c>
      <c r="K286" s="98" t="str">
        <f t="shared" si="8"/>
        <v>Posgrado</v>
      </c>
      <c r="L286" s="98" t="s">
        <v>393</v>
      </c>
    </row>
    <row r="287" spans="3:12" ht="15.75" thickBot="1" x14ac:dyDescent="0.3">
      <c r="C287" s="136" t="s">
        <v>490</v>
      </c>
      <c r="D287" s="198"/>
      <c r="E287" s="151">
        <v>12</v>
      </c>
      <c r="F287" s="303">
        <f>HLOOKUP($C287,$BZ$2:$CM$3,2,0)</f>
        <v>13238.9</v>
      </c>
      <c r="G287" s="113">
        <f>D287*E287*F287</f>
        <v>0</v>
      </c>
      <c r="H287" s="165"/>
      <c r="I287" s="114" t="s">
        <v>494</v>
      </c>
      <c r="J287" s="114" t="str">
        <f>VLOOKUP(I287,Presupuesto!$B$11:$C$565,2,0)</f>
        <v>SUELDOS Y SALARIOS PERMANENTES</v>
      </c>
      <c r="K287" s="98" t="str">
        <f t="shared" si="8"/>
        <v>Posgrado</v>
      </c>
      <c r="L287" s="98" t="s">
        <v>393</v>
      </c>
    </row>
    <row r="288" spans="3:12" x14ac:dyDescent="0.25">
      <c r="C288" s="170" t="s">
        <v>58</v>
      </c>
      <c r="D288" s="162"/>
      <c r="E288" s="153">
        <v>0</v>
      </c>
      <c r="F288" s="100">
        <f>IF(E287=0,"",(G287/E287)/12*E287)</f>
        <v>0</v>
      </c>
      <c r="G288" s="97">
        <f>F288</f>
        <v>0</v>
      </c>
      <c r="H288" s="163"/>
      <c r="I288" s="116" t="s">
        <v>514</v>
      </c>
      <c r="J288" s="116" t="str">
        <f>VLOOKUP(I288,Presupuesto!$B$11:$C$565,2,0)</f>
        <v>AGUINALDO Y DECIMO CUARTO MES</v>
      </c>
      <c r="K288" s="98" t="str">
        <f t="shared" si="8"/>
        <v>Posgrado</v>
      </c>
      <c r="L288" s="98" t="s">
        <v>393</v>
      </c>
    </row>
    <row r="289" spans="3:12" ht="15.75" thickBot="1" x14ac:dyDescent="0.3">
      <c r="C289" s="171" t="s">
        <v>59</v>
      </c>
      <c r="D289" s="162"/>
      <c r="E289" s="153">
        <v>0</v>
      </c>
      <c r="F289" s="117">
        <f>IF(E287&lt;6,"",((E287-6)/12)*(G287/E287))</f>
        <v>0</v>
      </c>
      <c r="G289" s="97">
        <f>F289</f>
        <v>0</v>
      </c>
      <c r="H289" s="163"/>
      <c r="I289" s="101" t="s">
        <v>517</v>
      </c>
      <c r="J289" s="101" t="str">
        <f>VLOOKUP(I289,Presupuesto!$B$11:$C$565,2,0)</f>
        <v>DECIMOCUARTO MES</v>
      </c>
      <c r="K289" s="98" t="str">
        <f t="shared" si="8"/>
        <v>Posgrado</v>
      </c>
      <c r="L289" s="98" t="s">
        <v>393</v>
      </c>
    </row>
    <row r="290" spans="3:12" ht="15.75" thickBot="1" x14ac:dyDescent="0.3">
      <c r="C290" s="136" t="s">
        <v>491</v>
      </c>
      <c r="D290" s="198"/>
      <c r="E290" s="151">
        <v>12</v>
      </c>
      <c r="F290" s="303">
        <f>HLOOKUP($C290,$BZ$2:$CM$3,2,0)</f>
        <v>12356.31</v>
      </c>
      <c r="G290" s="113">
        <f>D290*E290*F290</f>
        <v>0</v>
      </c>
      <c r="H290" s="165"/>
      <c r="I290" s="114" t="s">
        <v>494</v>
      </c>
      <c r="J290" s="114" t="str">
        <f>VLOOKUP(I290,Presupuesto!$B$11:$C$565,2,0)</f>
        <v>SUELDOS Y SALARIOS PERMANENTES</v>
      </c>
      <c r="K290" s="98" t="str">
        <f t="shared" ref="K290:K307" si="9">$K$257</f>
        <v>Posgrado</v>
      </c>
      <c r="L290" s="98" t="s">
        <v>393</v>
      </c>
    </row>
    <row r="291" spans="3:12" x14ac:dyDescent="0.25">
      <c r="C291" s="170" t="s">
        <v>58</v>
      </c>
      <c r="D291" s="162"/>
      <c r="E291" s="153">
        <v>0</v>
      </c>
      <c r="F291" s="100">
        <f>IF(E290=0,"",(G290/E290)/12*E290)</f>
        <v>0</v>
      </c>
      <c r="G291" s="97">
        <f>F291</f>
        <v>0</v>
      </c>
      <c r="H291" s="163"/>
      <c r="I291" s="116" t="s">
        <v>514</v>
      </c>
      <c r="J291" s="116" t="str">
        <f>VLOOKUP(I291,Presupuesto!$B$11:$C$565,2,0)</f>
        <v>AGUINALDO Y DECIMO CUARTO MES</v>
      </c>
      <c r="K291" s="98" t="str">
        <f t="shared" si="9"/>
        <v>Posgrado</v>
      </c>
      <c r="L291" s="98" t="s">
        <v>393</v>
      </c>
    </row>
    <row r="292" spans="3:12" ht="15.75" thickBot="1" x14ac:dyDescent="0.3">
      <c r="C292" s="171" t="s">
        <v>59</v>
      </c>
      <c r="D292" s="162"/>
      <c r="E292" s="153">
        <v>0</v>
      </c>
      <c r="F292" s="117">
        <f>IF(E290&lt;6,"",((E290-6)/12)*(G290/E290))</f>
        <v>0</v>
      </c>
      <c r="G292" s="97">
        <f>F292</f>
        <v>0</v>
      </c>
      <c r="H292" s="163"/>
      <c r="I292" s="101" t="s">
        <v>517</v>
      </c>
      <c r="J292" s="101" t="str">
        <f>VLOOKUP(I292,Presupuesto!$B$11:$C$565,2,0)</f>
        <v>DECIMOCUARTO MES</v>
      </c>
      <c r="K292" s="98" t="str">
        <f t="shared" si="9"/>
        <v>Posgrado</v>
      </c>
      <c r="L292" s="98" t="s">
        <v>393</v>
      </c>
    </row>
    <row r="293" spans="3:12" ht="15.75" thickBot="1" x14ac:dyDescent="0.3">
      <c r="C293" s="136" t="s">
        <v>492</v>
      </c>
      <c r="D293" s="198"/>
      <c r="E293" s="151">
        <v>12</v>
      </c>
      <c r="F293" s="303">
        <f>HLOOKUP($C293,$BZ$2:$CM$3,2,0)</f>
        <v>463.22</v>
      </c>
      <c r="G293" s="113">
        <f>D293*E293*F293</f>
        <v>0</v>
      </c>
      <c r="H293" s="165"/>
      <c r="I293" s="114" t="s">
        <v>494</v>
      </c>
      <c r="J293" s="114" t="str">
        <f>VLOOKUP(I293,Presupuesto!$B$11:$C$565,2,0)</f>
        <v>SUELDOS Y SALARIOS PERMANENTES</v>
      </c>
      <c r="K293" s="98" t="str">
        <f t="shared" si="9"/>
        <v>Posgrado</v>
      </c>
      <c r="L293" s="98" t="s">
        <v>393</v>
      </c>
    </row>
    <row r="294" spans="3:12" x14ac:dyDescent="0.25">
      <c r="C294" s="170" t="s">
        <v>58</v>
      </c>
      <c r="D294" s="162"/>
      <c r="E294" s="153">
        <v>0</v>
      </c>
      <c r="F294" s="100">
        <f>IF(E293=0,"",(G293/E293)/12*E293)</f>
        <v>0</v>
      </c>
      <c r="G294" s="97">
        <f>F294</f>
        <v>0</v>
      </c>
      <c r="H294" s="163"/>
      <c r="I294" s="116" t="s">
        <v>514</v>
      </c>
      <c r="J294" s="116" t="str">
        <f>VLOOKUP(I294,Presupuesto!$B$11:$C$565,2,0)</f>
        <v>AGUINALDO Y DECIMO CUARTO MES</v>
      </c>
      <c r="K294" s="98" t="str">
        <f t="shared" si="9"/>
        <v>Posgrado</v>
      </c>
      <c r="L294" s="98" t="s">
        <v>393</v>
      </c>
    </row>
    <row r="295" spans="3:12" ht="15.75" thickBot="1" x14ac:dyDescent="0.3">
      <c r="C295" s="171" t="s">
        <v>59</v>
      </c>
      <c r="D295" s="162"/>
      <c r="E295" s="153">
        <v>0</v>
      </c>
      <c r="F295" s="117">
        <f>IF(E293&lt;6,"",((E293-6)/12)*(G293/E293))</f>
        <v>0</v>
      </c>
      <c r="G295" s="97">
        <f>F295</f>
        <v>0</v>
      </c>
      <c r="H295" s="163"/>
      <c r="I295" s="101" t="s">
        <v>517</v>
      </c>
      <c r="J295" s="101" t="str">
        <f>VLOOKUP(I295,Presupuesto!$B$11:$C$565,2,0)</f>
        <v>DECIMOCUARTO MES</v>
      </c>
      <c r="K295" s="98" t="str">
        <f t="shared" si="9"/>
        <v>Posgrado</v>
      </c>
      <c r="L295" s="98" t="s">
        <v>393</v>
      </c>
    </row>
    <row r="296" spans="3:12" ht="15.75" thickBot="1" x14ac:dyDescent="0.3">
      <c r="C296" s="136" t="s">
        <v>493</v>
      </c>
      <c r="D296" s="198"/>
      <c r="E296" s="151">
        <v>12</v>
      </c>
      <c r="F296" s="303">
        <f>HLOOKUP($C296,$BZ$2:$CM$3,2,0)</f>
        <v>2007.3</v>
      </c>
      <c r="G296" s="113">
        <f>D296*E296*F296</f>
        <v>0</v>
      </c>
      <c r="H296" s="165"/>
      <c r="I296" s="114" t="s">
        <v>494</v>
      </c>
      <c r="J296" s="114" t="str">
        <f>VLOOKUP(I296,Presupuesto!$B$11:$C$565,2,0)</f>
        <v>SUELDOS Y SALARIOS PERMANENTES</v>
      </c>
      <c r="K296" s="98" t="str">
        <f t="shared" si="9"/>
        <v>Posgrado</v>
      </c>
      <c r="L296" s="98" t="s">
        <v>393</v>
      </c>
    </row>
    <row r="297" spans="3:12" x14ac:dyDescent="0.25">
      <c r="C297" s="170" t="s">
        <v>58</v>
      </c>
      <c r="D297" s="162"/>
      <c r="E297" s="153">
        <v>0</v>
      </c>
      <c r="F297" s="100">
        <f>IF(E296=0,"",(G296/E296)/12*E296)</f>
        <v>0</v>
      </c>
      <c r="G297" s="97">
        <f>F297</f>
        <v>0</v>
      </c>
      <c r="H297" s="163"/>
      <c r="I297" s="116" t="s">
        <v>514</v>
      </c>
      <c r="J297" s="116" t="str">
        <f>VLOOKUP(I297,Presupuesto!$B$11:$C$565,2,0)</f>
        <v>AGUINALDO Y DECIMO CUARTO MES</v>
      </c>
      <c r="K297" s="98" t="str">
        <f t="shared" si="9"/>
        <v>Posgrado</v>
      </c>
      <c r="L297" s="98" t="s">
        <v>393</v>
      </c>
    </row>
    <row r="298" spans="3:12" ht="15.75" thickBot="1" x14ac:dyDescent="0.3">
      <c r="C298" s="171" t="s">
        <v>59</v>
      </c>
      <c r="D298" s="162"/>
      <c r="E298" s="153">
        <v>0</v>
      </c>
      <c r="F298" s="117">
        <f>IF(E296&lt;6,"",((E296-6)/12)*(G296/E296))</f>
        <v>0</v>
      </c>
      <c r="G298" s="97">
        <f>F298</f>
        <v>0</v>
      </c>
      <c r="H298" s="163"/>
      <c r="I298" s="101" t="s">
        <v>517</v>
      </c>
      <c r="J298" s="101" t="str">
        <f>VLOOKUP(I298,Presupuesto!$B$11:$C$565,2,0)</f>
        <v>DECIMOCUARTO MES</v>
      </c>
      <c r="K298" s="98" t="str">
        <f t="shared" si="9"/>
        <v>Posgrado</v>
      </c>
      <c r="L298" s="98" t="s">
        <v>393</v>
      </c>
    </row>
    <row r="299" spans="3:12" ht="15.75" thickBot="1" x14ac:dyDescent="0.3">
      <c r="C299" s="139" t="s">
        <v>83</v>
      </c>
      <c r="D299" s="198"/>
      <c r="E299" s="151">
        <v>12</v>
      </c>
      <c r="F299" s="138">
        <v>30000</v>
      </c>
      <c r="G299" s="113">
        <f>D299*E299*F299</f>
        <v>0</v>
      </c>
      <c r="H299" s="165"/>
      <c r="I299" s="114" t="s">
        <v>562</v>
      </c>
      <c r="J299" s="114" t="str">
        <f>VLOOKUP(I299,Presupuesto!$B$11:$C$565,2,0)</f>
        <v>CONTRATOS ESPECIALES</v>
      </c>
      <c r="K299" s="98" t="str">
        <f t="shared" si="9"/>
        <v>Posgrado</v>
      </c>
      <c r="L299" s="98" t="s">
        <v>393</v>
      </c>
    </row>
    <row r="300" spans="3:12" x14ac:dyDescent="0.25">
      <c r="C300" s="170" t="s">
        <v>58</v>
      </c>
      <c r="D300" s="162"/>
      <c r="E300" s="153">
        <v>0</v>
      </c>
      <c r="F300" s="117">
        <f>IF(E299=0,"",(G299/E299)/12*E299)</f>
        <v>0</v>
      </c>
      <c r="G300" s="97">
        <f>F300</f>
        <v>0</v>
      </c>
      <c r="H300" s="163"/>
      <c r="I300" s="101" t="s">
        <v>562</v>
      </c>
      <c r="J300" s="101" t="str">
        <f>VLOOKUP(I300,Presupuesto!$B$11:$C$565,2,0)</f>
        <v>CONTRATOS ESPECIALES</v>
      </c>
      <c r="K300" s="98" t="str">
        <f t="shared" si="9"/>
        <v>Posgrado</v>
      </c>
      <c r="L300" s="98" t="s">
        <v>392</v>
      </c>
    </row>
    <row r="301" spans="3:12" ht="15.75" thickBot="1" x14ac:dyDescent="0.3">
      <c r="C301" s="171" t="s">
        <v>59</v>
      </c>
      <c r="D301" s="162"/>
      <c r="E301" s="153">
        <v>0</v>
      </c>
      <c r="F301" s="100">
        <f>IF(E299&lt;6,"",((E299-6)/12)*(G299/E299))</f>
        <v>0</v>
      </c>
      <c r="G301" s="97">
        <f>F301</f>
        <v>0</v>
      </c>
      <c r="H301" s="163"/>
      <c r="I301" s="101" t="s">
        <v>562</v>
      </c>
      <c r="J301" s="101" t="str">
        <f>VLOOKUP(I301,Presupuesto!$B$11:$C$565,2,0)</f>
        <v>CONTRATOS ESPECIALES</v>
      </c>
      <c r="K301" s="98" t="str">
        <f t="shared" si="9"/>
        <v>Posgrado</v>
      </c>
      <c r="L301" s="98" t="s">
        <v>397</v>
      </c>
    </row>
    <row r="302" spans="3:12" ht="15.75" thickBot="1" x14ac:dyDescent="0.3">
      <c r="C302" s="139" t="s">
        <v>60</v>
      </c>
      <c r="D302" s="198"/>
      <c r="E302" s="151">
        <v>12</v>
      </c>
      <c r="F302" s="118">
        <v>30000</v>
      </c>
      <c r="G302" s="113">
        <f>D302*E302*F302</f>
        <v>0</v>
      </c>
      <c r="H302" s="165"/>
      <c r="I302" s="114" t="s">
        <v>703</v>
      </c>
      <c r="J302" s="114" t="str">
        <f>VLOOKUP(I302,Presupuesto!$B$11:$C$565,2,0)</f>
        <v>OTROS SERVICIOS TECNICOS Y PROFESIONALES</v>
      </c>
      <c r="K302" s="98" t="str">
        <f t="shared" si="9"/>
        <v>Posgrado</v>
      </c>
      <c r="L302" s="98" t="s">
        <v>392</v>
      </c>
    </row>
    <row r="303" spans="3:12" x14ac:dyDescent="0.25">
      <c r="C303" s="170" t="s">
        <v>58</v>
      </c>
      <c r="D303" s="162"/>
      <c r="E303" s="153">
        <v>0</v>
      </c>
      <c r="F303" s="100">
        <v>0</v>
      </c>
      <c r="G303" s="97">
        <f>F303</f>
        <v>0</v>
      </c>
      <c r="H303" s="163"/>
      <c r="I303" s="101" t="s">
        <v>703</v>
      </c>
      <c r="J303" s="101" t="str">
        <f>VLOOKUP(I303,Presupuesto!$B$11:$C$565,2,0)</f>
        <v>OTROS SERVICIOS TECNICOS Y PROFESIONALES</v>
      </c>
      <c r="K303" s="98" t="str">
        <f t="shared" si="9"/>
        <v>Posgrado</v>
      </c>
      <c r="L303" s="98" t="s">
        <v>392</v>
      </c>
    </row>
    <row r="304" spans="3:12" ht="15.75" thickBot="1" x14ac:dyDescent="0.3">
      <c r="C304" s="171" t="s">
        <v>59</v>
      </c>
      <c r="D304" s="162"/>
      <c r="E304" s="153">
        <v>0</v>
      </c>
      <c r="F304" s="100">
        <v>0</v>
      </c>
      <c r="G304" s="97">
        <f>F304</f>
        <v>0</v>
      </c>
      <c r="H304" s="163"/>
      <c r="I304" s="101" t="s">
        <v>703</v>
      </c>
      <c r="J304" s="101" t="str">
        <f>VLOOKUP(I304,Presupuesto!$B$11:$C$565,2,0)</f>
        <v>OTROS SERVICIOS TECNICOS Y PROFESIONALES</v>
      </c>
      <c r="K304" s="98" t="str">
        <f t="shared" si="9"/>
        <v>Posgrado</v>
      </c>
      <c r="L304" s="98" t="s">
        <v>392</v>
      </c>
    </row>
    <row r="305" spans="3:12" ht="15.75" thickBot="1" x14ac:dyDescent="0.3">
      <c r="C305" s="139" t="s">
        <v>61</v>
      </c>
      <c r="D305" s="198"/>
      <c r="E305" s="151">
        <v>12</v>
      </c>
      <c r="F305" s="118">
        <v>30000</v>
      </c>
      <c r="G305" s="113">
        <f>D305*E305*F305</f>
        <v>0</v>
      </c>
      <c r="H305" s="165"/>
      <c r="I305" s="114" t="s">
        <v>494</v>
      </c>
      <c r="J305" s="114" t="str">
        <f>VLOOKUP(I305,Presupuesto!$B$11:$C$565,2,0)</f>
        <v>SUELDOS Y SALARIOS PERMANENTES</v>
      </c>
      <c r="K305" s="98" t="str">
        <f t="shared" si="9"/>
        <v>Posgrado</v>
      </c>
      <c r="L305" s="98" t="s">
        <v>392</v>
      </c>
    </row>
    <row r="306" spans="3:12" x14ac:dyDescent="0.25">
      <c r="C306" s="170" t="s">
        <v>58</v>
      </c>
      <c r="D306" s="168"/>
      <c r="E306" s="130">
        <v>0</v>
      </c>
      <c r="F306" s="119">
        <f>IF(E305=0,"",(G305/E305)/12*E305)</f>
        <v>0</v>
      </c>
      <c r="G306" s="120">
        <f>F306</f>
        <v>0</v>
      </c>
      <c r="H306" s="163"/>
      <c r="I306" s="101" t="s">
        <v>514</v>
      </c>
      <c r="J306" s="101" t="str">
        <f>VLOOKUP(I306,Presupuesto!$B$11:$C$565,2,0)</f>
        <v>AGUINALDO Y DECIMO CUARTO MES</v>
      </c>
      <c r="K306" s="98" t="str">
        <f t="shared" si="9"/>
        <v>Posgrado</v>
      </c>
      <c r="L306" s="98" t="s">
        <v>392</v>
      </c>
    </row>
    <row r="307" spans="3:12" ht="15.75" thickBot="1" x14ac:dyDescent="0.3">
      <c r="C307" s="172" t="s">
        <v>59</v>
      </c>
      <c r="D307" s="161"/>
      <c r="E307" s="131">
        <v>0</v>
      </c>
      <c r="F307" s="105">
        <f>IF(E305&lt;6,"",((E305-6)/12)*(G305/E305))</f>
        <v>0</v>
      </c>
      <c r="G307" s="105">
        <f>F307</f>
        <v>0</v>
      </c>
      <c r="H307" s="161"/>
      <c r="I307" s="106" t="s">
        <v>517</v>
      </c>
      <c r="J307" s="124" t="str">
        <f>VLOOKUP(I307,Presupuesto!$B$11:$C$565,2,0)</f>
        <v>DECIMOCUARTO MES</v>
      </c>
      <c r="K307" s="106" t="str">
        <f t="shared" si="9"/>
        <v>Posgrado</v>
      </c>
      <c r="L307" s="124" t="s">
        <v>392</v>
      </c>
    </row>
    <row r="309" spans="3:12" ht="15.75" thickBot="1" x14ac:dyDescent="0.3">
      <c r="K309" s="152"/>
    </row>
    <row r="310" spans="3:12" ht="15.75" thickBot="1" x14ac:dyDescent="0.3">
      <c r="C310" s="69" t="s">
        <v>43</v>
      </c>
      <c r="D310" s="30">
        <f>SUM(G317:G367)</f>
        <v>0</v>
      </c>
      <c r="E310" s="93"/>
      <c r="F310" s="93"/>
      <c r="G310" s="93"/>
      <c r="H310" s="76"/>
      <c r="I310" s="76"/>
      <c r="J310" s="76"/>
      <c r="K310" s="152"/>
    </row>
    <row r="311" spans="3:12" x14ac:dyDescent="0.25">
      <c r="D311" s="31"/>
      <c r="E311" s="93"/>
      <c r="F311" s="93"/>
      <c r="G311" s="93"/>
      <c r="H311" s="76"/>
      <c r="I311" s="76"/>
      <c r="J311" s="76"/>
      <c r="K311" s="152"/>
    </row>
    <row r="312" spans="3:12" x14ac:dyDescent="0.25">
      <c r="D312" s="31"/>
      <c r="E312" s="93"/>
      <c r="F312" s="93"/>
      <c r="G312" s="93"/>
      <c r="H312" s="76"/>
      <c r="I312" s="76"/>
      <c r="J312" s="76"/>
      <c r="K312" s="152"/>
    </row>
    <row r="313" spans="3:12" ht="15.75" x14ac:dyDescent="0.25">
      <c r="C313" s="201" t="s">
        <v>390</v>
      </c>
      <c r="D313" s="368"/>
      <c r="E313" s="93"/>
      <c r="F313" s="93"/>
      <c r="G313" s="93"/>
      <c r="H313" s="76"/>
      <c r="I313" s="76"/>
      <c r="J313" s="76"/>
      <c r="K313" s="152"/>
    </row>
    <row r="314" spans="3:12" ht="18.75" x14ac:dyDescent="0.25">
      <c r="C314" s="209"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#N/A</v>
      </c>
      <c r="D314" s="31"/>
      <c r="E314" s="93"/>
      <c r="F314" s="93"/>
      <c r="G314" s="93"/>
      <c r="H314" s="76"/>
      <c r="I314" s="76"/>
      <c r="J314" s="76"/>
      <c r="K314" s="152"/>
    </row>
    <row r="315" spans="3:12" ht="15.75" thickBot="1" x14ac:dyDescent="0.3">
      <c r="C315" s="176"/>
      <c r="D315" s="31"/>
      <c r="E315" s="93"/>
      <c r="F315" s="93"/>
      <c r="G315" s="93"/>
      <c r="H315" s="76"/>
      <c r="I315" s="76"/>
      <c r="J315" s="76"/>
      <c r="K315" s="152"/>
    </row>
    <row r="316" spans="3:12" ht="30.75" thickBot="1" x14ac:dyDescent="0.3">
      <c r="C316" s="133" t="s">
        <v>44</v>
      </c>
      <c r="D316" s="137" t="s">
        <v>55</v>
      </c>
      <c r="E316" s="169" t="s">
        <v>56</v>
      </c>
      <c r="F316" s="137" t="s">
        <v>57</v>
      </c>
      <c r="G316" s="134" t="s">
        <v>27</v>
      </c>
      <c r="H316" s="132" t="s">
        <v>130</v>
      </c>
      <c r="I316" s="135" t="s">
        <v>46</v>
      </c>
      <c r="J316" s="135" t="s">
        <v>131</v>
      </c>
      <c r="K316" s="135" t="s">
        <v>408</v>
      </c>
      <c r="L316" s="135" t="s">
        <v>409</v>
      </c>
    </row>
    <row r="317" spans="3:12" ht="15.75" thickBot="1" x14ac:dyDescent="0.3">
      <c r="C317" s="136" t="s">
        <v>480</v>
      </c>
      <c r="D317" s="198"/>
      <c r="E317" s="151">
        <v>12</v>
      </c>
      <c r="F317" s="303">
        <f>HLOOKUP($C317,$BZ$2:$CM$3,2,0)</f>
        <v>43674.39</v>
      </c>
      <c r="G317" s="113">
        <f>D317*E317*F317</f>
        <v>0</v>
      </c>
      <c r="H317" s="165"/>
      <c r="I317" s="114" t="s">
        <v>494</v>
      </c>
      <c r="J317" s="114" t="str">
        <f>VLOOKUP(I317,Presupuesto!$B$11:$C$565,2,0)</f>
        <v>SUELDOS Y SALARIOS PERMANENTES</v>
      </c>
      <c r="K317" s="217" t="s">
        <v>1452</v>
      </c>
      <c r="L317" s="98" t="s">
        <v>392</v>
      </c>
    </row>
    <row r="318" spans="3:12" x14ac:dyDescent="0.25">
      <c r="C318" s="170" t="s">
        <v>58</v>
      </c>
      <c r="D318" s="162"/>
      <c r="E318" s="153">
        <v>0</v>
      </c>
      <c r="F318" s="100">
        <f>IF(E317=0,"",(G317/E317)/12*E317)</f>
        <v>0</v>
      </c>
      <c r="G318" s="97">
        <f>F318</f>
        <v>0</v>
      </c>
      <c r="H318" s="163"/>
      <c r="I318" s="116" t="s">
        <v>514</v>
      </c>
      <c r="J318" s="116" t="str">
        <f>VLOOKUP(I318,Presupuesto!$B$11:$C$565,2,0)</f>
        <v>AGUINALDO Y DECIMO CUARTO MES</v>
      </c>
      <c r="K318" s="98" t="str">
        <f t="shared" ref="K318:K349" si="10">$K$317</f>
        <v>Posgrado</v>
      </c>
      <c r="L318" s="98" t="s">
        <v>410</v>
      </c>
    </row>
    <row r="319" spans="3:12" ht="15.75" thickBot="1" x14ac:dyDescent="0.3">
      <c r="C319" s="171" t="s">
        <v>59</v>
      </c>
      <c r="D319" s="162"/>
      <c r="E319" s="153">
        <v>0</v>
      </c>
      <c r="F319" s="117">
        <f>IF(E317&lt;6,"",((E317-6)/12)*(G317/E317))</f>
        <v>0</v>
      </c>
      <c r="G319" s="97">
        <f>F319</f>
        <v>0</v>
      </c>
      <c r="H319" s="163"/>
      <c r="I319" s="101" t="s">
        <v>517</v>
      </c>
      <c r="J319" s="101" t="str">
        <f>VLOOKUP(I319,Presupuesto!$B$11:$C$565,2,0)</f>
        <v>DECIMOCUARTO MES</v>
      </c>
      <c r="K319" s="98" t="str">
        <f t="shared" si="10"/>
        <v>Posgrado</v>
      </c>
      <c r="L319" s="98" t="s">
        <v>393</v>
      </c>
    </row>
    <row r="320" spans="3:12" ht="15.75" thickBot="1" x14ac:dyDescent="0.3">
      <c r="C320" s="136" t="s">
        <v>481</v>
      </c>
      <c r="D320" s="198"/>
      <c r="E320" s="151">
        <v>12</v>
      </c>
      <c r="F320" s="303">
        <f>HLOOKUP($C320,$BZ$2:$CM$3,2,0)</f>
        <v>39703.99</v>
      </c>
      <c r="G320" s="113">
        <f>D320*E320*F320</f>
        <v>0</v>
      </c>
      <c r="H320" s="165"/>
      <c r="I320" s="114" t="s">
        <v>494</v>
      </c>
      <c r="J320" s="114" t="str">
        <f>VLOOKUP(I320,Presupuesto!$B$11:$C$565,2,0)</f>
        <v>SUELDOS Y SALARIOS PERMANENTES</v>
      </c>
      <c r="K320" s="98" t="str">
        <f t="shared" si="10"/>
        <v>Posgrado</v>
      </c>
      <c r="L320" s="98" t="s">
        <v>393</v>
      </c>
    </row>
    <row r="321" spans="3:12" x14ac:dyDescent="0.25">
      <c r="C321" s="170" t="s">
        <v>58</v>
      </c>
      <c r="D321" s="162"/>
      <c r="E321" s="153">
        <v>0</v>
      </c>
      <c r="F321" s="100">
        <f>IF(E320=0,"",(G320/E320)/12*E320)</f>
        <v>0</v>
      </c>
      <c r="G321" s="97">
        <f>F321</f>
        <v>0</v>
      </c>
      <c r="H321" s="163"/>
      <c r="I321" s="116" t="s">
        <v>514</v>
      </c>
      <c r="J321" s="116" t="str">
        <f>VLOOKUP(I321,Presupuesto!$B$11:$C$565,2,0)</f>
        <v>AGUINALDO Y DECIMO CUARTO MES</v>
      </c>
      <c r="K321" s="98" t="str">
        <f t="shared" si="10"/>
        <v>Posgrado</v>
      </c>
      <c r="L321" s="98" t="s">
        <v>393</v>
      </c>
    </row>
    <row r="322" spans="3:12" ht="15.75" thickBot="1" x14ac:dyDescent="0.3">
      <c r="C322" s="171" t="s">
        <v>59</v>
      </c>
      <c r="D322" s="162"/>
      <c r="E322" s="153">
        <v>0</v>
      </c>
      <c r="F322" s="117">
        <f>IF(E320&lt;6,"",((E320-6)/12)*(G320/E320))</f>
        <v>0</v>
      </c>
      <c r="G322" s="97">
        <f>F322</f>
        <v>0</v>
      </c>
      <c r="H322" s="163"/>
      <c r="I322" s="101" t="s">
        <v>517</v>
      </c>
      <c r="J322" s="101" t="str">
        <f>VLOOKUP(I322,Presupuesto!$B$11:$C$565,2,0)</f>
        <v>DECIMOCUARTO MES</v>
      </c>
      <c r="K322" s="98" t="str">
        <f t="shared" si="10"/>
        <v>Posgrado</v>
      </c>
      <c r="L322" s="98" t="s">
        <v>393</v>
      </c>
    </row>
    <row r="323" spans="3:12" ht="15.75" thickBot="1" x14ac:dyDescent="0.3">
      <c r="C323" s="136" t="s">
        <v>482</v>
      </c>
      <c r="D323" s="198"/>
      <c r="E323" s="151">
        <v>12</v>
      </c>
      <c r="F323" s="303">
        <f>HLOOKUP($C323,$BZ$2:$CM$3,2,0)</f>
        <v>35733.589999999997</v>
      </c>
      <c r="G323" s="113">
        <f>D323*E323*F323</f>
        <v>0</v>
      </c>
      <c r="H323" s="165"/>
      <c r="I323" s="114" t="s">
        <v>494</v>
      </c>
      <c r="J323" s="114" t="str">
        <f>VLOOKUP(I323,Presupuesto!$B$11:$C$565,2,0)</f>
        <v>SUELDOS Y SALARIOS PERMANENTES</v>
      </c>
      <c r="K323" s="98" t="str">
        <f t="shared" si="10"/>
        <v>Posgrado</v>
      </c>
      <c r="L323" s="98" t="s">
        <v>393</v>
      </c>
    </row>
    <row r="324" spans="3:12" x14ac:dyDescent="0.25">
      <c r="C324" s="170" t="s">
        <v>58</v>
      </c>
      <c r="D324" s="162"/>
      <c r="E324" s="153">
        <v>0</v>
      </c>
      <c r="F324" s="100">
        <f>IF(E323=0,"",(G323/E323)/12*E323)</f>
        <v>0</v>
      </c>
      <c r="G324" s="97">
        <f>F324</f>
        <v>0</v>
      </c>
      <c r="H324" s="163"/>
      <c r="I324" s="116" t="s">
        <v>514</v>
      </c>
      <c r="J324" s="116" t="str">
        <f>VLOOKUP(I324,Presupuesto!$B$11:$C$565,2,0)</f>
        <v>AGUINALDO Y DECIMO CUARTO MES</v>
      </c>
      <c r="K324" s="98" t="str">
        <f t="shared" si="10"/>
        <v>Posgrado</v>
      </c>
      <c r="L324" s="98" t="s">
        <v>393</v>
      </c>
    </row>
    <row r="325" spans="3:12" ht="15.75" thickBot="1" x14ac:dyDescent="0.3">
      <c r="C325" s="171" t="s">
        <v>59</v>
      </c>
      <c r="D325" s="162"/>
      <c r="E325" s="153">
        <v>0</v>
      </c>
      <c r="F325" s="117">
        <f>IF(E323&lt;6,"",((E323-6)/12)*(G323/E323))</f>
        <v>0</v>
      </c>
      <c r="G325" s="97">
        <f>F325</f>
        <v>0</v>
      </c>
      <c r="H325" s="163"/>
      <c r="I325" s="101" t="s">
        <v>517</v>
      </c>
      <c r="J325" s="101" t="str">
        <f>VLOOKUP(I325,Presupuesto!$B$11:$C$565,2,0)</f>
        <v>DECIMOCUARTO MES</v>
      </c>
      <c r="K325" s="98" t="str">
        <f t="shared" si="10"/>
        <v>Posgrado</v>
      </c>
      <c r="L325" s="98" t="s">
        <v>393</v>
      </c>
    </row>
    <row r="326" spans="3:12" ht="15.75" thickBot="1" x14ac:dyDescent="0.3">
      <c r="C326" s="136" t="s">
        <v>483</v>
      </c>
      <c r="D326" s="198"/>
      <c r="E326" s="151">
        <v>12</v>
      </c>
      <c r="F326" s="303">
        <f>HLOOKUP($C326,$BZ$2:$CM$3,2,0)</f>
        <v>31763.19</v>
      </c>
      <c r="G326" s="113">
        <f>D326*E326*F326</f>
        <v>0</v>
      </c>
      <c r="H326" s="165"/>
      <c r="I326" s="114" t="s">
        <v>494</v>
      </c>
      <c r="J326" s="114" t="str">
        <f>VLOOKUP(I326,Presupuesto!$B$11:$C$565,2,0)</f>
        <v>SUELDOS Y SALARIOS PERMANENTES</v>
      </c>
      <c r="K326" s="98" t="str">
        <f t="shared" si="10"/>
        <v>Posgrado</v>
      </c>
      <c r="L326" s="98" t="s">
        <v>393</v>
      </c>
    </row>
    <row r="327" spans="3:12" x14ac:dyDescent="0.25">
      <c r="C327" s="170" t="s">
        <v>58</v>
      </c>
      <c r="D327" s="162"/>
      <c r="E327" s="153">
        <v>0</v>
      </c>
      <c r="F327" s="100">
        <f>IF(E326=0,"",(G326/E326)/12*E326)</f>
        <v>0</v>
      </c>
      <c r="G327" s="97">
        <f>F327</f>
        <v>0</v>
      </c>
      <c r="H327" s="163"/>
      <c r="I327" s="116" t="s">
        <v>514</v>
      </c>
      <c r="J327" s="116" t="str">
        <f>VLOOKUP(I327,Presupuesto!$B$11:$C$565,2,0)</f>
        <v>AGUINALDO Y DECIMO CUARTO MES</v>
      </c>
      <c r="K327" s="98" t="str">
        <f t="shared" si="10"/>
        <v>Posgrado</v>
      </c>
      <c r="L327" s="98" t="s">
        <v>393</v>
      </c>
    </row>
    <row r="328" spans="3:12" ht="15.75" thickBot="1" x14ac:dyDescent="0.3">
      <c r="C328" s="171" t="s">
        <v>59</v>
      </c>
      <c r="D328" s="162"/>
      <c r="E328" s="153">
        <v>0</v>
      </c>
      <c r="F328" s="117">
        <f>IF(E326&lt;6,"",((E326-6)/12)*(G326/E326))</f>
        <v>0</v>
      </c>
      <c r="G328" s="97">
        <f>F328</f>
        <v>0</v>
      </c>
      <c r="H328" s="163"/>
      <c r="I328" s="101" t="s">
        <v>517</v>
      </c>
      <c r="J328" s="101" t="str">
        <f>VLOOKUP(I328,Presupuesto!$B$11:$C$565,2,0)</f>
        <v>DECIMOCUARTO MES</v>
      </c>
      <c r="K328" s="98" t="str">
        <f t="shared" si="10"/>
        <v>Posgrado</v>
      </c>
      <c r="L328" s="98" t="s">
        <v>393</v>
      </c>
    </row>
    <row r="329" spans="3:12" ht="15.75" thickBot="1" x14ac:dyDescent="0.3">
      <c r="C329" s="136" t="s">
        <v>484</v>
      </c>
      <c r="D329" s="198"/>
      <c r="E329" s="151">
        <v>12</v>
      </c>
      <c r="F329" s="303">
        <f>HLOOKUP($C329,$BZ$2:$CM$3,2,0)</f>
        <v>29777.99</v>
      </c>
      <c r="G329" s="113">
        <f>D329*E329*F329</f>
        <v>0</v>
      </c>
      <c r="H329" s="165"/>
      <c r="I329" s="114" t="s">
        <v>494</v>
      </c>
      <c r="J329" s="114" t="str">
        <f>VLOOKUP(I329,Presupuesto!$B$11:$C$565,2,0)</f>
        <v>SUELDOS Y SALARIOS PERMANENTES</v>
      </c>
      <c r="K329" s="98" t="str">
        <f t="shared" si="10"/>
        <v>Posgrado</v>
      </c>
      <c r="L329" s="98" t="s">
        <v>393</v>
      </c>
    </row>
    <row r="330" spans="3:12" x14ac:dyDescent="0.25">
      <c r="C330" s="170" t="s">
        <v>58</v>
      </c>
      <c r="D330" s="162"/>
      <c r="E330" s="153">
        <v>0</v>
      </c>
      <c r="F330" s="100">
        <f>IF(E329=0,"",(G329/E329)/12*E329)</f>
        <v>0</v>
      </c>
      <c r="G330" s="97">
        <f>F330</f>
        <v>0</v>
      </c>
      <c r="H330" s="163"/>
      <c r="I330" s="116" t="s">
        <v>514</v>
      </c>
      <c r="J330" s="116" t="str">
        <f>VLOOKUP(I330,Presupuesto!$B$11:$C$565,2,0)</f>
        <v>AGUINALDO Y DECIMO CUARTO MES</v>
      </c>
      <c r="K330" s="98" t="str">
        <f t="shared" si="10"/>
        <v>Posgrado</v>
      </c>
      <c r="L330" s="98" t="s">
        <v>393</v>
      </c>
    </row>
    <row r="331" spans="3:12" ht="15.75" thickBot="1" x14ac:dyDescent="0.3">
      <c r="C331" s="171" t="s">
        <v>59</v>
      </c>
      <c r="D331" s="162"/>
      <c r="E331" s="153">
        <v>0</v>
      </c>
      <c r="F331" s="117">
        <f>IF(E329&lt;6,"",((E329-6)/12)*(G329/E329))</f>
        <v>0</v>
      </c>
      <c r="G331" s="97">
        <f>F331</f>
        <v>0</v>
      </c>
      <c r="H331" s="163"/>
      <c r="I331" s="101" t="s">
        <v>517</v>
      </c>
      <c r="J331" s="101" t="str">
        <f>VLOOKUP(I331,Presupuesto!$B$11:$C$565,2,0)</f>
        <v>DECIMOCUARTO MES</v>
      </c>
      <c r="K331" s="98" t="str">
        <f t="shared" si="10"/>
        <v>Posgrado</v>
      </c>
      <c r="L331" s="98" t="s">
        <v>393</v>
      </c>
    </row>
    <row r="332" spans="3:12" ht="15.75" thickBot="1" x14ac:dyDescent="0.3">
      <c r="C332" s="136" t="s">
        <v>485</v>
      </c>
      <c r="D332" s="198"/>
      <c r="E332" s="151">
        <v>12</v>
      </c>
      <c r="F332" s="303">
        <f>HLOOKUP($C332,$BZ$2:$CM$3,2,0)</f>
        <v>27792.79</v>
      </c>
      <c r="G332" s="113">
        <f>D332*E332*F332</f>
        <v>0</v>
      </c>
      <c r="H332" s="165"/>
      <c r="I332" s="114" t="s">
        <v>494</v>
      </c>
      <c r="J332" s="114" t="str">
        <f>VLOOKUP(I332,Presupuesto!$B$11:$C$565,2,0)</f>
        <v>SUELDOS Y SALARIOS PERMANENTES</v>
      </c>
      <c r="K332" s="98" t="str">
        <f t="shared" si="10"/>
        <v>Posgrado</v>
      </c>
      <c r="L332" s="98" t="s">
        <v>393</v>
      </c>
    </row>
    <row r="333" spans="3:12" x14ac:dyDescent="0.25">
      <c r="C333" s="170" t="s">
        <v>58</v>
      </c>
      <c r="D333" s="162"/>
      <c r="E333" s="153">
        <v>0</v>
      </c>
      <c r="F333" s="100">
        <f>IF(E332=0,"",(G332/E332)/12*E332)</f>
        <v>0</v>
      </c>
      <c r="G333" s="97">
        <f>F333</f>
        <v>0</v>
      </c>
      <c r="H333" s="163"/>
      <c r="I333" s="116" t="s">
        <v>514</v>
      </c>
      <c r="J333" s="116" t="str">
        <f>VLOOKUP(I333,Presupuesto!$B$11:$C$565,2,0)</f>
        <v>AGUINALDO Y DECIMO CUARTO MES</v>
      </c>
      <c r="K333" s="98" t="str">
        <f t="shared" si="10"/>
        <v>Posgrado</v>
      </c>
      <c r="L333" s="98" t="s">
        <v>393</v>
      </c>
    </row>
    <row r="334" spans="3:12" ht="15.75" thickBot="1" x14ac:dyDescent="0.3">
      <c r="C334" s="171" t="s">
        <v>59</v>
      </c>
      <c r="D334" s="162"/>
      <c r="E334" s="153">
        <v>0</v>
      </c>
      <c r="F334" s="117">
        <f>IF(E332&lt;6,"",((E332-6)/12)*(G332/E332))</f>
        <v>0</v>
      </c>
      <c r="G334" s="97">
        <f>F334</f>
        <v>0</v>
      </c>
      <c r="H334" s="163"/>
      <c r="I334" s="101" t="s">
        <v>517</v>
      </c>
      <c r="J334" s="101" t="str">
        <f>VLOOKUP(I334,Presupuesto!$B$11:$C$565,2,0)</f>
        <v>DECIMOCUARTO MES</v>
      </c>
      <c r="K334" s="98" t="str">
        <f t="shared" si="10"/>
        <v>Posgrado</v>
      </c>
      <c r="L334" s="98" t="s">
        <v>393</v>
      </c>
    </row>
    <row r="335" spans="3:12" ht="15.75" thickBot="1" x14ac:dyDescent="0.3">
      <c r="C335" s="136" t="s">
        <v>486</v>
      </c>
      <c r="D335" s="198"/>
      <c r="E335" s="151">
        <v>12</v>
      </c>
      <c r="F335" s="303">
        <f>HLOOKUP($C335,$BZ$2:$CM$3,2,0)</f>
        <v>18859.39</v>
      </c>
      <c r="G335" s="113">
        <f>D335*E335*F335</f>
        <v>0</v>
      </c>
      <c r="H335" s="165"/>
      <c r="I335" s="114" t="s">
        <v>494</v>
      </c>
      <c r="J335" s="114" t="str">
        <f>VLOOKUP(I335,Presupuesto!$B$11:$C$565,2,0)</f>
        <v>SUELDOS Y SALARIOS PERMANENTES</v>
      </c>
      <c r="K335" s="98" t="str">
        <f t="shared" si="10"/>
        <v>Posgrado</v>
      </c>
      <c r="L335" s="98" t="s">
        <v>393</v>
      </c>
    </row>
    <row r="336" spans="3:12" x14ac:dyDescent="0.25">
      <c r="C336" s="170" t="s">
        <v>58</v>
      </c>
      <c r="D336" s="162"/>
      <c r="E336" s="153">
        <v>0</v>
      </c>
      <c r="F336" s="100">
        <f>IF(E335=0,"",(G335/E335)/12*E335)</f>
        <v>0</v>
      </c>
      <c r="G336" s="97">
        <f>F336</f>
        <v>0</v>
      </c>
      <c r="H336" s="163"/>
      <c r="I336" s="116" t="s">
        <v>514</v>
      </c>
      <c r="J336" s="116" t="str">
        <f>VLOOKUP(I336,Presupuesto!$B$11:$C$565,2,0)</f>
        <v>AGUINALDO Y DECIMO CUARTO MES</v>
      </c>
      <c r="K336" s="98" t="str">
        <f t="shared" si="10"/>
        <v>Posgrado</v>
      </c>
      <c r="L336" s="98" t="s">
        <v>393</v>
      </c>
    </row>
    <row r="337" spans="3:12" ht="15.75" thickBot="1" x14ac:dyDescent="0.3">
      <c r="C337" s="171" t="s">
        <v>59</v>
      </c>
      <c r="D337" s="162"/>
      <c r="E337" s="153">
        <v>0</v>
      </c>
      <c r="F337" s="117">
        <f>IF(E335&lt;6,"",((E335-6)/12)*(G335/E335))</f>
        <v>0</v>
      </c>
      <c r="G337" s="97">
        <f>F337</f>
        <v>0</v>
      </c>
      <c r="H337" s="163"/>
      <c r="I337" s="101" t="s">
        <v>517</v>
      </c>
      <c r="J337" s="101" t="str">
        <f>VLOOKUP(I337,Presupuesto!$B$11:$C$565,2,0)</f>
        <v>DECIMOCUARTO MES</v>
      </c>
      <c r="K337" s="98" t="str">
        <f t="shared" si="10"/>
        <v>Posgrado</v>
      </c>
      <c r="L337" s="98" t="s">
        <v>393</v>
      </c>
    </row>
    <row r="338" spans="3:12" ht="15.75" thickBot="1" x14ac:dyDescent="0.3">
      <c r="C338" s="136" t="s">
        <v>487</v>
      </c>
      <c r="D338" s="198"/>
      <c r="E338" s="151">
        <v>12</v>
      </c>
      <c r="F338" s="303">
        <f>HLOOKUP($C338,$BZ$2:$CM$3,2,0)</f>
        <v>17866.8</v>
      </c>
      <c r="G338" s="113">
        <f>D338*E338*F338</f>
        <v>0</v>
      </c>
      <c r="H338" s="165"/>
      <c r="I338" s="114" t="s">
        <v>494</v>
      </c>
      <c r="J338" s="114" t="str">
        <f>VLOOKUP(I338,Presupuesto!$B$11:$C$565,2,0)</f>
        <v>SUELDOS Y SALARIOS PERMANENTES</v>
      </c>
      <c r="K338" s="98" t="str">
        <f t="shared" si="10"/>
        <v>Posgrado</v>
      </c>
      <c r="L338" s="98" t="s">
        <v>393</v>
      </c>
    </row>
    <row r="339" spans="3:12" x14ac:dyDescent="0.25">
      <c r="C339" s="170" t="s">
        <v>58</v>
      </c>
      <c r="D339" s="162"/>
      <c r="E339" s="153">
        <v>0</v>
      </c>
      <c r="F339" s="100">
        <f>IF(E338=0,"",(G338/E338)/12*E338)</f>
        <v>0</v>
      </c>
      <c r="G339" s="97">
        <f>F339</f>
        <v>0</v>
      </c>
      <c r="H339" s="163"/>
      <c r="I339" s="116" t="s">
        <v>514</v>
      </c>
      <c r="J339" s="116" t="str">
        <f>VLOOKUP(I339,Presupuesto!$B$11:$C$565,2,0)</f>
        <v>AGUINALDO Y DECIMO CUARTO MES</v>
      </c>
      <c r="K339" s="98" t="str">
        <f t="shared" si="10"/>
        <v>Posgrado</v>
      </c>
      <c r="L339" s="98" t="s">
        <v>393</v>
      </c>
    </row>
    <row r="340" spans="3:12" ht="15.75" thickBot="1" x14ac:dyDescent="0.3">
      <c r="C340" s="171" t="s">
        <v>59</v>
      </c>
      <c r="D340" s="162"/>
      <c r="E340" s="153">
        <v>0</v>
      </c>
      <c r="F340" s="117">
        <f>IF(E338&lt;6,"",((E338-6)/12)*(G338/E338))</f>
        <v>0</v>
      </c>
      <c r="G340" s="97">
        <f>F340</f>
        <v>0</v>
      </c>
      <c r="H340" s="163"/>
      <c r="I340" s="101" t="s">
        <v>517</v>
      </c>
      <c r="J340" s="101" t="str">
        <f>VLOOKUP(I340,Presupuesto!$B$11:$C$565,2,0)</f>
        <v>DECIMOCUARTO MES</v>
      </c>
      <c r="K340" s="98" t="str">
        <f t="shared" si="10"/>
        <v>Posgrado</v>
      </c>
      <c r="L340" s="98" t="s">
        <v>393</v>
      </c>
    </row>
    <row r="341" spans="3:12" ht="15.75" thickBot="1" x14ac:dyDescent="0.3">
      <c r="C341" s="136" t="s">
        <v>488</v>
      </c>
      <c r="D341" s="198"/>
      <c r="E341" s="151">
        <v>12</v>
      </c>
      <c r="F341" s="303">
        <f>HLOOKUP($C341,$BZ$2:$CM$3,2,0)</f>
        <v>13896.4</v>
      </c>
      <c r="G341" s="113">
        <f>D341*E341*F341</f>
        <v>0</v>
      </c>
      <c r="H341" s="165"/>
      <c r="I341" s="114" t="s">
        <v>494</v>
      </c>
      <c r="J341" s="114" t="str">
        <f>VLOOKUP(I341,Presupuesto!$B$11:$C$565,2,0)</f>
        <v>SUELDOS Y SALARIOS PERMANENTES</v>
      </c>
      <c r="K341" s="98" t="str">
        <f t="shared" si="10"/>
        <v>Posgrado</v>
      </c>
      <c r="L341" s="98" t="s">
        <v>393</v>
      </c>
    </row>
    <row r="342" spans="3:12" x14ac:dyDescent="0.25">
      <c r="C342" s="170" t="s">
        <v>58</v>
      </c>
      <c r="D342" s="162"/>
      <c r="E342" s="153">
        <v>0</v>
      </c>
      <c r="F342" s="100">
        <f>IF(E341=0,"",(G341/E341)/12*E341)</f>
        <v>0</v>
      </c>
      <c r="G342" s="97">
        <f>F342</f>
        <v>0</v>
      </c>
      <c r="H342" s="163"/>
      <c r="I342" s="116" t="s">
        <v>514</v>
      </c>
      <c r="J342" s="116" t="str">
        <f>VLOOKUP(I342,Presupuesto!$B$11:$C$565,2,0)</f>
        <v>AGUINALDO Y DECIMO CUARTO MES</v>
      </c>
      <c r="K342" s="98" t="str">
        <f t="shared" si="10"/>
        <v>Posgrado</v>
      </c>
      <c r="L342" s="98" t="s">
        <v>393</v>
      </c>
    </row>
    <row r="343" spans="3:12" ht="15.75" thickBot="1" x14ac:dyDescent="0.3">
      <c r="C343" s="171" t="s">
        <v>59</v>
      </c>
      <c r="D343" s="162"/>
      <c r="E343" s="153">
        <v>0</v>
      </c>
      <c r="F343" s="117">
        <f>IF(E341&lt;6,"",((E341-6)/12)*(G341/E341))</f>
        <v>0</v>
      </c>
      <c r="G343" s="97">
        <f>F343</f>
        <v>0</v>
      </c>
      <c r="H343" s="163"/>
      <c r="I343" s="101" t="s">
        <v>517</v>
      </c>
      <c r="J343" s="101" t="str">
        <f>VLOOKUP(I343,Presupuesto!$B$11:$C$565,2,0)</f>
        <v>DECIMOCUARTO MES</v>
      </c>
      <c r="K343" s="98" t="str">
        <f t="shared" si="10"/>
        <v>Posgrado</v>
      </c>
      <c r="L343" s="98" t="s">
        <v>393</v>
      </c>
    </row>
    <row r="344" spans="3:12" ht="15.75" thickBot="1" x14ac:dyDescent="0.3">
      <c r="C344" s="136" t="s">
        <v>489</v>
      </c>
      <c r="D344" s="198"/>
      <c r="E344" s="151">
        <v>12</v>
      </c>
      <c r="F344" s="303">
        <f>HLOOKUP($C344,$BZ$2:$CM$3,2,0)</f>
        <v>15004.09</v>
      </c>
      <c r="G344" s="113">
        <f>D344*E344*F344</f>
        <v>0</v>
      </c>
      <c r="H344" s="165"/>
      <c r="I344" s="114" t="s">
        <v>494</v>
      </c>
      <c r="J344" s="114" t="str">
        <f>VLOOKUP(I344,Presupuesto!$B$11:$C$565,2,0)</f>
        <v>SUELDOS Y SALARIOS PERMANENTES</v>
      </c>
      <c r="K344" s="98" t="str">
        <f t="shared" si="10"/>
        <v>Posgrado</v>
      </c>
      <c r="L344" s="98" t="s">
        <v>393</v>
      </c>
    </row>
    <row r="345" spans="3:12" x14ac:dyDescent="0.25">
      <c r="C345" s="170" t="s">
        <v>58</v>
      </c>
      <c r="D345" s="162"/>
      <c r="E345" s="153">
        <v>0</v>
      </c>
      <c r="F345" s="100">
        <f>IF(E344=0,"",(G344/E344)/12*E344)</f>
        <v>0</v>
      </c>
      <c r="G345" s="97">
        <f>F345</f>
        <v>0</v>
      </c>
      <c r="H345" s="163"/>
      <c r="I345" s="116" t="s">
        <v>514</v>
      </c>
      <c r="J345" s="116" t="str">
        <f>VLOOKUP(I345,Presupuesto!$B$11:$C$565,2,0)</f>
        <v>AGUINALDO Y DECIMO CUARTO MES</v>
      </c>
      <c r="K345" s="98" t="str">
        <f t="shared" si="10"/>
        <v>Posgrado</v>
      </c>
      <c r="L345" s="98" t="s">
        <v>393</v>
      </c>
    </row>
    <row r="346" spans="3:12" ht="15.75" thickBot="1" x14ac:dyDescent="0.3">
      <c r="C346" s="171" t="s">
        <v>59</v>
      </c>
      <c r="D346" s="162"/>
      <c r="E346" s="153">
        <v>0</v>
      </c>
      <c r="F346" s="117">
        <f>IF(E344&lt;6,"",((E344-6)/12)*(G344/E344))</f>
        <v>0</v>
      </c>
      <c r="G346" s="97">
        <f>F346</f>
        <v>0</v>
      </c>
      <c r="H346" s="163"/>
      <c r="I346" s="101" t="s">
        <v>517</v>
      </c>
      <c r="J346" s="101" t="str">
        <f>VLOOKUP(I346,Presupuesto!$B$11:$C$565,2,0)</f>
        <v>DECIMOCUARTO MES</v>
      </c>
      <c r="K346" s="98" t="str">
        <f t="shared" si="10"/>
        <v>Posgrado</v>
      </c>
      <c r="L346" s="98" t="s">
        <v>393</v>
      </c>
    </row>
    <row r="347" spans="3:12" ht="15.75" thickBot="1" x14ac:dyDescent="0.3">
      <c r="C347" s="136" t="s">
        <v>490</v>
      </c>
      <c r="D347" s="198"/>
      <c r="E347" s="151">
        <v>12</v>
      </c>
      <c r="F347" s="303">
        <f>HLOOKUP($C347,$BZ$2:$CM$3,2,0)</f>
        <v>13238.9</v>
      </c>
      <c r="G347" s="113">
        <f>D347*E347*F347</f>
        <v>0</v>
      </c>
      <c r="H347" s="165"/>
      <c r="I347" s="114" t="s">
        <v>494</v>
      </c>
      <c r="J347" s="114" t="str">
        <f>VLOOKUP(I347,Presupuesto!$B$11:$C$565,2,0)</f>
        <v>SUELDOS Y SALARIOS PERMANENTES</v>
      </c>
      <c r="K347" s="98" t="str">
        <f t="shared" si="10"/>
        <v>Posgrado</v>
      </c>
      <c r="L347" s="98" t="s">
        <v>393</v>
      </c>
    </row>
    <row r="348" spans="3:12" x14ac:dyDescent="0.25">
      <c r="C348" s="170" t="s">
        <v>58</v>
      </c>
      <c r="D348" s="162"/>
      <c r="E348" s="153">
        <v>0</v>
      </c>
      <c r="F348" s="100">
        <f>IF(E347=0,"",(G347/E347)/12*E347)</f>
        <v>0</v>
      </c>
      <c r="G348" s="97">
        <f>F348</f>
        <v>0</v>
      </c>
      <c r="H348" s="163"/>
      <c r="I348" s="116" t="s">
        <v>514</v>
      </c>
      <c r="J348" s="116" t="str">
        <f>VLOOKUP(I348,Presupuesto!$B$11:$C$565,2,0)</f>
        <v>AGUINALDO Y DECIMO CUARTO MES</v>
      </c>
      <c r="K348" s="98" t="str">
        <f t="shared" si="10"/>
        <v>Posgrado</v>
      </c>
      <c r="L348" s="98" t="s">
        <v>393</v>
      </c>
    </row>
    <row r="349" spans="3:12" ht="15.75" thickBot="1" x14ac:dyDescent="0.3">
      <c r="C349" s="171" t="s">
        <v>59</v>
      </c>
      <c r="D349" s="162"/>
      <c r="E349" s="153">
        <v>0</v>
      </c>
      <c r="F349" s="117">
        <f>IF(E347&lt;6,"",((E347-6)/12)*(G347/E347))</f>
        <v>0</v>
      </c>
      <c r="G349" s="97">
        <f>F349</f>
        <v>0</v>
      </c>
      <c r="H349" s="163"/>
      <c r="I349" s="101" t="s">
        <v>517</v>
      </c>
      <c r="J349" s="101" t="str">
        <f>VLOOKUP(I349,Presupuesto!$B$11:$C$565,2,0)</f>
        <v>DECIMOCUARTO MES</v>
      </c>
      <c r="K349" s="98" t="str">
        <f t="shared" si="10"/>
        <v>Posgrado</v>
      </c>
      <c r="L349" s="98" t="s">
        <v>393</v>
      </c>
    </row>
    <row r="350" spans="3:12" ht="15.75" thickBot="1" x14ac:dyDescent="0.3">
      <c r="C350" s="136" t="s">
        <v>491</v>
      </c>
      <c r="D350" s="198"/>
      <c r="E350" s="151">
        <v>12</v>
      </c>
      <c r="F350" s="303">
        <f>HLOOKUP($C350,$BZ$2:$CM$3,2,0)</f>
        <v>12356.31</v>
      </c>
      <c r="G350" s="113">
        <f>D350*E350*F350</f>
        <v>0</v>
      </c>
      <c r="H350" s="165"/>
      <c r="I350" s="114" t="s">
        <v>494</v>
      </c>
      <c r="J350" s="114" t="str">
        <f>VLOOKUP(I350,Presupuesto!$B$11:$C$565,2,0)</f>
        <v>SUELDOS Y SALARIOS PERMANENTES</v>
      </c>
      <c r="K350" s="98" t="str">
        <f t="shared" ref="K350:K367" si="11">$K$317</f>
        <v>Posgrado</v>
      </c>
      <c r="L350" s="98" t="s">
        <v>393</v>
      </c>
    </row>
    <row r="351" spans="3:12" x14ac:dyDescent="0.25">
      <c r="C351" s="170" t="s">
        <v>58</v>
      </c>
      <c r="D351" s="162"/>
      <c r="E351" s="153">
        <v>0</v>
      </c>
      <c r="F351" s="100">
        <f>IF(E350=0,"",(G350/E350)/12*E350)</f>
        <v>0</v>
      </c>
      <c r="G351" s="97">
        <f>F351</f>
        <v>0</v>
      </c>
      <c r="H351" s="163"/>
      <c r="I351" s="116" t="s">
        <v>514</v>
      </c>
      <c r="J351" s="116" t="str">
        <f>VLOOKUP(I351,Presupuesto!$B$11:$C$565,2,0)</f>
        <v>AGUINALDO Y DECIMO CUARTO MES</v>
      </c>
      <c r="K351" s="98" t="str">
        <f t="shared" si="11"/>
        <v>Posgrado</v>
      </c>
      <c r="L351" s="98" t="s">
        <v>393</v>
      </c>
    </row>
    <row r="352" spans="3:12" ht="15.75" thickBot="1" x14ac:dyDescent="0.3">
      <c r="C352" s="171" t="s">
        <v>59</v>
      </c>
      <c r="D352" s="162"/>
      <c r="E352" s="153">
        <v>0</v>
      </c>
      <c r="F352" s="117">
        <f>IF(E350&lt;6,"",((E350-6)/12)*(G350/E350))</f>
        <v>0</v>
      </c>
      <c r="G352" s="97">
        <f>F352</f>
        <v>0</v>
      </c>
      <c r="H352" s="163"/>
      <c r="I352" s="101" t="s">
        <v>517</v>
      </c>
      <c r="J352" s="101" t="str">
        <f>VLOOKUP(I352,Presupuesto!$B$11:$C$565,2,0)</f>
        <v>DECIMOCUARTO MES</v>
      </c>
      <c r="K352" s="98" t="str">
        <f t="shared" si="11"/>
        <v>Posgrado</v>
      </c>
      <c r="L352" s="98" t="s">
        <v>393</v>
      </c>
    </row>
    <row r="353" spans="3:12" ht="15.75" thickBot="1" x14ac:dyDescent="0.3">
      <c r="C353" s="136" t="s">
        <v>492</v>
      </c>
      <c r="D353" s="198"/>
      <c r="E353" s="151">
        <v>12</v>
      </c>
      <c r="F353" s="303">
        <f>HLOOKUP($C353,$BZ$2:$CM$3,2,0)</f>
        <v>463.22</v>
      </c>
      <c r="G353" s="113">
        <f>D353*E353*F353</f>
        <v>0</v>
      </c>
      <c r="H353" s="165"/>
      <c r="I353" s="114" t="s">
        <v>494</v>
      </c>
      <c r="J353" s="114" t="str">
        <f>VLOOKUP(I353,Presupuesto!$B$11:$C$565,2,0)</f>
        <v>SUELDOS Y SALARIOS PERMANENTES</v>
      </c>
      <c r="K353" s="98" t="str">
        <f t="shared" si="11"/>
        <v>Posgrado</v>
      </c>
      <c r="L353" s="98" t="s">
        <v>393</v>
      </c>
    </row>
    <row r="354" spans="3:12" x14ac:dyDescent="0.25">
      <c r="C354" s="170" t="s">
        <v>58</v>
      </c>
      <c r="D354" s="162"/>
      <c r="E354" s="153">
        <v>0</v>
      </c>
      <c r="F354" s="100">
        <f>IF(E353=0,"",(G353/E353)/12*E353)</f>
        <v>0</v>
      </c>
      <c r="G354" s="97">
        <f>F354</f>
        <v>0</v>
      </c>
      <c r="H354" s="163"/>
      <c r="I354" s="116" t="s">
        <v>514</v>
      </c>
      <c r="J354" s="116" t="str">
        <f>VLOOKUP(I354,Presupuesto!$B$11:$C$565,2,0)</f>
        <v>AGUINALDO Y DECIMO CUARTO MES</v>
      </c>
      <c r="K354" s="98" t="str">
        <f t="shared" si="11"/>
        <v>Posgrado</v>
      </c>
      <c r="L354" s="98" t="s">
        <v>393</v>
      </c>
    </row>
    <row r="355" spans="3:12" ht="15.75" thickBot="1" x14ac:dyDescent="0.3">
      <c r="C355" s="171" t="s">
        <v>59</v>
      </c>
      <c r="D355" s="162"/>
      <c r="E355" s="153">
        <v>0</v>
      </c>
      <c r="F355" s="117">
        <f>IF(E353&lt;6,"",((E353-6)/12)*(G353/E353))</f>
        <v>0</v>
      </c>
      <c r="G355" s="97">
        <f>F355</f>
        <v>0</v>
      </c>
      <c r="H355" s="163"/>
      <c r="I355" s="101" t="s">
        <v>517</v>
      </c>
      <c r="J355" s="101" t="str">
        <f>VLOOKUP(I355,Presupuesto!$B$11:$C$565,2,0)</f>
        <v>DECIMOCUARTO MES</v>
      </c>
      <c r="K355" s="98" t="str">
        <f t="shared" si="11"/>
        <v>Posgrado</v>
      </c>
      <c r="L355" s="98" t="s">
        <v>393</v>
      </c>
    </row>
    <row r="356" spans="3:12" ht="15.75" thickBot="1" x14ac:dyDescent="0.3">
      <c r="C356" s="136" t="s">
        <v>493</v>
      </c>
      <c r="D356" s="198"/>
      <c r="E356" s="151">
        <v>12</v>
      </c>
      <c r="F356" s="303">
        <f>HLOOKUP($C356,$BZ$2:$CM$3,2,0)</f>
        <v>2007.3</v>
      </c>
      <c r="G356" s="113">
        <f>D356*E356*F356</f>
        <v>0</v>
      </c>
      <c r="H356" s="165"/>
      <c r="I356" s="114" t="s">
        <v>494</v>
      </c>
      <c r="J356" s="114" t="str">
        <f>VLOOKUP(I356,Presupuesto!$B$11:$C$565,2,0)</f>
        <v>SUELDOS Y SALARIOS PERMANENTES</v>
      </c>
      <c r="K356" s="98" t="str">
        <f t="shared" si="11"/>
        <v>Posgrado</v>
      </c>
      <c r="L356" s="98" t="s">
        <v>393</v>
      </c>
    </row>
    <row r="357" spans="3:12" x14ac:dyDescent="0.25">
      <c r="C357" s="170" t="s">
        <v>58</v>
      </c>
      <c r="D357" s="162"/>
      <c r="E357" s="153">
        <v>0</v>
      </c>
      <c r="F357" s="100">
        <f>IF(E356=0,"",(G356/E356)/12*E356)</f>
        <v>0</v>
      </c>
      <c r="G357" s="97">
        <f>F357</f>
        <v>0</v>
      </c>
      <c r="H357" s="163"/>
      <c r="I357" s="116" t="s">
        <v>514</v>
      </c>
      <c r="J357" s="116" t="str">
        <f>VLOOKUP(I357,Presupuesto!$B$11:$C$565,2,0)</f>
        <v>AGUINALDO Y DECIMO CUARTO MES</v>
      </c>
      <c r="K357" s="98" t="str">
        <f t="shared" si="11"/>
        <v>Posgrado</v>
      </c>
      <c r="L357" s="98" t="s">
        <v>393</v>
      </c>
    </row>
    <row r="358" spans="3:12" ht="15.75" thickBot="1" x14ac:dyDescent="0.3">
      <c r="C358" s="171" t="s">
        <v>59</v>
      </c>
      <c r="D358" s="162"/>
      <c r="E358" s="153">
        <v>0</v>
      </c>
      <c r="F358" s="117">
        <f>IF(E356&lt;6,"",((E356-6)/12)*(G356/E356))</f>
        <v>0</v>
      </c>
      <c r="G358" s="97">
        <f>F358</f>
        <v>0</v>
      </c>
      <c r="H358" s="163"/>
      <c r="I358" s="101" t="s">
        <v>517</v>
      </c>
      <c r="J358" s="101" t="str">
        <f>VLOOKUP(I358,Presupuesto!$B$11:$C$565,2,0)</f>
        <v>DECIMOCUARTO MES</v>
      </c>
      <c r="K358" s="98" t="str">
        <f t="shared" si="11"/>
        <v>Posgrado</v>
      </c>
      <c r="L358" s="98" t="s">
        <v>393</v>
      </c>
    </row>
    <row r="359" spans="3:12" ht="15.75" thickBot="1" x14ac:dyDescent="0.3">
      <c r="C359" s="139" t="s">
        <v>83</v>
      </c>
      <c r="D359" s="198"/>
      <c r="E359" s="151">
        <v>12</v>
      </c>
      <c r="F359" s="138">
        <v>30000</v>
      </c>
      <c r="G359" s="113">
        <f>D359*E359*F359</f>
        <v>0</v>
      </c>
      <c r="H359" s="165"/>
      <c r="I359" s="114" t="s">
        <v>562</v>
      </c>
      <c r="J359" s="114" t="str">
        <f>VLOOKUP(I359,Presupuesto!$B$11:$C$565,2,0)</f>
        <v>CONTRATOS ESPECIALES</v>
      </c>
      <c r="K359" s="98" t="str">
        <f t="shared" si="11"/>
        <v>Posgrado</v>
      </c>
      <c r="L359" s="98" t="s">
        <v>393</v>
      </c>
    </row>
    <row r="360" spans="3:12" x14ac:dyDescent="0.25">
      <c r="C360" s="170" t="s">
        <v>58</v>
      </c>
      <c r="D360" s="162"/>
      <c r="E360" s="153">
        <v>0</v>
      </c>
      <c r="F360" s="117">
        <f>IF(E359=0,"",(G359/E359)/12*E359)</f>
        <v>0</v>
      </c>
      <c r="G360" s="97">
        <f>F360</f>
        <v>0</v>
      </c>
      <c r="H360" s="163"/>
      <c r="I360" s="101" t="s">
        <v>562</v>
      </c>
      <c r="J360" s="101" t="str">
        <f>VLOOKUP(I360,Presupuesto!$B$11:$C$565,2,0)</f>
        <v>CONTRATOS ESPECIALES</v>
      </c>
      <c r="K360" s="98" t="str">
        <f t="shared" si="11"/>
        <v>Posgrado</v>
      </c>
      <c r="L360" s="98" t="s">
        <v>392</v>
      </c>
    </row>
    <row r="361" spans="3:12" ht="15.75" thickBot="1" x14ac:dyDescent="0.3">
      <c r="C361" s="171" t="s">
        <v>59</v>
      </c>
      <c r="D361" s="162"/>
      <c r="E361" s="153">
        <v>0</v>
      </c>
      <c r="F361" s="100">
        <f>IF(E359&lt;6,"",((E359-6)/12)*(G359/E359))</f>
        <v>0</v>
      </c>
      <c r="G361" s="97">
        <f>F361</f>
        <v>0</v>
      </c>
      <c r="H361" s="163"/>
      <c r="I361" s="101" t="s">
        <v>562</v>
      </c>
      <c r="J361" s="101" t="str">
        <f>VLOOKUP(I361,Presupuesto!$B$11:$C$565,2,0)</f>
        <v>CONTRATOS ESPECIALES</v>
      </c>
      <c r="K361" s="98" t="str">
        <f t="shared" si="11"/>
        <v>Posgrado</v>
      </c>
      <c r="L361" s="98" t="s">
        <v>397</v>
      </c>
    </row>
    <row r="362" spans="3:12" ht="15.75" thickBot="1" x14ac:dyDescent="0.3">
      <c r="C362" s="139" t="s">
        <v>60</v>
      </c>
      <c r="D362" s="198"/>
      <c r="E362" s="151">
        <v>12</v>
      </c>
      <c r="F362" s="118">
        <v>30000</v>
      </c>
      <c r="G362" s="113">
        <f>D362*E362*F362</f>
        <v>0</v>
      </c>
      <c r="H362" s="165"/>
      <c r="I362" s="114" t="s">
        <v>703</v>
      </c>
      <c r="J362" s="114" t="str">
        <f>VLOOKUP(I362,Presupuesto!$B$11:$C$565,2,0)</f>
        <v>OTROS SERVICIOS TECNICOS Y PROFESIONALES</v>
      </c>
      <c r="K362" s="98" t="str">
        <f t="shared" si="11"/>
        <v>Posgrado</v>
      </c>
      <c r="L362" s="98" t="s">
        <v>392</v>
      </c>
    </row>
    <row r="363" spans="3:12" x14ac:dyDescent="0.25">
      <c r="C363" s="170" t="s">
        <v>58</v>
      </c>
      <c r="D363" s="162"/>
      <c r="E363" s="153">
        <v>0</v>
      </c>
      <c r="F363" s="100">
        <v>0</v>
      </c>
      <c r="G363" s="97">
        <f>F363</f>
        <v>0</v>
      </c>
      <c r="H363" s="163"/>
      <c r="I363" s="101" t="s">
        <v>703</v>
      </c>
      <c r="J363" s="101" t="str">
        <f>VLOOKUP(I363,Presupuesto!$B$11:$C$565,2,0)</f>
        <v>OTROS SERVICIOS TECNICOS Y PROFESIONALES</v>
      </c>
      <c r="K363" s="98" t="str">
        <f t="shared" si="11"/>
        <v>Posgrado</v>
      </c>
      <c r="L363" s="98" t="s">
        <v>392</v>
      </c>
    </row>
    <row r="364" spans="3:12" ht="15.75" thickBot="1" x14ac:dyDescent="0.3">
      <c r="C364" s="171" t="s">
        <v>59</v>
      </c>
      <c r="D364" s="162"/>
      <c r="E364" s="153">
        <v>0</v>
      </c>
      <c r="F364" s="100">
        <v>0</v>
      </c>
      <c r="G364" s="97">
        <f>F364</f>
        <v>0</v>
      </c>
      <c r="H364" s="163"/>
      <c r="I364" s="101" t="s">
        <v>703</v>
      </c>
      <c r="J364" s="101" t="str">
        <f>VLOOKUP(I364,Presupuesto!$B$11:$C$565,2,0)</f>
        <v>OTROS SERVICIOS TECNICOS Y PROFESIONALES</v>
      </c>
      <c r="K364" s="98" t="str">
        <f t="shared" si="11"/>
        <v>Posgrado</v>
      </c>
      <c r="L364" s="98" t="s">
        <v>392</v>
      </c>
    </row>
    <row r="365" spans="3:12" ht="15.75" thickBot="1" x14ac:dyDescent="0.3">
      <c r="C365" s="139" t="s">
        <v>61</v>
      </c>
      <c r="D365" s="198"/>
      <c r="E365" s="151">
        <v>12</v>
      </c>
      <c r="F365" s="118">
        <v>30000</v>
      </c>
      <c r="G365" s="113">
        <f>D365*E365*F365</f>
        <v>0</v>
      </c>
      <c r="H365" s="165"/>
      <c r="I365" s="114" t="s">
        <v>494</v>
      </c>
      <c r="J365" s="114" t="str">
        <f>VLOOKUP(I365,Presupuesto!$B$11:$C$565,2,0)</f>
        <v>SUELDOS Y SALARIOS PERMANENTES</v>
      </c>
      <c r="K365" s="98" t="str">
        <f t="shared" si="11"/>
        <v>Posgrado</v>
      </c>
      <c r="L365" s="98" t="s">
        <v>392</v>
      </c>
    </row>
    <row r="366" spans="3:12" x14ac:dyDescent="0.25">
      <c r="C366" s="170" t="s">
        <v>58</v>
      </c>
      <c r="D366" s="168"/>
      <c r="E366" s="130">
        <v>0</v>
      </c>
      <c r="F366" s="119">
        <f>IF(E365=0,"",(G365/E365)/12*E365)</f>
        <v>0</v>
      </c>
      <c r="G366" s="120">
        <f>F366</f>
        <v>0</v>
      </c>
      <c r="H366" s="163"/>
      <c r="I366" s="101" t="s">
        <v>514</v>
      </c>
      <c r="J366" s="101" t="str">
        <f>VLOOKUP(I366,Presupuesto!$B$11:$C$565,2,0)</f>
        <v>AGUINALDO Y DECIMO CUARTO MES</v>
      </c>
      <c r="K366" s="98" t="str">
        <f t="shared" si="11"/>
        <v>Posgrado</v>
      </c>
      <c r="L366" s="98" t="s">
        <v>392</v>
      </c>
    </row>
    <row r="367" spans="3:12" ht="15.75" thickBot="1" x14ac:dyDescent="0.3">
      <c r="C367" s="172" t="s">
        <v>59</v>
      </c>
      <c r="D367" s="161"/>
      <c r="E367" s="131">
        <v>0</v>
      </c>
      <c r="F367" s="105">
        <f>IF(E365&lt;6,"",((E365-6)/12)*(G365/E365))</f>
        <v>0</v>
      </c>
      <c r="G367" s="105">
        <f>F367</f>
        <v>0</v>
      </c>
      <c r="H367" s="161"/>
      <c r="I367" s="106" t="s">
        <v>517</v>
      </c>
      <c r="J367" s="124" t="str">
        <f>VLOOKUP(I367,Presupuesto!$B$11:$C$565,2,0)</f>
        <v>DECIMOCUARTO MES</v>
      </c>
      <c r="K367" s="106" t="str">
        <f t="shared" si="11"/>
        <v>Posgrado</v>
      </c>
      <c r="L367" s="124" t="s">
        <v>392</v>
      </c>
    </row>
    <row r="369" spans="3:12" ht="15.75" thickBot="1" x14ac:dyDescent="0.3">
      <c r="K369" s="152"/>
    </row>
    <row r="370" spans="3:12" ht="15.75" thickBot="1" x14ac:dyDescent="0.3">
      <c r="C370" s="69" t="s">
        <v>43</v>
      </c>
      <c r="D370" s="30">
        <f>SUM(G377:G427)</f>
        <v>0</v>
      </c>
      <c r="E370" s="93"/>
      <c r="F370" s="93"/>
      <c r="G370" s="93"/>
      <c r="H370" s="76"/>
      <c r="I370" s="76"/>
      <c r="J370" s="76"/>
      <c r="K370" s="152"/>
    </row>
    <row r="371" spans="3:12" x14ac:dyDescent="0.25">
      <c r="D371" s="31"/>
      <c r="E371" s="93"/>
      <c r="F371" s="93"/>
      <c r="G371" s="93"/>
      <c r="H371" s="76"/>
      <c r="I371" s="76"/>
      <c r="J371" s="76"/>
      <c r="K371" s="152"/>
    </row>
    <row r="372" spans="3:12" x14ac:dyDescent="0.25">
      <c r="D372" s="31"/>
      <c r="E372" s="93"/>
      <c r="F372" s="93"/>
      <c r="G372" s="93"/>
      <c r="H372" s="76"/>
      <c r="I372" s="76"/>
      <c r="J372" s="76"/>
      <c r="K372" s="152"/>
    </row>
    <row r="373" spans="3:12" ht="15.75" x14ac:dyDescent="0.25">
      <c r="C373" s="201" t="s">
        <v>390</v>
      </c>
      <c r="D373" s="368"/>
      <c r="E373" s="93"/>
      <c r="F373" s="93"/>
      <c r="G373" s="93"/>
      <c r="H373" s="76"/>
      <c r="I373" s="76"/>
      <c r="J373" s="76"/>
      <c r="K373" s="152"/>
    </row>
    <row r="374" spans="3:12" ht="18.75" x14ac:dyDescent="0.25">
      <c r="C374" s="209"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#N/A</v>
      </c>
      <c r="D374" s="31"/>
      <c r="E374" s="93"/>
      <c r="F374" s="93"/>
      <c r="G374" s="93"/>
      <c r="H374" s="76"/>
      <c r="I374" s="76"/>
      <c r="J374" s="76"/>
      <c r="K374" s="152"/>
    </row>
    <row r="375" spans="3:12" ht="15.75" thickBot="1" x14ac:dyDescent="0.3">
      <c r="C375" s="176"/>
      <c r="D375" s="31"/>
      <c r="E375" s="93"/>
      <c r="F375" s="93"/>
      <c r="G375" s="93"/>
      <c r="H375" s="76"/>
      <c r="I375" s="76"/>
      <c r="J375" s="76"/>
      <c r="K375" s="152"/>
    </row>
    <row r="376" spans="3:12" ht="30.75" thickBot="1" x14ac:dyDescent="0.3">
      <c r="C376" s="133" t="s">
        <v>44</v>
      </c>
      <c r="D376" s="137" t="s">
        <v>55</v>
      </c>
      <c r="E376" s="169" t="s">
        <v>56</v>
      </c>
      <c r="F376" s="137" t="s">
        <v>57</v>
      </c>
      <c r="G376" s="134" t="s">
        <v>27</v>
      </c>
      <c r="H376" s="132" t="s">
        <v>130</v>
      </c>
      <c r="I376" s="135" t="s">
        <v>46</v>
      </c>
      <c r="J376" s="135" t="s">
        <v>131</v>
      </c>
      <c r="K376" s="135" t="s">
        <v>408</v>
      </c>
      <c r="L376" s="135" t="s">
        <v>409</v>
      </c>
    </row>
    <row r="377" spans="3:12" ht="15.75" thickBot="1" x14ac:dyDescent="0.3">
      <c r="C377" s="136" t="s">
        <v>480</v>
      </c>
      <c r="D377" s="198"/>
      <c r="E377" s="151">
        <v>12</v>
      </c>
      <c r="F377" s="303">
        <f>HLOOKUP($C377,$BZ$2:$CM$3,2,0)</f>
        <v>43674.39</v>
      </c>
      <c r="G377" s="113">
        <f>D377*E377*F377</f>
        <v>0</v>
      </c>
      <c r="H377" s="165"/>
      <c r="I377" s="114" t="s">
        <v>494</v>
      </c>
      <c r="J377" s="114" t="str">
        <f>VLOOKUP(I377,Presupuesto!$B$11:$C$565,2,0)</f>
        <v>SUELDOS Y SALARIOS PERMANENTES</v>
      </c>
      <c r="K377" s="217" t="s">
        <v>1452</v>
      </c>
      <c r="L377" s="98" t="s">
        <v>392</v>
      </c>
    </row>
    <row r="378" spans="3:12" x14ac:dyDescent="0.25">
      <c r="C378" s="170" t="s">
        <v>58</v>
      </c>
      <c r="D378" s="162"/>
      <c r="E378" s="153">
        <v>0</v>
      </c>
      <c r="F378" s="100">
        <f>IF(E377=0,"",(G377/E377)/12*E377)</f>
        <v>0</v>
      </c>
      <c r="G378" s="97">
        <f>F378</f>
        <v>0</v>
      </c>
      <c r="H378" s="163"/>
      <c r="I378" s="116" t="s">
        <v>514</v>
      </c>
      <c r="J378" s="116" t="str">
        <f>VLOOKUP(I378,Presupuesto!$B$11:$C$565,2,0)</f>
        <v>AGUINALDO Y DECIMO CUARTO MES</v>
      </c>
      <c r="K378" s="98" t="str">
        <f t="shared" ref="K378:K409" si="12">$K$377</f>
        <v>Posgrado</v>
      </c>
      <c r="L378" s="98" t="s">
        <v>410</v>
      </c>
    </row>
    <row r="379" spans="3:12" ht="15.75" thickBot="1" x14ac:dyDescent="0.3">
      <c r="C379" s="171" t="s">
        <v>59</v>
      </c>
      <c r="D379" s="162"/>
      <c r="E379" s="153">
        <v>0</v>
      </c>
      <c r="F379" s="117">
        <f>IF(E377&lt;6,"",((E377-6)/12)*(G377/E377))</f>
        <v>0</v>
      </c>
      <c r="G379" s="97">
        <f>F379</f>
        <v>0</v>
      </c>
      <c r="H379" s="163"/>
      <c r="I379" s="101" t="s">
        <v>517</v>
      </c>
      <c r="J379" s="101" t="str">
        <f>VLOOKUP(I379,Presupuesto!$B$11:$C$565,2,0)</f>
        <v>DECIMOCUARTO MES</v>
      </c>
      <c r="K379" s="98" t="str">
        <f t="shared" si="12"/>
        <v>Posgrado</v>
      </c>
      <c r="L379" s="98" t="s">
        <v>393</v>
      </c>
    </row>
    <row r="380" spans="3:12" ht="15.75" thickBot="1" x14ac:dyDescent="0.3">
      <c r="C380" s="136" t="s">
        <v>481</v>
      </c>
      <c r="D380" s="198"/>
      <c r="E380" s="151">
        <v>12</v>
      </c>
      <c r="F380" s="303">
        <f>HLOOKUP($C380,$BZ$2:$CM$3,2,0)</f>
        <v>39703.99</v>
      </c>
      <c r="G380" s="113">
        <f>D380*E380*F380</f>
        <v>0</v>
      </c>
      <c r="H380" s="165"/>
      <c r="I380" s="114" t="s">
        <v>494</v>
      </c>
      <c r="J380" s="114" t="str">
        <f>VLOOKUP(I380,Presupuesto!$B$11:$C$565,2,0)</f>
        <v>SUELDOS Y SALARIOS PERMANENTES</v>
      </c>
      <c r="K380" s="98" t="str">
        <f t="shared" si="12"/>
        <v>Posgrado</v>
      </c>
      <c r="L380" s="98" t="s">
        <v>393</v>
      </c>
    </row>
    <row r="381" spans="3:12" x14ac:dyDescent="0.25">
      <c r="C381" s="170" t="s">
        <v>58</v>
      </c>
      <c r="D381" s="162"/>
      <c r="E381" s="153">
        <v>0</v>
      </c>
      <c r="F381" s="100">
        <f>IF(E380=0,"",(G380/E380)/12*E380)</f>
        <v>0</v>
      </c>
      <c r="G381" s="97">
        <f>F381</f>
        <v>0</v>
      </c>
      <c r="H381" s="163"/>
      <c r="I381" s="116" t="s">
        <v>514</v>
      </c>
      <c r="J381" s="116" t="str">
        <f>VLOOKUP(I381,Presupuesto!$B$11:$C$565,2,0)</f>
        <v>AGUINALDO Y DECIMO CUARTO MES</v>
      </c>
      <c r="K381" s="98" t="str">
        <f t="shared" si="12"/>
        <v>Posgrado</v>
      </c>
      <c r="L381" s="98" t="s">
        <v>393</v>
      </c>
    </row>
    <row r="382" spans="3:12" ht="15.75" thickBot="1" x14ac:dyDescent="0.3">
      <c r="C382" s="171" t="s">
        <v>59</v>
      </c>
      <c r="D382" s="162"/>
      <c r="E382" s="153">
        <v>0</v>
      </c>
      <c r="F382" s="117">
        <f>IF(E380&lt;6,"",((E380-6)/12)*(G380/E380))</f>
        <v>0</v>
      </c>
      <c r="G382" s="97">
        <f>F382</f>
        <v>0</v>
      </c>
      <c r="H382" s="163"/>
      <c r="I382" s="101" t="s">
        <v>517</v>
      </c>
      <c r="J382" s="101" t="str">
        <f>VLOOKUP(I382,Presupuesto!$B$11:$C$565,2,0)</f>
        <v>DECIMOCUARTO MES</v>
      </c>
      <c r="K382" s="98" t="str">
        <f t="shared" si="12"/>
        <v>Posgrado</v>
      </c>
      <c r="L382" s="98" t="s">
        <v>393</v>
      </c>
    </row>
    <row r="383" spans="3:12" ht="15.75" thickBot="1" x14ac:dyDescent="0.3">
      <c r="C383" s="136" t="s">
        <v>482</v>
      </c>
      <c r="D383" s="198"/>
      <c r="E383" s="151">
        <v>12</v>
      </c>
      <c r="F383" s="303">
        <f>HLOOKUP($C383,$BZ$2:$CM$3,2,0)</f>
        <v>35733.589999999997</v>
      </c>
      <c r="G383" s="113">
        <f>D383*E383*F383</f>
        <v>0</v>
      </c>
      <c r="H383" s="165"/>
      <c r="I383" s="114" t="s">
        <v>494</v>
      </c>
      <c r="J383" s="114" t="str">
        <f>VLOOKUP(I383,Presupuesto!$B$11:$C$565,2,0)</f>
        <v>SUELDOS Y SALARIOS PERMANENTES</v>
      </c>
      <c r="K383" s="98" t="str">
        <f t="shared" si="12"/>
        <v>Posgrado</v>
      </c>
      <c r="L383" s="98" t="s">
        <v>393</v>
      </c>
    </row>
    <row r="384" spans="3:12" x14ac:dyDescent="0.25">
      <c r="C384" s="170" t="s">
        <v>58</v>
      </c>
      <c r="D384" s="162"/>
      <c r="E384" s="153">
        <v>0</v>
      </c>
      <c r="F384" s="100">
        <f>IF(E383=0,"",(G383/E383)/12*E383)</f>
        <v>0</v>
      </c>
      <c r="G384" s="97">
        <f>F384</f>
        <v>0</v>
      </c>
      <c r="H384" s="163"/>
      <c r="I384" s="116" t="s">
        <v>514</v>
      </c>
      <c r="J384" s="116" t="str">
        <f>VLOOKUP(I384,Presupuesto!$B$11:$C$565,2,0)</f>
        <v>AGUINALDO Y DECIMO CUARTO MES</v>
      </c>
      <c r="K384" s="98" t="str">
        <f t="shared" si="12"/>
        <v>Posgrado</v>
      </c>
      <c r="L384" s="98" t="s">
        <v>393</v>
      </c>
    </row>
    <row r="385" spans="3:12" ht="15.75" thickBot="1" x14ac:dyDescent="0.3">
      <c r="C385" s="171" t="s">
        <v>59</v>
      </c>
      <c r="D385" s="162"/>
      <c r="E385" s="153">
        <v>0</v>
      </c>
      <c r="F385" s="117">
        <f>IF(E383&lt;6,"",((E383-6)/12)*(G383/E383))</f>
        <v>0</v>
      </c>
      <c r="G385" s="97">
        <f>F385</f>
        <v>0</v>
      </c>
      <c r="H385" s="163"/>
      <c r="I385" s="101" t="s">
        <v>517</v>
      </c>
      <c r="J385" s="101" t="str">
        <f>VLOOKUP(I385,Presupuesto!$B$11:$C$565,2,0)</f>
        <v>DECIMOCUARTO MES</v>
      </c>
      <c r="K385" s="98" t="str">
        <f t="shared" si="12"/>
        <v>Posgrado</v>
      </c>
      <c r="L385" s="98" t="s">
        <v>393</v>
      </c>
    </row>
    <row r="386" spans="3:12" ht="15.75" thickBot="1" x14ac:dyDescent="0.3">
      <c r="C386" s="136" t="s">
        <v>483</v>
      </c>
      <c r="D386" s="198"/>
      <c r="E386" s="151">
        <v>12</v>
      </c>
      <c r="F386" s="303">
        <f>HLOOKUP($C386,$BZ$2:$CM$3,2,0)</f>
        <v>31763.19</v>
      </c>
      <c r="G386" s="113">
        <f>D386*E386*F386</f>
        <v>0</v>
      </c>
      <c r="H386" s="165"/>
      <c r="I386" s="114" t="s">
        <v>494</v>
      </c>
      <c r="J386" s="114" t="str">
        <f>VLOOKUP(I386,Presupuesto!$B$11:$C$565,2,0)</f>
        <v>SUELDOS Y SALARIOS PERMANENTES</v>
      </c>
      <c r="K386" s="98" t="str">
        <f t="shared" si="12"/>
        <v>Posgrado</v>
      </c>
      <c r="L386" s="98" t="s">
        <v>393</v>
      </c>
    </row>
    <row r="387" spans="3:12" x14ac:dyDescent="0.25">
      <c r="C387" s="170" t="s">
        <v>58</v>
      </c>
      <c r="D387" s="162"/>
      <c r="E387" s="153">
        <v>0</v>
      </c>
      <c r="F387" s="100">
        <f>IF(E386=0,"",(G386/E386)/12*E386)</f>
        <v>0</v>
      </c>
      <c r="G387" s="97">
        <f>F387</f>
        <v>0</v>
      </c>
      <c r="H387" s="163"/>
      <c r="I387" s="116" t="s">
        <v>514</v>
      </c>
      <c r="J387" s="116" t="str">
        <f>VLOOKUP(I387,Presupuesto!$B$11:$C$565,2,0)</f>
        <v>AGUINALDO Y DECIMO CUARTO MES</v>
      </c>
      <c r="K387" s="98" t="str">
        <f t="shared" si="12"/>
        <v>Posgrado</v>
      </c>
      <c r="L387" s="98" t="s">
        <v>393</v>
      </c>
    </row>
    <row r="388" spans="3:12" ht="15.75" thickBot="1" x14ac:dyDescent="0.3">
      <c r="C388" s="171" t="s">
        <v>59</v>
      </c>
      <c r="D388" s="162"/>
      <c r="E388" s="153">
        <v>0</v>
      </c>
      <c r="F388" s="117">
        <f>IF(E386&lt;6,"",((E386-6)/12)*(G386/E386))</f>
        <v>0</v>
      </c>
      <c r="G388" s="97">
        <f>F388</f>
        <v>0</v>
      </c>
      <c r="H388" s="163"/>
      <c r="I388" s="101" t="s">
        <v>517</v>
      </c>
      <c r="J388" s="101" t="str">
        <f>VLOOKUP(I388,Presupuesto!$B$11:$C$565,2,0)</f>
        <v>DECIMOCUARTO MES</v>
      </c>
      <c r="K388" s="98" t="str">
        <f t="shared" si="12"/>
        <v>Posgrado</v>
      </c>
      <c r="L388" s="98" t="s">
        <v>393</v>
      </c>
    </row>
    <row r="389" spans="3:12" ht="15.75" thickBot="1" x14ac:dyDescent="0.3">
      <c r="C389" s="136" t="s">
        <v>484</v>
      </c>
      <c r="D389" s="198"/>
      <c r="E389" s="151">
        <v>12</v>
      </c>
      <c r="F389" s="303">
        <f>HLOOKUP($C389,$BZ$2:$CM$3,2,0)</f>
        <v>29777.99</v>
      </c>
      <c r="G389" s="113">
        <f>D389*E389*F389</f>
        <v>0</v>
      </c>
      <c r="H389" s="165"/>
      <c r="I389" s="114" t="s">
        <v>494</v>
      </c>
      <c r="J389" s="114" t="str">
        <f>VLOOKUP(I389,Presupuesto!$B$11:$C$565,2,0)</f>
        <v>SUELDOS Y SALARIOS PERMANENTES</v>
      </c>
      <c r="K389" s="98" t="str">
        <f t="shared" si="12"/>
        <v>Posgrado</v>
      </c>
      <c r="L389" s="98" t="s">
        <v>393</v>
      </c>
    </row>
    <row r="390" spans="3:12" x14ac:dyDescent="0.25">
      <c r="C390" s="170" t="s">
        <v>58</v>
      </c>
      <c r="D390" s="162"/>
      <c r="E390" s="153">
        <v>0</v>
      </c>
      <c r="F390" s="100">
        <f>IF(E389=0,"",(G389/E389)/12*E389)</f>
        <v>0</v>
      </c>
      <c r="G390" s="97">
        <f>F390</f>
        <v>0</v>
      </c>
      <c r="H390" s="163"/>
      <c r="I390" s="116" t="s">
        <v>514</v>
      </c>
      <c r="J390" s="116" t="str">
        <f>VLOOKUP(I390,Presupuesto!$B$11:$C$565,2,0)</f>
        <v>AGUINALDO Y DECIMO CUARTO MES</v>
      </c>
      <c r="K390" s="98" t="str">
        <f t="shared" si="12"/>
        <v>Posgrado</v>
      </c>
      <c r="L390" s="98" t="s">
        <v>393</v>
      </c>
    </row>
    <row r="391" spans="3:12" ht="15.75" thickBot="1" x14ac:dyDescent="0.3">
      <c r="C391" s="171" t="s">
        <v>59</v>
      </c>
      <c r="D391" s="162"/>
      <c r="E391" s="153">
        <v>0</v>
      </c>
      <c r="F391" s="117">
        <f>IF(E389&lt;6,"",((E389-6)/12)*(G389/E389))</f>
        <v>0</v>
      </c>
      <c r="G391" s="97">
        <f>F391</f>
        <v>0</v>
      </c>
      <c r="H391" s="163"/>
      <c r="I391" s="101" t="s">
        <v>517</v>
      </c>
      <c r="J391" s="101" t="str">
        <f>VLOOKUP(I391,Presupuesto!$B$11:$C$565,2,0)</f>
        <v>DECIMOCUARTO MES</v>
      </c>
      <c r="K391" s="98" t="str">
        <f t="shared" si="12"/>
        <v>Posgrado</v>
      </c>
      <c r="L391" s="98" t="s">
        <v>393</v>
      </c>
    </row>
    <row r="392" spans="3:12" ht="15.75" thickBot="1" x14ac:dyDescent="0.3">
      <c r="C392" s="136" t="s">
        <v>485</v>
      </c>
      <c r="D392" s="198"/>
      <c r="E392" s="151">
        <v>12</v>
      </c>
      <c r="F392" s="303">
        <f>HLOOKUP($C392,$BZ$2:$CM$3,2,0)</f>
        <v>27792.79</v>
      </c>
      <c r="G392" s="113">
        <f>D392*E392*F392</f>
        <v>0</v>
      </c>
      <c r="H392" s="165"/>
      <c r="I392" s="114" t="s">
        <v>494</v>
      </c>
      <c r="J392" s="114" t="str">
        <f>VLOOKUP(I392,Presupuesto!$B$11:$C$565,2,0)</f>
        <v>SUELDOS Y SALARIOS PERMANENTES</v>
      </c>
      <c r="K392" s="98" t="str">
        <f t="shared" si="12"/>
        <v>Posgrado</v>
      </c>
      <c r="L392" s="98" t="s">
        <v>393</v>
      </c>
    </row>
    <row r="393" spans="3:12" x14ac:dyDescent="0.25">
      <c r="C393" s="170" t="s">
        <v>58</v>
      </c>
      <c r="D393" s="162"/>
      <c r="E393" s="153">
        <v>0</v>
      </c>
      <c r="F393" s="100">
        <f>IF(E392=0,"",(G392/E392)/12*E392)</f>
        <v>0</v>
      </c>
      <c r="G393" s="97">
        <f>F393</f>
        <v>0</v>
      </c>
      <c r="H393" s="163"/>
      <c r="I393" s="116" t="s">
        <v>514</v>
      </c>
      <c r="J393" s="116" t="str">
        <f>VLOOKUP(I393,Presupuesto!$B$11:$C$565,2,0)</f>
        <v>AGUINALDO Y DECIMO CUARTO MES</v>
      </c>
      <c r="K393" s="98" t="str">
        <f t="shared" si="12"/>
        <v>Posgrado</v>
      </c>
      <c r="L393" s="98" t="s">
        <v>393</v>
      </c>
    </row>
    <row r="394" spans="3:12" ht="15.75" thickBot="1" x14ac:dyDescent="0.3">
      <c r="C394" s="171" t="s">
        <v>59</v>
      </c>
      <c r="D394" s="162"/>
      <c r="E394" s="153">
        <v>0</v>
      </c>
      <c r="F394" s="117">
        <f>IF(E392&lt;6,"",((E392-6)/12)*(G392/E392))</f>
        <v>0</v>
      </c>
      <c r="G394" s="97">
        <f>F394</f>
        <v>0</v>
      </c>
      <c r="H394" s="163"/>
      <c r="I394" s="101" t="s">
        <v>517</v>
      </c>
      <c r="J394" s="101" t="str">
        <f>VLOOKUP(I394,Presupuesto!$B$11:$C$565,2,0)</f>
        <v>DECIMOCUARTO MES</v>
      </c>
      <c r="K394" s="98" t="str">
        <f t="shared" si="12"/>
        <v>Posgrado</v>
      </c>
      <c r="L394" s="98" t="s">
        <v>393</v>
      </c>
    </row>
    <row r="395" spans="3:12" ht="15.75" thickBot="1" x14ac:dyDescent="0.3">
      <c r="C395" s="136" t="s">
        <v>486</v>
      </c>
      <c r="D395" s="198"/>
      <c r="E395" s="151">
        <v>12</v>
      </c>
      <c r="F395" s="303">
        <f>HLOOKUP($C395,$BZ$2:$CM$3,2,0)</f>
        <v>18859.39</v>
      </c>
      <c r="G395" s="113">
        <f>D395*E395*F395</f>
        <v>0</v>
      </c>
      <c r="H395" s="165"/>
      <c r="I395" s="114" t="s">
        <v>494</v>
      </c>
      <c r="J395" s="114" t="str">
        <f>VLOOKUP(I395,Presupuesto!$B$11:$C$565,2,0)</f>
        <v>SUELDOS Y SALARIOS PERMANENTES</v>
      </c>
      <c r="K395" s="98" t="str">
        <f t="shared" si="12"/>
        <v>Posgrado</v>
      </c>
      <c r="L395" s="98" t="s">
        <v>393</v>
      </c>
    </row>
    <row r="396" spans="3:12" x14ac:dyDescent="0.25">
      <c r="C396" s="170" t="s">
        <v>58</v>
      </c>
      <c r="D396" s="162"/>
      <c r="E396" s="153">
        <v>0</v>
      </c>
      <c r="F396" s="100">
        <f>IF(E395=0,"",(G395/E395)/12*E395)</f>
        <v>0</v>
      </c>
      <c r="G396" s="97">
        <f>F396</f>
        <v>0</v>
      </c>
      <c r="H396" s="163"/>
      <c r="I396" s="116" t="s">
        <v>514</v>
      </c>
      <c r="J396" s="116" t="str">
        <f>VLOOKUP(I396,Presupuesto!$B$11:$C$565,2,0)</f>
        <v>AGUINALDO Y DECIMO CUARTO MES</v>
      </c>
      <c r="K396" s="98" t="str">
        <f t="shared" si="12"/>
        <v>Posgrado</v>
      </c>
      <c r="L396" s="98" t="s">
        <v>393</v>
      </c>
    </row>
    <row r="397" spans="3:12" ht="15.75" thickBot="1" x14ac:dyDescent="0.3">
      <c r="C397" s="171" t="s">
        <v>59</v>
      </c>
      <c r="D397" s="162"/>
      <c r="E397" s="153">
        <v>0</v>
      </c>
      <c r="F397" s="117">
        <f>IF(E395&lt;6,"",((E395-6)/12)*(G395/E395))</f>
        <v>0</v>
      </c>
      <c r="G397" s="97">
        <f>F397</f>
        <v>0</v>
      </c>
      <c r="H397" s="163"/>
      <c r="I397" s="101" t="s">
        <v>517</v>
      </c>
      <c r="J397" s="101" t="str">
        <f>VLOOKUP(I397,Presupuesto!$B$11:$C$565,2,0)</f>
        <v>DECIMOCUARTO MES</v>
      </c>
      <c r="K397" s="98" t="str">
        <f t="shared" si="12"/>
        <v>Posgrado</v>
      </c>
      <c r="L397" s="98" t="s">
        <v>393</v>
      </c>
    </row>
    <row r="398" spans="3:12" ht="15.75" thickBot="1" x14ac:dyDescent="0.3">
      <c r="C398" s="136" t="s">
        <v>487</v>
      </c>
      <c r="D398" s="198"/>
      <c r="E398" s="151">
        <v>12</v>
      </c>
      <c r="F398" s="303">
        <f>HLOOKUP($C398,$BZ$2:$CM$3,2,0)</f>
        <v>17866.8</v>
      </c>
      <c r="G398" s="113">
        <f>D398*E398*F398</f>
        <v>0</v>
      </c>
      <c r="H398" s="165"/>
      <c r="I398" s="114" t="s">
        <v>494</v>
      </c>
      <c r="J398" s="114" t="str">
        <f>VLOOKUP(I398,Presupuesto!$B$11:$C$565,2,0)</f>
        <v>SUELDOS Y SALARIOS PERMANENTES</v>
      </c>
      <c r="K398" s="98" t="str">
        <f t="shared" si="12"/>
        <v>Posgrado</v>
      </c>
      <c r="L398" s="98" t="s">
        <v>393</v>
      </c>
    </row>
    <row r="399" spans="3:12" x14ac:dyDescent="0.25">
      <c r="C399" s="170" t="s">
        <v>58</v>
      </c>
      <c r="D399" s="162"/>
      <c r="E399" s="153">
        <v>0</v>
      </c>
      <c r="F399" s="100">
        <f>IF(E398=0,"",(G398/E398)/12*E398)</f>
        <v>0</v>
      </c>
      <c r="G399" s="97">
        <f>F399</f>
        <v>0</v>
      </c>
      <c r="H399" s="163"/>
      <c r="I399" s="116" t="s">
        <v>514</v>
      </c>
      <c r="J399" s="116" t="str">
        <f>VLOOKUP(I399,Presupuesto!$B$11:$C$565,2,0)</f>
        <v>AGUINALDO Y DECIMO CUARTO MES</v>
      </c>
      <c r="K399" s="98" t="str">
        <f t="shared" si="12"/>
        <v>Posgrado</v>
      </c>
      <c r="L399" s="98" t="s">
        <v>393</v>
      </c>
    </row>
    <row r="400" spans="3:12" ht="15.75" thickBot="1" x14ac:dyDescent="0.3">
      <c r="C400" s="171" t="s">
        <v>59</v>
      </c>
      <c r="D400" s="162"/>
      <c r="E400" s="153">
        <v>0</v>
      </c>
      <c r="F400" s="117">
        <f>IF(E398&lt;6,"",((E398-6)/12)*(G398/E398))</f>
        <v>0</v>
      </c>
      <c r="G400" s="97">
        <f>F400</f>
        <v>0</v>
      </c>
      <c r="H400" s="163"/>
      <c r="I400" s="101" t="s">
        <v>517</v>
      </c>
      <c r="J400" s="101" t="str">
        <f>VLOOKUP(I400,Presupuesto!$B$11:$C$565,2,0)</f>
        <v>DECIMOCUARTO MES</v>
      </c>
      <c r="K400" s="98" t="str">
        <f t="shared" si="12"/>
        <v>Posgrado</v>
      </c>
      <c r="L400" s="98" t="s">
        <v>393</v>
      </c>
    </row>
    <row r="401" spans="3:12" ht="15.75" thickBot="1" x14ac:dyDescent="0.3">
      <c r="C401" s="136" t="s">
        <v>488</v>
      </c>
      <c r="D401" s="198"/>
      <c r="E401" s="151">
        <v>12</v>
      </c>
      <c r="F401" s="303">
        <f>HLOOKUP($C401,$BZ$2:$CM$3,2,0)</f>
        <v>13896.4</v>
      </c>
      <c r="G401" s="113">
        <f>D401*E401*F401</f>
        <v>0</v>
      </c>
      <c r="H401" s="165"/>
      <c r="I401" s="114" t="s">
        <v>494</v>
      </c>
      <c r="J401" s="114" t="str">
        <f>VLOOKUP(I401,Presupuesto!$B$11:$C$565,2,0)</f>
        <v>SUELDOS Y SALARIOS PERMANENTES</v>
      </c>
      <c r="K401" s="98" t="str">
        <f t="shared" si="12"/>
        <v>Posgrado</v>
      </c>
      <c r="L401" s="98" t="s">
        <v>393</v>
      </c>
    </row>
    <row r="402" spans="3:12" x14ac:dyDescent="0.25">
      <c r="C402" s="170" t="s">
        <v>58</v>
      </c>
      <c r="D402" s="162"/>
      <c r="E402" s="153">
        <v>0</v>
      </c>
      <c r="F402" s="100">
        <f>IF(E401=0,"",(G401/E401)/12*E401)</f>
        <v>0</v>
      </c>
      <c r="G402" s="97">
        <f>F402</f>
        <v>0</v>
      </c>
      <c r="H402" s="163"/>
      <c r="I402" s="116" t="s">
        <v>514</v>
      </c>
      <c r="J402" s="116" t="str">
        <f>VLOOKUP(I402,Presupuesto!$B$11:$C$565,2,0)</f>
        <v>AGUINALDO Y DECIMO CUARTO MES</v>
      </c>
      <c r="K402" s="98" t="str">
        <f t="shared" si="12"/>
        <v>Posgrado</v>
      </c>
      <c r="L402" s="98" t="s">
        <v>393</v>
      </c>
    </row>
    <row r="403" spans="3:12" ht="15.75" thickBot="1" x14ac:dyDescent="0.3">
      <c r="C403" s="171" t="s">
        <v>59</v>
      </c>
      <c r="D403" s="162"/>
      <c r="E403" s="153">
        <v>0</v>
      </c>
      <c r="F403" s="117">
        <f>IF(E401&lt;6,"",((E401-6)/12)*(G401/E401))</f>
        <v>0</v>
      </c>
      <c r="G403" s="97">
        <f>F403</f>
        <v>0</v>
      </c>
      <c r="H403" s="163"/>
      <c r="I403" s="101" t="s">
        <v>517</v>
      </c>
      <c r="J403" s="101" t="str">
        <f>VLOOKUP(I403,Presupuesto!$B$11:$C$565,2,0)</f>
        <v>DECIMOCUARTO MES</v>
      </c>
      <c r="K403" s="98" t="str">
        <f t="shared" si="12"/>
        <v>Posgrado</v>
      </c>
      <c r="L403" s="98" t="s">
        <v>393</v>
      </c>
    </row>
    <row r="404" spans="3:12" ht="15.75" thickBot="1" x14ac:dyDescent="0.3">
      <c r="C404" s="136" t="s">
        <v>489</v>
      </c>
      <c r="D404" s="198"/>
      <c r="E404" s="151">
        <v>12</v>
      </c>
      <c r="F404" s="303">
        <f>HLOOKUP($C404,$BZ$2:$CM$3,2,0)</f>
        <v>15004.09</v>
      </c>
      <c r="G404" s="113">
        <f>D404*E404*F404</f>
        <v>0</v>
      </c>
      <c r="H404" s="165"/>
      <c r="I404" s="114" t="s">
        <v>494</v>
      </c>
      <c r="J404" s="114" t="str">
        <f>VLOOKUP(I404,Presupuesto!$B$11:$C$565,2,0)</f>
        <v>SUELDOS Y SALARIOS PERMANENTES</v>
      </c>
      <c r="K404" s="98" t="str">
        <f t="shared" si="12"/>
        <v>Posgrado</v>
      </c>
      <c r="L404" s="98" t="s">
        <v>393</v>
      </c>
    </row>
    <row r="405" spans="3:12" x14ac:dyDescent="0.25">
      <c r="C405" s="170" t="s">
        <v>58</v>
      </c>
      <c r="D405" s="162"/>
      <c r="E405" s="153">
        <v>0</v>
      </c>
      <c r="F405" s="100">
        <f>IF(E404=0,"",(G404/E404)/12*E404)</f>
        <v>0</v>
      </c>
      <c r="G405" s="97">
        <f>F405</f>
        <v>0</v>
      </c>
      <c r="H405" s="163"/>
      <c r="I405" s="116" t="s">
        <v>514</v>
      </c>
      <c r="J405" s="116" t="str">
        <f>VLOOKUP(I405,Presupuesto!$B$11:$C$565,2,0)</f>
        <v>AGUINALDO Y DECIMO CUARTO MES</v>
      </c>
      <c r="K405" s="98" t="str">
        <f t="shared" si="12"/>
        <v>Posgrado</v>
      </c>
      <c r="L405" s="98" t="s">
        <v>393</v>
      </c>
    </row>
    <row r="406" spans="3:12" ht="15.75" thickBot="1" x14ac:dyDescent="0.3">
      <c r="C406" s="171" t="s">
        <v>59</v>
      </c>
      <c r="D406" s="162"/>
      <c r="E406" s="153">
        <v>0</v>
      </c>
      <c r="F406" s="117">
        <f>IF(E404&lt;6,"",((E404-6)/12)*(G404/E404))</f>
        <v>0</v>
      </c>
      <c r="G406" s="97">
        <f>F406</f>
        <v>0</v>
      </c>
      <c r="H406" s="163"/>
      <c r="I406" s="101" t="s">
        <v>517</v>
      </c>
      <c r="J406" s="101" t="str">
        <f>VLOOKUP(I406,Presupuesto!$B$11:$C$565,2,0)</f>
        <v>DECIMOCUARTO MES</v>
      </c>
      <c r="K406" s="98" t="str">
        <f t="shared" si="12"/>
        <v>Posgrado</v>
      </c>
      <c r="L406" s="98" t="s">
        <v>393</v>
      </c>
    </row>
    <row r="407" spans="3:12" ht="15.75" thickBot="1" x14ac:dyDescent="0.3">
      <c r="C407" s="136" t="s">
        <v>490</v>
      </c>
      <c r="D407" s="198"/>
      <c r="E407" s="151">
        <v>12</v>
      </c>
      <c r="F407" s="303">
        <f>HLOOKUP($C407,$BZ$2:$CM$3,2,0)</f>
        <v>13238.9</v>
      </c>
      <c r="G407" s="113">
        <f>D407*E407*F407</f>
        <v>0</v>
      </c>
      <c r="H407" s="165"/>
      <c r="I407" s="114" t="s">
        <v>494</v>
      </c>
      <c r="J407" s="114" t="str">
        <f>VLOOKUP(I407,Presupuesto!$B$11:$C$565,2,0)</f>
        <v>SUELDOS Y SALARIOS PERMANENTES</v>
      </c>
      <c r="K407" s="98" t="str">
        <f t="shared" si="12"/>
        <v>Posgrado</v>
      </c>
      <c r="L407" s="98" t="s">
        <v>393</v>
      </c>
    </row>
    <row r="408" spans="3:12" x14ac:dyDescent="0.25">
      <c r="C408" s="170" t="s">
        <v>58</v>
      </c>
      <c r="D408" s="162"/>
      <c r="E408" s="153">
        <v>0</v>
      </c>
      <c r="F408" s="100">
        <f>IF(E407=0,"",(G407/E407)/12*E407)</f>
        <v>0</v>
      </c>
      <c r="G408" s="97">
        <f>F408</f>
        <v>0</v>
      </c>
      <c r="H408" s="163"/>
      <c r="I408" s="116" t="s">
        <v>514</v>
      </c>
      <c r="J408" s="116" t="str">
        <f>VLOOKUP(I408,Presupuesto!$B$11:$C$565,2,0)</f>
        <v>AGUINALDO Y DECIMO CUARTO MES</v>
      </c>
      <c r="K408" s="98" t="str">
        <f t="shared" si="12"/>
        <v>Posgrado</v>
      </c>
      <c r="L408" s="98" t="s">
        <v>393</v>
      </c>
    </row>
    <row r="409" spans="3:12" ht="15.75" thickBot="1" x14ac:dyDescent="0.3">
      <c r="C409" s="171" t="s">
        <v>59</v>
      </c>
      <c r="D409" s="162"/>
      <c r="E409" s="153">
        <v>0</v>
      </c>
      <c r="F409" s="117">
        <f>IF(E407&lt;6,"",((E407-6)/12)*(G407/E407))</f>
        <v>0</v>
      </c>
      <c r="G409" s="97">
        <f>F409</f>
        <v>0</v>
      </c>
      <c r="H409" s="163"/>
      <c r="I409" s="101" t="s">
        <v>517</v>
      </c>
      <c r="J409" s="101" t="str">
        <f>VLOOKUP(I409,Presupuesto!$B$11:$C$565,2,0)</f>
        <v>DECIMOCUARTO MES</v>
      </c>
      <c r="K409" s="98" t="str">
        <f t="shared" si="12"/>
        <v>Posgrado</v>
      </c>
      <c r="L409" s="98" t="s">
        <v>393</v>
      </c>
    </row>
    <row r="410" spans="3:12" ht="15.75" thickBot="1" x14ac:dyDescent="0.3">
      <c r="C410" s="136" t="s">
        <v>491</v>
      </c>
      <c r="D410" s="198"/>
      <c r="E410" s="151">
        <v>12</v>
      </c>
      <c r="F410" s="303">
        <f>HLOOKUP($C410,$BZ$2:$CM$3,2,0)</f>
        <v>12356.31</v>
      </c>
      <c r="G410" s="113">
        <f>D410*E410*F410</f>
        <v>0</v>
      </c>
      <c r="H410" s="165"/>
      <c r="I410" s="114" t="s">
        <v>494</v>
      </c>
      <c r="J410" s="114" t="str">
        <f>VLOOKUP(I410,Presupuesto!$B$11:$C$565,2,0)</f>
        <v>SUELDOS Y SALARIOS PERMANENTES</v>
      </c>
      <c r="K410" s="98" t="str">
        <f t="shared" ref="K410:K427" si="13">$K$377</f>
        <v>Posgrado</v>
      </c>
      <c r="L410" s="98" t="s">
        <v>393</v>
      </c>
    </row>
    <row r="411" spans="3:12" x14ac:dyDescent="0.25">
      <c r="C411" s="170" t="s">
        <v>58</v>
      </c>
      <c r="D411" s="162"/>
      <c r="E411" s="153">
        <v>0</v>
      </c>
      <c r="F411" s="100">
        <f>IF(E410=0,"",(G410/E410)/12*E410)</f>
        <v>0</v>
      </c>
      <c r="G411" s="97">
        <f>F411</f>
        <v>0</v>
      </c>
      <c r="H411" s="163"/>
      <c r="I411" s="116" t="s">
        <v>514</v>
      </c>
      <c r="J411" s="116" t="str">
        <f>VLOOKUP(I411,Presupuesto!$B$11:$C$565,2,0)</f>
        <v>AGUINALDO Y DECIMO CUARTO MES</v>
      </c>
      <c r="K411" s="98" t="str">
        <f t="shared" si="13"/>
        <v>Posgrado</v>
      </c>
      <c r="L411" s="98" t="s">
        <v>393</v>
      </c>
    </row>
    <row r="412" spans="3:12" ht="15.75" thickBot="1" x14ac:dyDescent="0.3">
      <c r="C412" s="171" t="s">
        <v>59</v>
      </c>
      <c r="D412" s="162"/>
      <c r="E412" s="153">
        <v>0</v>
      </c>
      <c r="F412" s="117">
        <f>IF(E410&lt;6,"",((E410-6)/12)*(G410/E410))</f>
        <v>0</v>
      </c>
      <c r="G412" s="97">
        <f>F412</f>
        <v>0</v>
      </c>
      <c r="H412" s="163"/>
      <c r="I412" s="101" t="s">
        <v>517</v>
      </c>
      <c r="J412" s="101" t="str">
        <f>VLOOKUP(I412,Presupuesto!$B$11:$C$565,2,0)</f>
        <v>DECIMOCUARTO MES</v>
      </c>
      <c r="K412" s="98" t="str">
        <f t="shared" si="13"/>
        <v>Posgrado</v>
      </c>
      <c r="L412" s="98" t="s">
        <v>393</v>
      </c>
    </row>
    <row r="413" spans="3:12" ht="15.75" thickBot="1" x14ac:dyDescent="0.3">
      <c r="C413" s="136" t="s">
        <v>492</v>
      </c>
      <c r="D413" s="198"/>
      <c r="E413" s="151">
        <v>12</v>
      </c>
      <c r="F413" s="303">
        <f>HLOOKUP($C413,$BZ$2:$CM$3,2,0)</f>
        <v>463.22</v>
      </c>
      <c r="G413" s="113">
        <f>D413*E413*F413</f>
        <v>0</v>
      </c>
      <c r="H413" s="165"/>
      <c r="I413" s="114" t="s">
        <v>494</v>
      </c>
      <c r="J413" s="114" t="str">
        <f>VLOOKUP(I413,Presupuesto!$B$11:$C$565,2,0)</f>
        <v>SUELDOS Y SALARIOS PERMANENTES</v>
      </c>
      <c r="K413" s="98" t="str">
        <f t="shared" si="13"/>
        <v>Posgrado</v>
      </c>
      <c r="L413" s="98" t="s">
        <v>393</v>
      </c>
    </row>
    <row r="414" spans="3:12" x14ac:dyDescent="0.25">
      <c r="C414" s="170" t="s">
        <v>58</v>
      </c>
      <c r="D414" s="162"/>
      <c r="E414" s="153">
        <v>0</v>
      </c>
      <c r="F414" s="100">
        <f>IF(E413=0,"",(G413/E413)/12*E413)</f>
        <v>0</v>
      </c>
      <c r="G414" s="97">
        <f>F414</f>
        <v>0</v>
      </c>
      <c r="H414" s="163"/>
      <c r="I414" s="116" t="s">
        <v>514</v>
      </c>
      <c r="J414" s="116" t="str">
        <f>VLOOKUP(I414,Presupuesto!$B$11:$C$565,2,0)</f>
        <v>AGUINALDO Y DECIMO CUARTO MES</v>
      </c>
      <c r="K414" s="98" t="str">
        <f t="shared" si="13"/>
        <v>Posgrado</v>
      </c>
      <c r="L414" s="98" t="s">
        <v>393</v>
      </c>
    </row>
    <row r="415" spans="3:12" ht="15.75" thickBot="1" x14ac:dyDescent="0.3">
      <c r="C415" s="171" t="s">
        <v>59</v>
      </c>
      <c r="D415" s="162"/>
      <c r="E415" s="153">
        <v>0</v>
      </c>
      <c r="F415" s="117">
        <f>IF(E413&lt;6,"",((E413-6)/12)*(G413/E413))</f>
        <v>0</v>
      </c>
      <c r="G415" s="97">
        <f>F415</f>
        <v>0</v>
      </c>
      <c r="H415" s="163"/>
      <c r="I415" s="101" t="s">
        <v>517</v>
      </c>
      <c r="J415" s="101" t="str">
        <f>VLOOKUP(I415,Presupuesto!$B$11:$C$565,2,0)</f>
        <v>DECIMOCUARTO MES</v>
      </c>
      <c r="K415" s="98" t="str">
        <f t="shared" si="13"/>
        <v>Posgrado</v>
      </c>
      <c r="L415" s="98" t="s">
        <v>393</v>
      </c>
    </row>
    <row r="416" spans="3:12" ht="15.75" thickBot="1" x14ac:dyDescent="0.3">
      <c r="C416" s="136" t="s">
        <v>493</v>
      </c>
      <c r="D416" s="198"/>
      <c r="E416" s="151">
        <v>12</v>
      </c>
      <c r="F416" s="303">
        <f>HLOOKUP($C416,$BZ$2:$CM$3,2,0)</f>
        <v>2007.3</v>
      </c>
      <c r="G416" s="113">
        <f>D416*E416*F416</f>
        <v>0</v>
      </c>
      <c r="H416" s="165"/>
      <c r="I416" s="114" t="s">
        <v>494</v>
      </c>
      <c r="J416" s="114" t="str">
        <f>VLOOKUP(I416,Presupuesto!$B$11:$C$565,2,0)</f>
        <v>SUELDOS Y SALARIOS PERMANENTES</v>
      </c>
      <c r="K416" s="98" t="str">
        <f t="shared" si="13"/>
        <v>Posgrado</v>
      </c>
      <c r="L416" s="98" t="s">
        <v>393</v>
      </c>
    </row>
    <row r="417" spans="3:12" x14ac:dyDescent="0.25">
      <c r="C417" s="170" t="s">
        <v>58</v>
      </c>
      <c r="D417" s="162"/>
      <c r="E417" s="153">
        <v>0</v>
      </c>
      <c r="F417" s="100">
        <f>IF(E416=0,"",(G416/E416)/12*E416)</f>
        <v>0</v>
      </c>
      <c r="G417" s="97">
        <f>F417</f>
        <v>0</v>
      </c>
      <c r="H417" s="163"/>
      <c r="I417" s="116" t="s">
        <v>514</v>
      </c>
      <c r="J417" s="116" t="str">
        <f>VLOOKUP(I417,Presupuesto!$B$11:$C$565,2,0)</f>
        <v>AGUINALDO Y DECIMO CUARTO MES</v>
      </c>
      <c r="K417" s="98" t="str">
        <f t="shared" si="13"/>
        <v>Posgrado</v>
      </c>
      <c r="L417" s="98" t="s">
        <v>393</v>
      </c>
    </row>
    <row r="418" spans="3:12" ht="15.75" thickBot="1" x14ac:dyDescent="0.3">
      <c r="C418" s="171" t="s">
        <v>59</v>
      </c>
      <c r="D418" s="162"/>
      <c r="E418" s="153">
        <v>0</v>
      </c>
      <c r="F418" s="117">
        <f>IF(E416&lt;6,"",((E416-6)/12)*(G416/E416))</f>
        <v>0</v>
      </c>
      <c r="G418" s="97">
        <f>F418</f>
        <v>0</v>
      </c>
      <c r="H418" s="163"/>
      <c r="I418" s="101" t="s">
        <v>517</v>
      </c>
      <c r="J418" s="101" t="str">
        <f>VLOOKUP(I418,Presupuesto!$B$11:$C$565,2,0)</f>
        <v>DECIMOCUARTO MES</v>
      </c>
      <c r="K418" s="98" t="str">
        <f t="shared" si="13"/>
        <v>Posgrado</v>
      </c>
      <c r="L418" s="98" t="s">
        <v>393</v>
      </c>
    </row>
    <row r="419" spans="3:12" ht="15.75" thickBot="1" x14ac:dyDescent="0.3">
      <c r="C419" s="139" t="s">
        <v>83</v>
      </c>
      <c r="D419" s="198"/>
      <c r="E419" s="151">
        <v>12</v>
      </c>
      <c r="F419" s="138">
        <v>30000</v>
      </c>
      <c r="G419" s="113">
        <f>D419*E419*F419</f>
        <v>0</v>
      </c>
      <c r="H419" s="165"/>
      <c r="I419" s="114" t="s">
        <v>562</v>
      </c>
      <c r="J419" s="114" t="str">
        <f>VLOOKUP(I419,Presupuesto!$B$11:$C$565,2,0)</f>
        <v>CONTRATOS ESPECIALES</v>
      </c>
      <c r="K419" s="98" t="str">
        <f t="shared" si="13"/>
        <v>Posgrado</v>
      </c>
      <c r="L419" s="98" t="s">
        <v>393</v>
      </c>
    </row>
    <row r="420" spans="3:12" x14ac:dyDescent="0.25">
      <c r="C420" s="170" t="s">
        <v>58</v>
      </c>
      <c r="D420" s="162"/>
      <c r="E420" s="153">
        <v>0</v>
      </c>
      <c r="F420" s="117">
        <f>IF(E419=0,"",(G419/E419)/12*E419)</f>
        <v>0</v>
      </c>
      <c r="G420" s="97">
        <f>F420</f>
        <v>0</v>
      </c>
      <c r="H420" s="163"/>
      <c r="I420" s="101" t="s">
        <v>562</v>
      </c>
      <c r="J420" s="101" t="str">
        <f>VLOOKUP(I420,Presupuesto!$B$11:$C$565,2,0)</f>
        <v>CONTRATOS ESPECIALES</v>
      </c>
      <c r="K420" s="98" t="str">
        <f t="shared" si="13"/>
        <v>Posgrado</v>
      </c>
      <c r="L420" s="98" t="s">
        <v>392</v>
      </c>
    </row>
    <row r="421" spans="3:12" ht="15.75" thickBot="1" x14ac:dyDescent="0.3">
      <c r="C421" s="171" t="s">
        <v>59</v>
      </c>
      <c r="D421" s="162"/>
      <c r="E421" s="153">
        <v>0</v>
      </c>
      <c r="F421" s="100">
        <f>IF(E419&lt;6,"",((E419-6)/12)*(G419/E419))</f>
        <v>0</v>
      </c>
      <c r="G421" s="97">
        <f>F421</f>
        <v>0</v>
      </c>
      <c r="H421" s="163"/>
      <c r="I421" s="101" t="s">
        <v>562</v>
      </c>
      <c r="J421" s="101" t="str">
        <f>VLOOKUP(I421,Presupuesto!$B$11:$C$565,2,0)</f>
        <v>CONTRATOS ESPECIALES</v>
      </c>
      <c r="K421" s="98" t="str">
        <f t="shared" si="13"/>
        <v>Posgrado</v>
      </c>
      <c r="L421" s="98" t="s">
        <v>397</v>
      </c>
    </row>
    <row r="422" spans="3:12" ht="15.75" thickBot="1" x14ac:dyDescent="0.3">
      <c r="C422" s="139" t="s">
        <v>60</v>
      </c>
      <c r="D422" s="198"/>
      <c r="E422" s="151">
        <v>12</v>
      </c>
      <c r="F422" s="118">
        <v>30000</v>
      </c>
      <c r="G422" s="113">
        <f>D422*E422*F422</f>
        <v>0</v>
      </c>
      <c r="H422" s="165"/>
      <c r="I422" s="114" t="s">
        <v>703</v>
      </c>
      <c r="J422" s="114" t="str">
        <f>VLOOKUP(I422,Presupuesto!$B$11:$C$565,2,0)</f>
        <v>OTROS SERVICIOS TECNICOS Y PROFESIONALES</v>
      </c>
      <c r="K422" s="98" t="str">
        <f t="shared" si="13"/>
        <v>Posgrado</v>
      </c>
      <c r="L422" s="98" t="s">
        <v>392</v>
      </c>
    </row>
    <row r="423" spans="3:12" x14ac:dyDescent="0.25">
      <c r="C423" s="170" t="s">
        <v>58</v>
      </c>
      <c r="D423" s="162"/>
      <c r="E423" s="153">
        <v>0</v>
      </c>
      <c r="F423" s="100">
        <v>0</v>
      </c>
      <c r="G423" s="97">
        <f>F423</f>
        <v>0</v>
      </c>
      <c r="H423" s="163"/>
      <c r="I423" s="101" t="s">
        <v>703</v>
      </c>
      <c r="J423" s="101" t="str">
        <f>VLOOKUP(I423,Presupuesto!$B$11:$C$565,2,0)</f>
        <v>OTROS SERVICIOS TECNICOS Y PROFESIONALES</v>
      </c>
      <c r="K423" s="98" t="str">
        <f t="shared" si="13"/>
        <v>Posgrado</v>
      </c>
      <c r="L423" s="98" t="s">
        <v>392</v>
      </c>
    </row>
    <row r="424" spans="3:12" ht="15.75" thickBot="1" x14ac:dyDescent="0.3">
      <c r="C424" s="171" t="s">
        <v>59</v>
      </c>
      <c r="D424" s="162"/>
      <c r="E424" s="153">
        <v>0</v>
      </c>
      <c r="F424" s="100">
        <v>0</v>
      </c>
      <c r="G424" s="97">
        <f>F424</f>
        <v>0</v>
      </c>
      <c r="H424" s="163"/>
      <c r="I424" s="101" t="s">
        <v>703</v>
      </c>
      <c r="J424" s="101" t="str">
        <f>VLOOKUP(I424,Presupuesto!$B$11:$C$565,2,0)</f>
        <v>OTROS SERVICIOS TECNICOS Y PROFESIONALES</v>
      </c>
      <c r="K424" s="98" t="str">
        <f t="shared" si="13"/>
        <v>Posgrado</v>
      </c>
      <c r="L424" s="98" t="s">
        <v>392</v>
      </c>
    </row>
    <row r="425" spans="3:12" ht="15.75" thickBot="1" x14ac:dyDescent="0.3">
      <c r="C425" s="139" t="s">
        <v>61</v>
      </c>
      <c r="D425" s="198"/>
      <c r="E425" s="151">
        <v>12</v>
      </c>
      <c r="F425" s="118">
        <v>30000</v>
      </c>
      <c r="G425" s="113">
        <f>D425*E425*F425</f>
        <v>0</v>
      </c>
      <c r="H425" s="165"/>
      <c r="I425" s="114" t="s">
        <v>494</v>
      </c>
      <c r="J425" s="114" t="str">
        <f>VLOOKUP(I425,Presupuesto!$B$11:$C$565,2,0)</f>
        <v>SUELDOS Y SALARIOS PERMANENTES</v>
      </c>
      <c r="K425" s="98" t="str">
        <f t="shared" si="13"/>
        <v>Posgrado</v>
      </c>
      <c r="L425" s="98" t="s">
        <v>392</v>
      </c>
    </row>
    <row r="426" spans="3:12" x14ac:dyDescent="0.25">
      <c r="C426" s="170" t="s">
        <v>58</v>
      </c>
      <c r="D426" s="168"/>
      <c r="E426" s="130">
        <v>0</v>
      </c>
      <c r="F426" s="119">
        <f>IF(E425=0,"",(G425/E425)/12*E425)</f>
        <v>0</v>
      </c>
      <c r="G426" s="120">
        <f>F426</f>
        <v>0</v>
      </c>
      <c r="H426" s="163"/>
      <c r="I426" s="101" t="s">
        <v>514</v>
      </c>
      <c r="J426" s="101" t="str">
        <f>VLOOKUP(I426,Presupuesto!$B$11:$C$565,2,0)</f>
        <v>AGUINALDO Y DECIMO CUARTO MES</v>
      </c>
      <c r="K426" s="98" t="str">
        <f t="shared" si="13"/>
        <v>Posgrado</v>
      </c>
      <c r="L426" s="98" t="s">
        <v>392</v>
      </c>
    </row>
    <row r="427" spans="3:12" ht="15.75" thickBot="1" x14ac:dyDescent="0.3">
      <c r="C427" s="172" t="s">
        <v>59</v>
      </c>
      <c r="D427" s="161"/>
      <c r="E427" s="131">
        <v>0</v>
      </c>
      <c r="F427" s="105">
        <f>IF(E425&lt;6,"",((E425-6)/12)*(G425/E425))</f>
        <v>0</v>
      </c>
      <c r="G427" s="105">
        <f>F427</f>
        <v>0</v>
      </c>
      <c r="H427" s="161"/>
      <c r="I427" s="106" t="s">
        <v>517</v>
      </c>
      <c r="J427" s="124" t="str">
        <f>VLOOKUP(I427,Presupuesto!$B$11:$C$565,2,0)</f>
        <v>DECIMOCUARTO MES</v>
      </c>
      <c r="K427" s="106" t="str">
        <f t="shared" si="13"/>
        <v>Posgrado</v>
      </c>
      <c r="L427" s="124" t="s">
        <v>392</v>
      </c>
    </row>
    <row r="429" spans="3:12" ht="15.75" thickBot="1" x14ac:dyDescent="0.3">
      <c r="K429" s="152"/>
    </row>
    <row r="430" spans="3:12" ht="15.75" thickBot="1" x14ac:dyDescent="0.3">
      <c r="C430" s="69" t="s">
        <v>43</v>
      </c>
      <c r="D430" s="30">
        <f>SUM(G437:G487)</f>
        <v>0</v>
      </c>
      <c r="E430" s="93"/>
      <c r="F430" s="93"/>
      <c r="G430" s="93"/>
      <c r="H430" s="76"/>
      <c r="I430" s="76"/>
      <c r="J430" s="76"/>
      <c r="K430" s="152"/>
    </row>
    <row r="431" spans="3:12" x14ac:dyDescent="0.25">
      <c r="D431" s="31"/>
      <c r="E431" s="93"/>
      <c r="F431" s="93"/>
      <c r="G431" s="93"/>
      <c r="H431" s="76"/>
      <c r="I431" s="76"/>
      <c r="J431" s="76"/>
      <c r="K431" s="152"/>
    </row>
    <row r="432" spans="3:12" x14ac:dyDescent="0.25">
      <c r="D432" s="31"/>
      <c r="E432" s="93"/>
      <c r="F432" s="93"/>
      <c r="G432" s="93"/>
      <c r="H432" s="76"/>
      <c r="I432" s="76"/>
      <c r="J432" s="76"/>
      <c r="K432" s="152"/>
    </row>
    <row r="433" spans="3:12" ht="15.75" x14ac:dyDescent="0.25">
      <c r="C433" s="201" t="s">
        <v>390</v>
      </c>
      <c r="D433" s="368"/>
      <c r="E433" s="93"/>
      <c r="F433" s="93"/>
      <c r="G433" s="93"/>
      <c r="H433" s="76"/>
      <c r="I433" s="76"/>
      <c r="J433" s="76"/>
      <c r="K433" s="152"/>
    </row>
    <row r="434" spans="3:12" ht="18.75" x14ac:dyDescent="0.25">
      <c r="C434" s="209"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#N/A</v>
      </c>
      <c r="D434" s="31"/>
      <c r="E434" s="93"/>
      <c r="F434" s="93"/>
      <c r="G434" s="93"/>
      <c r="H434" s="76"/>
      <c r="I434" s="76"/>
      <c r="J434" s="76"/>
      <c r="K434" s="152"/>
    </row>
    <row r="435" spans="3:12" ht="15.75" thickBot="1" x14ac:dyDescent="0.3">
      <c r="C435" s="176"/>
      <c r="D435" s="31"/>
      <c r="E435" s="93"/>
      <c r="F435" s="93"/>
      <c r="G435" s="93"/>
      <c r="H435" s="76"/>
      <c r="I435" s="76"/>
      <c r="J435" s="76"/>
      <c r="K435" s="152"/>
    </row>
    <row r="436" spans="3:12" ht="30.75" thickBot="1" x14ac:dyDescent="0.3">
      <c r="C436" s="133" t="s">
        <v>44</v>
      </c>
      <c r="D436" s="137" t="s">
        <v>55</v>
      </c>
      <c r="E436" s="169" t="s">
        <v>56</v>
      </c>
      <c r="F436" s="137" t="s">
        <v>57</v>
      </c>
      <c r="G436" s="134" t="s">
        <v>27</v>
      </c>
      <c r="H436" s="132" t="s">
        <v>130</v>
      </c>
      <c r="I436" s="135" t="s">
        <v>46</v>
      </c>
      <c r="J436" s="135" t="s">
        <v>131</v>
      </c>
      <c r="K436" s="135" t="s">
        <v>408</v>
      </c>
      <c r="L436" s="135" t="s">
        <v>409</v>
      </c>
    </row>
    <row r="437" spans="3:12" ht="15.75" thickBot="1" x14ac:dyDescent="0.3">
      <c r="C437" s="136" t="s">
        <v>480</v>
      </c>
      <c r="D437" s="198"/>
      <c r="E437" s="151">
        <v>12</v>
      </c>
      <c r="F437" s="303">
        <f>HLOOKUP($C437,$BZ$2:$CM$3,2,0)</f>
        <v>43674.39</v>
      </c>
      <c r="G437" s="113">
        <f>D437*E437*F437</f>
        <v>0</v>
      </c>
      <c r="H437" s="165"/>
      <c r="I437" s="114" t="s">
        <v>494</v>
      </c>
      <c r="J437" s="114" t="str">
        <f>VLOOKUP(I437,Presupuesto!$B$11:$C$565,2,0)</f>
        <v>SUELDOS Y SALARIOS PERMANENTES</v>
      </c>
      <c r="K437" s="217" t="s">
        <v>1452</v>
      </c>
      <c r="L437" s="98" t="s">
        <v>392</v>
      </c>
    </row>
    <row r="438" spans="3:12" x14ac:dyDescent="0.25">
      <c r="C438" s="170" t="s">
        <v>58</v>
      </c>
      <c r="D438" s="162"/>
      <c r="E438" s="153">
        <v>0</v>
      </c>
      <c r="F438" s="100">
        <f>IF(E437=0,"",(G437/E437)/12*E437)</f>
        <v>0</v>
      </c>
      <c r="G438" s="97">
        <f>F438</f>
        <v>0</v>
      </c>
      <c r="H438" s="163"/>
      <c r="I438" s="116" t="s">
        <v>514</v>
      </c>
      <c r="J438" s="116" t="str">
        <f>VLOOKUP(I438,Presupuesto!$B$11:$C$565,2,0)</f>
        <v>AGUINALDO Y DECIMO CUARTO MES</v>
      </c>
      <c r="K438" s="98" t="str">
        <f t="shared" ref="K438:K469" si="14">$K$437</f>
        <v>Posgrado</v>
      </c>
      <c r="L438" s="98" t="s">
        <v>410</v>
      </c>
    </row>
    <row r="439" spans="3:12" ht="15.75" thickBot="1" x14ac:dyDescent="0.3">
      <c r="C439" s="171" t="s">
        <v>59</v>
      </c>
      <c r="D439" s="162"/>
      <c r="E439" s="153">
        <v>0</v>
      </c>
      <c r="F439" s="117">
        <f>IF(E437&lt;6,"",((E437-6)/12)*(G437/E437))</f>
        <v>0</v>
      </c>
      <c r="G439" s="97">
        <f>F439</f>
        <v>0</v>
      </c>
      <c r="H439" s="163"/>
      <c r="I439" s="101" t="s">
        <v>517</v>
      </c>
      <c r="J439" s="101" t="str">
        <f>VLOOKUP(I439,Presupuesto!$B$11:$C$565,2,0)</f>
        <v>DECIMOCUARTO MES</v>
      </c>
      <c r="K439" s="98" t="str">
        <f t="shared" si="14"/>
        <v>Posgrado</v>
      </c>
      <c r="L439" s="98" t="s">
        <v>393</v>
      </c>
    </row>
    <row r="440" spans="3:12" ht="15.75" thickBot="1" x14ac:dyDescent="0.3">
      <c r="C440" s="136" t="s">
        <v>481</v>
      </c>
      <c r="D440" s="198"/>
      <c r="E440" s="151">
        <v>12</v>
      </c>
      <c r="F440" s="303">
        <f>HLOOKUP($C440,$BZ$2:$CM$3,2,0)</f>
        <v>39703.99</v>
      </c>
      <c r="G440" s="113">
        <f>D440*E440*F440</f>
        <v>0</v>
      </c>
      <c r="H440" s="165"/>
      <c r="I440" s="114" t="s">
        <v>494</v>
      </c>
      <c r="J440" s="114" t="str">
        <f>VLOOKUP(I440,Presupuesto!$B$11:$C$565,2,0)</f>
        <v>SUELDOS Y SALARIOS PERMANENTES</v>
      </c>
      <c r="K440" s="98" t="str">
        <f t="shared" si="14"/>
        <v>Posgrado</v>
      </c>
      <c r="L440" s="98" t="s">
        <v>393</v>
      </c>
    </row>
    <row r="441" spans="3:12" x14ac:dyDescent="0.25">
      <c r="C441" s="170" t="s">
        <v>58</v>
      </c>
      <c r="D441" s="162"/>
      <c r="E441" s="153">
        <v>0</v>
      </c>
      <c r="F441" s="100">
        <f>IF(E440=0,"",(G440/E440)/12*E440)</f>
        <v>0</v>
      </c>
      <c r="G441" s="97">
        <f>F441</f>
        <v>0</v>
      </c>
      <c r="H441" s="163"/>
      <c r="I441" s="116" t="s">
        <v>514</v>
      </c>
      <c r="J441" s="116" t="str">
        <f>VLOOKUP(I441,Presupuesto!$B$11:$C$565,2,0)</f>
        <v>AGUINALDO Y DECIMO CUARTO MES</v>
      </c>
      <c r="K441" s="98" t="str">
        <f t="shared" si="14"/>
        <v>Posgrado</v>
      </c>
      <c r="L441" s="98" t="s">
        <v>393</v>
      </c>
    </row>
    <row r="442" spans="3:12" ht="15.75" thickBot="1" x14ac:dyDescent="0.3">
      <c r="C442" s="171" t="s">
        <v>59</v>
      </c>
      <c r="D442" s="162"/>
      <c r="E442" s="153">
        <v>0</v>
      </c>
      <c r="F442" s="117">
        <f>IF(E440&lt;6,"",((E440-6)/12)*(G440/E440))</f>
        <v>0</v>
      </c>
      <c r="G442" s="97">
        <f>F442</f>
        <v>0</v>
      </c>
      <c r="H442" s="163"/>
      <c r="I442" s="101" t="s">
        <v>517</v>
      </c>
      <c r="J442" s="101" t="str">
        <f>VLOOKUP(I442,Presupuesto!$B$11:$C$565,2,0)</f>
        <v>DECIMOCUARTO MES</v>
      </c>
      <c r="K442" s="98" t="str">
        <f t="shared" si="14"/>
        <v>Posgrado</v>
      </c>
      <c r="L442" s="98" t="s">
        <v>393</v>
      </c>
    </row>
    <row r="443" spans="3:12" ht="15.75" thickBot="1" x14ac:dyDescent="0.3">
      <c r="C443" s="136" t="s">
        <v>482</v>
      </c>
      <c r="D443" s="198"/>
      <c r="E443" s="151">
        <v>12</v>
      </c>
      <c r="F443" s="303">
        <f>HLOOKUP($C443,$BZ$2:$CM$3,2,0)</f>
        <v>35733.589999999997</v>
      </c>
      <c r="G443" s="113">
        <f>D443*E443*F443</f>
        <v>0</v>
      </c>
      <c r="H443" s="165"/>
      <c r="I443" s="114" t="s">
        <v>494</v>
      </c>
      <c r="J443" s="114" t="str">
        <f>VLOOKUP(I443,Presupuesto!$B$11:$C$565,2,0)</f>
        <v>SUELDOS Y SALARIOS PERMANENTES</v>
      </c>
      <c r="K443" s="98" t="str">
        <f t="shared" si="14"/>
        <v>Posgrado</v>
      </c>
      <c r="L443" s="98" t="s">
        <v>393</v>
      </c>
    </row>
    <row r="444" spans="3:12" x14ac:dyDescent="0.25">
      <c r="C444" s="170" t="s">
        <v>58</v>
      </c>
      <c r="D444" s="162"/>
      <c r="E444" s="153">
        <v>0</v>
      </c>
      <c r="F444" s="100">
        <f>IF(E443=0,"",(G443/E443)/12*E443)</f>
        <v>0</v>
      </c>
      <c r="G444" s="97">
        <f>F444</f>
        <v>0</v>
      </c>
      <c r="H444" s="163"/>
      <c r="I444" s="116" t="s">
        <v>514</v>
      </c>
      <c r="J444" s="116" t="str">
        <f>VLOOKUP(I444,Presupuesto!$B$11:$C$565,2,0)</f>
        <v>AGUINALDO Y DECIMO CUARTO MES</v>
      </c>
      <c r="K444" s="98" t="str">
        <f t="shared" si="14"/>
        <v>Posgrado</v>
      </c>
      <c r="L444" s="98" t="s">
        <v>393</v>
      </c>
    </row>
    <row r="445" spans="3:12" ht="15.75" thickBot="1" x14ac:dyDescent="0.3">
      <c r="C445" s="171" t="s">
        <v>59</v>
      </c>
      <c r="D445" s="162"/>
      <c r="E445" s="153">
        <v>0</v>
      </c>
      <c r="F445" s="117">
        <f>IF(E443&lt;6,"",((E443-6)/12)*(G443/E443))</f>
        <v>0</v>
      </c>
      <c r="G445" s="97">
        <f>F445</f>
        <v>0</v>
      </c>
      <c r="H445" s="163"/>
      <c r="I445" s="101" t="s">
        <v>517</v>
      </c>
      <c r="J445" s="101" t="str">
        <f>VLOOKUP(I445,Presupuesto!$B$11:$C$565,2,0)</f>
        <v>DECIMOCUARTO MES</v>
      </c>
      <c r="K445" s="98" t="str">
        <f t="shared" si="14"/>
        <v>Posgrado</v>
      </c>
      <c r="L445" s="98" t="s">
        <v>393</v>
      </c>
    </row>
    <row r="446" spans="3:12" ht="15.75" thickBot="1" x14ac:dyDescent="0.3">
      <c r="C446" s="136" t="s">
        <v>483</v>
      </c>
      <c r="D446" s="198"/>
      <c r="E446" s="151">
        <v>12</v>
      </c>
      <c r="F446" s="303">
        <f>HLOOKUP($C446,$BZ$2:$CM$3,2,0)</f>
        <v>31763.19</v>
      </c>
      <c r="G446" s="113">
        <f>D446*E446*F446</f>
        <v>0</v>
      </c>
      <c r="H446" s="165"/>
      <c r="I446" s="114" t="s">
        <v>494</v>
      </c>
      <c r="J446" s="114" t="str">
        <f>VLOOKUP(I446,Presupuesto!$B$11:$C$565,2,0)</f>
        <v>SUELDOS Y SALARIOS PERMANENTES</v>
      </c>
      <c r="K446" s="98" t="str">
        <f t="shared" si="14"/>
        <v>Posgrado</v>
      </c>
      <c r="L446" s="98" t="s">
        <v>393</v>
      </c>
    </row>
    <row r="447" spans="3:12" x14ac:dyDescent="0.25">
      <c r="C447" s="170" t="s">
        <v>58</v>
      </c>
      <c r="D447" s="162"/>
      <c r="E447" s="153">
        <v>0</v>
      </c>
      <c r="F447" s="100">
        <f>IF(E446=0,"",(G446/E446)/12*E446)</f>
        <v>0</v>
      </c>
      <c r="G447" s="97">
        <f>F447</f>
        <v>0</v>
      </c>
      <c r="H447" s="163"/>
      <c r="I447" s="116" t="s">
        <v>514</v>
      </c>
      <c r="J447" s="116" t="str">
        <f>VLOOKUP(I447,Presupuesto!$B$11:$C$565,2,0)</f>
        <v>AGUINALDO Y DECIMO CUARTO MES</v>
      </c>
      <c r="K447" s="98" t="str">
        <f t="shared" si="14"/>
        <v>Posgrado</v>
      </c>
      <c r="L447" s="98" t="s">
        <v>393</v>
      </c>
    </row>
    <row r="448" spans="3:12" ht="15.75" thickBot="1" x14ac:dyDescent="0.3">
      <c r="C448" s="171" t="s">
        <v>59</v>
      </c>
      <c r="D448" s="162"/>
      <c r="E448" s="153">
        <v>0</v>
      </c>
      <c r="F448" s="117">
        <f>IF(E446&lt;6,"",((E446-6)/12)*(G446/E446))</f>
        <v>0</v>
      </c>
      <c r="G448" s="97">
        <f>F448</f>
        <v>0</v>
      </c>
      <c r="H448" s="163"/>
      <c r="I448" s="101" t="s">
        <v>517</v>
      </c>
      <c r="J448" s="101" t="str">
        <f>VLOOKUP(I448,Presupuesto!$B$11:$C$565,2,0)</f>
        <v>DECIMOCUARTO MES</v>
      </c>
      <c r="K448" s="98" t="str">
        <f t="shared" si="14"/>
        <v>Posgrado</v>
      </c>
      <c r="L448" s="98" t="s">
        <v>393</v>
      </c>
    </row>
    <row r="449" spans="3:12" ht="15.75" thickBot="1" x14ac:dyDescent="0.3">
      <c r="C449" s="136" t="s">
        <v>484</v>
      </c>
      <c r="D449" s="198"/>
      <c r="E449" s="151">
        <v>12</v>
      </c>
      <c r="F449" s="303">
        <f>HLOOKUP($C449,$BZ$2:$CM$3,2,0)</f>
        <v>29777.99</v>
      </c>
      <c r="G449" s="113">
        <f>D449*E449*F449</f>
        <v>0</v>
      </c>
      <c r="H449" s="165"/>
      <c r="I449" s="114" t="s">
        <v>494</v>
      </c>
      <c r="J449" s="114" t="str">
        <f>VLOOKUP(I449,Presupuesto!$B$11:$C$565,2,0)</f>
        <v>SUELDOS Y SALARIOS PERMANENTES</v>
      </c>
      <c r="K449" s="98" t="str">
        <f t="shared" si="14"/>
        <v>Posgrado</v>
      </c>
      <c r="L449" s="98" t="s">
        <v>393</v>
      </c>
    </row>
    <row r="450" spans="3:12" x14ac:dyDescent="0.25">
      <c r="C450" s="170" t="s">
        <v>58</v>
      </c>
      <c r="D450" s="162"/>
      <c r="E450" s="153">
        <v>0</v>
      </c>
      <c r="F450" s="100">
        <f>IF(E449=0,"",(G449/E449)/12*E449)</f>
        <v>0</v>
      </c>
      <c r="G450" s="97">
        <f>F450</f>
        <v>0</v>
      </c>
      <c r="H450" s="163"/>
      <c r="I450" s="116" t="s">
        <v>514</v>
      </c>
      <c r="J450" s="116" t="str">
        <f>VLOOKUP(I450,Presupuesto!$B$11:$C$565,2,0)</f>
        <v>AGUINALDO Y DECIMO CUARTO MES</v>
      </c>
      <c r="K450" s="98" t="str">
        <f t="shared" si="14"/>
        <v>Posgrado</v>
      </c>
      <c r="L450" s="98" t="s">
        <v>393</v>
      </c>
    </row>
    <row r="451" spans="3:12" ht="15.75" thickBot="1" x14ac:dyDescent="0.3">
      <c r="C451" s="171" t="s">
        <v>59</v>
      </c>
      <c r="D451" s="162"/>
      <c r="E451" s="153">
        <v>0</v>
      </c>
      <c r="F451" s="117">
        <f>IF(E449&lt;6,"",((E449-6)/12)*(G449/E449))</f>
        <v>0</v>
      </c>
      <c r="G451" s="97">
        <f>F451</f>
        <v>0</v>
      </c>
      <c r="H451" s="163"/>
      <c r="I451" s="101" t="s">
        <v>517</v>
      </c>
      <c r="J451" s="101" t="str">
        <f>VLOOKUP(I451,Presupuesto!$B$11:$C$565,2,0)</f>
        <v>DECIMOCUARTO MES</v>
      </c>
      <c r="K451" s="98" t="str">
        <f t="shared" si="14"/>
        <v>Posgrado</v>
      </c>
      <c r="L451" s="98" t="s">
        <v>393</v>
      </c>
    </row>
    <row r="452" spans="3:12" ht="15.75" thickBot="1" x14ac:dyDescent="0.3">
      <c r="C452" s="136" t="s">
        <v>485</v>
      </c>
      <c r="D452" s="198"/>
      <c r="E452" s="151">
        <v>12</v>
      </c>
      <c r="F452" s="303">
        <f>HLOOKUP($C452,$BZ$2:$CM$3,2,0)</f>
        <v>27792.79</v>
      </c>
      <c r="G452" s="113">
        <f>D452*E452*F452</f>
        <v>0</v>
      </c>
      <c r="H452" s="165"/>
      <c r="I452" s="114" t="s">
        <v>494</v>
      </c>
      <c r="J452" s="114" t="str">
        <f>VLOOKUP(I452,Presupuesto!$B$11:$C$565,2,0)</f>
        <v>SUELDOS Y SALARIOS PERMANENTES</v>
      </c>
      <c r="K452" s="98" t="str">
        <f t="shared" si="14"/>
        <v>Posgrado</v>
      </c>
      <c r="L452" s="98" t="s">
        <v>393</v>
      </c>
    </row>
    <row r="453" spans="3:12" x14ac:dyDescent="0.25">
      <c r="C453" s="170" t="s">
        <v>58</v>
      </c>
      <c r="D453" s="162"/>
      <c r="E453" s="153">
        <v>0</v>
      </c>
      <c r="F453" s="100">
        <f>IF(E452=0,"",(G452/E452)/12*E452)</f>
        <v>0</v>
      </c>
      <c r="G453" s="97">
        <f>F453</f>
        <v>0</v>
      </c>
      <c r="H453" s="163"/>
      <c r="I453" s="116" t="s">
        <v>514</v>
      </c>
      <c r="J453" s="116" t="str">
        <f>VLOOKUP(I453,Presupuesto!$B$11:$C$565,2,0)</f>
        <v>AGUINALDO Y DECIMO CUARTO MES</v>
      </c>
      <c r="K453" s="98" t="str">
        <f t="shared" si="14"/>
        <v>Posgrado</v>
      </c>
      <c r="L453" s="98" t="s">
        <v>393</v>
      </c>
    </row>
    <row r="454" spans="3:12" ht="15.75" thickBot="1" x14ac:dyDescent="0.3">
      <c r="C454" s="171" t="s">
        <v>59</v>
      </c>
      <c r="D454" s="162"/>
      <c r="E454" s="153">
        <v>0</v>
      </c>
      <c r="F454" s="117">
        <f>IF(E452&lt;6,"",((E452-6)/12)*(G452/E452))</f>
        <v>0</v>
      </c>
      <c r="G454" s="97">
        <f>F454</f>
        <v>0</v>
      </c>
      <c r="H454" s="163"/>
      <c r="I454" s="101" t="s">
        <v>517</v>
      </c>
      <c r="J454" s="101" t="str">
        <f>VLOOKUP(I454,Presupuesto!$B$11:$C$565,2,0)</f>
        <v>DECIMOCUARTO MES</v>
      </c>
      <c r="K454" s="98" t="str">
        <f t="shared" si="14"/>
        <v>Posgrado</v>
      </c>
      <c r="L454" s="98" t="s">
        <v>393</v>
      </c>
    </row>
    <row r="455" spans="3:12" ht="15.75" thickBot="1" x14ac:dyDescent="0.3">
      <c r="C455" s="136" t="s">
        <v>486</v>
      </c>
      <c r="D455" s="198"/>
      <c r="E455" s="151">
        <v>12</v>
      </c>
      <c r="F455" s="303">
        <f>HLOOKUP($C455,$BZ$2:$CM$3,2,0)</f>
        <v>18859.39</v>
      </c>
      <c r="G455" s="113">
        <f>D455*E455*F455</f>
        <v>0</v>
      </c>
      <c r="H455" s="165"/>
      <c r="I455" s="114" t="s">
        <v>494</v>
      </c>
      <c r="J455" s="114" t="str">
        <f>VLOOKUP(I455,Presupuesto!$B$11:$C$565,2,0)</f>
        <v>SUELDOS Y SALARIOS PERMANENTES</v>
      </c>
      <c r="K455" s="98" t="str">
        <f t="shared" si="14"/>
        <v>Posgrado</v>
      </c>
      <c r="L455" s="98" t="s">
        <v>393</v>
      </c>
    </row>
    <row r="456" spans="3:12" x14ac:dyDescent="0.25">
      <c r="C456" s="170" t="s">
        <v>58</v>
      </c>
      <c r="D456" s="162"/>
      <c r="E456" s="153">
        <v>0</v>
      </c>
      <c r="F456" s="100">
        <f>IF(E455=0,"",(G455/E455)/12*E455)</f>
        <v>0</v>
      </c>
      <c r="G456" s="97">
        <f>F456</f>
        <v>0</v>
      </c>
      <c r="H456" s="163"/>
      <c r="I456" s="116" t="s">
        <v>514</v>
      </c>
      <c r="J456" s="116" t="str">
        <f>VLOOKUP(I456,Presupuesto!$B$11:$C$565,2,0)</f>
        <v>AGUINALDO Y DECIMO CUARTO MES</v>
      </c>
      <c r="K456" s="98" t="str">
        <f t="shared" si="14"/>
        <v>Posgrado</v>
      </c>
      <c r="L456" s="98" t="s">
        <v>393</v>
      </c>
    </row>
    <row r="457" spans="3:12" ht="15.75" thickBot="1" x14ac:dyDescent="0.3">
      <c r="C457" s="171" t="s">
        <v>59</v>
      </c>
      <c r="D457" s="162"/>
      <c r="E457" s="153">
        <v>0</v>
      </c>
      <c r="F457" s="117">
        <f>IF(E455&lt;6,"",((E455-6)/12)*(G455/E455))</f>
        <v>0</v>
      </c>
      <c r="G457" s="97">
        <f>F457</f>
        <v>0</v>
      </c>
      <c r="H457" s="163"/>
      <c r="I457" s="101" t="s">
        <v>517</v>
      </c>
      <c r="J457" s="101" t="str">
        <f>VLOOKUP(I457,Presupuesto!$B$11:$C$565,2,0)</f>
        <v>DECIMOCUARTO MES</v>
      </c>
      <c r="K457" s="98" t="str">
        <f t="shared" si="14"/>
        <v>Posgrado</v>
      </c>
      <c r="L457" s="98" t="s">
        <v>393</v>
      </c>
    </row>
    <row r="458" spans="3:12" ht="15.75" thickBot="1" x14ac:dyDescent="0.3">
      <c r="C458" s="136" t="s">
        <v>487</v>
      </c>
      <c r="D458" s="198"/>
      <c r="E458" s="151">
        <v>12</v>
      </c>
      <c r="F458" s="303">
        <f>HLOOKUP($C458,$BZ$2:$CM$3,2,0)</f>
        <v>17866.8</v>
      </c>
      <c r="G458" s="113">
        <f>D458*E458*F458</f>
        <v>0</v>
      </c>
      <c r="H458" s="165"/>
      <c r="I458" s="114" t="s">
        <v>494</v>
      </c>
      <c r="J458" s="114" t="str">
        <f>VLOOKUP(I458,Presupuesto!$B$11:$C$565,2,0)</f>
        <v>SUELDOS Y SALARIOS PERMANENTES</v>
      </c>
      <c r="K458" s="98" t="str">
        <f t="shared" si="14"/>
        <v>Posgrado</v>
      </c>
      <c r="L458" s="98" t="s">
        <v>393</v>
      </c>
    </row>
    <row r="459" spans="3:12" x14ac:dyDescent="0.25">
      <c r="C459" s="170" t="s">
        <v>58</v>
      </c>
      <c r="D459" s="162"/>
      <c r="E459" s="153">
        <v>0</v>
      </c>
      <c r="F459" s="100">
        <f>IF(E458=0,"",(G458/E458)/12*E458)</f>
        <v>0</v>
      </c>
      <c r="G459" s="97">
        <f>F459</f>
        <v>0</v>
      </c>
      <c r="H459" s="163"/>
      <c r="I459" s="116" t="s">
        <v>514</v>
      </c>
      <c r="J459" s="116" t="str">
        <f>VLOOKUP(I459,Presupuesto!$B$11:$C$565,2,0)</f>
        <v>AGUINALDO Y DECIMO CUARTO MES</v>
      </c>
      <c r="K459" s="98" t="str">
        <f t="shared" si="14"/>
        <v>Posgrado</v>
      </c>
      <c r="L459" s="98" t="s">
        <v>393</v>
      </c>
    </row>
    <row r="460" spans="3:12" ht="15.75" thickBot="1" x14ac:dyDescent="0.3">
      <c r="C460" s="171" t="s">
        <v>59</v>
      </c>
      <c r="D460" s="162"/>
      <c r="E460" s="153">
        <v>0</v>
      </c>
      <c r="F460" s="117">
        <f>IF(E458&lt;6,"",((E458-6)/12)*(G458/E458))</f>
        <v>0</v>
      </c>
      <c r="G460" s="97">
        <f>F460</f>
        <v>0</v>
      </c>
      <c r="H460" s="163"/>
      <c r="I460" s="101" t="s">
        <v>517</v>
      </c>
      <c r="J460" s="101" t="str">
        <f>VLOOKUP(I460,Presupuesto!$B$11:$C$565,2,0)</f>
        <v>DECIMOCUARTO MES</v>
      </c>
      <c r="K460" s="98" t="str">
        <f t="shared" si="14"/>
        <v>Posgrado</v>
      </c>
      <c r="L460" s="98" t="s">
        <v>393</v>
      </c>
    </row>
    <row r="461" spans="3:12" ht="15.75" thickBot="1" x14ac:dyDescent="0.3">
      <c r="C461" s="136" t="s">
        <v>488</v>
      </c>
      <c r="D461" s="198"/>
      <c r="E461" s="151">
        <v>12</v>
      </c>
      <c r="F461" s="303">
        <f>HLOOKUP($C461,$BZ$2:$CM$3,2,0)</f>
        <v>13896.4</v>
      </c>
      <c r="G461" s="113">
        <f>D461*E461*F461</f>
        <v>0</v>
      </c>
      <c r="H461" s="165"/>
      <c r="I461" s="114" t="s">
        <v>494</v>
      </c>
      <c r="J461" s="114" t="str">
        <f>VLOOKUP(I461,Presupuesto!$B$11:$C$565,2,0)</f>
        <v>SUELDOS Y SALARIOS PERMANENTES</v>
      </c>
      <c r="K461" s="98" t="str">
        <f t="shared" si="14"/>
        <v>Posgrado</v>
      </c>
      <c r="L461" s="98" t="s">
        <v>393</v>
      </c>
    </row>
    <row r="462" spans="3:12" x14ac:dyDescent="0.25">
      <c r="C462" s="170" t="s">
        <v>58</v>
      </c>
      <c r="D462" s="162"/>
      <c r="E462" s="153">
        <v>0</v>
      </c>
      <c r="F462" s="100">
        <f>IF(E461=0,"",(G461/E461)/12*E461)</f>
        <v>0</v>
      </c>
      <c r="G462" s="97">
        <f>F462</f>
        <v>0</v>
      </c>
      <c r="H462" s="163"/>
      <c r="I462" s="116" t="s">
        <v>514</v>
      </c>
      <c r="J462" s="116" t="str">
        <f>VLOOKUP(I462,Presupuesto!$B$11:$C$565,2,0)</f>
        <v>AGUINALDO Y DECIMO CUARTO MES</v>
      </c>
      <c r="K462" s="98" t="str">
        <f t="shared" si="14"/>
        <v>Posgrado</v>
      </c>
      <c r="L462" s="98" t="s">
        <v>393</v>
      </c>
    </row>
    <row r="463" spans="3:12" ht="15.75" thickBot="1" x14ac:dyDescent="0.3">
      <c r="C463" s="171" t="s">
        <v>59</v>
      </c>
      <c r="D463" s="162"/>
      <c r="E463" s="153">
        <v>0</v>
      </c>
      <c r="F463" s="117">
        <f>IF(E461&lt;6,"",((E461-6)/12)*(G461/E461))</f>
        <v>0</v>
      </c>
      <c r="G463" s="97">
        <f>F463</f>
        <v>0</v>
      </c>
      <c r="H463" s="163"/>
      <c r="I463" s="101" t="s">
        <v>517</v>
      </c>
      <c r="J463" s="101" t="str">
        <f>VLOOKUP(I463,Presupuesto!$B$11:$C$565,2,0)</f>
        <v>DECIMOCUARTO MES</v>
      </c>
      <c r="K463" s="98" t="str">
        <f t="shared" si="14"/>
        <v>Posgrado</v>
      </c>
      <c r="L463" s="98" t="s">
        <v>393</v>
      </c>
    </row>
    <row r="464" spans="3:12" ht="15.75" thickBot="1" x14ac:dyDescent="0.3">
      <c r="C464" s="136" t="s">
        <v>489</v>
      </c>
      <c r="D464" s="198"/>
      <c r="E464" s="151">
        <v>12</v>
      </c>
      <c r="F464" s="303">
        <f>HLOOKUP($C464,$BZ$2:$CM$3,2,0)</f>
        <v>15004.09</v>
      </c>
      <c r="G464" s="113">
        <f>D464*E464*F464</f>
        <v>0</v>
      </c>
      <c r="H464" s="165"/>
      <c r="I464" s="114" t="s">
        <v>494</v>
      </c>
      <c r="J464" s="114" t="str">
        <f>VLOOKUP(I464,Presupuesto!$B$11:$C$565,2,0)</f>
        <v>SUELDOS Y SALARIOS PERMANENTES</v>
      </c>
      <c r="K464" s="98" t="str">
        <f t="shared" si="14"/>
        <v>Posgrado</v>
      </c>
      <c r="L464" s="98" t="s">
        <v>393</v>
      </c>
    </row>
    <row r="465" spans="3:12" x14ac:dyDescent="0.25">
      <c r="C465" s="170" t="s">
        <v>58</v>
      </c>
      <c r="D465" s="162"/>
      <c r="E465" s="153">
        <v>0</v>
      </c>
      <c r="F465" s="100">
        <f>IF(E464=0,"",(G464/E464)/12*E464)</f>
        <v>0</v>
      </c>
      <c r="G465" s="97">
        <f>F465</f>
        <v>0</v>
      </c>
      <c r="H465" s="163"/>
      <c r="I465" s="116" t="s">
        <v>514</v>
      </c>
      <c r="J465" s="116" t="str">
        <f>VLOOKUP(I465,Presupuesto!$B$11:$C$565,2,0)</f>
        <v>AGUINALDO Y DECIMO CUARTO MES</v>
      </c>
      <c r="K465" s="98" t="str">
        <f t="shared" si="14"/>
        <v>Posgrado</v>
      </c>
      <c r="L465" s="98" t="s">
        <v>393</v>
      </c>
    </row>
    <row r="466" spans="3:12" ht="15.75" thickBot="1" x14ac:dyDescent="0.3">
      <c r="C466" s="171" t="s">
        <v>59</v>
      </c>
      <c r="D466" s="162"/>
      <c r="E466" s="153">
        <v>0</v>
      </c>
      <c r="F466" s="117">
        <f>IF(E464&lt;6,"",((E464-6)/12)*(G464/E464))</f>
        <v>0</v>
      </c>
      <c r="G466" s="97">
        <f>F466</f>
        <v>0</v>
      </c>
      <c r="H466" s="163"/>
      <c r="I466" s="101" t="s">
        <v>517</v>
      </c>
      <c r="J466" s="101" t="str">
        <f>VLOOKUP(I466,Presupuesto!$B$11:$C$565,2,0)</f>
        <v>DECIMOCUARTO MES</v>
      </c>
      <c r="K466" s="98" t="str">
        <f t="shared" si="14"/>
        <v>Posgrado</v>
      </c>
      <c r="L466" s="98" t="s">
        <v>393</v>
      </c>
    </row>
    <row r="467" spans="3:12" ht="15.75" thickBot="1" x14ac:dyDescent="0.3">
      <c r="C467" s="136" t="s">
        <v>490</v>
      </c>
      <c r="D467" s="198"/>
      <c r="E467" s="151">
        <v>12</v>
      </c>
      <c r="F467" s="303">
        <f>HLOOKUP($C467,$BZ$2:$CM$3,2,0)</f>
        <v>13238.9</v>
      </c>
      <c r="G467" s="113">
        <f>D467*E467*F467</f>
        <v>0</v>
      </c>
      <c r="H467" s="165"/>
      <c r="I467" s="114" t="s">
        <v>494</v>
      </c>
      <c r="J467" s="114" t="str">
        <f>VLOOKUP(I467,Presupuesto!$B$11:$C$565,2,0)</f>
        <v>SUELDOS Y SALARIOS PERMANENTES</v>
      </c>
      <c r="K467" s="98" t="str">
        <f t="shared" si="14"/>
        <v>Posgrado</v>
      </c>
      <c r="L467" s="98" t="s">
        <v>393</v>
      </c>
    </row>
    <row r="468" spans="3:12" x14ac:dyDescent="0.25">
      <c r="C468" s="170" t="s">
        <v>58</v>
      </c>
      <c r="D468" s="162"/>
      <c r="E468" s="153">
        <v>0</v>
      </c>
      <c r="F468" s="100">
        <f>IF(E467=0,"",(G467/E467)/12*E467)</f>
        <v>0</v>
      </c>
      <c r="G468" s="97">
        <f>F468</f>
        <v>0</v>
      </c>
      <c r="H468" s="163"/>
      <c r="I468" s="116" t="s">
        <v>514</v>
      </c>
      <c r="J468" s="116" t="str">
        <f>VLOOKUP(I468,Presupuesto!$B$11:$C$565,2,0)</f>
        <v>AGUINALDO Y DECIMO CUARTO MES</v>
      </c>
      <c r="K468" s="98" t="str">
        <f t="shared" si="14"/>
        <v>Posgrado</v>
      </c>
      <c r="L468" s="98" t="s">
        <v>393</v>
      </c>
    </row>
    <row r="469" spans="3:12" ht="15.75" thickBot="1" x14ac:dyDescent="0.3">
      <c r="C469" s="171" t="s">
        <v>59</v>
      </c>
      <c r="D469" s="162"/>
      <c r="E469" s="153">
        <v>0</v>
      </c>
      <c r="F469" s="117">
        <f>IF(E467&lt;6,"",((E467-6)/12)*(G467/E467))</f>
        <v>0</v>
      </c>
      <c r="G469" s="97">
        <f>F469</f>
        <v>0</v>
      </c>
      <c r="H469" s="163"/>
      <c r="I469" s="101" t="s">
        <v>517</v>
      </c>
      <c r="J469" s="101" t="str">
        <f>VLOOKUP(I469,Presupuesto!$B$11:$C$565,2,0)</f>
        <v>DECIMOCUARTO MES</v>
      </c>
      <c r="K469" s="98" t="str">
        <f t="shared" si="14"/>
        <v>Posgrado</v>
      </c>
      <c r="L469" s="98" t="s">
        <v>393</v>
      </c>
    </row>
    <row r="470" spans="3:12" ht="15.75" thickBot="1" x14ac:dyDescent="0.3">
      <c r="C470" s="136" t="s">
        <v>491</v>
      </c>
      <c r="D470" s="198"/>
      <c r="E470" s="151">
        <v>12</v>
      </c>
      <c r="F470" s="303">
        <f>HLOOKUP($C470,$BZ$2:$CM$3,2,0)</f>
        <v>12356.31</v>
      </c>
      <c r="G470" s="113">
        <f>D470*E470*F470</f>
        <v>0</v>
      </c>
      <c r="H470" s="165"/>
      <c r="I470" s="114" t="s">
        <v>494</v>
      </c>
      <c r="J470" s="114" t="str">
        <f>VLOOKUP(I470,Presupuesto!$B$11:$C$565,2,0)</f>
        <v>SUELDOS Y SALARIOS PERMANENTES</v>
      </c>
      <c r="K470" s="98" t="str">
        <f t="shared" ref="K470:K487" si="15">$K$437</f>
        <v>Posgrado</v>
      </c>
      <c r="L470" s="98" t="s">
        <v>393</v>
      </c>
    </row>
    <row r="471" spans="3:12" x14ac:dyDescent="0.25">
      <c r="C471" s="170" t="s">
        <v>58</v>
      </c>
      <c r="D471" s="162"/>
      <c r="E471" s="153">
        <v>0</v>
      </c>
      <c r="F471" s="100">
        <f>IF(E470=0,"",(G470/E470)/12*E470)</f>
        <v>0</v>
      </c>
      <c r="G471" s="97">
        <f>F471</f>
        <v>0</v>
      </c>
      <c r="H471" s="163"/>
      <c r="I471" s="116" t="s">
        <v>514</v>
      </c>
      <c r="J471" s="116" t="str">
        <f>VLOOKUP(I471,Presupuesto!$B$11:$C$565,2,0)</f>
        <v>AGUINALDO Y DECIMO CUARTO MES</v>
      </c>
      <c r="K471" s="98" t="str">
        <f t="shared" si="15"/>
        <v>Posgrado</v>
      </c>
      <c r="L471" s="98" t="s">
        <v>393</v>
      </c>
    </row>
    <row r="472" spans="3:12" ht="15.75" thickBot="1" x14ac:dyDescent="0.3">
      <c r="C472" s="171" t="s">
        <v>59</v>
      </c>
      <c r="D472" s="162"/>
      <c r="E472" s="153">
        <v>0</v>
      </c>
      <c r="F472" s="117">
        <f>IF(E470&lt;6,"",((E470-6)/12)*(G470/E470))</f>
        <v>0</v>
      </c>
      <c r="G472" s="97">
        <f>F472</f>
        <v>0</v>
      </c>
      <c r="H472" s="163"/>
      <c r="I472" s="101" t="s">
        <v>517</v>
      </c>
      <c r="J472" s="101" t="str">
        <f>VLOOKUP(I472,Presupuesto!$B$11:$C$565,2,0)</f>
        <v>DECIMOCUARTO MES</v>
      </c>
      <c r="K472" s="98" t="str">
        <f t="shared" si="15"/>
        <v>Posgrado</v>
      </c>
      <c r="L472" s="98" t="s">
        <v>393</v>
      </c>
    </row>
    <row r="473" spans="3:12" ht="15.75" thickBot="1" x14ac:dyDescent="0.3">
      <c r="C473" s="136" t="s">
        <v>492</v>
      </c>
      <c r="D473" s="198"/>
      <c r="E473" s="151">
        <v>12</v>
      </c>
      <c r="F473" s="303">
        <f>HLOOKUP($C473,$BZ$2:$CM$3,2,0)</f>
        <v>463.22</v>
      </c>
      <c r="G473" s="113">
        <f>D473*E473*F473</f>
        <v>0</v>
      </c>
      <c r="H473" s="165"/>
      <c r="I473" s="114" t="s">
        <v>494</v>
      </c>
      <c r="J473" s="114" t="str">
        <f>VLOOKUP(I473,Presupuesto!$B$11:$C$565,2,0)</f>
        <v>SUELDOS Y SALARIOS PERMANENTES</v>
      </c>
      <c r="K473" s="98" t="str">
        <f t="shared" si="15"/>
        <v>Posgrado</v>
      </c>
      <c r="L473" s="98" t="s">
        <v>393</v>
      </c>
    </row>
    <row r="474" spans="3:12" x14ac:dyDescent="0.25">
      <c r="C474" s="170" t="s">
        <v>58</v>
      </c>
      <c r="D474" s="162"/>
      <c r="E474" s="153">
        <v>0</v>
      </c>
      <c r="F474" s="100">
        <f>IF(E473=0,"",(G473/E473)/12*E473)</f>
        <v>0</v>
      </c>
      <c r="G474" s="97">
        <f>F474</f>
        <v>0</v>
      </c>
      <c r="H474" s="163"/>
      <c r="I474" s="116" t="s">
        <v>514</v>
      </c>
      <c r="J474" s="116" t="str">
        <f>VLOOKUP(I474,Presupuesto!$B$11:$C$565,2,0)</f>
        <v>AGUINALDO Y DECIMO CUARTO MES</v>
      </c>
      <c r="K474" s="98" t="str">
        <f t="shared" si="15"/>
        <v>Posgrado</v>
      </c>
      <c r="L474" s="98" t="s">
        <v>393</v>
      </c>
    </row>
    <row r="475" spans="3:12" ht="15.75" thickBot="1" x14ac:dyDescent="0.3">
      <c r="C475" s="171" t="s">
        <v>59</v>
      </c>
      <c r="D475" s="162"/>
      <c r="E475" s="153">
        <v>0</v>
      </c>
      <c r="F475" s="117">
        <f>IF(E473&lt;6,"",((E473-6)/12)*(G473/E473))</f>
        <v>0</v>
      </c>
      <c r="G475" s="97">
        <f>F475</f>
        <v>0</v>
      </c>
      <c r="H475" s="163"/>
      <c r="I475" s="101" t="s">
        <v>517</v>
      </c>
      <c r="J475" s="101" t="str">
        <f>VLOOKUP(I475,Presupuesto!$B$11:$C$565,2,0)</f>
        <v>DECIMOCUARTO MES</v>
      </c>
      <c r="K475" s="98" t="str">
        <f t="shared" si="15"/>
        <v>Posgrado</v>
      </c>
      <c r="L475" s="98" t="s">
        <v>393</v>
      </c>
    </row>
    <row r="476" spans="3:12" ht="15.75" thickBot="1" x14ac:dyDescent="0.3">
      <c r="C476" s="136" t="s">
        <v>493</v>
      </c>
      <c r="D476" s="198"/>
      <c r="E476" s="151">
        <v>12</v>
      </c>
      <c r="F476" s="303">
        <f>HLOOKUP($C476,$BZ$2:$CM$3,2,0)</f>
        <v>2007.3</v>
      </c>
      <c r="G476" s="113">
        <f>D476*E476*F476</f>
        <v>0</v>
      </c>
      <c r="H476" s="165"/>
      <c r="I476" s="114" t="s">
        <v>494</v>
      </c>
      <c r="J476" s="114" t="str">
        <f>VLOOKUP(I476,Presupuesto!$B$11:$C$565,2,0)</f>
        <v>SUELDOS Y SALARIOS PERMANENTES</v>
      </c>
      <c r="K476" s="98" t="str">
        <f t="shared" si="15"/>
        <v>Posgrado</v>
      </c>
      <c r="L476" s="98" t="s">
        <v>393</v>
      </c>
    </row>
    <row r="477" spans="3:12" x14ac:dyDescent="0.25">
      <c r="C477" s="170" t="s">
        <v>58</v>
      </c>
      <c r="D477" s="162"/>
      <c r="E477" s="153">
        <v>0</v>
      </c>
      <c r="F477" s="100">
        <f>IF(E476=0,"",(G476/E476)/12*E476)</f>
        <v>0</v>
      </c>
      <c r="G477" s="97">
        <f>F477</f>
        <v>0</v>
      </c>
      <c r="H477" s="163"/>
      <c r="I477" s="116" t="s">
        <v>514</v>
      </c>
      <c r="J477" s="116" t="str">
        <f>VLOOKUP(I477,Presupuesto!$B$11:$C$565,2,0)</f>
        <v>AGUINALDO Y DECIMO CUARTO MES</v>
      </c>
      <c r="K477" s="98" t="str">
        <f t="shared" si="15"/>
        <v>Posgrado</v>
      </c>
      <c r="L477" s="98" t="s">
        <v>393</v>
      </c>
    </row>
    <row r="478" spans="3:12" ht="15.75" thickBot="1" x14ac:dyDescent="0.3">
      <c r="C478" s="171" t="s">
        <v>59</v>
      </c>
      <c r="D478" s="162"/>
      <c r="E478" s="153">
        <v>0</v>
      </c>
      <c r="F478" s="117">
        <f>IF(E476&lt;6,"",((E476-6)/12)*(G476/E476))</f>
        <v>0</v>
      </c>
      <c r="G478" s="97">
        <f>F478</f>
        <v>0</v>
      </c>
      <c r="H478" s="163"/>
      <c r="I478" s="101" t="s">
        <v>517</v>
      </c>
      <c r="J478" s="101" t="str">
        <f>VLOOKUP(I478,Presupuesto!$B$11:$C$565,2,0)</f>
        <v>DECIMOCUARTO MES</v>
      </c>
      <c r="K478" s="98" t="str">
        <f t="shared" si="15"/>
        <v>Posgrado</v>
      </c>
      <c r="L478" s="98" t="s">
        <v>393</v>
      </c>
    </row>
    <row r="479" spans="3:12" ht="15.75" thickBot="1" x14ac:dyDescent="0.3">
      <c r="C479" s="139" t="s">
        <v>83</v>
      </c>
      <c r="D479" s="198"/>
      <c r="E479" s="151">
        <v>12</v>
      </c>
      <c r="F479" s="138">
        <v>30000</v>
      </c>
      <c r="G479" s="113">
        <f>D479*E479*F479</f>
        <v>0</v>
      </c>
      <c r="H479" s="165"/>
      <c r="I479" s="114" t="s">
        <v>562</v>
      </c>
      <c r="J479" s="114" t="str">
        <f>VLOOKUP(I479,Presupuesto!$B$11:$C$565,2,0)</f>
        <v>CONTRATOS ESPECIALES</v>
      </c>
      <c r="K479" s="98" t="str">
        <f t="shared" si="15"/>
        <v>Posgrado</v>
      </c>
      <c r="L479" s="98" t="s">
        <v>393</v>
      </c>
    </row>
    <row r="480" spans="3:12" x14ac:dyDescent="0.25">
      <c r="C480" s="170" t="s">
        <v>58</v>
      </c>
      <c r="D480" s="162"/>
      <c r="E480" s="153">
        <v>0</v>
      </c>
      <c r="F480" s="117">
        <f>IF(E479=0,"",(G479/E479)/12*E479)</f>
        <v>0</v>
      </c>
      <c r="G480" s="97">
        <f>F480</f>
        <v>0</v>
      </c>
      <c r="H480" s="163"/>
      <c r="I480" s="101" t="s">
        <v>562</v>
      </c>
      <c r="J480" s="101" t="str">
        <f>VLOOKUP(I480,Presupuesto!$B$11:$C$565,2,0)</f>
        <v>CONTRATOS ESPECIALES</v>
      </c>
      <c r="K480" s="98" t="str">
        <f t="shared" si="15"/>
        <v>Posgrado</v>
      </c>
      <c r="L480" s="98" t="s">
        <v>392</v>
      </c>
    </row>
    <row r="481" spans="3:12" ht="15.75" thickBot="1" x14ac:dyDescent="0.3">
      <c r="C481" s="171" t="s">
        <v>59</v>
      </c>
      <c r="D481" s="162"/>
      <c r="E481" s="153">
        <v>0</v>
      </c>
      <c r="F481" s="100">
        <f>IF(E479&lt;6,"",((E479-6)/12)*(G479/E479))</f>
        <v>0</v>
      </c>
      <c r="G481" s="97">
        <f>F481</f>
        <v>0</v>
      </c>
      <c r="H481" s="163"/>
      <c r="I481" s="101" t="s">
        <v>562</v>
      </c>
      <c r="J481" s="101" t="str">
        <f>VLOOKUP(I481,Presupuesto!$B$11:$C$565,2,0)</f>
        <v>CONTRATOS ESPECIALES</v>
      </c>
      <c r="K481" s="98" t="str">
        <f t="shared" si="15"/>
        <v>Posgrado</v>
      </c>
      <c r="L481" s="98" t="s">
        <v>397</v>
      </c>
    </row>
    <row r="482" spans="3:12" ht="15.75" thickBot="1" x14ac:dyDescent="0.3">
      <c r="C482" s="139" t="s">
        <v>60</v>
      </c>
      <c r="D482" s="198"/>
      <c r="E482" s="151">
        <v>12</v>
      </c>
      <c r="F482" s="118">
        <v>30000</v>
      </c>
      <c r="G482" s="113">
        <f>D482*E482*F482</f>
        <v>0</v>
      </c>
      <c r="H482" s="165"/>
      <c r="I482" s="114" t="s">
        <v>703</v>
      </c>
      <c r="J482" s="114" t="str">
        <f>VLOOKUP(I482,Presupuesto!$B$11:$C$565,2,0)</f>
        <v>OTROS SERVICIOS TECNICOS Y PROFESIONALES</v>
      </c>
      <c r="K482" s="98" t="str">
        <f t="shared" si="15"/>
        <v>Posgrado</v>
      </c>
      <c r="L482" s="98" t="s">
        <v>392</v>
      </c>
    </row>
    <row r="483" spans="3:12" x14ac:dyDescent="0.25">
      <c r="C483" s="170" t="s">
        <v>58</v>
      </c>
      <c r="D483" s="162"/>
      <c r="E483" s="153">
        <v>0</v>
      </c>
      <c r="F483" s="100">
        <v>0</v>
      </c>
      <c r="G483" s="97">
        <f>F483</f>
        <v>0</v>
      </c>
      <c r="H483" s="163"/>
      <c r="I483" s="101" t="s">
        <v>703</v>
      </c>
      <c r="J483" s="101" t="str">
        <f>VLOOKUP(I483,Presupuesto!$B$11:$C$565,2,0)</f>
        <v>OTROS SERVICIOS TECNICOS Y PROFESIONALES</v>
      </c>
      <c r="K483" s="98" t="str">
        <f t="shared" si="15"/>
        <v>Posgrado</v>
      </c>
      <c r="L483" s="98" t="s">
        <v>392</v>
      </c>
    </row>
    <row r="484" spans="3:12" ht="15.75" thickBot="1" x14ac:dyDescent="0.3">
      <c r="C484" s="171" t="s">
        <v>59</v>
      </c>
      <c r="D484" s="162"/>
      <c r="E484" s="153">
        <v>0</v>
      </c>
      <c r="F484" s="100">
        <v>0</v>
      </c>
      <c r="G484" s="97">
        <f>F484</f>
        <v>0</v>
      </c>
      <c r="H484" s="163"/>
      <c r="I484" s="101" t="s">
        <v>703</v>
      </c>
      <c r="J484" s="101" t="str">
        <f>VLOOKUP(I484,Presupuesto!$B$11:$C$565,2,0)</f>
        <v>OTROS SERVICIOS TECNICOS Y PROFESIONALES</v>
      </c>
      <c r="K484" s="98" t="str">
        <f t="shared" si="15"/>
        <v>Posgrado</v>
      </c>
      <c r="L484" s="98" t="s">
        <v>392</v>
      </c>
    </row>
    <row r="485" spans="3:12" ht="15.75" thickBot="1" x14ac:dyDescent="0.3">
      <c r="C485" s="139" t="s">
        <v>61</v>
      </c>
      <c r="D485" s="198"/>
      <c r="E485" s="151">
        <v>12</v>
      </c>
      <c r="F485" s="118">
        <v>30000</v>
      </c>
      <c r="G485" s="113">
        <f>D485*E485*F485</f>
        <v>0</v>
      </c>
      <c r="H485" s="165"/>
      <c r="I485" s="114" t="s">
        <v>494</v>
      </c>
      <c r="J485" s="114" t="str">
        <f>VLOOKUP(I485,Presupuesto!$B$11:$C$565,2,0)</f>
        <v>SUELDOS Y SALARIOS PERMANENTES</v>
      </c>
      <c r="K485" s="98" t="str">
        <f t="shared" si="15"/>
        <v>Posgrado</v>
      </c>
      <c r="L485" s="98" t="s">
        <v>392</v>
      </c>
    </row>
    <row r="486" spans="3:12" x14ac:dyDescent="0.25">
      <c r="C486" s="170" t="s">
        <v>58</v>
      </c>
      <c r="D486" s="168"/>
      <c r="E486" s="130">
        <v>0</v>
      </c>
      <c r="F486" s="119">
        <f>IF(E485=0,"",(G485/E485)/12*E485)</f>
        <v>0</v>
      </c>
      <c r="G486" s="120">
        <f>F486</f>
        <v>0</v>
      </c>
      <c r="H486" s="163"/>
      <c r="I486" s="101" t="s">
        <v>514</v>
      </c>
      <c r="J486" s="101" t="str">
        <f>VLOOKUP(I486,Presupuesto!$B$11:$C$565,2,0)</f>
        <v>AGUINALDO Y DECIMO CUARTO MES</v>
      </c>
      <c r="K486" s="98" t="str">
        <f t="shared" si="15"/>
        <v>Posgrado</v>
      </c>
      <c r="L486" s="98" t="s">
        <v>392</v>
      </c>
    </row>
    <row r="487" spans="3:12" ht="15.75" thickBot="1" x14ac:dyDescent="0.3">
      <c r="C487" s="172" t="s">
        <v>59</v>
      </c>
      <c r="D487" s="161"/>
      <c r="E487" s="131">
        <v>0</v>
      </c>
      <c r="F487" s="105">
        <f>IF(E485&lt;6,"",((E485-6)/12)*(G485/E485))</f>
        <v>0</v>
      </c>
      <c r="G487" s="105">
        <f>F487</f>
        <v>0</v>
      </c>
      <c r="H487" s="161"/>
      <c r="I487" s="106" t="s">
        <v>517</v>
      </c>
      <c r="J487" s="124" t="str">
        <f>VLOOKUP(I487,Presupuesto!$B$11:$C$565,2,0)</f>
        <v>DECIMOCUARTO MES</v>
      </c>
      <c r="K487" s="106" t="str">
        <f t="shared" si="15"/>
        <v>Posgrado</v>
      </c>
      <c r="L487" s="124" t="s">
        <v>392</v>
      </c>
    </row>
    <row r="489" spans="3:12" ht="15.75" thickBot="1" x14ac:dyDescent="0.3">
      <c r="K489" s="152"/>
    </row>
    <row r="490" spans="3:12" ht="15.75" thickBot="1" x14ac:dyDescent="0.3">
      <c r="C490" s="69" t="s">
        <v>43</v>
      </c>
      <c r="D490" s="30">
        <f>SUM(G497:G547)</f>
        <v>0</v>
      </c>
      <c r="E490" s="93"/>
      <c r="F490" s="93"/>
      <c r="G490" s="93"/>
      <c r="H490" s="76"/>
      <c r="I490" s="76"/>
      <c r="J490" s="76"/>
      <c r="K490" s="152"/>
    </row>
    <row r="491" spans="3:12" x14ac:dyDescent="0.25">
      <c r="D491" s="31"/>
      <c r="E491" s="93"/>
      <c r="F491" s="93"/>
      <c r="G491" s="93"/>
      <c r="H491" s="76"/>
      <c r="I491" s="76"/>
      <c r="J491" s="76"/>
      <c r="K491" s="152"/>
    </row>
    <row r="492" spans="3:12" x14ac:dyDescent="0.25">
      <c r="D492" s="31"/>
      <c r="E492" s="93"/>
      <c r="F492" s="93"/>
      <c r="G492" s="93"/>
      <c r="H492" s="76"/>
      <c r="I492" s="76"/>
      <c r="J492" s="76"/>
      <c r="K492" s="152"/>
    </row>
    <row r="493" spans="3:12" ht="15.75" x14ac:dyDescent="0.25">
      <c r="C493" s="201" t="s">
        <v>390</v>
      </c>
      <c r="D493" s="368"/>
      <c r="E493" s="93"/>
      <c r="F493" s="93"/>
      <c r="G493" s="93"/>
      <c r="H493" s="76"/>
      <c r="I493" s="76"/>
      <c r="J493" s="76"/>
      <c r="K493" s="152"/>
    </row>
    <row r="494" spans="3:12" ht="18.75" x14ac:dyDescent="0.25">
      <c r="C494" s="209"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#N/A</v>
      </c>
      <c r="D494" s="31"/>
      <c r="E494" s="93"/>
      <c r="F494" s="93"/>
      <c r="G494" s="93"/>
      <c r="H494" s="76"/>
      <c r="I494" s="76"/>
      <c r="J494" s="76"/>
      <c r="K494" s="152"/>
    </row>
    <row r="495" spans="3:12" ht="15.75" thickBot="1" x14ac:dyDescent="0.3">
      <c r="C495" s="176"/>
      <c r="D495" s="31"/>
      <c r="E495" s="93"/>
      <c r="F495" s="93"/>
      <c r="G495" s="93"/>
      <c r="H495" s="76"/>
      <c r="I495" s="76"/>
      <c r="J495" s="76"/>
      <c r="K495" s="152"/>
    </row>
    <row r="496" spans="3:12" ht="30.75" thickBot="1" x14ac:dyDescent="0.3">
      <c r="C496" s="133" t="s">
        <v>44</v>
      </c>
      <c r="D496" s="137" t="s">
        <v>55</v>
      </c>
      <c r="E496" s="169" t="s">
        <v>56</v>
      </c>
      <c r="F496" s="137" t="s">
        <v>57</v>
      </c>
      <c r="G496" s="134" t="s">
        <v>27</v>
      </c>
      <c r="H496" s="132" t="s">
        <v>130</v>
      </c>
      <c r="I496" s="135" t="s">
        <v>46</v>
      </c>
      <c r="J496" s="135" t="s">
        <v>131</v>
      </c>
      <c r="K496" s="135" t="s">
        <v>408</v>
      </c>
      <c r="L496" s="135" t="s">
        <v>409</v>
      </c>
    </row>
    <row r="497" spans="3:12" ht="15.75" thickBot="1" x14ac:dyDescent="0.3">
      <c r="C497" s="136" t="s">
        <v>480</v>
      </c>
      <c r="D497" s="198"/>
      <c r="E497" s="151">
        <v>12</v>
      </c>
      <c r="F497" s="303">
        <f>HLOOKUP($C497,$BZ$2:$CM$3,2,0)</f>
        <v>43674.39</v>
      </c>
      <c r="G497" s="113">
        <f>D497*E497*F497</f>
        <v>0</v>
      </c>
      <c r="H497" s="165"/>
      <c r="I497" s="114" t="s">
        <v>494</v>
      </c>
      <c r="J497" s="114" t="str">
        <f>VLOOKUP(I497,Presupuesto!$B$11:$C$565,2,0)</f>
        <v>SUELDOS Y SALARIOS PERMANENTES</v>
      </c>
      <c r="K497" s="217" t="s">
        <v>1452</v>
      </c>
      <c r="L497" s="98" t="s">
        <v>392</v>
      </c>
    </row>
    <row r="498" spans="3:12" x14ac:dyDescent="0.25">
      <c r="C498" s="170" t="s">
        <v>58</v>
      </c>
      <c r="D498" s="162"/>
      <c r="E498" s="153">
        <v>0</v>
      </c>
      <c r="F498" s="100">
        <f>IF(E497=0,"",(G497/E497)/12*E497)</f>
        <v>0</v>
      </c>
      <c r="G498" s="97">
        <f>F498</f>
        <v>0</v>
      </c>
      <c r="H498" s="163"/>
      <c r="I498" s="116" t="s">
        <v>514</v>
      </c>
      <c r="J498" s="116" t="str">
        <f>VLOOKUP(I498,Presupuesto!$B$11:$C$565,2,0)</f>
        <v>AGUINALDO Y DECIMO CUARTO MES</v>
      </c>
      <c r="K498" s="98" t="str">
        <f t="shared" ref="K498:K529" si="16">$K$497</f>
        <v>Posgrado</v>
      </c>
      <c r="L498" s="98" t="s">
        <v>410</v>
      </c>
    </row>
    <row r="499" spans="3:12" ht="15.75" thickBot="1" x14ac:dyDescent="0.3">
      <c r="C499" s="171" t="s">
        <v>59</v>
      </c>
      <c r="D499" s="162"/>
      <c r="E499" s="153">
        <v>0</v>
      </c>
      <c r="F499" s="117">
        <f>IF(E497&lt;6,"",((E497-6)/12)*(G497/E497))</f>
        <v>0</v>
      </c>
      <c r="G499" s="97">
        <f>F499</f>
        <v>0</v>
      </c>
      <c r="H499" s="163"/>
      <c r="I499" s="101" t="s">
        <v>517</v>
      </c>
      <c r="J499" s="101" t="str">
        <f>VLOOKUP(I499,Presupuesto!$B$11:$C$565,2,0)</f>
        <v>DECIMOCUARTO MES</v>
      </c>
      <c r="K499" s="98" t="str">
        <f t="shared" si="16"/>
        <v>Posgrado</v>
      </c>
      <c r="L499" s="98" t="s">
        <v>393</v>
      </c>
    </row>
    <row r="500" spans="3:12" ht="15.75" thickBot="1" x14ac:dyDescent="0.3">
      <c r="C500" s="136" t="s">
        <v>481</v>
      </c>
      <c r="D500" s="198"/>
      <c r="E500" s="151">
        <v>12</v>
      </c>
      <c r="F500" s="303">
        <f>HLOOKUP($C500,$BZ$2:$CM$3,2,0)</f>
        <v>39703.99</v>
      </c>
      <c r="G500" s="113">
        <f>D500*E500*F500</f>
        <v>0</v>
      </c>
      <c r="H500" s="165"/>
      <c r="I500" s="114" t="s">
        <v>494</v>
      </c>
      <c r="J500" s="114" t="str">
        <f>VLOOKUP(I500,Presupuesto!$B$11:$C$565,2,0)</f>
        <v>SUELDOS Y SALARIOS PERMANENTES</v>
      </c>
      <c r="K500" s="98" t="str">
        <f t="shared" si="16"/>
        <v>Posgrado</v>
      </c>
      <c r="L500" s="98" t="s">
        <v>393</v>
      </c>
    </row>
    <row r="501" spans="3:12" x14ac:dyDescent="0.25">
      <c r="C501" s="170" t="s">
        <v>58</v>
      </c>
      <c r="D501" s="162"/>
      <c r="E501" s="153">
        <v>0</v>
      </c>
      <c r="F501" s="100">
        <f>IF(E500=0,"",(G500/E500)/12*E500)</f>
        <v>0</v>
      </c>
      <c r="G501" s="97">
        <f>F501</f>
        <v>0</v>
      </c>
      <c r="H501" s="163"/>
      <c r="I501" s="116" t="s">
        <v>514</v>
      </c>
      <c r="J501" s="116" t="str">
        <f>VLOOKUP(I501,Presupuesto!$B$11:$C$565,2,0)</f>
        <v>AGUINALDO Y DECIMO CUARTO MES</v>
      </c>
      <c r="K501" s="98" t="str">
        <f t="shared" si="16"/>
        <v>Posgrado</v>
      </c>
      <c r="L501" s="98" t="s">
        <v>393</v>
      </c>
    </row>
    <row r="502" spans="3:12" ht="15.75" thickBot="1" x14ac:dyDescent="0.3">
      <c r="C502" s="171" t="s">
        <v>59</v>
      </c>
      <c r="D502" s="162"/>
      <c r="E502" s="153">
        <v>0</v>
      </c>
      <c r="F502" s="117">
        <f>IF(E500&lt;6,"",((E500-6)/12)*(G500/E500))</f>
        <v>0</v>
      </c>
      <c r="G502" s="97">
        <f>F502</f>
        <v>0</v>
      </c>
      <c r="H502" s="163"/>
      <c r="I502" s="101" t="s">
        <v>517</v>
      </c>
      <c r="J502" s="101" t="str">
        <f>VLOOKUP(I502,Presupuesto!$B$11:$C$565,2,0)</f>
        <v>DECIMOCUARTO MES</v>
      </c>
      <c r="K502" s="98" t="str">
        <f t="shared" si="16"/>
        <v>Posgrado</v>
      </c>
      <c r="L502" s="98" t="s">
        <v>393</v>
      </c>
    </row>
    <row r="503" spans="3:12" ht="15.75" thickBot="1" x14ac:dyDescent="0.3">
      <c r="C503" s="136" t="s">
        <v>482</v>
      </c>
      <c r="D503" s="198"/>
      <c r="E503" s="151">
        <v>12</v>
      </c>
      <c r="F503" s="303">
        <f>HLOOKUP($C503,$BZ$2:$CM$3,2,0)</f>
        <v>35733.589999999997</v>
      </c>
      <c r="G503" s="113">
        <f>D503*E503*F503</f>
        <v>0</v>
      </c>
      <c r="H503" s="165"/>
      <c r="I503" s="114" t="s">
        <v>494</v>
      </c>
      <c r="J503" s="114" t="str">
        <f>VLOOKUP(I503,Presupuesto!$B$11:$C$565,2,0)</f>
        <v>SUELDOS Y SALARIOS PERMANENTES</v>
      </c>
      <c r="K503" s="98" t="str">
        <f t="shared" si="16"/>
        <v>Posgrado</v>
      </c>
      <c r="L503" s="98" t="s">
        <v>393</v>
      </c>
    </row>
    <row r="504" spans="3:12" x14ac:dyDescent="0.25">
      <c r="C504" s="170" t="s">
        <v>58</v>
      </c>
      <c r="D504" s="162"/>
      <c r="E504" s="153">
        <v>0</v>
      </c>
      <c r="F504" s="100">
        <f>IF(E503=0,"",(G503/E503)/12*E503)</f>
        <v>0</v>
      </c>
      <c r="G504" s="97">
        <f>F504</f>
        <v>0</v>
      </c>
      <c r="H504" s="163"/>
      <c r="I504" s="116" t="s">
        <v>514</v>
      </c>
      <c r="J504" s="116" t="str">
        <f>VLOOKUP(I504,Presupuesto!$B$11:$C$565,2,0)</f>
        <v>AGUINALDO Y DECIMO CUARTO MES</v>
      </c>
      <c r="K504" s="98" t="str">
        <f t="shared" si="16"/>
        <v>Posgrado</v>
      </c>
      <c r="L504" s="98" t="s">
        <v>393</v>
      </c>
    </row>
    <row r="505" spans="3:12" ht="15.75" thickBot="1" x14ac:dyDescent="0.3">
      <c r="C505" s="171" t="s">
        <v>59</v>
      </c>
      <c r="D505" s="162"/>
      <c r="E505" s="153">
        <v>0</v>
      </c>
      <c r="F505" s="117">
        <f>IF(E503&lt;6,"",((E503-6)/12)*(G503/E503))</f>
        <v>0</v>
      </c>
      <c r="G505" s="97">
        <f>F505</f>
        <v>0</v>
      </c>
      <c r="H505" s="163"/>
      <c r="I505" s="101" t="s">
        <v>517</v>
      </c>
      <c r="J505" s="101" t="str">
        <f>VLOOKUP(I505,Presupuesto!$B$11:$C$565,2,0)</f>
        <v>DECIMOCUARTO MES</v>
      </c>
      <c r="K505" s="98" t="str">
        <f t="shared" si="16"/>
        <v>Posgrado</v>
      </c>
      <c r="L505" s="98" t="s">
        <v>393</v>
      </c>
    </row>
    <row r="506" spans="3:12" ht="15.75" thickBot="1" x14ac:dyDescent="0.3">
      <c r="C506" s="136" t="s">
        <v>483</v>
      </c>
      <c r="D506" s="198"/>
      <c r="E506" s="151">
        <v>12</v>
      </c>
      <c r="F506" s="303">
        <f>HLOOKUP($C506,$BZ$2:$CM$3,2,0)</f>
        <v>31763.19</v>
      </c>
      <c r="G506" s="113">
        <f>D506*E506*F506</f>
        <v>0</v>
      </c>
      <c r="H506" s="165"/>
      <c r="I506" s="114" t="s">
        <v>494</v>
      </c>
      <c r="J506" s="114" t="str">
        <f>VLOOKUP(I506,Presupuesto!$B$11:$C$565,2,0)</f>
        <v>SUELDOS Y SALARIOS PERMANENTES</v>
      </c>
      <c r="K506" s="98" t="str">
        <f t="shared" si="16"/>
        <v>Posgrado</v>
      </c>
      <c r="L506" s="98" t="s">
        <v>393</v>
      </c>
    </row>
    <row r="507" spans="3:12" x14ac:dyDescent="0.25">
      <c r="C507" s="170" t="s">
        <v>58</v>
      </c>
      <c r="D507" s="162"/>
      <c r="E507" s="153">
        <v>0</v>
      </c>
      <c r="F507" s="100">
        <f>IF(E506=0,"",(G506/E506)/12*E506)</f>
        <v>0</v>
      </c>
      <c r="G507" s="97">
        <f>F507</f>
        <v>0</v>
      </c>
      <c r="H507" s="163"/>
      <c r="I507" s="116" t="s">
        <v>514</v>
      </c>
      <c r="J507" s="116" t="str">
        <f>VLOOKUP(I507,Presupuesto!$B$11:$C$565,2,0)</f>
        <v>AGUINALDO Y DECIMO CUARTO MES</v>
      </c>
      <c r="K507" s="98" t="str">
        <f t="shared" si="16"/>
        <v>Posgrado</v>
      </c>
      <c r="L507" s="98" t="s">
        <v>393</v>
      </c>
    </row>
    <row r="508" spans="3:12" ht="15.75" thickBot="1" x14ac:dyDescent="0.3">
      <c r="C508" s="171" t="s">
        <v>59</v>
      </c>
      <c r="D508" s="162"/>
      <c r="E508" s="153">
        <v>0</v>
      </c>
      <c r="F508" s="117">
        <f>IF(E506&lt;6,"",((E506-6)/12)*(G506/E506))</f>
        <v>0</v>
      </c>
      <c r="G508" s="97">
        <f>F508</f>
        <v>0</v>
      </c>
      <c r="H508" s="163"/>
      <c r="I508" s="101" t="s">
        <v>517</v>
      </c>
      <c r="J508" s="101" t="str">
        <f>VLOOKUP(I508,Presupuesto!$B$11:$C$565,2,0)</f>
        <v>DECIMOCUARTO MES</v>
      </c>
      <c r="K508" s="98" t="str">
        <f t="shared" si="16"/>
        <v>Posgrado</v>
      </c>
      <c r="L508" s="98" t="s">
        <v>393</v>
      </c>
    </row>
    <row r="509" spans="3:12" ht="15.75" thickBot="1" x14ac:dyDescent="0.3">
      <c r="C509" s="136" t="s">
        <v>484</v>
      </c>
      <c r="D509" s="198"/>
      <c r="E509" s="151">
        <v>12</v>
      </c>
      <c r="F509" s="303">
        <f>HLOOKUP($C509,$BZ$2:$CM$3,2,0)</f>
        <v>29777.99</v>
      </c>
      <c r="G509" s="113">
        <f>D509*E509*F509</f>
        <v>0</v>
      </c>
      <c r="H509" s="165"/>
      <c r="I509" s="114" t="s">
        <v>494</v>
      </c>
      <c r="J509" s="114" t="str">
        <f>VLOOKUP(I509,Presupuesto!$B$11:$C$565,2,0)</f>
        <v>SUELDOS Y SALARIOS PERMANENTES</v>
      </c>
      <c r="K509" s="98" t="str">
        <f t="shared" si="16"/>
        <v>Posgrado</v>
      </c>
      <c r="L509" s="98" t="s">
        <v>393</v>
      </c>
    </row>
    <row r="510" spans="3:12" x14ac:dyDescent="0.25">
      <c r="C510" s="170" t="s">
        <v>58</v>
      </c>
      <c r="D510" s="162"/>
      <c r="E510" s="153">
        <v>0</v>
      </c>
      <c r="F510" s="100">
        <f>IF(E509=0,"",(G509/E509)/12*E509)</f>
        <v>0</v>
      </c>
      <c r="G510" s="97">
        <f>F510</f>
        <v>0</v>
      </c>
      <c r="H510" s="163"/>
      <c r="I510" s="116" t="s">
        <v>514</v>
      </c>
      <c r="J510" s="116" t="str">
        <f>VLOOKUP(I510,Presupuesto!$B$11:$C$565,2,0)</f>
        <v>AGUINALDO Y DECIMO CUARTO MES</v>
      </c>
      <c r="K510" s="98" t="str">
        <f t="shared" si="16"/>
        <v>Posgrado</v>
      </c>
      <c r="L510" s="98" t="s">
        <v>393</v>
      </c>
    </row>
    <row r="511" spans="3:12" ht="15.75" thickBot="1" x14ac:dyDescent="0.3">
      <c r="C511" s="171" t="s">
        <v>59</v>
      </c>
      <c r="D511" s="162"/>
      <c r="E511" s="153">
        <v>0</v>
      </c>
      <c r="F511" s="117">
        <f>IF(E509&lt;6,"",((E509-6)/12)*(G509/E509))</f>
        <v>0</v>
      </c>
      <c r="G511" s="97">
        <f>F511</f>
        <v>0</v>
      </c>
      <c r="H511" s="163"/>
      <c r="I511" s="101" t="s">
        <v>517</v>
      </c>
      <c r="J511" s="101" t="str">
        <f>VLOOKUP(I511,Presupuesto!$B$11:$C$565,2,0)</f>
        <v>DECIMOCUARTO MES</v>
      </c>
      <c r="K511" s="98" t="str">
        <f t="shared" si="16"/>
        <v>Posgrado</v>
      </c>
      <c r="L511" s="98" t="s">
        <v>393</v>
      </c>
    </row>
    <row r="512" spans="3:12" ht="15.75" thickBot="1" x14ac:dyDescent="0.3">
      <c r="C512" s="136" t="s">
        <v>485</v>
      </c>
      <c r="D512" s="198"/>
      <c r="E512" s="151">
        <v>12</v>
      </c>
      <c r="F512" s="303">
        <f>HLOOKUP($C512,$BZ$2:$CM$3,2,0)</f>
        <v>27792.79</v>
      </c>
      <c r="G512" s="113">
        <f>D512*E512*F512</f>
        <v>0</v>
      </c>
      <c r="H512" s="165"/>
      <c r="I512" s="114" t="s">
        <v>494</v>
      </c>
      <c r="J512" s="114" t="str">
        <f>VLOOKUP(I512,Presupuesto!$B$11:$C$565,2,0)</f>
        <v>SUELDOS Y SALARIOS PERMANENTES</v>
      </c>
      <c r="K512" s="98" t="str">
        <f t="shared" si="16"/>
        <v>Posgrado</v>
      </c>
      <c r="L512" s="98" t="s">
        <v>393</v>
      </c>
    </row>
    <row r="513" spans="3:12" x14ac:dyDescent="0.25">
      <c r="C513" s="170" t="s">
        <v>58</v>
      </c>
      <c r="D513" s="162"/>
      <c r="E513" s="153">
        <v>0</v>
      </c>
      <c r="F513" s="100">
        <f>IF(E512=0,"",(G512/E512)/12*E512)</f>
        <v>0</v>
      </c>
      <c r="G513" s="97">
        <f>F513</f>
        <v>0</v>
      </c>
      <c r="H513" s="163"/>
      <c r="I513" s="116" t="s">
        <v>514</v>
      </c>
      <c r="J513" s="116" t="str">
        <f>VLOOKUP(I513,Presupuesto!$B$11:$C$565,2,0)</f>
        <v>AGUINALDO Y DECIMO CUARTO MES</v>
      </c>
      <c r="K513" s="98" t="str">
        <f t="shared" si="16"/>
        <v>Posgrado</v>
      </c>
      <c r="L513" s="98" t="s">
        <v>393</v>
      </c>
    </row>
    <row r="514" spans="3:12" ht="15.75" thickBot="1" x14ac:dyDescent="0.3">
      <c r="C514" s="171" t="s">
        <v>59</v>
      </c>
      <c r="D514" s="162"/>
      <c r="E514" s="153">
        <v>0</v>
      </c>
      <c r="F514" s="117">
        <f>IF(E512&lt;6,"",((E512-6)/12)*(G512/E512))</f>
        <v>0</v>
      </c>
      <c r="G514" s="97">
        <f>F514</f>
        <v>0</v>
      </c>
      <c r="H514" s="163"/>
      <c r="I514" s="101" t="s">
        <v>517</v>
      </c>
      <c r="J514" s="101" t="str">
        <f>VLOOKUP(I514,Presupuesto!$B$11:$C$565,2,0)</f>
        <v>DECIMOCUARTO MES</v>
      </c>
      <c r="K514" s="98" t="str">
        <f t="shared" si="16"/>
        <v>Posgrado</v>
      </c>
      <c r="L514" s="98" t="s">
        <v>393</v>
      </c>
    </row>
    <row r="515" spans="3:12" ht="15.75" thickBot="1" x14ac:dyDescent="0.3">
      <c r="C515" s="136" t="s">
        <v>486</v>
      </c>
      <c r="D515" s="198"/>
      <c r="E515" s="151">
        <v>12</v>
      </c>
      <c r="F515" s="303">
        <f>HLOOKUP($C515,$BZ$2:$CM$3,2,0)</f>
        <v>18859.39</v>
      </c>
      <c r="G515" s="113">
        <f>D515*E515*F515</f>
        <v>0</v>
      </c>
      <c r="H515" s="165"/>
      <c r="I515" s="114" t="s">
        <v>494</v>
      </c>
      <c r="J515" s="114" t="str">
        <f>VLOOKUP(I515,Presupuesto!$B$11:$C$565,2,0)</f>
        <v>SUELDOS Y SALARIOS PERMANENTES</v>
      </c>
      <c r="K515" s="98" t="str">
        <f t="shared" si="16"/>
        <v>Posgrado</v>
      </c>
      <c r="L515" s="98" t="s">
        <v>393</v>
      </c>
    </row>
    <row r="516" spans="3:12" x14ac:dyDescent="0.25">
      <c r="C516" s="170" t="s">
        <v>58</v>
      </c>
      <c r="D516" s="162"/>
      <c r="E516" s="153">
        <v>0</v>
      </c>
      <c r="F516" s="100">
        <f>IF(E515=0,"",(G515/E515)/12*E515)</f>
        <v>0</v>
      </c>
      <c r="G516" s="97">
        <f>F516</f>
        <v>0</v>
      </c>
      <c r="H516" s="163"/>
      <c r="I516" s="116" t="s">
        <v>514</v>
      </c>
      <c r="J516" s="116" t="str">
        <f>VLOOKUP(I516,Presupuesto!$B$11:$C$565,2,0)</f>
        <v>AGUINALDO Y DECIMO CUARTO MES</v>
      </c>
      <c r="K516" s="98" t="str">
        <f t="shared" si="16"/>
        <v>Posgrado</v>
      </c>
      <c r="L516" s="98" t="s">
        <v>393</v>
      </c>
    </row>
    <row r="517" spans="3:12" ht="15.75" thickBot="1" x14ac:dyDescent="0.3">
      <c r="C517" s="171" t="s">
        <v>59</v>
      </c>
      <c r="D517" s="162"/>
      <c r="E517" s="153">
        <v>0</v>
      </c>
      <c r="F517" s="117">
        <f>IF(E515&lt;6,"",((E515-6)/12)*(G515/E515))</f>
        <v>0</v>
      </c>
      <c r="G517" s="97">
        <f>F517</f>
        <v>0</v>
      </c>
      <c r="H517" s="163"/>
      <c r="I517" s="101" t="s">
        <v>517</v>
      </c>
      <c r="J517" s="101" t="str">
        <f>VLOOKUP(I517,Presupuesto!$B$11:$C$565,2,0)</f>
        <v>DECIMOCUARTO MES</v>
      </c>
      <c r="K517" s="98" t="str">
        <f t="shared" si="16"/>
        <v>Posgrado</v>
      </c>
      <c r="L517" s="98" t="s">
        <v>393</v>
      </c>
    </row>
    <row r="518" spans="3:12" ht="15.75" thickBot="1" x14ac:dyDescent="0.3">
      <c r="C518" s="136" t="s">
        <v>487</v>
      </c>
      <c r="D518" s="198"/>
      <c r="E518" s="151">
        <v>12</v>
      </c>
      <c r="F518" s="303">
        <f>HLOOKUP($C518,$BZ$2:$CM$3,2,0)</f>
        <v>17866.8</v>
      </c>
      <c r="G518" s="113">
        <f>D518*E518*F518</f>
        <v>0</v>
      </c>
      <c r="H518" s="165"/>
      <c r="I518" s="114" t="s">
        <v>494</v>
      </c>
      <c r="J518" s="114" t="str">
        <f>VLOOKUP(I518,Presupuesto!$B$11:$C$565,2,0)</f>
        <v>SUELDOS Y SALARIOS PERMANENTES</v>
      </c>
      <c r="K518" s="98" t="str">
        <f t="shared" si="16"/>
        <v>Posgrado</v>
      </c>
      <c r="L518" s="98" t="s">
        <v>393</v>
      </c>
    </row>
    <row r="519" spans="3:12" x14ac:dyDescent="0.25">
      <c r="C519" s="170" t="s">
        <v>58</v>
      </c>
      <c r="D519" s="162"/>
      <c r="E519" s="153">
        <v>0</v>
      </c>
      <c r="F519" s="100">
        <f>IF(E518=0,"",(G518/E518)/12*E518)</f>
        <v>0</v>
      </c>
      <c r="G519" s="97">
        <f>F519</f>
        <v>0</v>
      </c>
      <c r="H519" s="163"/>
      <c r="I519" s="116" t="s">
        <v>514</v>
      </c>
      <c r="J519" s="116" t="str">
        <f>VLOOKUP(I519,Presupuesto!$B$11:$C$565,2,0)</f>
        <v>AGUINALDO Y DECIMO CUARTO MES</v>
      </c>
      <c r="K519" s="98" t="str">
        <f t="shared" si="16"/>
        <v>Posgrado</v>
      </c>
      <c r="L519" s="98" t="s">
        <v>393</v>
      </c>
    </row>
    <row r="520" spans="3:12" ht="15.75" thickBot="1" x14ac:dyDescent="0.3">
      <c r="C520" s="171" t="s">
        <v>59</v>
      </c>
      <c r="D520" s="162"/>
      <c r="E520" s="153">
        <v>0</v>
      </c>
      <c r="F520" s="117">
        <f>IF(E518&lt;6,"",((E518-6)/12)*(G518/E518))</f>
        <v>0</v>
      </c>
      <c r="G520" s="97">
        <f>F520</f>
        <v>0</v>
      </c>
      <c r="H520" s="163"/>
      <c r="I520" s="101" t="s">
        <v>517</v>
      </c>
      <c r="J520" s="101" t="str">
        <f>VLOOKUP(I520,Presupuesto!$B$11:$C$565,2,0)</f>
        <v>DECIMOCUARTO MES</v>
      </c>
      <c r="K520" s="98" t="str">
        <f t="shared" si="16"/>
        <v>Posgrado</v>
      </c>
      <c r="L520" s="98" t="s">
        <v>393</v>
      </c>
    </row>
    <row r="521" spans="3:12" ht="15.75" thickBot="1" x14ac:dyDescent="0.3">
      <c r="C521" s="136" t="s">
        <v>488</v>
      </c>
      <c r="D521" s="198"/>
      <c r="E521" s="151">
        <v>12</v>
      </c>
      <c r="F521" s="303">
        <f>HLOOKUP($C521,$BZ$2:$CM$3,2,0)</f>
        <v>13896.4</v>
      </c>
      <c r="G521" s="113">
        <f>D521*E521*F521</f>
        <v>0</v>
      </c>
      <c r="H521" s="165"/>
      <c r="I521" s="114" t="s">
        <v>494</v>
      </c>
      <c r="J521" s="114" t="str">
        <f>VLOOKUP(I521,Presupuesto!$B$11:$C$565,2,0)</f>
        <v>SUELDOS Y SALARIOS PERMANENTES</v>
      </c>
      <c r="K521" s="98" t="str">
        <f t="shared" si="16"/>
        <v>Posgrado</v>
      </c>
      <c r="L521" s="98" t="s">
        <v>393</v>
      </c>
    </row>
    <row r="522" spans="3:12" x14ac:dyDescent="0.25">
      <c r="C522" s="170" t="s">
        <v>58</v>
      </c>
      <c r="D522" s="162"/>
      <c r="E522" s="153">
        <v>0</v>
      </c>
      <c r="F522" s="100">
        <f>IF(E521=0,"",(G521/E521)/12*E521)</f>
        <v>0</v>
      </c>
      <c r="G522" s="97">
        <f>F522</f>
        <v>0</v>
      </c>
      <c r="H522" s="163"/>
      <c r="I522" s="116" t="s">
        <v>514</v>
      </c>
      <c r="J522" s="116" t="str">
        <f>VLOOKUP(I522,Presupuesto!$B$11:$C$565,2,0)</f>
        <v>AGUINALDO Y DECIMO CUARTO MES</v>
      </c>
      <c r="K522" s="98" t="str">
        <f t="shared" si="16"/>
        <v>Posgrado</v>
      </c>
      <c r="L522" s="98" t="s">
        <v>393</v>
      </c>
    </row>
    <row r="523" spans="3:12" ht="15.75" thickBot="1" x14ac:dyDescent="0.3">
      <c r="C523" s="171" t="s">
        <v>59</v>
      </c>
      <c r="D523" s="162"/>
      <c r="E523" s="153">
        <v>0</v>
      </c>
      <c r="F523" s="117">
        <f>IF(E521&lt;6,"",((E521-6)/12)*(G521/E521))</f>
        <v>0</v>
      </c>
      <c r="G523" s="97">
        <f>F523</f>
        <v>0</v>
      </c>
      <c r="H523" s="163"/>
      <c r="I523" s="101" t="s">
        <v>517</v>
      </c>
      <c r="J523" s="101" t="str">
        <f>VLOOKUP(I523,Presupuesto!$B$11:$C$565,2,0)</f>
        <v>DECIMOCUARTO MES</v>
      </c>
      <c r="K523" s="98" t="str">
        <f t="shared" si="16"/>
        <v>Posgrado</v>
      </c>
      <c r="L523" s="98" t="s">
        <v>393</v>
      </c>
    </row>
    <row r="524" spans="3:12" ht="15.75" thickBot="1" x14ac:dyDescent="0.3">
      <c r="C524" s="136" t="s">
        <v>489</v>
      </c>
      <c r="D524" s="198"/>
      <c r="E524" s="151">
        <v>12</v>
      </c>
      <c r="F524" s="303">
        <f>HLOOKUP($C524,$BZ$2:$CM$3,2,0)</f>
        <v>15004.09</v>
      </c>
      <c r="G524" s="113">
        <f>D524*E524*F524</f>
        <v>0</v>
      </c>
      <c r="H524" s="165"/>
      <c r="I524" s="114" t="s">
        <v>494</v>
      </c>
      <c r="J524" s="114" t="str">
        <f>VLOOKUP(I524,Presupuesto!$B$11:$C$565,2,0)</f>
        <v>SUELDOS Y SALARIOS PERMANENTES</v>
      </c>
      <c r="K524" s="98" t="str">
        <f t="shared" si="16"/>
        <v>Posgrado</v>
      </c>
      <c r="L524" s="98" t="s">
        <v>393</v>
      </c>
    </row>
    <row r="525" spans="3:12" x14ac:dyDescent="0.25">
      <c r="C525" s="170" t="s">
        <v>58</v>
      </c>
      <c r="D525" s="162"/>
      <c r="E525" s="153">
        <v>0</v>
      </c>
      <c r="F525" s="100">
        <f>IF(E524=0,"",(G524/E524)/12*E524)</f>
        <v>0</v>
      </c>
      <c r="G525" s="97">
        <f>F525</f>
        <v>0</v>
      </c>
      <c r="H525" s="163"/>
      <c r="I525" s="116" t="s">
        <v>514</v>
      </c>
      <c r="J525" s="116" t="str">
        <f>VLOOKUP(I525,Presupuesto!$B$11:$C$565,2,0)</f>
        <v>AGUINALDO Y DECIMO CUARTO MES</v>
      </c>
      <c r="K525" s="98" t="str">
        <f t="shared" si="16"/>
        <v>Posgrado</v>
      </c>
      <c r="L525" s="98" t="s">
        <v>393</v>
      </c>
    </row>
    <row r="526" spans="3:12" ht="15.75" thickBot="1" x14ac:dyDescent="0.3">
      <c r="C526" s="171" t="s">
        <v>59</v>
      </c>
      <c r="D526" s="162"/>
      <c r="E526" s="153">
        <v>0</v>
      </c>
      <c r="F526" s="117">
        <f>IF(E524&lt;6,"",((E524-6)/12)*(G524/E524))</f>
        <v>0</v>
      </c>
      <c r="G526" s="97">
        <f>F526</f>
        <v>0</v>
      </c>
      <c r="H526" s="163"/>
      <c r="I526" s="101" t="s">
        <v>517</v>
      </c>
      <c r="J526" s="101" t="str">
        <f>VLOOKUP(I526,Presupuesto!$B$11:$C$565,2,0)</f>
        <v>DECIMOCUARTO MES</v>
      </c>
      <c r="K526" s="98" t="str">
        <f t="shared" si="16"/>
        <v>Posgrado</v>
      </c>
      <c r="L526" s="98" t="s">
        <v>393</v>
      </c>
    </row>
    <row r="527" spans="3:12" ht="15.75" thickBot="1" x14ac:dyDescent="0.3">
      <c r="C527" s="136" t="s">
        <v>490</v>
      </c>
      <c r="D527" s="198"/>
      <c r="E527" s="151">
        <v>12</v>
      </c>
      <c r="F527" s="303">
        <f>HLOOKUP($C527,$BZ$2:$CM$3,2,0)</f>
        <v>13238.9</v>
      </c>
      <c r="G527" s="113">
        <f>D527*E527*F527</f>
        <v>0</v>
      </c>
      <c r="H527" s="165"/>
      <c r="I527" s="114" t="s">
        <v>494</v>
      </c>
      <c r="J527" s="114" t="str">
        <f>VLOOKUP(I527,Presupuesto!$B$11:$C$565,2,0)</f>
        <v>SUELDOS Y SALARIOS PERMANENTES</v>
      </c>
      <c r="K527" s="98" t="str">
        <f t="shared" si="16"/>
        <v>Posgrado</v>
      </c>
      <c r="L527" s="98" t="s">
        <v>393</v>
      </c>
    </row>
    <row r="528" spans="3:12" x14ac:dyDescent="0.25">
      <c r="C528" s="170" t="s">
        <v>58</v>
      </c>
      <c r="D528" s="162"/>
      <c r="E528" s="153">
        <v>0</v>
      </c>
      <c r="F528" s="100">
        <f>IF(E527=0,"",(G527/E527)/12*E527)</f>
        <v>0</v>
      </c>
      <c r="G528" s="97">
        <f>F528</f>
        <v>0</v>
      </c>
      <c r="H528" s="163"/>
      <c r="I528" s="116" t="s">
        <v>514</v>
      </c>
      <c r="J528" s="116" t="str">
        <f>VLOOKUP(I528,Presupuesto!$B$11:$C$565,2,0)</f>
        <v>AGUINALDO Y DECIMO CUARTO MES</v>
      </c>
      <c r="K528" s="98" t="str">
        <f t="shared" si="16"/>
        <v>Posgrado</v>
      </c>
      <c r="L528" s="98" t="s">
        <v>393</v>
      </c>
    </row>
    <row r="529" spans="3:12" ht="15.75" thickBot="1" x14ac:dyDescent="0.3">
      <c r="C529" s="171" t="s">
        <v>59</v>
      </c>
      <c r="D529" s="162"/>
      <c r="E529" s="153">
        <v>0</v>
      </c>
      <c r="F529" s="117">
        <f>IF(E527&lt;6,"",((E527-6)/12)*(G527/E527))</f>
        <v>0</v>
      </c>
      <c r="G529" s="97">
        <f>F529</f>
        <v>0</v>
      </c>
      <c r="H529" s="163"/>
      <c r="I529" s="101" t="s">
        <v>517</v>
      </c>
      <c r="J529" s="101" t="str">
        <f>VLOOKUP(I529,Presupuesto!$B$11:$C$565,2,0)</f>
        <v>DECIMOCUARTO MES</v>
      </c>
      <c r="K529" s="98" t="str">
        <f t="shared" si="16"/>
        <v>Posgrado</v>
      </c>
      <c r="L529" s="98" t="s">
        <v>393</v>
      </c>
    </row>
    <row r="530" spans="3:12" ht="15.75" thickBot="1" x14ac:dyDescent="0.3">
      <c r="C530" s="136" t="s">
        <v>491</v>
      </c>
      <c r="D530" s="198"/>
      <c r="E530" s="151">
        <v>12</v>
      </c>
      <c r="F530" s="303">
        <f>HLOOKUP($C530,$BZ$2:$CM$3,2,0)</f>
        <v>12356.31</v>
      </c>
      <c r="G530" s="113">
        <f>D530*E530*F530</f>
        <v>0</v>
      </c>
      <c r="H530" s="165"/>
      <c r="I530" s="114" t="s">
        <v>494</v>
      </c>
      <c r="J530" s="114" t="str">
        <f>VLOOKUP(I530,Presupuesto!$B$11:$C$565,2,0)</f>
        <v>SUELDOS Y SALARIOS PERMANENTES</v>
      </c>
      <c r="K530" s="98" t="str">
        <f t="shared" ref="K530:K547" si="17">$K$497</f>
        <v>Posgrado</v>
      </c>
      <c r="L530" s="98" t="s">
        <v>393</v>
      </c>
    </row>
    <row r="531" spans="3:12" x14ac:dyDescent="0.25">
      <c r="C531" s="170" t="s">
        <v>58</v>
      </c>
      <c r="D531" s="162"/>
      <c r="E531" s="153">
        <v>0</v>
      </c>
      <c r="F531" s="100">
        <f>IF(E530=0,"",(G530/E530)/12*E530)</f>
        <v>0</v>
      </c>
      <c r="G531" s="97">
        <f>F531</f>
        <v>0</v>
      </c>
      <c r="H531" s="163"/>
      <c r="I531" s="116" t="s">
        <v>514</v>
      </c>
      <c r="J531" s="116" t="str">
        <f>VLOOKUP(I531,Presupuesto!$B$11:$C$565,2,0)</f>
        <v>AGUINALDO Y DECIMO CUARTO MES</v>
      </c>
      <c r="K531" s="98" t="str">
        <f t="shared" si="17"/>
        <v>Posgrado</v>
      </c>
      <c r="L531" s="98" t="s">
        <v>393</v>
      </c>
    </row>
    <row r="532" spans="3:12" ht="15.75" thickBot="1" x14ac:dyDescent="0.3">
      <c r="C532" s="171" t="s">
        <v>59</v>
      </c>
      <c r="D532" s="162"/>
      <c r="E532" s="153">
        <v>0</v>
      </c>
      <c r="F532" s="117">
        <f>IF(E530&lt;6,"",((E530-6)/12)*(G530/E530))</f>
        <v>0</v>
      </c>
      <c r="G532" s="97">
        <f>F532</f>
        <v>0</v>
      </c>
      <c r="H532" s="163"/>
      <c r="I532" s="101" t="s">
        <v>517</v>
      </c>
      <c r="J532" s="101" t="str">
        <f>VLOOKUP(I532,Presupuesto!$B$11:$C$565,2,0)</f>
        <v>DECIMOCUARTO MES</v>
      </c>
      <c r="K532" s="98" t="str">
        <f t="shared" si="17"/>
        <v>Posgrado</v>
      </c>
      <c r="L532" s="98" t="s">
        <v>393</v>
      </c>
    </row>
    <row r="533" spans="3:12" ht="15.75" thickBot="1" x14ac:dyDescent="0.3">
      <c r="C533" s="136" t="s">
        <v>492</v>
      </c>
      <c r="D533" s="198"/>
      <c r="E533" s="151">
        <v>12</v>
      </c>
      <c r="F533" s="303">
        <f>HLOOKUP($C533,$BZ$2:$CM$3,2,0)</f>
        <v>463.22</v>
      </c>
      <c r="G533" s="113">
        <f>D533*E533*F533</f>
        <v>0</v>
      </c>
      <c r="H533" s="165"/>
      <c r="I533" s="114" t="s">
        <v>494</v>
      </c>
      <c r="J533" s="114" t="str">
        <f>VLOOKUP(I533,Presupuesto!$B$11:$C$565,2,0)</f>
        <v>SUELDOS Y SALARIOS PERMANENTES</v>
      </c>
      <c r="K533" s="98" t="str">
        <f t="shared" si="17"/>
        <v>Posgrado</v>
      </c>
      <c r="L533" s="98" t="s">
        <v>393</v>
      </c>
    </row>
    <row r="534" spans="3:12" x14ac:dyDescent="0.25">
      <c r="C534" s="170" t="s">
        <v>58</v>
      </c>
      <c r="D534" s="162"/>
      <c r="E534" s="153">
        <v>0</v>
      </c>
      <c r="F534" s="100">
        <f>IF(E533=0,"",(G533/E533)/12*E533)</f>
        <v>0</v>
      </c>
      <c r="G534" s="97">
        <f>F534</f>
        <v>0</v>
      </c>
      <c r="H534" s="163"/>
      <c r="I534" s="116" t="s">
        <v>514</v>
      </c>
      <c r="J534" s="116" t="str">
        <f>VLOOKUP(I534,Presupuesto!$B$11:$C$565,2,0)</f>
        <v>AGUINALDO Y DECIMO CUARTO MES</v>
      </c>
      <c r="K534" s="98" t="str">
        <f t="shared" si="17"/>
        <v>Posgrado</v>
      </c>
      <c r="L534" s="98" t="s">
        <v>393</v>
      </c>
    </row>
    <row r="535" spans="3:12" ht="15.75" thickBot="1" x14ac:dyDescent="0.3">
      <c r="C535" s="171" t="s">
        <v>59</v>
      </c>
      <c r="D535" s="162"/>
      <c r="E535" s="153">
        <v>0</v>
      </c>
      <c r="F535" s="117">
        <f>IF(E533&lt;6,"",((E533-6)/12)*(G533/E533))</f>
        <v>0</v>
      </c>
      <c r="G535" s="97">
        <f>F535</f>
        <v>0</v>
      </c>
      <c r="H535" s="163"/>
      <c r="I535" s="101" t="s">
        <v>517</v>
      </c>
      <c r="J535" s="101" t="str">
        <f>VLOOKUP(I535,Presupuesto!$B$11:$C$565,2,0)</f>
        <v>DECIMOCUARTO MES</v>
      </c>
      <c r="K535" s="98" t="str">
        <f t="shared" si="17"/>
        <v>Posgrado</v>
      </c>
      <c r="L535" s="98" t="s">
        <v>393</v>
      </c>
    </row>
    <row r="536" spans="3:12" ht="15.75" thickBot="1" x14ac:dyDescent="0.3">
      <c r="C536" s="136" t="s">
        <v>493</v>
      </c>
      <c r="D536" s="198"/>
      <c r="E536" s="151">
        <v>12</v>
      </c>
      <c r="F536" s="303">
        <f>HLOOKUP($C536,$BZ$2:$CM$3,2,0)</f>
        <v>2007.3</v>
      </c>
      <c r="G536" s="113">
        <f>D536*E536*F536</f>
        <v>0</v>
      </c>
      <c r="H536" s="165"/>
      <c r="I536" s="114" t="s">
        <v>494</v>
      </c>
      <c r="J536" s="114" t="str">
        <f>VLOOKUP(I536,Presupuesto!$B$11:$C$565,2,0)</f>
        <v>SUELDOS Y SALARIOS PERMANENTES</v>
      </c>
      <c r="K536" s="98" t="str">
        <f t="shared" si="17"/>
        <v>Posgrado</v>
      </c>
      <c r="L536" s="98" t="s">
        <v>393</v>
      </c>
    </row>
    <row r="537" spans="3:12" x14ac:dyDescent="0.25">
      <c r="C537" s="170" t="s">
        <v>58</v>
      </c>
      <c r="D537" s="162"/>
      <c r="E537" s="153">
        <v>0</v>
      </c>
      <c r="F537" s="100">
        <f>IF(E536=0,"",(G536/E536)/12*E536)</f>
        <v>0</v>
      </c>
      <c r="G537" s="97">
        <f>F537</f>
        <v>0</v>
      </c>
      <c r="H537" s="163"/>
      <c r="I537" s="116" t="s">
        <v>514</v>
      </c>
      <c r="J537" s="116" t="str">
        <f>VLOOKUP(I537,Presupuesto!$B$11:$C$565,2,0)</f>
        <v>AGUINALDO Y DECIMO CUARTO MES</v>
      </c>
      <c r="K537" s="98" t="str">
        <f t="shared" si="17"/>
        <v>Posgrado</v>
      </c>
      <c r="L537" s="98" t="s">
        <v>393</v>
      </c>
    </row>
    <row r="538" spans="3:12" ht="15.75" thickBot="1" x14ac:dyDescent="0.3">
      <c r="C538" s="171" t="s">
        <v>59</v>
      </c>
      <c r="D538" s="162"/>
      <c r="E538" s="153">
        <v>0</v>
      </c>
      <c r="F538" s="117">
        <f>IF(E536&lt;6,"",((E536-6)/12)*(G536/E536))</f>
        <v>0</v>
      </c>
      <c r="G538" s="97">
        <f>F538</f>
        <v>0</v>
      </c>
      <c r="H538" s="163"/>
      <c r="I538" s="101" t="s">
        <v>517</v>
      </c>
      <c r="J538" s="101" t="str">
        <f>VLOOKUP(I538,Presupuesto!$B$11:$C$565,2,0)</f>
        <v>DECIMOCUARTO MES</v>
      </c>
      <c r="K538" s="98" t="str">
        <f t="shared" si="17"/>
        <v>Posgrado</v>
      </c>
      <c r="L538" s="98" t="s">
        <v>393</v>
      </c>
    </row>
    <row r="539" spans="3:12" ht="15.75" thickBot="1" x14ac:dyDescent="0.3">
      <c r="C539" s="139" t="s">
        <v>83</v>
      </c>
      <c r="D539" s="198"/>
      <c r="E539" s="151">
        <v>12</v>
      </c>
      <c r="F539" s="138">
        <v>30000</v>
      </c>
      <c r="G539" s="113">
        <f>D539*E539*F539</f>
        <v>0</v>
      </c>
      <c r="H539" s="165"/>
      <c r="I539" s="114" t="s">
        <v>562</v>
      </c>
      <c r="J539" s="114" t="str">
        <f>VLOOKUP(I539,Presupuesto!$B$11:$C$565,2,0)</f>
        <v>CONTRATOS ESPECIALES</v>
      </c>
      <c r="K539" s="98" t="str">
        <f t="shared" si="17"/>
        <v>Posgrado</v>
      </c>
      <c r="L539" s="98" t="s">
        <v>393</v>
      </c>
    </row>
    <row r="540" spans="3:12" x14ac:dyDescent="0.25">
      <c r="C540" s="170" t="s">
        <v>58</v>
      </c>
      <c r="D540" s="162"/>
      <c r="E540" s="153">
        <v>0</v>
      </c>
      <c r="F540" s="117">
        <f>IF(E539=0,"",(G539/E539)/12*E539)</f>
        <v>0</v>
      </c>
      <c r="G540" s="97">
        <f>F540</f>
        <v>0</v>
      </c>
      <c r="H540" s="163"/>
      <c r="I540" s="101" t="s">
        <v>562</v>
      </c>
      <c r="J540" s="101" t="str">
        <f>VLOOKUP(I540,Presupuesto!$B$11:$C$565,2,0)</f>
        <v>CONTRATOS ESPECIALES</v>
      </c>
      <c r="K540" s="98" t="str">
        <f t="shared" si="17"/>
        <v>Posgrado</v>
      </c>
      <c r="L540" s="98" t="s">
        <v>392</v>
      </c>
    </row>
    <row r="541" spans="3:12" ht="15.75" thickBot="1" x14ac:dyDescent="0.3">
      <c r="C541" s="171" t="s">
        <v>59</v>
      </c>
      <c r="D541" s="162"/>
      <c r="E541" s="153">
        <v>0</v>
      </c>
      <c r="F541" s="100">
        <f>IF(E539&lt;6,"",((E539-6)/12)*(G539/E539))</f>
        <v>0</v>
      </c>
      <c r="G541" s="97">
        <f>F541</f>
        <v>0</v>
      </c>
      <c r="H541" s="163"/>
      <c r="I541" s="101" t="s">
        <v>562</v>
      </c>
      <c r="J541" s="101" t="str">
        <f>VLOOKUP(I541,Presupuesto!$B$11:$C$565,2,0)</f>
        <v>CONTRATOS ESPECIALES</v>
      </c>
      <c r="K541" s="98" t="str">
        <f t="shared" si="17"/>
        <v>Posgrado</v>
      </c>
      <c r="L541" s="98" t="s">
        <v>397</v>
      </c>
    </row>
    <row r="542" spans="3:12" ht="15.75" thickBot="1" x14ac:dyDescent="0.3">
      <c r="C542" s="139" t="s">
        <v>60</v>
      </c>
      <c r="D542" s="198"/>
      <c r="E542" s="151">
        <v>12</v>
      </c>
      <c r="F542" s="118">
        <v>30000</v>
      </c>
      <c r="G542" s="113">
        <f>D542*E542*F542</f>
        <v>0</v>
      </c>
      <c r="H542" s="165"/>
      <c r="I542" s="114" t="s">
        <v>703</v>
      </c>
      <c r="J542" s="114" t="str">
        <f>VLOOKUP(I542,Presupuesto!$B$11:$C$565,2,0)</f>
        <v>OTROS SERVICIOS TECNICOS Y PROFESIONALES</v>
      </c>
      <c r="K542" s="98" t="str">
        <f t="shared" si="17"/>
        <v>Posgrado</v>
      </c>
      <c r="L542" s="98" t="s">
        <v>392</v>
      </c>
    </row>
    <row r="543" spans="3:12" x14ac:dyDescent="0.25">
      <c r="C543" s="170" t="s">
        <v>58</v>
      </c>
      <c r="D543" s="162"/>
      <c r="E543" s="153">
        <v>0</v>
      </c>
      <c r="F543" s="100">
        <v>0</v>
      </c>
      <c r="G543" s="97">
        <f>F543</f>
        <v>0</v>
      </c>
      <c r="H543" s="163"/>
      <c r="I543" s="101" t="s">
        <v>703</v>
      </c>
      <c r="J543" s="101" t="str">
        <f>VLOOKUP(I543,Presupuesto!$B$11:$C$565,2,0)</f>
        <v>OTROS SERVICIOS TECNICOS Y PROFESIONALES</v>
      </c>
      <c r="K543" s="98" t="str">
        <f t="shared" si="17"/>
        <v>Posgrado</v>
      </c>
      <c r="L543" s="98" t="s">
        <v>392</v>
      </c>
    </row>
    <row r="544" spans="3:12" ht="15.75" thickBot="1" x14ac:dyDescent="0.3">
      <c r="C544" s="171" t="s">
        <v>59</v>
      </c>
      <c r="D544" s="162"/>
      <c r="E544" s="153">
        <v>0</v>
      </c>
      <c r="F544" s="100">
        <v>0</v>
      </c>
      <c r="G544" s="97">
        <f>F544</f>
        <v>0</v>
      </c>
      <c r="H544" s="163"/>
      <c r="I544" s="101" t="s">
        <v>703</v>
      </c>
      <c r="J544" s="101" t="str">
        <f>VLOOKUP(I544,Presupuesto!$B$11:$C$565,2,0)</f>
        <v>OTROS SERVICIOS TECNICOS Y PROFESIONALES</v>
      </c>
      <c r="K544" s="98" t="str">
        <f t="shared" si="17"/>
        <v>Posgrado</v>
      </c>
      <c r="L544" s="98" t="s">
        <v>392</v>
      </c>
    </row>
    <row r="545" spans="3:12" ht="15.75" thickBot="1" x14ac:dyDescent="0.3">
      <c r="C545" s="139" t="s">
        <v>61</v>
      </c>
      <c r="D545" s="198"/>
      <c r="E545" s="151">
        <v>12</v>
      </c>
      <c r="F545" s="118">
        <v>30000</v>
      </c>
      <c r="G545" s="113">
        <f>D545*E545*F545</f>
        <v>0</v>
      </c>
      <c r="H545" s="165"/>
      <c r="I545" s="114" t="s">
        <v>494</v>
      </c>
      <c r="J545" s="114" t="str">
        <f>VLOOKUP(I545,Presupuesto!$B$11:$C$565,2,0)</f>
        <v>SUELDOS Y SALARIOS PERMANENTES</v>
      </c>
      <c r="K545" s="98" t="str">
        <f t="shared" si="17"/>
        <v>Posgrado</v>
      </c>
      <c r="L545" s="98" t="s">
        <v>392</v>
      </c>
    </row>
    <row r="546" spans="3:12" x14ac:dyDescent="0.25">
      <c r="C546" s="170" t="s">
        <v>58</v>
      </c>
      <c r="D546" s="168"/>
      <c r="E546" s="130">
        <v>0</v>
      </c>
      <c r="F546" s="119">
        <f>IF(E545=0,"",(G545/E545)/12*E545)</f>
        <v>0</v>
      </c>
      <c r="G546" s="120">
        <f>F546</f>
        <v>0</v>
      </c>
      <c r="H546" s="163"/>
      <c r="I546" s="101" t="s">
        <v>514</v>
      </c>
      <c r="J546" s="101" t="str">
        <f>VLOOKUP(I546,Presupuesto!$B$11:$C$565,2,0)</f>
        <v>AGUINALDO Y DECIMO CUARTO MES</v>
      </c>
      <c r="K546" s="98" t="str">
        <f t="shared" si="17"/>
        <v>Posgrado</v>
      </c>
      <c r="L546" s="98" t="s">
        <v>392</v>
      </c>
    </row>
    <row r="547" spans="3:12" ht="15.75" thickBot="1" x14ac:dyDescent="0.3">
      <c r="C547" s="172" t="s">
        <v>59</v>
      </c>
      <c r="D547" s="161"/>
      <c r="E547" s="131">
        <v>0</v>
      </c>
      <c r="F547" s="105">
        <f>IF(E545&lt;6,"",((E545-6)/12)*(G545/E545))</f>
        <v>0</v>
      </c>
      <c r="G547" s="105">
        <f>F547</f>
        <v>0</v>
      </c>
      <c r="H547" s="161"/>
      <c r="I547" s="106" t="s">
        <v>517</v>
      </c>
      <c r="J547" s="124" t="str">
        <f>VLOOKUP(I547,Presupuesto!$B$11:$C$565,2,0)</f>
        <v>DECIMOCUARTO MES</v>
      </c>
      <c r="K547" s="106" t="str">
        <f t="shared" si="17"/>
        <v>Posgrado</v>
      </c>
      <c r="L547" s="124" t="s">
        <v>392</v>
      </c>
    </row>
    <row r="549" spans="3:12" ht="15.75" thickBot="1" x14ac:dyDescent="0.3">
      <c r="K549" s="152"/>
    </row>
    <row r="550" spans="3:12" ht="15.75" thickBot="1" x14ac:dyDescent="0.3">
      <c r="C550" s="69" t="s">
        <v>43</v>
      </c>
      <c r="D550" s="30">
        <f>SUM(G557:G607)</f>
        <v>0</v>
      </c>
      <c r="E550" s="93"/>
      <c r="F550" s="93"/>
      <c r="G550" s="93"/>
      <c r="H550" s="76"/>
      <c r="I550" s="76"/>
      <c r="J550" s="76"/>
      <c r="K550" s="152"/>
    </row>
    <row r="551" spans="3:12" x14ac:dyDescent="0.25">
      <c r="D551" s="31"/>
      <c r="E551" s="93"/>
      <c r="F551" s="93"/>
      <c r="G551" s="93"/>
      <c r="H551" s="76"/>
      <c r="I551" s="76"/>
      <c r="J551" s="76"/>
      <c r="K551" s="152"/>
    </row>
    <row r="552" spans="3:12" x14ac:dyDescent="0.25">
      <c r="D552" s="31"/>
      <c r="E552" s="93"/>
      <c r="F552" s="93"/>
      <c r="G552" s="93"/>
      <c r="H552" s="76"/>
      <c r="I552" s="76"/>
      <c r="J552" s="76"/>
      <c r="K552" s="152"/>
    </row>
    <row r="553" spans="3:12" ht="15.75" x14ac:dyDescent="0.25">
      <c r="C553" s="201" t="s">
        <v>390</v>
      </c>
      <c r="D553" s="368"/>
      <c r="E553" s="93"/>
      <c r="F553" s="93"/>
      <c r="G553" s="93"/>
      <c r="H553" s="76"/>
      <c r="I553" s="76"/>
      <c r="J553" s="76"/>
      <c r="K553" s="152"/>
    </row>
    <row r="554" spans="3:12" ht="18.75" x14ac:dyDescent="0.25">
      <c r="C554" s="209"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#N/A</v>
      </c>
      <c r="D554" s="31"/>
      <c r="E554" s="93"/>
      <c r="F554" s="93"/>
      <c r="G554" s="93"/>
      <c r="H554" s="76"/>
      <c r="I554" s="76"/>
      <c r="J554" s="76"/>
      <c r="K554" s="152"/>
    </row>
    <row r="555" spans="3:12" ht="15.75" thickBot="1" x14ac:dyDescent="0.3">
      <c r="C555" s="176"/>
      <c r="D555" s="31"/>
      <c r="E555" s="93"/>
      <c r="F555" s="93"/>
      <c r="G555" s="93"/>
      <c r="H555" s="76"/>
      <c r="I555" s="76"/>
      <c r="J555" s="76"/>
      <c r="K555" s="152"/>
    </row>
    <row r="556" spans="3:12" ht="30.75" thickBot="1" x14ac:dyDescent="0.3">
      <c r="C556" s="133" t="s">
        <v>44</v>
      </c>
      <c r="D556" s="137" t="s">
        <v>55</v>
      </c>
      <c r="E556" s="169" t="s">
        <v>56</v>
      </c>
      <c r="F556" s="137" t="s">
        <v>57</v>
      </c>
      <c r="G556" s="134" t="s">
        <v>27</v>
      </c>
      <c r="H556" s="132" t="s">
        <v>130</v>
      </c>
      <c r="I556" s="135" t="s">
        <v>46</v>
      </c>
      <c r="J556" s="135" t="s">
        <v>131</v>
      </c>
      <c r="K556" s="135" t="s">
        <v>408</v>
      </c>
      <c r="L556" s="135" t="s">
        <v>409</v>
      </c>
    </row>
    <row r="557" spans="3:12" ht="15.75" thickBot="1" x14ac:dyDescent="0.3">
      <c r="C557" s="136" t="s">
        <v>480</v>
      </c>
      <c r="D557" s="198"/>
      <c r="E557" s="151">
        <v>12</v>
      </c>
      <c r="F557" s="303">
        <f>HLOOKUP($C557,$BZ$2:$CM$3,2,0)</f>
        <v>43674.39</v>
      </c>
      <c r="G557" s="113">
        <f>D557*E557*F557</f>
        <v>0</v>
      </c>
      <c r="H557" s="165"/>
      <c r="I557" s="114" t="s">
        <v>494</v>
      </c>
      <c r="J557" s="114" t="str">
        <f>VLOOKUP(I557,Presupuesto!$B$11:$C$565,2,0)</f>
        <v>SUELDOS Y SALARIOS PERMANENTES</v>
      </c>
      <c r="K557" s="217" t="s">
        <v>1452</v>
      </c>
      <c r="L557" s="98" t="s">
        <v>392</v>
      </c>
    </row>
    <row r="558" spans="3:12" x14ac:dyDescent="0.25">
      <c r="C558" s="170" t="s">
        <v>58</v>
      </c>
      <c r="D558" s="162"/>
      <c r="E558" s="153">
        <v>0</v>
      </c>
      <c r="F558" s="100">
        <f>IF(E557=0,"",(G557/E557)/12*E557)</f>
        <v>0</v>
      </c>
      <c r="G558" s="97">
        <f>F558</f>
        <v>0</v>
      </c>
      <c r="H558" s="163"/>
      <c r="I558" s="116" t="s">
        <v>514</v>
      </c>
      <c r="J558" s="116" t="str">
        <f>VLOOKUP(I558,Presupuesto!$B$11:$C$565,2,0)</f>
        <v>AGUINALDO Y DECIMO CUARTO MES</v>
      </c>
      <c r="K558" s="98" t="str">
        <f t="shared" ref="K558:K589" si="18">$K$557</f>
        <v>Posgrado</v>
      </c>
      <c r="L558" s="98" t="s">
        <v>410</v>
      </c>
    </row>
    <row r="559" spans="3:12" ht="15.75" thickBot="1" x14ac:dyDescent="0.3">
      <c r="C559" s="171" t="s">
        <v>59</v>
      </c>
      <c r="D559" s="162"/>
      <c r="E559" s="153">
        <v>0</v>
      </c>
      <c r="F559" s="117">
        <f>IF(E557&lt;6,"",((E557-6)/12)*(G557/E557))</f>
        <v>0</v>
      </c>
      <c r="G559" s="97">
        <f>F559</f>
        <v>0</v>
      </c>
      <c r="H559" s="163"/>
      <c r="I559" s="101" t="s">
        <v>517</v>
      </c>
      <c r="J559" s="101" t="str">
        <f>VLOOKUP(I559,Presupuesto!$B$11:$C$565,2,0)</f>
        <v>DECIMOCUARTO MES</v>
      </c>
      <c r="K559" s="98" t="str">
        <f t="shared" si="18"/>
        <v>Posgrado</v>
      </c>
      <c r="L559" s="98" t="s">
        <v>393</v>
      </c>
    </row>
    <row r="560" spans="3:12" ht="15.75" thickBot="1" x14ac:dyDescent="0.3">
      <c r="C560" s="136" t="s">
        <v>481</v>
      </c>
      <c r="D560" s="198"/>
      <c r="E560" s="151">
        <v>12</v>
      </c>
      <c r="F560" s="303">
        <f>HLOOKUP($C560,$BZ$2:$CM$3,2,0)</f>
        <v>39703.99</v>
      </c>
      <c r="G560" s="113">
        <f>D560*E560*F560</f>
        <v>0</v>
      </c>
      <c r="H560" s="165"/>
      <c r="I560" s="114" t="s">
        <v>494</v>
      </c>
      <c r="J560" s="114" t="str">
        <f>VLOOKUP(I560,Presupuesto!$B$11:$C$565,2,0)</f>
        <v>SUELDOS Y SALARIOS PERMANENTES</v>
      </c>
      <c r="K560" s="98" t="str">
        <f t="shared" si="18"/>
        <v>Posgrado</v>
      </c>
      <c r="L560" s="98" t="s">
        <v>393</v>
      </c>
    </row>
    <row r="561" spans="3:12" x14ac:dyDescent="0.25">
      <c r="C561" s="170" t="s">
        <v>58</v>
      </c>
      <c r="D561" s="162"/>
      <c r="E561" s="153">
        <v>0</v>
      </c>
      <c r="F561" s="100">
        <f>IF(E560=0,"",(G560/E560)/12*E560)</f>
        <v>0</v>
      </c>
      <c r="G561" s="97">
        <f>F561</f>
        <v>0</v>
      </c>
      <c r="H561" s="163"/>
      <c r="I561" s="116" t="s">
        <v>514</v>
      </c>
      <c r="J561" s="116" t="str">
        <f>VLOOKUP(I561,Presupuesto!$B$11:$C$565,2,0)</f>
        <v>AGUINALDO Y DECIMO CUARTO MES</v>
      </c>
      <c r="K561" s="98" t="str">
        <f t="shared" si="18"/>
        <v>Posgrado</v>
      </c>
      <c r="L561" s="98" t="s">
        <v>393</v>
      </c>
    </row>
    <row r="562" spans="3:12" ht="15.75" thickBot="1" x14ac:dyDescent="0.3">
      <c r="C562" s="171" t="s">
        <v>59</v>
      </c>
      <c r="D562" s="162"/>
      <c r="E562" s="153">
        <v>0</v>
      </c>
      <c r="F562" s="117">
        <f>IF(E560&lt;6,"",((E560-6)/12)*(G560/E560))</f>
        <v>0</v>
      </c>
      <c r="G562" s="97">
        <f>F562</f>
        <v>0</v>
      </c>
      <c r="H562" s="163"/>
      <c r="I562" s="101" t="s">
        <v>517</v>
      </c>
      <c r="J562" s="101" t="str">
        <f>VLOOKUP(I562,Presupuesto!$B$11:$C$565,2,0)</f>
        <v>DECIMOCUARTO MES</v>
      </c>
      <c r="K562" s="98" t="str">
        <f t="shared" si="18"/>
        <v>Posgrado</v>
      </c>
      <c r="L562" s="98" t="s">
        <v>393</v>
      </c>
    </row>
    <row r="563" spans="3:12" ht="15.75" thickBot="1" x14ac:dyDescent="0.3">
      <c r="C563" s="136" t="s">
        <v>482</v>
      </c>
      <c r="D563" s="198"/>
      <c r="E563" s="151">
        <v>12</v>
      </c>
      <c r="F563" s="303">
        <f>HLOOKUP($C563,$BZ$2:$CM$3,2,0)</f>
        <v>35733.589999999997</v>
      </c>
      <c r="G563" s="113">
        <f>D563*E563*F563</f>
        <v>0</v>
      </c>
      <c r="H563" s="165"/>
      <c r="I563" s="114" t="s">
        <v>494</v>
      </c>
      <c r="J563" s="114" t="str">
        <f>VLOOKUP(I563,Presupuesto!$B$11:$C$565,2,0)</f>
        <v>SUELDOS Y SALARIOS PERMANENTES</v>
      </c>
      <c r="K563" s="98" t="str">
        <f t="shared" si="18"/>
        <v>Posgrado</v>
      </c>
      <c r="L563" s="98" t="s">
        <v>393</v>
      </c>
    </row>
    <row r="564" spans="3:12" x14ac:dyDescent="0.25">
      <c r="C564" s="170" t="s">
        <v>58</v>
      </c>
      <c r="D564" s="162"/>
      <c r="E564" s="153">
        <v>0</v>
      </c>
      <c r="F564" s="100">
        <f>IF(E563=0,"",(G563/E563)/12*E563)</f>
        <v>0</v>
      </c>
      <c r="G564" s="97">
        <f>F564</f>
        <v>0</v>
      </c>
      <c r="H564" s="163"/>
      <c r="I564" s="116" t="s">
        <v>514</v>
      </c>
      <c r="J564" s="116" t="str">
        <f>VLOOKUP(I564,Presupuesto!$B$11:$C$565,2,0)</f>
        <v>AGUINALDO Y DECIMO CUARTO MES</v>
      </c>
      <c r="K564" s="98" t="str">
        <f t="shared" si="18"/>
        <v>Posgrado</v>
      </c>
      <c r="L564" s="98" t="s">
        <v>393</v>
      </c>
    </row>
    <row r="565" spans="3:12" ht="15.75" thickBot="1" x14ac:dyDescent="0.3">
      <c r="C565" s="171" t="s">
        <v>59</v>
      </c>
      <c r="D565" s="162"/>
      <c r="E565" s="153">
        <v>0</v>
      </c>
      <c r="F565" s="117">
        <f>IF(E563&lt;6,"",((E563-6)/12)*(G563/E563))</f>
        <v>0</v>
      </c>
      <c r="G565" s="97">
        <f>F565</f>
        <v>0</v>
      </c>
      <c r="H565" s="163"/>
      <c r="I565" s="101" t="s">
        <v>517</v>
      </c>
      <c r="J565" s="101" t="str">
        <f>VLOOKUP(I565,Presupuesto!$B$11:$C$565,2,0)</f>
        <v>DECIMOCUARTO MES</v>
      </c>
      <c r="K565" s="98" t="str">
        <f t="shared" si="18"/>
        <v>Posgrado</v>
      </c>
      <c r="L565" s="98" t="s">
        <v>393</v>
      </c>
    </row>
    <row r="566" spans="3:12" ht="15.75" thickBot="1" x14ac:dyDescent="0.3">
      <c r="C566" s="136" t="s">
        <v>483</v>
      </c>
      <c r="D566" s="198"/>
      <c r="E566" s="151">
        <v>12</v>
      </c>
      <c r="F566" s="303">
        <f>HLOOKUP($C566,$BZ$2:$CM$3,2,0)</f>
        <v>31763.19</v>
      </c>
      <c r="G566" s="113">
        <f>D566*E566*F566</f>
        <v>0</v>
      </c>
      <c r="H566" s="165"/>
      <c r="I566" s="114" t="s">
        <v>494</v>
      </c>
      <c r="J566" s="114" t="str">
        <f>VLOOKUP(I566,Presupuesto!$B$11:$C$565,2,0)</f>
        <v>SUELDOS Y SALARIOS PERMANENTES</v>
      </c>
      <c r="K566" s="98" t="str">
        <f t="shared" si="18"/>
        <v>Posgrado</v>
      </c>
      <c r="L566" s="98" t="s">
        <v>393</v>
      </c>
    </row>
    <row r="567" spans="3:12" x14ac:dyDescent="0.25">
      <c r="C567" s="170" t="s">
        <v>58</v>
      </c>
      <c r="D567" s="162"/>
      <c r="E567" s="153">
        <v>0</v>
      </c>
      <c r="F567" s="100">
        <f>IF(E566=0,"",(G566/E566)/12*E566)</f>
        <v>0</v>
      </c>
      <c r="G567" s="97">
        <f>F567</f>
        <v>0</v>
      </c>
      <c r="H567" s="163"/>
      <c r="I567" s="116" t="s">
        <v>514</v>
      </c>
      <c r="J567" s="116" t="str">
        <f>VLOOKUP(I567,Presupuesto!$B$11:$C$565,2,0)</f>
        <v>AGUINALDO Y DECIMO CUARTO MES</v>
      </c>
      <c r="K567" s="98" t="str">
        <f t="shared" si="18"/>
        <v>Posgrado</v>
      </c>
      <c r="L567" s="98" t="s">
        <v>393</v>
      </c>
    </row>
    <row r="568" spans="3:12" ht="15.75" thickBot="1" x14ac:dyDescent="0.3">
      <c r="C568" s="171" t="s">
        <v>59</v>
      </c>
      <c r="D568" s="162"/>
      <c r="E568" s="153">
        <v>0</v>
      </c>
      <c r="F568" s="117">
        <f>IF(E566&lt;6,"",((E566-6)/12)*(G566/E566))</f>
        <v>0</v>
      </c>
      <c r="G568" s="97">
        <f>F568</f>
        <v>0</v>
      </c>
      <c r="H568" s="163"/>
      <c r="I568" s="101" t="s">
        <v>517</v>
      </c>
      <c r="J568" s="101" t="str">
        <f>VLOOKUP(I568,Presupuesto!$B$11:$C$565,2,0)</f>
        <v>DECIMOCUARTO MES</v>
      </c>
      <c r="K568" s="98" t="str">
        <f t="shared" si="18"/>
        <v>Posgrado</v>
      </c>
      <c r="L568" s="98" t="s">
        <v>393</v>
      </c>
    </row>
    <row r="569" spans="3:12" ht="15.75" thickBot="1" x14ac:dyDescent="0.3">
      <c r="C569" s="136" t="s">
        <v>484</v>
      </c>
      <c r="D569" s="198"/>
      <c r="E569" s="151">
        <v>12</v>
      </c>
      <c r="F569" s="303">
        <f>HLOOKUP($C569,$BZ$2:$CM$3,2,0)</f>
        <v>29777.99</v>
      </c>
      <c r="G569" s="113">
        <f>D569*E569*F569</f>
        <v>0</v>
      </c>
      <c r="H569" s="165"/>
      <c r="I569" s="114" t="s">
        <v>494</v>
      </c>
      <c r="J569" s="114" t="str">
        <f>VLOOKUP(I569,Presupuesto!$B$11:$C$565,2,0)</f>
        <v>SUELDOS Y SALARIOS PERMANENTES</v>
      </c>
      <c r="K569" s="98" t="str">
        <f t="shared" si="18"/>
        <v>Posgrado</v>
      </c>
      <c r="L569" s="98" t="s">
        <v>393</v>
      </c>
    </row>
    <row r="570" spans="3:12" x14ac:dyDescent="0.25">
      <c r="C570" s="170" t="s">
        <v>58</v>
      </c>
      <c r="D570" s="162"/>
      <c r="E570" s="153">
        <v>0</v>
      </c>
      <c r="F570" s="100">
        <f>IF(E569=0,"",(G569/E569)/12*E569)</f>
        <v>0</v>
      </c>
      <c r="G570" s="97">
        <f>F570</f>
        <v>0</v>
      </c>
      <c r="H570" s="163"/>
      <c r="I570" s="116" t="s">
        <v>514</v>
      </c>
      <c r="J570" s="116" t="str">
        <f>VLOOKUP(I570,Presupuesto!$B$11:$C$565,2,0)</f>
        <v>AGUINALDO Y DECIMO CUARTO MES</v>
      </c>
      <c r="K570" s="98" t="str">
        <f t="shared" si="18"/>
        <v>Posgrado</v>
      </c>
      <c r="L570" s="98" t="s">
        <v>393</v>
      </c>
    </row>
    <row r="571" spans="3:12" ht="15.75" thickBot="1" x14ac:dyDescent="0.3">
      <c r="C571" s="171" t="s">
        <v>59</v>
      </c>
      <c r="D571" s="162"/>
      <c r="E571" s="153">
        <v>0</v>
      </c>
      <c r="F571" s="117">
        <f>IF(E569&lt;6,"",((E569-6)/12)*(G569/E569))</f>
        <v>0</v>
      </c>
      <c r="G571" s="97">
        <f>F571</f>
        <v>0</v>
      </c>
      <c r="H571" s="163"/>
      <c r="I571" s="101" t="s">
        <v>517</v>
      </c>
      <c r="J571" s="101" t="str">
        <f>VLOOKUP(I571,Presupuesto!$B$11:$C$565,2,0)</f>
        <v>DECIMOCUARTO MES</v>
      </c>
      <c r="K571" s="98" t="str">
        <f t="shared" si="18"/>
        <v>Posgrado</v>
      </c>
      <c r="L571" s="98" t="s">
        <v>393</v>
      </c>
    </row>
    <row r="572" spans="3:12" ht="15.75" thickBot="1" x14ac:dyDescent="0.3">
      <c r="C572" s="136" t="s">
        <v>485</v>
      </c>
      <c r="D572" s="198"/>
      <c r="E572" s="151">
        <v>12</v>
      </c>
      <c r="F572" s="303">
        <f>HLOOKUP($C572,$BZ$2:$CM$3,2,0)</f>
        <v>27792.79</v>
      </c>
      <c r="G572" s="113">
        <f>D572*E572*F572</f>
        <v>0</v>
      </c>
      <c r="H572" s="165"/>
      <c r="I572" s="114" t="s">
        <v>494</v>
      </c>
      <c r="J572" s="114" t="str">
        <f>VLOOKUP(I572,Presupuesto!$B$11:$C$565,2,0)</f>
        <v>SUELDOS Y SALARIOS PERMANENTES</v>
      </c>
      <c r="K572" s="98" t="str">
        <f t="shared" si="18"/>
        <v>Posgrado</v>
      </c>
      <c r="L572" s="98" t="s">
        <v>393</v>
      </c>
    </row>
    <row r="573" spans="3:12" x14ac:dyDescent="0.25">
      <c r="C573" s="170" t="s">
        <v>58</v>
      </c>
      <c r="D573" s="162"/>
      <c r="E573" s="153">
        <v>0</v>
      </c>
      <c r="F573" s="100">
        <f>IF(E572=0,"",(G572/E572)/12*E572)</f>
        <v>0</v>
      </c>
      <c r="G573" s="97">
        <f>F573</f>
        <v>0</v>
      </c>
      <c r="H573" s="163"/>
      <c r="I573" s="116" t="s">
        <v>514</v>
      </c>
      <c r="J573" s="116" t="str">
        <f>VLOOKUP(I573,Presupuesto!$B$11:$C$565,2,0)</f>
        <v>AGUINALDO Y DECIMO CUARTO MES</v>
      </c>
      <c r="K573" s="98" t="str">
        <f t="shared" si="18"/>
        <v>Posgrado</v>
      </c>
      <c r="L573" s="98" t="s">
        <v>393</v>
      </c>
    </row>
    <row r="574" spans="3:12" ht="15.75" thickBot="1" x14ac:dyDescent="0.3">
      <c r="C574" s="171" t="s">
        <v>59</v>
      </c>
      <c r="D574" s="162"/>
      <c r="E574" s="153">
        <v>0</v>
      </c>
      <c r="F574" s="117">
        <f>IF(E572&lt;6,"",((E572-6)/12)*(G572/E572))</f>
        <v>0</v>
      </c>
      <c r="G574" s="97">
        <f>F574</f>
        <v>0</v>
      </c>
      <c r="H574" s="163"/>
      <c r="I574" s="101" t="s">
        <v>517</v>
      </c>
      <c r="J574" s="101" t="str">
        <f>VLOOKUP(I574,Presupuesto!$B$11:$C$565,2,0)</f>
        <v>DECIMOCUARTO MES</v>
      </c>
      <c r="K574" s="98" t="str">
        <f t="shared" si="18"/>
        <v>Posgrado</v>
      </c>
      <c r="L574" s="98" t="s">
        <v>393</v>
      </c>
    </row>
    <row r="575" spans="3:12" ht="15.75" thickBot="1" x14ac:dyDescent="0.3">
      <c r="C575" s="136" t="s">
        <v>486</v>
      </c>
      <c r="D575" s="198"/>
      <c r="E575" s="151">
        <v>12</v>
      </c>
      <c r="F575" s="303">
        <f>HLOOKUP($C575,$BZ$2:$CM$3,2,0)</f>
        <v>18859.39</v>
      </c>
      <c r="G575" s="113">
        <f>D575*E575*F575</f>
        <v>0</v>
      </c>
      <c r="H575" s="165"/>
      <c r="I575" s="114" t="s">
        <v>494</v>
      </c>
      <c r="J575" s="114" t="str">
        <f>VLOOKUP(I575,Presupuesto!$B$11:$C$565,2,0)</f>
        <v>SUELDOS Y SALARIOS PERMANENTES</v>
      </c>
      <c r="K575" s="98" t="str">
        <f t="shared" si="18"/>
        <v>Posgrado</v>
      </c>
      <c r="L575" s="98" t="s">
        <v>393</v>
      </c>
    </row>
    <row r="576" spans="3:12" x14ac:dyDescent="0.25">
      <c r="C576" s="170" t="s">
        <v>58</v>
      </c>
      <c r="D576" s="162"/>
      <c r="E576" s="153">
        <v>0</v>
      </c>
      <c r="F576" s="100">
        <f>IF(E575=0,"",(G575/E575)/12*E575)</f>
        <v>0</v>
      </c>
      <c r="G576" s="97">
        <f>F576</f>
        <v>0</v>
      </c>
      <c r="H576" s="163"/>
      <c r="I576" s="116" t="s">
        <v>514</v>
      </c>
      <c r="J576" s="116" t="str">
        <f>VLOOKUP(I576,Presupuesto!$B$11:$C$565,2,0)</f>
        <v>AGUINALDO Y DECIMO CUARTO MES</v>
      </c>
      <c r="K576" s="98" t="str">
        <f t="shared" si="18"/>
        <v>Posgrado</v>
      </c>
      <c r="L576" s="98" t="s">
        <v>393</v>
      </c>
    </row>
    <row r="577" spans="3:12" ht="15.75" thickBot="1" x14ac:dyDescent="0.3">
      <c r="C577" s="171" t="s">
        <v>59</v>
      </c>
      <c r="D577" s="162"/>
      <c r="E577" s="153">
        <v>0</v>
      </c>
      <c r="F577" s="117">
        <f>IF(E575&lt;6,"",((E575-6)/12)*(G575/E575))</f>
        <v>0</v>
      </c>
      <c r="G577" s="97">
        <f>F577</f>
        <v>0</v>
      </c>
      <c r="H577" s="163"/>
      <c r="I577" s="101" t="s">
        <v>517</v>
      </c>
      <c r="J577" s="101" t="str">
        <f>VLOOKUP(I577,Presupuesto!$B$11:$C$565,2,0)</f>
        <v>DECIMOCUARTO MES</v>
      </c>
      <c r="K577" s="98" t="str">
        <f t="shared" si="18"/>
        <v>Posgrado</v>
      </c>
      <c r="L577" s="98" t="s">
        <v>393</v>
      </c>
    </row>
    <row r="578" spans="3:12" ht="15.75" thickBot="1" x14ac:dyDescent="0.3">
      <c r="C578" s="136" t="s">
        <v>487</v>
      </c>
      <c r="D578" s="198"/>
      <c r="E578" s="151">
        <v>12</v>
      </c>
      <c r="F578" s="303">
        <f>HLOOKUP($C578,$BZ$2:$CM$3,2,0)</f>
        <v>17866.8</v>
      </c>
      <c r="G578" s="113">
        <f>D578*E578*F578</f>
        <v>0</v>
      </c>
      <c r="H578" s="165"/>
      <c r="I578" s="114" t="s">
        <v>494</v>
      </c>
      <c r="J578" s="114" t="str">
        <f>VLOOKUP(I578,Presupuesto!$B$11:$C$565,2,0)</f>
        <v>SUELDOS Y SALARIOS PERMANENTES</v>
      </c>
      <c r="K578" s="98" t="str">
        <f t="shared" si="18"/>
        <v>Posgrado</v>
      </c>
      <c r="L578" s="98" t="s">
        <v>393</v>
      </c>
    </row>
    <row r="579" spans="3:12" x14ac:dyDescent="0.25">
      <c r="C579" s="170" t="s">
        <v>58</v>
      </c>
      <c r="D579" s="162"/>
      <c r="E579" s="153">
        <v>0</v>
      </c>
      <c r="F579" s="100">
        <f>IF(E578=0,"",(G578/E578)/12*E578)</f>
        <v>0</v>
      </c>
      <c r="G579" s="97">
        <f>F579</f>
        <v>0</v>
      </c>
      <c r="H579" s="163"/>
      <c r="I579" s="116" t="s">
        <v>514</v>
      </c>
      <c r="J579" s="116" t="str">
        <f>VLOOKUP(I579,Presupuesto!$B$11:$C$565,2,0)</f>
        <v>AGUINALDO Y DECIMO CUARTO MES</v>
      </c>
      <c r="K579" s="98" t="str">
        <f t="shared" si="18"/>
        <v>Posgrado</v>
      </c>
      <c r="L579" s="98" t="s">
        <v>393</v>
      </c>
    </row>
    <row r="580" spans="3:12" ht="15.75" thickBot="1" x14ac:dyDescent="0.3">
      <c r="C580" s="171" t="s">
        <v>59</v>
      </c>
      <c r="D580" s="162"/>
      <c r="E580" s="153">
        <v>0</v>
      </c>
      <c r="F580" s="117">
        <f>IF(E578&lt;6,"",((E578-6)/12)*(G578/E578))</f>
        <v>0</v>
      </c>
      <c r="G580" s="97">
        <f>F580</f>
        <v>0</v>
      </c>
      <c r="H580" s="163"/>
      <c r="I580" s="101" t="s">
        <v>517</v>
      </c>
      <c r="J580" s="101" t="str">
        <f>VLOOKUP(I580,Presupuesto!$B$11:$C$565,2,0)</f>
        <v>DECIMOCUARTO MES</v>
      </c>
      <c r="K580" s="98" t="str">
        <f t="shared" si="18"/>
        <v>Posgrado</v>
      </c>
      <c r="L580" s="98" t="s">
        <v>393</v>
      </c>
    </row>
    <row r="581" spans="3:12" ht="15.75" thickBot="1" x14ac:dyDescent="0.3">
      <c r="C581" s="136" t="s">
        <v>488</v>
      </c>
      <c r="D581" s="198"/>
      <c r="E581" s="151">
        <v>12</v>
      </c>
      <c r="F581" s="303">
        <f>HLOOKUP($C581,$BZ$2:$CM$3,2,0)</f>
        <v>13896.4</v>
      </c>
      <c r="G581" s="113">
        <f>D581*E581*F581</f>
        <v>0</v>
      </c>
      <c r="H581" s="165"/>
      <c r="I581" s="114" t="s">
        <v>494</v>
      </c>
      <c r="J581" s="114" t="str">
        <f>VLOOKUP(I581,Presupuesto!$B$11:$C$565,2,0)</f>
        <v>SUELDOS Y SALARIOS PERMANENTES</v>
      </c>
      <c r="K581" s="98" t="str">
        <f t="shared" si="18"/>
        <v>Posgrado</v>
      </c>
      <c r="L581" s="98" t="s">
        <v>393</v>
      </c>
    </row>
    <row r="582" spans="3:12" x14ac:dyDescent="0.25">
      <c r="C582" s="170" t="s">
        <v>58</v>
      </c>
      <c r="D582" s="162"/>
      <c r="E582" s="153">
        <v>0</v>
      </c>
      <c r="F582" s="100">
        <f>IF(E581=0,"",(G581/E581)/12*E581)</f>
        <v>0</v>
      </c>
      <c r="G582" s="97">
        <f>F582</f>
        <v>0</v>
      </c>
      <c r="H582" s="163"/>
      <c r="I582" s="116" t="s">
        <v>514</v>
      </c>
      <c r="J582" s="116" t="str">
        <f>VLOOKUP(I582,Presupuesto!$B$11:$C$565,2,0)</f>
        <v>AGUINALDO Y DECIMO CUARTO MES</v>
      </c>
      <c r="K582" s="98" t="str">
        <f t="shared" si="18"/>
        <v>Posgrado</v>
      </c>
      <c r="L582" s="98" t="s">
        <v>393</v>
      </c>
    </row>
    <row r="583" spans="3:12" ht="15.75" thickBot="1" x14ac:dyDescent="0.3">
      <c r="C583" s="171" t="s">
        <v>59</v>
      </c>
      <c r="D583" s="162"/>
      <c r="E583" s="153">
        <v>0</v>
      </c>
      <c r="F583" s="117">
        <f>IF(E581&lt;6,"",((E581-6)/12)*(G581/E581))</f>
        <v>0</v>
      </c>
      <c r="G583" s="97">
        <f>F583</f>
        <v>0</v>
      </c>
      <c r="H583" s="163"/>
      <c r="I583" s="101" t="s">
        <v>517</v>
      </c>
      <c r="J583" s="101" t="str">
        <f>VLOOKUP(I583,Presupuesto!$B$11:$C$565,2,0)</f>
        <v>DECIMOCUARTO MES</v>
      </c>
      <c r="K583" s="98" t="str">
        <f t="shared" si="18"/>
        <v>Posgrado</v>
      </c>
      <c r="L583" s="98" t="s">
        <v>393</v>
      </c>
    </row>
    <row r="584" spans="3:12" ht="15.75" thickBot="1" x14ac:dyDescent="0.3">
      <c r="C584" s="136" t="s">
        <v>489</v>
      </c>
      <c r="D584" s="198"/>
      <c r="E584" s="151">
        <v>12</v>
      </c>
      <c r="F584" s="303">
        <f>HLOOKUP($C584,$BZ$2:$CM$3,2,0)</f>
        <v>15004.09</v>
      </c>
      <c r="G584" s="113">
        <f>D584*E584*F584</f>
        <v>0</v>
      </c>
      <c r="H584" s="165"/>
      <c r="I584" s="114" t="s">
        <v>494</v>
      </c>
      <c r="J584" s="114" t="str">
        <f>VLOOKUP(I584,Presupuesto!$B$11:$C$565,2,0)</f>
        <v>SUELDOS Y SALARIOS PERMANENTES</v>
      </c>
      <c r="K584" s="98" t="str">
        <f t="shared" si="18"/>
        <v>Posgrado</v>
      </c>
      <c r="L584" s="98" t="s">
        <v>393</v>
      </c>
    </row>
    <row r="585" spans="3:12" x14ac:dyDescent="0.25">
      <c r="C585" s="170" t="s">
        <v>58</v>
      </c>
      <c r="D585" s="162"/>
      <c r="E585" s="153">
        <v>0</v>
      </c>
      <c r="F585" s="100">
        <f>IF(E584=0,"",(G584/E584)/12*E584)</f>
        <v>0</v>
      </c>
      <c r="G585" s="97">
        <f>F585</f>
        <v>0</v>
      </c>
      <c r="H585" s="163"/>
      <c r="I585" s="116" t="s">
        <v>514</v>
      </c>
      <c r="J585" s="116" t="str">
        <f>VLOOKUP(I585,Presupuesto!$B$11:$C$565,2,0)</f>
        <v>AGUINALDO Y DECIMO CUARTO MES</v>
      </c>
      <c r="K585" s="98" t="str">
        <f t="shared" si="18"/>
        <v>Posgrado</v>
      </c>
      <c r="L585" s="98" t="s">
        <v>393</v>
      </c>
    </row>
    <row r="586" spans="3:12" ht="15.75" thickBot="1" x14ac:dyDescent="0.3">
      <c r="C586" s="171" t="s">
        <v>59</v>
      </c>
      <c r="D586" s="162"/>
      <c r="E586" s="153">
        <v>0</v>
      </c>
      <c r="F586" s="117">
        <f>IF(E584&lt;6,"",((E584-6)/12)*(G584/E584))</f>
        <v>0</v>
      </c>
      <c r="G586" s="97">
        <f>F586</f>
        <v>0</v>
      </c>
      <c r="H586" s="163"/>
      <c r="I586" s="101" t="s">
        <v>517</v>
      </c>
      <c r="J586" s="101" t="str">
        <f>VLOOKUP(I586,Presupuesto!$B$11:$C$565,2,0)</f>
        <v>DECIMOCUARTO MES</v>
      </c>
      <c r="K586" s="98" t="str">
        <f t="shared" si="18"/>
        <v>Posgrado</v>
      </c>
      <c r="L586" s="98" t="s">
        <v>393</v>
      </c>
    </row>
    <row r="587" spans="3:12" ht="15.75" thickBot="1" x14ac:dyDescent="0.3">
      <c r="C587" s="136" t="s">
        <v>490</v>
      </c>
      <c r="D587" s="198"/>
      <c r="E587" s="151">
        <v>12</v>
      </c>
      <c r="F587" s="303">
        <f>HLOOKUP($C587,$BZ$2:$CM$3,2,0)</f>
        <v>13238.9</v>
      </c>
      <c r="G587" s="113">
        <f>D587*E587*F587</f>
        <v>0</v>
      </c>
      <c r="H587" s="165"/>
      <c r="I587" s="114" t="s">
        <v>494</v>
      </c>
      <c r="J587" s="114" t="str">
        <f>VLOOKUP(I587,Presupuesto!$B$11:$C$565,2,0)</f>
        <v>SUELDOS Y SALARIOS PERMANENTES</v>
      </c>
      <c r="K587" s="98" t="str">
        <f t="shared" si="18"/>
        <v>Posgrado</v>
      </c>
      <c r="L587" s="98" t="s">
        <v>393</v>
      </c>
    </row>
    <row r="588" spans="3:12" x14ac:dyDescent="0.25">
      <c r="C588" s="170" t="s">
        <v>58</v>
      </c>
      <c r="D588" s="162"/>
      <c r="E588" s="153">
        <v>0</v>
      </c>
      <c r="F588" s="100">
        <f>IF(E587=0,"",(G587/E587)/12*E587)</f>
        <v>0</v>
      </c>
      <c r="G588" s="97">
        <f>F588</f>
        <v>0</v>
      </c>
      <c r="H588" s="163"/>
      <c r="I588" s="116" t="s">
        <v>514</v>
      </c>
      <c r="J588" s="116" t="str">
        <f>VLOOKUP(I588,Presupuesto!$B$11:$C$565,2,0)</f>
        <v>AGUINALDO Y DECIMO CUARTO MES</v>
      </c>
      <c r="K588" s="98" t="str">
        <f t="shared" si="18"/>
        <v>Posgrado</v>
      </c>
      <c r="L588" s="98" t="s">
        <v>393</v>
      </c>
    </row>
    <row r="589" spans="3:12" ht="15.75" thickBot="1" x14ac:dyDescent="0.3">
      <c r="C589" s="171" t="s">
        <v>59</v>
      </c>
      <c r="D589" s="162"/>
      <c r="E589" s="153">
        <v>0</v>
      </c>
      <c r="F589" s="117">
        <f>IF(E587&lt;6,"",((E587-6)/12)*(G587/E587))</f>
        <v>0</v>
      </c>
      <c r="G589" s="97">
        <f>F589</f>
        <v>0</v>
      </c>
      <c r="H589" s="163"/>
      <c r="I589" s="101" t="s">
        <v>517</v>
      </c>
      <c r="J589" s="101" t="str">
        <f>VLOOKUP(I589,Presupuesto!$B$11:$C$565,2,0)</f>
        <v>DECIMOCUARTO MES</v>
      </c>
      <c r="K589" s="98" t="str">
        <f t="shared" si="18"/>
        <v>Posgrado</v>
      </c>
      <c r="L589" s="98" t="s">
        <v>393</v>
      </c>
    </row>
    <row r="590" spans="3:12" ht="15.75" thickBot="1" x14ac:dyDescent="0.3">
      <c r="C590" s="136" t="s">
        <v>491</v>
      </c>
      <c r="D590" s="198"/>
      <c r="E590" s="151">
        <v>12</v>
      </c>
      <c r="F590" s="303">
        <f>HLOOKUP($C590,$BZ$2:$CM$3,2,0)</f>
        <v>12356.31</v>
      </c>
      <c r="G590" s="113">
        <f>D590*E590*F590</f>
        <v>0</v>
      </c>
      <c r="H590" s="165"/>
      <c r="I590" s="114" t="s">
        <v>494</v>
      </c>
      <c r="J590" s="114" t="str">
        <f>VLOOKUP(I590,Presupuesto!$B$11:$C$565,2,0)</f>
        <v>SUELDOS Y SALARIOS PERMANENTES</v>
      </c>
      <c r="K590" s="98" t="str">
        <f t="shared" ref="K590:K607" si="19">$K$557</f>
        <v>Posgrado</v>
      </c>
      <c r="L590" s="98" t="s">
        <v>393</v>
      </c>
    </row>
    <row r="591" spans="3:12" x14ac:dyDescent="0.25">
      <c r="C591" s="170" t="s">
        <v>58</v>
      </c>
      <c r="D591" s="162"/>
      <c r="E591" s="153">
        <v>0</v>
      </c>
      <c r="F591" s="100">
        <f>IF(E590=0,"",(G590/E590)/12*E590)</f>
        <v>0</v>
      </c>
      <c r="G591" s="97">
        <f>F591</f>
        <v>0</v>
      </c>
      <c r="H591" s="163"/>
      <c r="I591" s="116" t="s">
        <v>514</v>
      </c>
      <c r="J591" s="116" t="str">
        <f>VLOOKUP(I591,Presupuesto!$B$11:$C$565,2,0)</f>
        <v>AGUINALDO Y DECIMO CUARTO MES</v>
      </c>
      <c r="K591" s="98" t="str">
        <f t="shared" si="19"/>
        <v>Posgrado</v>
      </c>
      <c r="L591" s="98" t="s">
        <v>393</v>
      </c>
    </row>
    <row r="592" spans="3:12" ht="15.75" thickBot="1" x14ac:dyDescent="0.3">
      <c r="C592" s="171" t="s">
        <v>59</v>
      </c>
      <c r="D592" s="162"/>
      <c r="E592" s="153">
        <v>0</v>
      </c>
      <c r="F592" s="117">
        <f>IF(E590&lt;6,"",((E590-6)/12)*(G590/E590))</f>
        <v>0</v>
      </c>
      <c r="G592" s="97">
        <f>F592</f>
        <v>0</v>
      </c>
      <c r="H592" s="163"/>
      <c r="I592" s="101" t="s">
        <v>517</v>
      </c>
      <c r="J592" s="101" t="str">
        <f>VLOOKUP(I592,Presupuesto!$B$11:$C$565,2,0)</f>
        <v>DECIMOCUARTO MES</v>
      </c>
      <c r="K592" s="98" t="str">
        <f t="shared" si="19"/>
        <v>Posgrado</v>
      </c>
      <c r="L592" s="98" t="s">
        <v>393</v>
      </c>
    </row>
    <row r="593" spans="3:12" ht="15.75" thickBot="1" x14ac:dyDescent="0.3">
      <c r="C593" s="136" t="s">
        <v>492</v>
      </c>
      <c r="D593" s="198"/>
      <c r="E593" s="151">
        <v>12</v>
      </c>
      <c r="F593" s="303">
        <f>HLOOKUP($C593,$BZ$2:$CM$3,2,0)</f>
        <v>463.22</v>
      </c>
      <c r="G593" s="113">
        <f>D593*E593*F593</f>
        <v>0</v>
      </c>
      <c r="H593" s="165"/>
      <c r="I593" s="114" t="s">
        <v>494</v>
      </c>
      <c r="J593" s="114" t="str">
        <f>VLOOKUP(I593,Presupuesto!$B$11:$C$565,2,0)</f>
        <v>SUELDOS Y SALARIOS PERMANENTES</v>
      </c>
      <c r="K593" s="98" t="str">
        <f t="shared" si="19"/>
        <v>Posgrado</v>
      </c>
      <c r="L593" s="98" t="s">
        <v>393</v>
      </c>
    </row>
    <row r="594" spans="3:12" x14ac:dyDescent="0.25">
      <c r="C594" s="170" t="s">
        <v>58</v>
      </c>
      <c r="D594" s="162"/>
      <c r="E594" s="153">
        <v>0</v>
      </c>
      <c r="F594" s="100">
        <f>IF(E593=0,"",(G593/E593)/12*E593)</f>
        <v>0</v>
      </c>
      <c r="G594" s="97">
        <f>F594</f>
        <v>0</v>
      </c>
      <c r="H594" s="163"/>
      <c r="I594" s="116" t="s">
        <v>514</v>
      </c>
      <c r="J594" s="116" t="str">
        <f>VLOOKUP(I594,Presupuesto!$B$11:$C$565,2,0)</f>
        <v>AGUINALDO Y DECIMO CUARTO MES</v>
      </c>
      <c r="K594" s="98" t="str">
        <f t="shared" si="19"/>
        <v>Posgrado</v>
      </c>
      <c r="L594" s="98" t="s">
        <v>393</v>
      </c>
    </row>
    <row r="595" spans="3:12" ht="15.75" thickBot="1" x14ac:dyDescent="0.3">
      <c r="C595" s="171" t="s">
        <v>59</v>
      </c>
      <c r="D595" s="162"/>
      <c r="E595" s="153">
        <v>0</v>
      </c>
      <c r="F595" s="117">
        <f>IF(E593&lt;6,"",((E593-6)/12)*(G593/E593))</f>
        <v>0</v>
      </c>
      <c r="G595" s="97">
        <f>F595</f>
        <v>0</v>
      </c>
      <c r="H595" s="163"/>
      <c r="I595" s="101" t="s">
        <v>517</v>
      </c>
      <c r="J595" s="101" t="str">
        <f>VLOOKUP(I595,Presupuesto!$B$11:$C$565,2,0)</f>
        <v>DECIMOCUARTO MES</v>
      </c>
      <c r="K595" s="98" t="str">
        <f t="shared" si="19"/>
        <v>Posgrado</v>
      </c>
      <c r="L595" s="98" t="s">
        <v>393</v>
      </c>
    </row>
    <row r="596" spans="3:12" ht="15.75" thickBot="1" x14ac:dyDescent="0.3">
      <c r="C596" s="136" t="s">
        <v>493</v>
      </c>
      <c r="D596" s="198"/>
      <c r="E596" s="151">
        <v>12</v>
      </c>
      <c r="F596" s="303">
        <f>HLOOKUP($C596,$BZ$2:$CM$3,2,0)</f>
        <v>2007.3</v>
      </c>
      <c r="G596" s="113">
        <f>D596*E596*F596</f>
        <v>0</v>
      </c>
      <c r="H596" s="165"/>
      <c r="I596" s="114" t="s">
        <v>494</v>
      </c>
      <c r="J596" s="114" t="str">
        <f>VLOOKUP(I596,Presupuesto!$B$11:$C$565,2,0)</f>
        <v>SUELDOS Y SALARIOS PERMANENTES</v>
      </c>
      <c r="K596" s="98" t="str">
        <f t="shared" si="19"/>
        <v>Posgrado</v>
      </c>
      <c r="L596" s="98" t="s">
        <v>393</v>
      </c>
    </row>
    <row r="597" spans="3:12" x14ac:dyDescent="0.25">
      <c r="C597" s="170" t="s">
        <v>58</v>
      </c>
      <c r="D597" s="162"/>
      <c r="E597" s="153">
        <v>0</v>
      </c>
      <c r="F597" s="100">
        <f>IF(E596=0,"",(G596/E596)/12*E596)</f>
        <v>0</v>
      </c>
      <c r="G597" s="97">
        <f>F597</f>
        <v>0</v>
      </c>
      <c r="H597" s="163"/>
      <c r="I597" s="116" t="s">
        <v>514</v>
      </c>
      <c r="J597" s="116" t="str">
        <f>VLOOKUP(I597,Presupuesto!$B$11:$C$565,2,0)</f>
        <v>AGUINALDO Y DECIMO CUARTO MES</v>
      </c>
      <c r="K597" s="98" t="str">
        <f t="shared" si="19"/>
        <v>Posgrado</v>
      </c>
      <c r="L597" s="98" t="s">
        <v>393</v>
      </c>
    </row>
    <row r="598" spans="3:12" ht="15.75" thickBot="1" x14ac:dyDescent="0.3">
      <c r="C598" s="171" t="s">
        <v>59</v>
      </c>
      <c r="D598" s="162"/>
      <c r="E598" s="153">
        <v>0</v>
      </c>
      <c r="F598" s="117">
        <f>IF(E596&lt;6,"",((E596-6)/12)*(G596/E596))</f>
        <v>0</v>
      </c>
      <c r="G598" s="97">
        <f>F598</f>
        <v>0</v>
      </c>
      <c r="H598" s="163"/>
      <c r="I598" s="101" t="s">
        <v>517</v>
      </c>
      <c r="J598" s="101" t="str">
        <f>VLOOKUP(I598,Presupuesto!$B$11:$C$565,2,0)</f>
        <v>DECIMOCUARTO MES</v>
      </c>
      <c r="K598" s="98" t="str">
        <f t="shared" si="19"/>
        <v>Posgrado</v>
      </c>
      <c r="L598" s="98" t="s">
        <v>393</v>
      </c>
    </row>
    <row r="599" spans="3:12" ht="15.75" thickBot="1" x14ac:dyDescent="0.3">
      <c r="C599" s="139" t="s">
        <v>83</v>
      </c>
      <c r="D599" s="198"/>
      <c r="E599" s="151">
        <v>12</v>
      </c>
      <c r="F599" s="138">
        <v>30000</v>
      </c>
      <c r="G599" s="113">
        <f>D599*E599*F599</f>
        <v>0</v>
      </c>
      <c r="H599" s="165"/>
      <c r="I599" s="114" t="s">
        <v>562</v>
      </c>
      <c r="J599" s="114" t="str">
        <f>VLOOKUP(I599,Presupuesto!$B$11:$C$565,2,0)</f>
        <v>CONTRATOS ESPECIALES</v>
      </c>
      <c r="K599" s="98" t="str">
        <f t="shared" si="19"/>
        <v>Posgrado</v>
      </c>
      <c r="L599" s="98" t="s">
        <v>393</v>
      </c>
    </row>
    <row r="600" spans="3:12" x14ac:dyDescent="0.25">
      <c r="C600" s="170" t="s">
        <v>58</v>
      </c>
      <c r="D600" s="162"/>
      <c r="E600" s="153">
        <v>0</v>
      </c>
      <c r="F600" s="117">
        <f>IF(E599=0,"",(G599/E599)/12*E599)</f>
        <v>0</v>
      </c>
      <c r="G600" s="97">
        <f>F600</f>
        <v>0</v>
      </c>
      <c r="H600" s="163"/>
      <c r="I600" s="101" t="s">
        <v>562</v>
      </c>
      <c r="J600" s="101" t="str">
        <f>VLOOKUP(I600,Presupuesto!$B$11:$C$565,2,0)</f>
        <v>CONTRATOS ESPECIALES</v>
      </c>
      <c r="K600" s="98" t="str">
        <f t="shared" si="19"/>
        <v>Posgrado</v>
      </c>
      <c r="L600" s="98" t="s">
        <v>392</v>
      </c>
    </row>
    <row r="601" spans="3:12" ht="15.75" thickBot="1" x14ac:dyDescent="0.3">
      <c r="C601" s="171" t="s">
        <v>59</v>
      </c>
      <c r="D601" s="162"/>
      <c r="E601" s="153">
        <v>0</v>
      </c>
      <c r="F601" s="100">
        <f>IF(E599&lt;6,"",((E599-6)/12)*(G599/E599))</f>
        <v>0</v>
      </c>
      <c r="G601" s="97">
        <f>F601</f>
        <v>0</v>
      </c>
      <c r="H601" s="163"/>
      <c r="I601" s="101" t="s">
        <v>562</v>
      </c>
      <c r="J601" s="101" t="str">
        <f>VLOOKUP(I601,Presupuesto!$B$11:$C$565,2,0)</f>
        <v>CONTRATOS ESPECIALES</v>
      </c>
      <c r="K601" s="98" t="str">
        <f t="shared" si="19"/>
        <v>Posgrado</v>
      </c>
      <c r="L601" s="98" t="s">
        <v>397</v>
      </c>
    </row>
    <row r="602" spans="3:12" ht="15.75" thickBot="1" x14ac:dyDescent="0.3">
      <c r="C602" s="139" t="s">
        <v>60</v>
      </c>
      <c r="D602" s="198"/>
      <c r="E602" s="151">
        <v>12</v>
      </c>
      <c r="F602" s="118">
        <v>30000</v>
      </c>
      <c r="G602" s="113">
        <f>D602*E602*F602</f>
        <v>0</v>
      </c>
      <c r="H602" s="165"/>
      <c r="I602" s="114" t="s">
        <v>703</v>
      </c>
      <c r="J602" s="114" t="str">
        <f>VLOOKUP(I602,Presupuesto!$B$11:$C$565,2,0)</f>
        <v>OTROS SERVICIOS TECNICOS Y PROFESIONALES</v>
      </c>
      <c r="K602" s="98" t="str">
        <f t="shared" si="19"/>
        <v>Posgrado</v>
      </c>
      <c r="L602" s="98" t="s">
        <v>392</v>
      </c>
    </row>
    <row r="603" spans="3:12" x14ac:dyDescent="0.25">
      <c r="C603" s="170" t="s">
        <v>58</v>
      </c>
      <c r="D603" s="162"/>
      <c r="E603" s="153">
        <v>0</v>
      </c>
      <c r="F603" s="100">
        <v>0</v>
      </c>
      <c r="G603" s="97">
        <f>F603</f>
        <v>0</v>
      </c>
      <c r="H603" s="163"/>
      <c r="I603" s="101" t="s">
        <v>703</v>
      </c>
      <c r="J603" s="101" t="str">
        <f>VLOOKUP(I603,Presupuesto!$B$11:$C$565,2,0)</f>
        <v>OTROS SERVICIOS TECNICOS Y PROFESIONALES</v>
      </c>
      <c r="K603" s="98" t="str">
        <f t="shared" si="19"/>
        <v>Posgrado</v>
      </c>
      <c r="L603" s="98" t="s">
        <v>392</v>
      </c>
    </row>
    <row r="604" spans="3:12" ht="15.75" thickBot="1" x14ac:dyDescent="0.3">
      <c r="C604" s="171" t="s">
        <v>59</v>
      </c>
      <c r="D604" s="162"/>
      <c r="E604" s="153">
        <v>0</v>
      </c>
      <c r="F604" s="100">
        <v>0</v>
      </c>
      <c r="G604" s="97">
        <f>F604</f>
        <v>0</v>
      </c>
      <c r="H604" s="163"/>
      <c r="I604" s="101" t="s">
        <v>703</v>
      </c>
      <c r="J604" s="101" t="str">
        <f>VLOOKUP(I604,Presupuesto!$B$11:$C$565,2,0)</f>
        <v>OTROS SERVICIOS TECNICOS Y PROFESIONALES</v>
      </c>
      <c r="K604" s="98" t="str">
        <f t="shared" si="19"/>
        <v>Posgrado</v>
      </c>
      <c r="L604" s="98" t="s">
        <v>392</v>
      </c>
    </row>
    <row r="605" spans="3:12" ht="15.75" thickBot="1" x14ac:dyDescent="0.3">
      <c r="C605" s="139" t="s">
        <v>61</v>
      </c>
      <c r="D605" s="198"/>
      <c r="E605" s="151">
        <v>12</v>
      </c>
      <c r="F605" s="118">
        <v>30000</v>
      </c>
      <c r="G605" s="113">
        <f>D605*E605*F605</f>
        <v>0</v>
      </c>
      <c r="H605" s="165"/>
      <c r="I605" s="114" t="s">
        <v>494</v>
      </c>
      <c r="J605" s="114" t="str">
        <f>VLOOKUP(I605,Presupuesto!$B$11:$C$565,2,0)</f>
        <v>SUELDOS Y SALARIOS PERMANENTES</v>
      </c>
      <c r="K605" s="98" t="str">
        <f t="shared" si="19"/>
        <v>Posgrado</v>
      </c>
      <c r="L605" s="98" t="s">
        <v>392</v>
      </c>
    </row>
    <row r="606" spans="3:12" x14ac:dyDescent="0.25">
      <c r="C606" s="170" t="s">
        <v>58</v>
      </c>
      <c r="D606" s="168"/>
      <c r="E606" s="130">
        <v>0</v>
      </c>
      <c r="F606" s="119">
        <f>IF(E605=0,"",(G605/E605)/12*E605)</f>
        <v>0</v>
      </c>
      <c r="G606" s="120">
        <f>F606</f>
        <v>0</v>
      </c>
      <c r="H606" s="163"/>
      <c r="I606" s="101" t="s">
        <v>514</v>
      </c>
      <c r="J606" s="101" t="str">
        <f>VLOOKUP(I606,Presupuesto!$B$11:$C$565,2,0)</f>
        <v>AGUINALDO Y DECIMO CUARTO MES</v>
      </c>
      <c r="K606" s="98" t="str">
        <f t="shared" si="19"/>
        <v>Posgrado</v>
      </c>
      <c r="L606" s="98" t="s">
        <v>392</v>
      </c>
    </row>
    <row r="607" spans="3:12" ht="15.75" thickBot="1" x14ac:dyDescent="0.3">
      <c r="C607" s="172" t="s">
        <v>59</v>
      </c>
      <c r="D607" s="161"/>
      <c r="E607" s="131">
        <v>0</v>
      </c>
      <c r="F607" s="105">
        <f>IF(E605&lt;6,"",((E605-6)/12)*(G605/E605))</f>
        <v>0</v>
      </c>
      <c r="G607" s="105">
        <f>F607</f>
        <v>0</v>
      </c>
      <c r="H607" s="161"/>
      <c r="I607" s="106" t="s">
        <v>517</v>
      </c>
      <c r="J607" s="124" t="str">
        <f>VLOOKUP(I607,Presupuesto!$B$11:$C$565,2,0)</f>
        <v>DECIMOCUARTO MES</v>
      </c>
      <c r="K607" s="106" t="str">
        <f t="shared" si="19"/>
        <v>Posgrado</v>
      </c>
      <c r="L607" s="124" t="s">
        <v>392</v>
      </c>
    </row>
    <row r="609" spans="3:12" ht="15.75" thickBot="1" x14ac:dyDescent="0.3"/>
    <row r="610" spans="3:12" ht="15.75" thickBot="1" x14ac:dyDescent="0.3">
      <c r="C610" s="69" t="s">
        <v>43</v>
      </c>
      <c r="D610" s="30">
        <f>SUM(G617:G667)</f>
        <v>0</v>
      </c>
      <c r="E610" s="93"/>
      <c r="F610" s="93"/>
      <c r="G610" s="93"/>
      <c r="H610" s="76"/>
      <c r="I610" s="76"/>
      <c r="J610" s="76"/>
      <c r="K610" s="152"/>
    </row>
    <row r="611" spans="3:12" x14ac:dyDescent="0.25">
      <c r="D611" s="31"/>
      <c r="E611" s="93"/>
      <c r="F611" s="93"/>
      <c r="G611" s="93"/>
      <c r="H611" s="76"/>
      <c r="I611" s="76"/>
      <c r="J611" s="76"/>
      <c r="K611" s="152"/>
    </row>
    <row r="612" spans="3:12" x14ac:dyDescent="0.25">
      <c r="D612" s="31"/>
      <c r="E612" s="93"/>
      <c r="F612" s="93"/>
      <c r="G612" s="93"/>
      <c r="H612" s="76"/>
      <c r="I612" s="76"/>
      <c r="J612" s="76"/>
      <c r="K612" s="152"/>
    </row>
    <row r="613" spans="3:12" ht="15.75" x14ac:dyDescent="0.25">
      <c r="C613" s="201" t="s">
        <v>390</v>
      </c>
      <c r="D613" s="368"/>
      <c r="E613" s="93"/>
      <c r="F613" s="93"/>
      <c r="G613" s="93"/>
      <c r="H613" s="76"/>
      <c r="I613" s="76"/>
      <c r="J613" s="76"/>
      <c r="K613" s="152"/>
    </row>
    <row r="614" spans="3:12" ht="18.75" x14ac:dyDescent="0.25">
      <c r="C614" s="209"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#N/A</v>
      </c>
      <c r="D614" s="31"/>
      <c r="E614" s="93"/>
      <c r="F614" s="93"/>
      <c r="G614" s="93"/>
      <c r="H614" s="76"/>
      <c r="I614" s="76"/>
      <c r="J614" s="76"/>
      <c r="K614" s="152"/>
    </row>
    <row r="615" spans="3:12" ht="15.75" thickBot="1" x14ac:dyDescent="0.3">
      <c r="C615" s="176"/>
      <c r="D615" s="31"/>
      <c r="E615" s="93"/>
      <c r="F615" s="93"/>
      <c r="G615" s="93"/>
      <c r="H615" s="76"/>
      <c r="I615" s="76"/>
      <c r="J615" s="76"/>
      <c r="K615" s="152"/>
    </row>
    <row r="616" spans="3:12" ht="30.75" thickBot="1" x14ac:dyDescent="0.3">
      <c r="C616" s="133" t="s">
        <v>44</v>
      </c>
      <c r="D616" s="137" t="s">
        <v>55</v>
      </c>
      <c r="E616" s="169" t="s">
        <v>56</v>
      </c>
      <c r="F616" s="137" t="s">
        <v>57</v>
      </c>
      <c r="G616" s="134" t="s">
        <v>27</v>
      </c>
      <c r="H616" s="132" t="s">
        <v>130</v>
      </c>
      <c r="I616" s="135" t="s">
        <v>46</v>
      </c>
      <c r="J616" s="135" t="s">
        <v>131</v>
      </c>
      <c r="K616" s="135" t="s">
        <v>408</v>
      </c>
      <c r="L616" s="135" t="s">
        <v>409</v>
      </c>
    </row>
    <row r="617" spans="3:12" ht="15.75" thickBot="1" x14ac:dyDescent="0.3">
      <c r="C617" s="136" t="s">
        <v>480</v>
      </c>
      <c r="D617" s="198"/>
      <c r="E617" s="151">
        <v>12</v>
      </c>
      <c r="F617" s="303">
        <f>HLOOKUP($C617,$BZ$2:$CM$3,2,0)</f>
        <v>43674.39</v>
      </c>
      <c r="G617" s="113">
        <f>D617*E617*F617</f>
        <v>0</v>
      </c>
      <c r="H617" s="165"/>
      <c r="I617" s="114" t="s">
        <v>494</v>
      </c>
      <c r="J617" s="114" t="str">
        <f>VLOOKUP(I617,Presupuesto!$B$11:$C$565,2,0)</f>
        <v>SUELDOS Y SALARIOS PERMANENTES</v>
      </c>
      <c r="K617" s="217" t="s">
        <v>1452</v>
      </c>
      <c r="L617" s="98" t="s">
        <v>392</v>
      </c>
    </row>
    <row r="618" spans="3:12" x14ac:dyDescent="0.25">
      <c r="C618" s="170" t="s">
        <v>58</v>
      </c>
      <c r="D618" s="162"/>
      <c r="E618" s="153">
        <v>0</v>
      </c>
      <c r="F618" s="100">
        <f>IF(E617=0,"",(G617/E617)/12*E617)</f>
        <v>0</v>
      </c>
      <c r="G618" s="97">
        <f>F618</f>
        <v>0</v>
      </c>
      <c r="H618" s="163"/>
      <c r="I618" s="116" t="s">
        <v>514</v>
      </c>
      <c r="J618" s="116" t="str">
        <f>VLOOKUP(I618,Presupuesto!$B$11:$C$565,2,0)</f>
        <v>AGUINALDO Y DECIMO CUARTO MES</v>
      </c>
      <c r="K618" s="98" t="str">
        <f t="shared" ref="K618:K649" si="20">$K$617</f>
        <v>Posgrado</v>
      </c>
      <c r="L618" s="98" t="s">
        <v>410</v>
      </c>
    </row>
    <row r="619" spans="3:12" ht="15.75" thickBot="1" x14ac:dyDescent="0.3">
      <c r="C619" s="171" t="s">
        <v>59</v>
      </c>
      <c r="D619" s="162"/>
      <c r="E619" s="153">
        <v>0</v>
      </c>
      <c r="F619" s="117">
        <f>IF(E617&lt;6,"",((E617-6)/12)*(G617/E617))</f>
        <v>0</v>
      </c>
      <c r="G619" s="97">
        <f>F619</f>
        <v>0</v>
      </c>
      <c r="H619" s="163"/>
      <c r="I619" s="101" t="s">
        <v>517</v>
      </c>
      <c r="J619" s="101" t="str">
        <f>VLOOKUP(I619,Presupuesto!$B$11:$C$565,2,0)</f>
        <v>DECIMOCUARTO MES</v>
      </c>
      <c r="K619" s="98" t="str">
        <f t="shared" si="20"/>
        <v>Posgrado</v>
      </c>
      <c r="L619" s="98" t="s">
        <v>393</v>
      </c>
    </row>
    <row r="620" spans="3:12" ht="15.75" thickBot="1" x14ac:dyDescent="0.3">
      <c r="C620" s="136" t="s">
        <v>481</v>
      </c>
      <c r="D620" s="198"/>
      <c r="E620" s="151">
        <v>12</v>
      </c>
      <c r="F620" s="303">
        <f>HLOOKUP($C620,$BZ$2:$CM$3,2,0)</f>
        <v>39703.99</v>
      </c>
      <c r="G620" s="113">
        <f>D620*E620*F620</f>
        <v>0</v>
      </c>
      <c r="H620" s="165"/>
      <c r="I620" s="114" t="s">
        <v>494</v>
      </c>
      <c r="J620" s="114" t="str">
        <f>VLOOKUP(I620,Presupuesto!$B$11:$C$565,2,0)</f>
        <v>SUELDOS Y SALARIOS PERMANENTES</v>
      </c>
      <c r="K620" s="98" t="str">
        <f t="shared" si="20"/>
        <v>Posgrado</v>
      </c>
      <c r="L620" s="98" t="s">
        <v>393</v>
      </c>
    </row>
    <row r="621" spans="3:12" x14ac:dyDescent="0.25">
      <c r="C621" s="170" t="s">
        <v>58</v>
      </c>
      <c r="D621" s="162"/>
      <c r="E621" s="153">
        <v>0</v>
      </c>
      <c r="F621" s="100">
        <f>IF(E620=0,"",(G620/E620)/12*E620)</f>
        <v>0</v>
      </c>
      <c r="G621" s="97">
        <f>F621</f>
        <v>0</v>
      </c>
      <c r="H621" s="163"/>
      <c r="I621" s="116" t="s">
        <v>514</v>
      </c>
      <c r="J621" s="116" t="str">
        <f>VLOOKUP(I621,Presupuesto!$B$11:$C$565,2,0)</f>
        <v>AGUINALDO Y DECIMO CUARTO MES</v>
      </c>
      <c r="K621" s="98" t="str">
        <f t="shared" si="20"/>
        <v>Posgrado</v>
      </c>
      <c r="L621" s="98" t="s">
        <v>393</v>
      </c>
    </row>
    <row r="622" spans="3:12" ht="15.75" thickBot="1" x14ac:dyDescent="0.3">
      <c r="C622" s="171" t="s">
        <v>59</v>
      </c>
      <c r="D622" s="162"/>
      <c r="E622" s="153">
        <v>0</v>
      </c>
      <c r="F622" s="117">
        <f>IF(E620&lt;6,"",((E620-6)/12)*(G620/E620))</f>
        <v>0</v>
      </c>
      <c r="G622" s="97">
        <f>F622</f>
        <v>0</v>
      </c>
      <c r="H622" s="163"/>
      <c r="I622" s="101" t="s">
        <v>517</v>
      </c>
      <c r="J622" s="101" t="str">
        <f>VLOOKUP(I622,Presupuesto!$B$11:$C$565,2,0)</f>
        <v>DECIMOCUARTO MES</v>
      </c>
      <c r="K622" s="98" t="str">
        <f t="shared" si="20"/>
        <v>Posgrado</v>
      </c>
      <c r="L622" s="98" t="s">
        <v>393</v>
      </c>
    </row>
    <row r="623" spans="3:12" ht="15.75" thickBot="1" x14ac:dyDescent="0.3">
      <c r="C623" s="136" t="s">
        <v>482</v>
      </c>
      <c r="D623" s="198"/>
      <c r="E623" s="151">
        <v>12</v>
      </c>
      <c r="F623" s="303">
        <f>HLOOKUP($C623,$BZ$2:$CM$3,2,0)</f>
        <v>35733.589999999997</v>
      </c>
      <c r="G623" s="113">
        <f>D623*E623*F623</f>
        <v>0</v>
      </c>
      <c r="H623" s="165"/>
      <c r="I623" s="114" t="s">
        <v>494</v>
      </c>
      <c r="J623" s="114" t="str">
        <f>VLOOKUP(I623,Presupuesto!$B$11:$C$565,2,0)</f>
        <v>SUELDOS Y SALARIOS PERMANENTES</v>
      </c>
      <c r="K623" s="98" t="str">
        <f t="shared" si="20"/>
        <v>Posgrado</v>
      </c>
      <c r="L623" s="98" t="s">
        <v>393</v>
      </c>
    </row>
    <row r="624" spans="3:12" x14ac:dyDescent="0.25">
      <c r="C624" s="170" t="s">
        <v>58</v>
      </c>
      <c r="D624" s="162"/>
      <c r="E624" s="153">
        <v>0</v>
      </c>
      <c r="F624" s="100">
        <f>IF(E623=0,"",(G623/E623)/12*E623)</f>
        <v>0</v>
      </c>
      <c r="G624" s="97">
        <f>F624</f>
        <v>0</v>
      </c>
      <c r="H624" s="163"/>
      <c r="I624" s="116" t="s">
        <v>514</v>
      </c>
      <c r="J624" s="116" t="str">
        <f>VLOOKUP(I624,Presupuesto!$B$11:$C$565,2,0)</f>
        <v>AGUINALDO Y DECIMO CUARTO MES</v>
      </c>
      <c r="K624" s="98" t="str">
        <f t="shared" si="20"/>
        <v>Posgrado</v>
      </c>
      <c r="L624" s="98" t="s">
        <v>393</v>
      </c>
    </row>
    <row r="625" spans="3:12" ht="15.75" thickBot="1" x14ac:dyDescent="0.3">
      <c r="C625" s="171" t="s">
        <v>59</v>
      </c>
      <c r="D625" s="162"/>
      <c r="E625" s="153">
        <v>0</v>
      </c>
      <c r="F625" s="117">
        <f>IF(E623&lt;6,"",((E623-6)/12)*(G623/E623))</f>
        <v>0</v>
      </c>
      <c r="G625" s="97">
        <f>F625</f>
        <v>0</v>
      </c>
      <c r="H625" s="163"/>
      <c r="I625" s="101" t="s">
        <v>517</v>
      </c>
      <c r="J625" s="101" t="str">
        <f>VLOOKUP(I625,Presupuesto!$B$11:$C$565,2,0)</f>
        <v>DECIMOCUARTO MES</v>
      </c>
      <c r="K625" s="98" t="str">
        <f t="shared" si="20"/>
        <v>Posgrado</v>
      </c>
      <c r="L625" s="98" t="s">
        <v>393</v>
      </c>
    </row>
    <row r="626" spans="3:12" ht="15.75" thickBot="1" x14ac:dyDescent="0.3">
      <c r="C626" s="136" t="s">
        <v>483</v>
      </c>
      <c r="D626" s="198"/>
      <c r="E626" s="151">
        <v>12</v>
      </c>
      <c r="F626" s="303">
        <f>HLOOKUP($C626,$BZ$2:$CM$3,2,0)</f>
        <v>31763.19</v>
      </c>
      <c r="G626" s="113">
        <f>D626*E626*F626</f>
        <v>0</v>
      </c>
      <c r="H626" s="165"/>
      <c r="I626" s="114" t="s">
        <v>494</v>
      </c>
      <c r="J626" s="114" t="str">
        <f>VLOOKUP(I626,Presupuesto!$B$11:$C$565,2,0)</f>
        <v>SUELDOS Y SALARIOS PERMANENTES</v>
      </c>
      <c r="K626" s="98" t="str">
        <f t="shared" si="20"/>
        <v>Posgrado</v>
      </c>
      <c r="L626" s="98" t="s">
        <v>393</v>
      </c>
    </row>
    <row r="627" spans="3:12" x14ac:dyDescent="0.25">
      <c r="C627" s="170" t="s">
        <v>58</v>
      </c>
      <c r="D627" s="162"/>
      <c r="E627" s="153">
        <v>0</v>
      </c>
      <c r="F627" s="100">
        <f>IF(E626=0,"",(G626/E626)/12*E626)</f>
        <v>0</v>
      </c>
      <c r="G627" s="97">
        <f>F627</f>
        <v>0</v>
      </c>
      <c r="H627" s="163"/>
      <c r="I627" s="116" t="s">
        <v>514</v>
      </c>
      <c r="J627" s="116" t="str">
        <f>VLOOKUP(I627,Presupuesto!$B$11:$C$565,2,0)</f>
        <v>AGUINALDO Y DECIMO CUARTO MES</v>
      </c>
      <c r="K627" s="98" t="str">
        <f t="shared" si="20"/>
        <v>Posgrado</v>
      </c>
      <c r="L627" s="98" t="s">
        <v>393</v>
      </c>
    </row>
    <row r="628" spans="3:12" ht="15.75" thickBot="1" x14ac:dyDescent="0.3">
      <c r="C628" s="171" t="s">
        <v>59</v>
      </c>
      <c r="D628" s="162"/>
      <c r="E628" s="153">
        <v>0</v>
      </c>
      <c r="F628" s="117">
        <f>IF(E626&lt;6,"",((E626-6)/12)*(G626/E626))</f>
        <v>0</v>
      </c>
      <c r="G628" s="97">
        <f>F628</f>
        <v>0</v>
      </c>
      <c r="H628" s="163"/>
      <c r="I628" s="101" t="s">
        <v>517</v>
      </c>
      <c r="J628" s="101" t="str">
        <f>VLOOKUP(I628,Presupuesto!$B$11:$C$565,2,0)</f>
        <v>DECIMOCUARTO MES</v>
      </c>
      <c r="K628" s="98" t="str">
        <f t="shared" si="20"/>
        <v>Posgrado</v>
      </c>
      <c r="L628" s="98" t="s">
        <v>393</v>
      </c>
    </row>
    <row r="629" spans="3:12" ht="15.75" thickBot="1" x14ac:dyDescent="0.3">
      <c r="C629" s="136" t="s">
        <v>484</v>
      </c>
      <c r="D629" s="198"/>
      <c r="E629" s="151">
        <v>12</v>
      </c>
      <c r="F629" s="303">
        <f>HLOOKUP($C629,$BZ$2:$CM$3,2,0)</f>
        <v>29777.99</v>
      </c>
      <c r="G629" s="113">
        <f>D629*E629*F629</f>
        <v>0</v>
      </c>
      <c r="H629" s="165"/>
      <c r="I629" s="114" t="s">
        <v>494</v>
      </c>
      <c r="J629" s="114" t="str">
        <f>VLOOKUP(I629,Presupuesto!$B$11:$C$565,2,0)</f>
        <v>SUELDOS Y SALARIOS PERMANENTES</v>
      </c>
      <c r="K629" s="98" t="str">
        <f t="shared" si="20"/>
        <v>Posgrado</v>
      </c>
      <c r="L629" s="98" t="s">
        <v>393</v>
      </c>
    </row>
    <row r="630" spans="3:12" x14ac:dyDescent="0.25">
      <c r="C630" s="170" t="s">
        <v>58</v>
      </c>
      <c r="D630" s="162"/>
      <c r="E630" s="153">
        <v>0</v>
      </c>
      <c r="F630" s="100">
        <f>IF(E629=0,"",(G629/E629)/12*E629)</f>
        <v>0</v>
      </c>
      <c r="G630" s="97">
        <f>F630</f>
        <v>0</v>
      </c>
      <c r="H630" s="163"/>
      <c r="I630" s="116" t="s">
        <v>514</v>
      </c>
      <c r="J630" s="116" t="str">
        <f>VLOOKUP(I630,Presupuesto!$B$11:$C$565,2,0)</f>
        <v>AGUINALDO Y DECIMO CUARTO MES</v>
      </c>
      <c r="K630" s="98" t="str">
        <f t="shared" si="20"/>
        <v>Posgrado</v>
      </c>
      <c r="L630" s="98" t="s">
        <v>393</v>
      </c>
    </row>
    <row r="631" spans="3:12" ht="15.75" thickBot="1" x14ac:dyDescent="0.3">
      <c r="C631" s="171" t="s">
        <v>59</v>
      </c>
      <c r="D631" s="162"/>
      <c r="E631" s="153">
        <v>0</v>
      </c>
      <c r="F631" s="117">
        <f>IF(E629&lt;6,"",((E629-6)/12)*(G629/E629))</f>
        <v>0</v>
      </c>
      <c r="G631" s="97">
        <f>F631</f>
        <v>0</v>
      </c>
      <c r="H631" s="163"/>
      <c r="I631" s="101" t="s">
        <v>517</v>
      </c>
      <c r="J631" s="101" t="str">
        <f>VLOOKUP(I631,Presupuesto!$B$11:$C$565,2,0)</f>
        <v>DECIMOCUARTO MES</v>
      </c>
      <c r="K631" s="98" t="str">
        <f t="shared" si="20"/>
        <v>Posgrado</v>
      </c>
      <c r="L631" s="98" t="s">
        <v>393</v>
      </c>
    </row>
    <row r="632" spans="3:12" ht="15.75" thickBot="1" x14ac:dyDescent="0.3">
      <c r="C632" s="136" t="s">
        <v>485</v>
      </c>
      <c r="D632" s="198"/>
      <c r="E632" s="151">
        <v>12</v>
      </c>
      <c r="F632" s="303">
        <f>HLOOKUP($C632,$BZ$2:$CM$3,2,0)</f>
        <v>27792.79</v>
      </c>
      <c r="G632" s="113">
        <f>D632*E632*F632</f>
        <v>0</v>
      </c>
      <c r="H632" s="165"/>
      <c r="I632" s="114" t="s">
        <v>494</v>
      </c>
      <c r="J632" s="114" t="str">
        <f>VLOOKUP(I632,Presupuesto!$B$11:$C$565,2,0)</f>
        <v>SUELDOS Y SALARIOS PERMANENTES</v>
      </c>
      <c r="K632" s="98" t="str">
        <f t="shared" si="20"/>
        <v>Posgrado</v>
      </c>
      <c r="L632" s="98" t="s">
        <v>393</v>
      </c>
    </row>
    <row r="633" spans="3:12" x14ac:dyDescent="0.25">
      <c r="C633" s="170" t="s">
        <v>58</v>
      </c>
      <c r="D633" s="162"/>
      <c r="E633" s="153">
        <v>0</v>
      </c>
      <c r="F633" s="100">
        <f>IF(E632=0,"",(G632/E632)/12*E632)</f>
        <v>0</v>
      </c>
      <c r="G633" s="97">
        <f>F633</f>
        <v>0</v>
      </c>
      <c r="H633" s="163"/>
      <c r="I633" s="116" t="s">
        <v>514</v>
      </c>
      <c r="J633" s="116" t="str">
        <f>VLOOKUP(I633,Presupuesto!$B$11:$C$565,2,0)</f>
        <v>AGUINALDO Y DECIMO CUARTO MES</v>
      </c>
      <c r="K633" s="98" t="str">
        <f t="shared" si="20"/>
        <v>Posgrado</v>
      </c>
      <c r="L633" s="98" t="s">
        <v>393</v>
      </c>
    </row>
    <row r="634" spans="3:12" ht="15.75" thickBot="1" x14ac:dyDescent="0.3">
      <c r="C634" s="171" t="s">
        <v>59</v>
      </c>
      <c r="D634" s="162"/>
      <c r="E634" s="153">
        <v>0</v>
      </c>
      <c r="F634" s="117">
        <f>IF(E632&lt;6,"",((E632-6)/12)*(G632/E632))</f>
        <v>0</v>
      </c>
      <c r="G634" s="97">
        <f>F634</f>
        <v>0</v>
      </c>
      <c r="H634" s="163"/>
      <c r="I634" s="101" t="s">
        <v>517</v>
      </c>
      <c r="J634" s="101" t="str">
        <f>VLOOKUP(I634,Presupuesto!$B$11:$C$565,2,0)</f>
        <v>DECIMOCUARTO MES</v>
      </c>
      <c r="K634" s="98" t="str">
        <f t="shared" si="20"/>
        <v>Posgrado</v>
      </c>
      <c r="L634" s="98" t="s">
        <v>393</v>
      </c>
    </row>
    <row r="635" spans="3:12" ht="15.75" thickBot="1" x14ac:dyDescent="0.3">
      <c r="C635" s="136" t="s">
        <v>486</v>
      </c>
      <c r="D635" s="198"/>
      <c r="E635" s="151">
        <v>12</v>
      </c>
      <c r="F635" s="303">
        <f>HLOOKUP($C635,$BZ$2:$CM$3,2,0)</f>
        <v>18859.39</v>
      </c>
      <c r="G635" s="113">
        <f>D635*E635*F635</f>
        <v>0</v>
      </c>
      <c r="H635" s="165"/>
      <c r="I635" s="114" t="s">
        <v>494</v>
      </c>
      <c r="J635" s="114" t="str">
        <f>VLOOKUP(I635,Presupuesto!$B$11:$C$565,2,0)</f>
        <v>SUELDOS Y SALARIOS PERMANENTES</v>
      </c>
      <c r="K635" s="98" t="str">
        <f t="shared" si="20"/>
        <v>Posgrado</v>
      </c>
      <c r="L635" s="98" t="s">
        <v>393</v>
      </c>
    </row>
    <row r="636" spans="3:12" x14ac:dyDescent="0.25">
      <c r="C636" s="170" t="s">
        <v>58</v>
      </c>
      <c r="D636" s="162"/>
      <c r="E636" s="153">
        <v>0</v>
      </c>
      <c r="F636" s="100">
        <f>IF(E635=0,"",(G635/E635)/12*E635)</f>
        <v>0</v>
      </c>
      <c r="G636" s="97">
        <f>F636</f>
        <v>0</v>
      </c>
      <c r="H636" s="163"/>
      <c r="I636" s="116" t="s">
        <v>514</v>
      </c>
      <c r="J636" s="116" t="str">
        <f>VLOOKUP(I636,Presupuesto!$B$11:$C$565,2,0)</f>
        <v>AGUINALDO Y DECIMO CUARTO MES</v>
      </c>
      <c r="K636" s="98" t="str">
        <f t="shared" si="20"/>
        <v>Posgrado</v>
      </c>
      <c r="L636" s="98" t="s">
        <v>393</v>
      </c>
    </row>
    <row r="637" spans="3:12" ht="15.75" thickBot="1" x14ac:dyDescent="0.3">
      <c r="C637" s="171" t="s">
        <v>59</v>
      </c>
      <c r="D637" s="162"/>
      <c r="E637" s="153">
        <v>0</v>
      </c>
      <c r="F637" s="117">
        <f>IF(E635&lt;6,"",((E635-6)/12)*(G635/E635))</f>
        <v>0</v>
      </c>
      <c r="G637" s="97">
        <f>F637</f>
        <v>0</v>
      </c>
      <c r="H637" s="163"/>
      <c r="I637" s="101" t="s">
        <v>517</v>
      </c>
      <c r="J637" s="101" t="str">
        <f>VLOOKUP(I637,Presupuesto!$B$11:$C$565,2,0)</f>
        <v>DECIMOCUARTO MES</v>
      </c>
      <c r="K637" s="98" t="str">
        <f t="shared" si="20"/>
        <v>Posgrado</v>
      </c>
      <c r="L637" s="98" t="s">
        <v>393</v>
      </c>
    </row>
    <row r="638" spans="3:12" ht="15.75" thickBot="1" x14ac:dyDescent="0.3">
      <c r="C638" s="136" t="s">
        <v>487</v>
      </c>
      <c r="D638" s="198"/>
      <c r="E638" s="151">
        <v>12</v>
      </c>
      <c r="F638" s="303">
        <f>HLOOKUP($C638,$BZ$2:$CM$3,2,0)</f>
        <v>17866.8</v>
      </c>
      <c r="G638" s="113">
        <f>D638*E638*F638</f>
        <v>0</v>
      </c>
      <c r="H638" s="165"/>
      <c r="I638" s="114" t="s">
        <v>494</v>
      </c>
      <c r="J638" s="114" t="str">
        <f>VLOOKUP(I638,Presupuesto!$B$11:$C$565,2,0)</f>
        <v>SUELDOS Y SALARIOS PERMANENTES</v>
      </c>
      <c r="K638" s="98" t="str">
        <f t="shared" si="20"/>
        <v>Posgrado</v>
      </c>
      <c r="L638" s="98" t="s">
        <v>393</v>
      </c>
    </row>
    <row r="639" spans="3:12" x14ac:dyDescent="0.25">
      <c r="C639" s="170" t="s">
        <v>58</v>
      </c>
      <c r="D639" s="162"/>
      <c r="E639" s="153">
        <v>0</v>
      </c>
      <c r="F639" s="100">
        <f>IF(E638=0,"",(G638/E638)/12*E638)</f>
        <v>0</v>
      </c>
      <c r="G639" s="97">
        <f>F639</f>
        <v>0</v>
      </c>
      <c r="H639" s="163"/>
      <c r="I639" s="116" t="s">
        <v>514</v>
      </c>
      <c r="J639" s="116" t="str">
        <f>VLOOKUP(I639,Presupuesto!$B$11:$C$565,2,0)</f>
        <v>AGUINALDO Y DECIMO CUARTO MES</v>
      </c>
      <c r="K639" s="98" t="str">
        <f t="shared" si="20"/>
        <v>Posgrado</v>
      </c>
      <c r="L639" s="98" t="s">
        <v>393</v>
      </c>
    </row>
    <row r="640" spans="3:12" ht="15.75" thickBot="1" x14ac:dyDescent="0.3">
      <c r="C640" s="171" t="s">
        <v>59</v>
      </c>
      <c r="D640" s="162"/>
      <c r="E640" s="153">
        <v>0</v>
      </c>
      <c r="F640" s="117">
        <f>IF(E638&lt;6,"",((E638-6)/12)*(G638/E638))</f>
        <v>0</v>
      </c>
      <c r="G640" s="97">
        <f>F640</f>
        <v>0</v>
      </c>
      <c r="H640" s="163"/>
      <c r="I640" s="101" t="s">
        <v>517</v>
      </c>
      <c r="J640" s="101" t="str">
        <f>VLOOKUP(I640,Presupuesto!$B$11:$C$565,2,0)</f>
        <v>DECIMOCUARTO MES</v>
      </c>
      <c r="K640" s="98" t="str">
        <f t="shared" si="20"/>
        <v>Posgrado</v>
      </c>
      <c r="L640" s="98" t="s">
        <v>393</v>
      </c>
    </row>
    <row r="641" spans="3:12" ht="15.75" thickBot="1" x14ac:dyDescent="0.3">
      <c r="C641" s="136" t="s">
        <v>488</v>
      </c>
      <c r="D641" s="198"/>
      <c r="E641" s="151">
        <v>12</v>
      </c>
      <c r="F641" s="303">
        <f>HLOOKUP($C641,$BZ$2:$CM$3,2,0)</f>
        <v>13896.4</v>
      </c>
      <c r="G641" s="113">
        <f>D641*E641*F641</f>
        <v>0</v>
      </c>
      <c r="H641" s="165"/>
      <c r="I641" s="114" t="s">
        <v>494</v>
      </c>
      <c r="J641" s="114" t="str">
        <f>VLOOKUP(I641,Presupuesto!$B$11:$C$565,2,0)</f>
        <v>SUELDOS Y SALARIOS PERMANENTES</v>
      </c>
      <c r="K641" s="98" t="str">
        <f t="shared" si="20"/>
        <v>Posgrado</v>
      </c>
      <c r="L641" s="98" t="s">
        <v>393</v>
      </c>
    </row>
    <row r="642" spans="3:12" x14ac:dyDescent="0.25">
      <c r="C642" s="170" t="s">
        <v>58</v>
      </c>
      <c r="D642" s="162"/>
      <c r="E642" s="153">
        <v>0</v>
      </c>
      <c r="F642" s="100">
        <f>IF(E641=0,"",(G641/E641)/12*E641)</f>
        <v>0</v>
      </c>
      <c r="G642" s="97">
        <f>F642</f>
        <v>0</v>
      </c>
      <c r="H642" s="163"/>
      <c r="I642" s="116" t="s">
        <v>514</v>
      </c>
      <c r="J642" s="116" t="str">
        <f>VLOOKUP(I642,Presupuesto!$B$11:$C$565,2,0)</f>
        <v>AGUINALDO Y DECIMO CUARTO MES</v>
      </c>
      <c r="K642" s="98" t="str">
        <f t="shared" si="20"/>
        <v>Posgrado</v>
      </c>
      <c r="L642" s="98" t="s">
        <v>393</v>
      </c>
    </row>
    <row r="643" spans="3:12" ht="15.75" thickBot="1" x14ac:dyDescent="0.3">
      <c r="C643" s="171" t="s">
        <v>59</v>
      </c>
      <c r="D643" s="162"/>
      <c r="E643" s="153">
        <v>0</v>
      </c>
      <c r="F643" s="117">
        <f>IF(E641&lt;6,"",((E641-6)/12)*(G641/E641))</f>
        <v>0</v>
      </c>
      <c r="G643" s="97">
        <f>F643</f>
        <v>0</v>
      </c>
      <c r="H643" s="163"/>
      <c r="I643" s="101" t="s">
        <v>517</v>
      </c>
      <c r="J643" s="101" t="str">
        <f>VLOOKUP(I643,Presupuesto!$B$11:$C$565,2,0)</f>
        <v>DECIMOCUARTO MES</v>
      </c>
      <c r="K643" s="98" t="str">
        <f t="shared" si="20"/>
        <v>Posgrado</v>
      </c>
      <c r="L643" s="98" t="s">
        <v>393</v>
      </c>
    </row>
    <row r="644" spans="3:12" ht="15.75" thickBot="1" x14ac:dyDescent="0.3">
      <c r="C644" s="136" t="s">
        <v>489</v>
      </c>
      <c r="D644" s="198"/>
      <c r="E644" s="151">
        <v>12</v>
      </c>
      <c r="F644" s="303">
        <f>HLOOKUP($C644,$BZ$2:$CM$3,2,0)</f>
        <v>15004.09</v>
      </c>
      <c r="G644" s="113">
        <f>D644*E644*F644</f>
        <v>0</v>
      </c>
      <c r="H644" s="165"/>
      <c r="I644" s="114" t="s">
        <v>494</v>
      </c>
      <c r="J644" s="114" t="str">
        <f>VLOOKUP(I644,Presupuesto!$B$11:$C$565,2,0)</f>
        <v>SUELDOS Y SALARIOS PERMANENTES</v>
      </c>
      <c r="K644" s="98" t="str">
        <f t="shared" si="20"/>
        <v>Posgrado</v>
      </c>
      <c r="L644" s="98" t="s">
        <v>393</v>
      </c>
    </row>
    <row r="645" spans="3:12" x14ac:dyDescent="0.25">
      <c r="C645" s="170" t="s">
        <v>58</v>
      </c>
      <c r="D645" s="162"/>
      <c r="E645" s="153">
        <v>0</v>
      </c>
      <c r="F645" s="100">
        <f>IF(E644=0,"",(G644/E644)/12*E644)</f>
        <v>0</v>
      </c>
      <c r="G645" s="97">
        <f>F645</f>
        <v>0</v>
      </c>
      <c r="H645" s="163"/>
      <c r="I645" s="116" t="s">
        <v>514</v>
      </c>
      <c r="J645" s="116" t="str">
        <f>VLOOKUP(I645,Presupuesto!$B$11:$C$565,2,0)</f>
        <v>AGUINALDO Y DECIMO CUARTO MES</v>
      </c>
      <c r="K645" s="98" t="str">
        <f t="shared" si="20"/>
        <v>Posgrado</v>
      </c>
      <c r="L645" s="98" t="s">
        <v>393</v>
      </c>
    </row>
    <row r="646" spans="3:12" ht="15.75" thickBot="1" x14ac:dyDescent="0.3">
      <c r="C646" s="171" t="s">
        <v>59</v>
      </c>
      <c r="D646" s="162"/>
      <c r="E646" s="153">
        <v>0</v>
      </c>
      <c r="F646" s="117">
        <f>IF(E644&lt;6,"",((E644-6)/12)*(G644/E644))</f>
        <v>0</v>
      </c>
      <c r="G646" s="97">
        <f>F646</f>
        <v>0</v>
      </c>
      <c r="H646" s="163"/>
      <c r="I646" s="101" t="s">
        <v>517</v>
      </c>
      <c r="J646" s="101" t="str">
        <f>VLOOKUP(I646,Presupuesto!$B$11:$C$565,2,0)</f>
        <v>DECIMOCUARTO MES</v>
      </c>
      <c r="K646" s="98" t="str">
        <f t="shared" si="20"/>
        <v>Posgrado</v>
      </c>
      <c r="L646" s="98" t="s">
        <v>393</v>
      </c>
    </row>
    <row r="647" spans="3:12" ht="15.75" thickBot="1" x14ac:dyDescent="0.3">
      <c r="C647" s="136" t="s">
        <v>490</v>
      </c>
      <c r="D647" s="198"/>
      <c r="E647" s="151">
        <v>12</v>
      </c>
      <c r="F647" s="303">
        <f>HLOOKUP($C647,$BZ$2:$CM$3,2,0)</f>
        <v>13238.9</v>
      </c>
      <c r="G647" s="113">
        <f>D647*E647*F647</f>
        <v>0</v>
      </c>
      <c r="H647" s="165"/>
      <c r="I647" s="114" t="s">
        <v>494</v>
      </c>
      <c r="J647" s="114" t="str">
        <f>VLOOKUP(I647,Presupuesto!$B$11:$C$565,2,0)</f>
        <v>SUELDOS Y SALARIOS PERMANENTES</v>
      </c>
      <c r="K647" s="98" t="str">
        <f t="shared" si="20"/>
        <v>Posgrado</v>
      </c>
      <c r="L647" s="98" t="s">
        <v>393</v>
      </c>
    </row>
    <row r="648" spans="3:12" x14ac:dyDescent="0.25">
      <c r="C648" s="170" t="s">
        <v>58</v>
      </c>
      <c r="D648" s="162"/>
      <c r="E648" s="153">
        <v>0</v>
      </c>
      <c r="F648" s="100">
        <f>IF(E647=0,"",(G647/E647)/12*E647)</f>
        <v>0</v>
      </c>
      <c r="G648" s="97">
        <f>F648</f>
        <v>0</v>
      </c>
      <c r="H648" s="163"/>
      <c r="I648" s="116" t="s">
        <v>514</v>
      </c>
      <c r="J648" s="116" t="str">
        <f>VLOOKUP(I648,Presupuesto!$B$11:$C$565,2,0)</f>
        <v>AGUINALDO Y DECIMO CUARTO MES</v>
      </c>
      <c r="K648" s="98" t="str">
        <f t="shared" si="20"/>
        <v>Posgrado</v>
      </c>
      <c r="L648" s="98" t="s">
        <v>393</v>
      </c>
    </row>
    <row r="649" spans="3:12" ht="15.75" thickBot="1" x14ac:dyDescent="0.3">
      <c r="C649" s="171" t="s">
        <v>59</v>
      </c>
      <c r="D649" s="162"/>
      <c r="E649" s="153">
        <v>0</v>
      </c>
      <c r="F649" s="117">
        <f>IF(E647&lt;6,"",((E647-6)/12)*(G647/E647))</f>
        <v>0</v>
      </c>
      <c r="G649" s="97">
        <f>F649</f>
        <v>0</v>
      </c>
      <c r="H649" s="163"/>
      <c r="I649" s="101" t="s">
        <v>517</v>
      </c>
      <c r="J649" s="101" t="str">
        <f>VLOOKUP(I649,Presupuesto!$B$11:$C$565,2,0)</f>
        <v>DECIMOCUARTO MES</v>
      </c>
      <c r="K649" s="98" t="str">
        <f t="shared" si="20"/>
        <v>Posgrado</v>
      </c>
      <c r="L649" s="98" t="s">
        <v>393</v>
      </c>
    </row>
    <row r="650" spans="3:12" ht="15.75" thickBot="1" x14ac:dyDescent="0.3">
      <c r="C650" s="136" t="s">
        <v>491</v>
      </c>
      <c r="D650" s="198"/>
      <c r="E650" s="151">
        <v>12</v>
      </c>
      <c r="F650" s="303">
        <f>HLOOKUP($C650,$BZ$2:$CM$3,2,0)</f>
        <v>12356.31</v>
      </c>
      <c r="G650" s="113">
        <f>D650*E650*F650</f>
        <v>0</v>
      </c>
      <c r="H650" s="165"/>
      <c r="I650" s="114" t="s">
        <v>494</v>
      </c>
      <c r="J650" s="114" t="str">
        <f>VLOOKUP(I650,Presupuesto!$B$11:$C$565,2,0)</f>
        <v>SUELDOS Y SALARIOS PERMANENTES</v>
      </c>
      <c r="K650" s="98" t="str">
        <f t="shared" ref="K650:K667" si="21">$K$617</f>
        <v>Posgrado</v>
      </c>
      <c r="L650" s="98" t="s">
        <v>393</v>
      </c>
    </row>
    <row r="651" spans="3:12" x14ac:dyDescent="0.25">
      <c r="C651" s="170" t="s">
        <v>58</v>
      </c>
      <c r="D651" s="162"/>
      <c r="E651" s="153">
        <v>0</v>
      </c>
      <c r="F651" s="100">
        <f>IF(E650=0,"",(G650/E650)/12*E650)</f>
        <v>0</v>
      </c>
      <c r="G651" s="97">
        <f>F651</f>
        <v>0</v>
      </c>
      <c r="H651" s="163"/>
      <c r="I651" s="116" t="s">
        <v>514</v>
      </c>
      <c r="J651" s="116" t="str">
        <f>VLOOKUP(I651,Presupuesto!$B$11:$C$565,2,0)</f>
        <v>AGUINALDO Y DECIMO CUARTO MES</v>
      </c>
      <c r="K651" s="98" t="str">
        <f t="shared" si="21"/>
        <v>Posgrado</v>
      </c>
      <c r="L651" s="98" t="s">
        <v>393</v>
      </c>
    </row>
    <row r="652" spans="3:12" ht="15.75" thickBot="1" x14ac:dyDescent="0.3">
      <c r="C652" s="171" t="s">
        <v>59</v>
      </c>
      <c r="D652" s="162"/>
      <c r="E652" s="153">
        <v>0</v>
      </c>
      <c r="F652" s="117">
        <f>IF(E650&lt;6,"",((E650-6)/12)*(G650/E650))</f>
        <v>0</v>
      </c>
      <c r="G652" s="97">
        <f>F652</f>
        <v>0</v>
      </c>
      <c r="H652" s="163"/>
      <c r="I652" s="101" t="s">
        <v>517</v>
      </c>
      <c r="J652" s="101" t="str">
        <f>VLOOKUP(I652,Presupuesto!$B$11:$C$565,2,0)</f>
        <v>DECIMOCUARTO MES</v>
      </c>
      <c r="K652" s="98" t="str">
        <f t="shared" si="21"/>
        <v>Posgrado</v>
      </c>
      <c r="L652" s="98" t="s">
        <v>393</v>
      </c>
    </row>
    <row r="653" spans="3:12" ht="15.75" thickBot="1" x14ac:dyDescent="0.3">
      <c r="C653" s="136" t="s">
        <v>492</v>
      </c>
      <c r="D653" s="198"/>
      <c r="E653" s="151">
        <v>12</v>
      </c>
      <c r="F653" s="303">
        <f>HLOOKUP($C653,$BZ$2:$CM$3,2,0)</f>
        <v>463.22</v>
      </c>
      <c r="G653" s="113">
        <f>D653*E653*F653</f>
        <v>0</v>
      </c>
      <c r="H653" s="165"/>
      <c r="I653" s="114" t="s">
        <v>494</v>
      </c>
      <c r="J653" s="114" t="str">
        <f>VLOOKUP(I653,Presupuesto!$B$11:$C$565,2,0)</f>
        <v>SUELDOS Y SALARIOS PERMANENTES</v>
      </c>
      <c r="K653" s="98" t="str">
        <f t="shared" si="21"/>
        <v>Posgrado</v>
      </c>
      <c r="L653" s="98" t="s">
        <v>393</v>
      </c>
    </row>
    <row r="654" spans="3:12" x14ac:dyDescent="0.25">
      <c r="C654" s="170" t="s">
        <v>58</v>
      </c>
      <c r="D654" s="162"/>
      <c r="E654" s="153">
        <v>0</v>
      </c>
      <c r="F654" s="100">
        <f>IF(E653=0,"",(G653/E653)/12*E653)</f>
        <v>0</v>
      </c>
      <c r="G654" s="97">
        <f>F654</f>
        <v>0</v>
      </c>
      <c r="H654" s="163"/>
      <c r="I654" s="116" t="s">
        <v>514</v>
      </c>
      <c r="J654" s="116" t="str">
        <f>VLOOKUP(I654,Presupuesto!$B$11:$C$565,2,0)</f>
        <v>AGUINALDO Y DECIMO CUARTO MES</v>
      </c>
      <c r="K654" s="98" t="str">
        <f t="shared" si="21"/>
        <v>Posgrado</v>
      </c>
      <c r="L654" s="98" t="s">
        <v>393</v>
      </c>
    </row>
    <row r="655" spans="3:12" ht="15.75" thickBot="1" x14ac:dyDescent="0.3">
      <c r="C655" s="171" t="s">
        <v>59</v>
      </c>
      <c r="D655" s="162"/>
      <c r="E655" s="153">
        <v>0</v>
      </c>
      <c r="F655" s="117">
        <f>IF(E653&lt;6,"",((E653-6)/12)*(G653/E653))</f>
        <v>0</v>
      </c>
      <c r="G655" s="97">
        <f>F655</f>
        <v>0</v>
      </c>
      <c r="H655" s="163"/>
      <c r="I655" s="101" t="s">
        <v>517</v>
      </c>
      <c r="J655" s="101" t="str">
        <f>VLOOKUP(I655,Presupuesto!$B$11:$C$565,2,0)</f>
        <v>DECIMOCUARTO MES</v>
      </c>
      <c r="K655" s="98" t="str">
        <f t="shared" si="21"/>
        <v>Posgrado</v>
      </c>
      <c r="L655" s="98" t="s">
        <v>393</v>
      </c>
    </row>
    <row r="656" spans="3:12" ht="15.75" thickBot="1" x14ac:dyDescent="0.3">
      <c r="C656" s="136" t="s">
        <v>493</v>
      </c>
      <c r="D656" s="198"/>
      <c r="E656" s="151">
        <v>12</v>
      </c>
      <c r="F656" s="303">
        <f>HLOOKUP($C656,$BZ$2:$CM$3,2,0)</f>
        <v>2007.3</v>
      </c>
      <c r="G656" s="113">
        <f>D656*E656*F656</f>
        <v>0</v>
      </c>
      <c r="H656" s="165"/>
      <c r="I656" s="114" t="s">
        <v>494</v>
      </c>
      <c r="J656" s="114" t="str">
        <f>VLOOKUP(I656,Presupuesto!$B$11:$C$565,2,0)</f>
        <v>SUELDOS Y SALARIOS PERMANENTES</v>
      </c>
      <c r="K656" s="98" t="str">
        <f t="shared" si="21"/>
        <v>Posgrado</v>
      </c>
      <c r="L656" s="98" t="s">
        <v>393</v>
      </c>
    </row>
    <row r="657" spans="3:12" x14ac:dyDescent="0.25">
      <c r="C657" s="170" t="s">
        <v>58</v>
      </c>
      <c r="D657" s="162"/>
      <c r="E657" s="153">
        <v>0</v>
      </c>
      <c r="F657" s="100">
        <f>IF(E656=0,"",(G656/E656)/12*E656)</f>
        <v>0</v>
      </c>
      <c r="G657" s="97">
        <f>F657</f>
        <v>0</v>
      </c>
      <c r="H657" s="163"/>
      <c r="I657" s="116" t="s">
        <v>514</v>
      </c>
      <c r="J657" s="116" t="str">
        <f>VLOOKUP(I657,Presupuesto!$B$11:$C$565,2,0)</f>
        <v>AGUINALDO Y DECIMO CUARTO MES</v>
      </c>
      <c r="K657" s="98" t="str">
        <f t="shared" si="21"/>
        <v>Posgrado</v>
      </c>
      <c r="L657" s="98" t="s">
        <v>393</v>
      </c>
    </row>
    <row r="658" spans="3:12" ht="15.75" thickBot="1" x14ac:dyDescent="0.3">
      <c r="C658" s="171" t="s">
        <v>59</v>
      </c>
      <c r="D658" s="162"/>
      <c r="E658" s="153">
        <v>0</v>
      </c>
      <c r="F658" s="117">
        <f>IF(E656&lt;6,"",((E656-6)/12)*(G656/E656))</f>
        <v>0</v>
      </c>
      <c r="G658" s="97">
        <f>F658</f>
        <v>0</v>
      </c>
      <c r="H658" s="163"/>
      <c r="I658" s="101" t="s">
        <v>517</v>
      </c>
      <c r="J658" s="101" t="str">
        <f>VLOOKUP(I658,Presupuesto!$B$11:$C$565,2,0)</f>
        <v>DECIMOCUARTO MES</v>
      </c>
      <c r="K658" s="98" t="str">
        <f t="shared" si="21"/>
        <v>Posgrado</v>
      </c>
      <c r="L658" s="98" t="s">
        <v>393</v>
      </c>
    </row>
    <row r="659" spans="3:12" ht="15.75" thickBot="1" x14ac:dyDescent="0.3">
      <c r="C659" s="139" t="s">
        <v>83</v>
      </c>
      <c r="D659" s="198"/>
      <c r="E659" s="151">
        <v>12</v>
      </c>
      <c r="F659" s="138">
        <v>30000</v>
      </c>
      <c r="G659" s="113">
        <f>D659*E659*F659</f>
        <v>0</v>
      </c>
      <c r="H659" s="165"/>
      <c r="I659" s="114" t="s">
        <v>562</v>
      </c>
      <c r="J659" s="114" t="str">
        <f>VLOOKUP(I659,Presupuesto!$B$11:$C$565,2,0)</f>
        <v>CONTRATOS ESPECIALES</v>
      </c>
      <c r="K659" s="98" t="str">
        <f t="shared" si="21"/>
        <v>Posgrado</v>
      </c>
      <c r="L659" s="98" t="s">
        <v>393</v>
      </c>
    </row>
    <row r="660" spans="3:12" x14ac:dyDescent="0.25">
      <c r="C660" s="170" t="s">
        <v>58</v>
      </c>
      <c r="D660" s="162"/>
      <c r="E660" s="153">
        <v>0</v>
      </c>
      <c r="F660" s="117">
        <f>IF(E659=0,"",(G659/E659)/12*E659)</f>
        <v>0</v>
      </c>
      <c r="G660" s="97">
        <f>F660</f>
        <v>0</v>
      </c>
      <c r="H660" s="163"/>
      <c r="I660" s="101" t="s">
        <v>562</v>
      </c>
      <c r="J660" s="101" t="str">
        <f>VLOOKUP(I660,Presupuesto!$B$11:$C$565,2,0)</f>
        <v>CONTRATOS ESPECIALES</v>
      </c>
      <c r="K660" s="98" t="str">
        <f t="shared" si="21"/>
        <v>Posgrado</v>
      </c>
      <c r="L660" s="98" t="s">
        <v>392</v>
      </c>
    </row>
    <row r="661" spans="3:12" ht="15.75" thickBot="1" x14ac:dyDescent="0.3">
      <c r="C661" s="171" t="s">
        <v>59</v>
      </c>
      <c r="D661" s="162"/>
      <c r="E661" s="153">
        <v>0</v>
      </c>
      <c r="F661" s="100">
        <f>IF(E659&lt;6,"",((E659-6)/12)*(G659/E659))</f>
        <v>0</v>
      </c>
      <c r="G661" s="97">
        <f>F661</f>
        <v>0</v>
      </c>
      <c r="H661" s="163"/>
      <c r="I661" s="101" t="s">
        <v>562</v>
      </c>
      <c r="J661" s="101" t="str">
        <f>VLOOKUP(I661,Presupuesto!$B$11:$C$565,2,0)</f>
        <v>CONTRATOS ESPECIALES</v>
      </c>
      <c r="K661" s="98" t="str">
        <f t="shared" si="21"/>
        <v>Posgrado</v>
      </c>
      <c r="L661" s="98" t="s">
        <v>397</v>
      </c>
    </row>
    <row r="662" spans="3:12" ht="15.75" thickBot="1" x14ac:dyDescent="0.3">
      <c r="C662" s="139" t="s">
        <v>60</v>
      </c>
      <c r="D662" s="198"/>
      <c r="E662" s="151">
        <v>12</v>
      </c>
      <c r="F662" s="118">
        <v>30000</v>
      </c>
      <c r="G662" s="113">
        <f>D662*E662*F662</f>
        <v>0</v>
      </c>
      <c r="H662" s="165"/>
      <c r="I662" s="114" t="s">
        <v>703</v>
      </c>
      <c r="J662" s="114" t="str">
        <f>VLOOKUP(I662,Presupuesto!$B$11:$C$565,2,0)</f>
        <v>OTROS SERVICIOS TECNICOS Y PROFESIONALES</v>
      </c>
      <c r="K662" s="98" t="str">
        <f t="shared" si="21"/>
        <v>Posgrado</v>
      </c>
      <c r="L662" s="98" t="s">
        <v>392</v>
      </c>
    </row>
    <row r="663" spans="3:12" x14ac:dyDescent="0.25">
      <c r="C663" s="170" t="s">
        <v>58</v>
      </c>
      <c r="D663" s="162"/>
      <c r="E663" s="153">
        <v>0</v>
      </c>
      <c r="F663" s="100">
        <v>0</v>
      </c>
      <c r="G663" s="97">
        <f>F663</f>
        <v>0</v>
      </c>
      <c r="H663" s="163"/>
      <c r="I663" s="101" t="s">
        <v>703</v>
      </c>
      <c r="J663" s="101" t="str">
        <f>VLOOKUP(I663,Presupuesto!$B$11:$C$565,2,0)</f>
        <v>OTROS SERVICIOS TECNICOS Y PROFESIONALES</v>
      </c>
      <c r="K663" s="98" t="str">
        <f t="shared" si="21"/>
        <v>Posgrado</v>
      </c>
      <c r="L663" s="98" t="s">
        <v>392</v>
      </c>
    </row>
    <row r="664" spans="3:12" ht="15.75" thickBot="1" x14ac:dyDescent="0.3">
      <c r="C664" s="171" t="s">
        <v>59</v>
      </c>
      <c r="D664" s="162"/>
      <c r="E664" s="153">
        <v>0</v>
      </c>
      <c r="F664" s="100">
        <v>0</v>
      </c>
      <c r="G664" s="97">
        <f>F664</f>
        <v>0</v>
      </c>
      <c r="H664" s="163"/>
      <c r="I664" s="101" t="s">
        <v>703</v>
      </c>
      <c r="J664" s="101" t="str">
        <f>VLOOKUP(I664,Presupuesto!$B$11:$C$565,2,0)</f>
        <v>OTROS SERVICIOS TECNICOS Y PROFESIONALES</v>
      </c>
      <c r="K664" s="98" t="str">
        <f t="shared" si="21"/>
        <v>Posgrado</v>
      </c>
      <c r="L664" s="98" t="s">
        <v>392</v>
      </c>
    </row>
    <row r="665" spans="3:12" ht="15.75" thickBot="1" x14ac:dyDescent="0.3">
      <c r="C665" s="139" t="s">
        <v>61</v>
      </c>
      <c r="D665" s="198"/>
      <c r="E665" s="151">
        <v>12</v>
      </c>
      <c r="F665" s="118">
        <v>30000</v>
      </c>
      <c r="G665" s="113">
        <f>D665*E665*F665</f>
        <v>0</v>
      </c>
      <c r="H665" s="165"/>
      <c r="I665" s="114" t="s">
        <v>494</v>
      </c>
      <c r="J665" s="114" t="str">
        <f>VLOOKUP(I665,Presupuesto!$B$11:$C$565,2,0)</f>
        <v>SUELDOS Y SALARIOS PERMANENTES</v>
      </c>
      <c r="K665" s="98" t="str">
        <f t="shared" si="21"/>
        <v>Posgrado</v>
      </c>
      <c r="L665" s="98" t="s">
        <v>392</v>
      </c>
    </row>
    <row r="666" spans="3:12" x14ac:dyDescent="0.25">
      <c r="C666" s="170" t="s">
        <v>58</v>
      </c>
      <c r="D666" s="168"/>
      <c r="E666" s="130">
        <v>0</v>
      </c>
      <c r="F666" s="119">
        <f>IF(E665=0,"",(G665/E665)/12*E665)</f>
        <v>0</v>
      </c>
      <c r="G666" s="120">
        <f>F666</f>
        <v>0</v>
      </c>
      <c r="H666" s="163"/>
      <c r="I666" s="101" t="s">
        <v>514</v>
      </c>
      <c r="J666" s="101" t="str">
        <f>VLOOKUP(I666,Presupuesto!$B$11:$C$565,2,0)</f>
        <v>AGUINALDO Y DECIMO CUARTO MES</v>
      </c>
      <c r="K666" s="98" t="str">
        <f t="shared" si="21"/>
        <v>Posgrado</v>
      </c>
      <c r="L666" s="98" t="s">
        <v>392</v>
      </c>
    </row>
    <row r="667" spans="3:12" ht="15.75" thickBot="1" x14ac:dyDescent="0.3">
      <c r="C667" s="172" t="s">
        <v>59</v>
      </c>
      <c r="D667" s="161"/>
      <c r="E667" s="131">
        <v>0</v>
      </c>
      <c r="F667" s="105">
        <f>IF(E665&lt;6,"",((E665-6)/12)*(G665/E665))</f>
        <v>0</v>
      </c>
      <c r="G667" s="105">
        <f>F667</f>
        <v>0</v>
      </c>
      <c r="H667" s="161"/>
      <c r="I667" s="106" t="s">
        <v>517</v>
      </c>
      <c r="J667" s="124" t="str">
        <f>VLOOKUP(I667,Presupuesto!$B$11:$C$565,2,0)</f>
        <v>DECIMOCUARTO MES</v>
      </c>
      <c r="K667" s="106" t="str">
        <f t="shared" si="21"/>
        <v>Posgrado</v>
      </c>
      <c r="L667" s="124" t="s">
        <v>392</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2"/>
    </row>
    <row r="672" spans="3:12" x14ac:dyDescent="0.25">
      <c r="D672" s="31"/>
      <c r="E672" s="93"/>
      <c r="F672" s="93"/>
      <c r="G672" s="93"/>
      <c r="H672" s="76"/>
      <c r="I672" s="76"/>
      <c r="J672" s="76"/>
      <c r="K672" s="152"/>
    </row>
    <row r="673" spans="3:12" ht="15.75" x14ac:dyDescent="0.25">
      <c r="C673" s="201" t="s">
        <v>390</v>
      </c>
      <c r="D673" s="368"/>
      <c r="E673" s="93"/>
      <c r="F673" s="93"/>
      <c r="G673" s="93"/>
      <c r="H673" s="76"/>
      <c r="I673" s="76"/>
      <c r="J673" s="76"/>
      <c r="K673" s="152"/>
    </row>
    <row r="674" spans="3:12" ht="18.75" x14ac:dyDescent="0.25">
      <c r="C674" s="209"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1"/>
      <c r="E674" s="93"/>
      <c r="F674" s="93"/>
      <c r="G674" s="93"/>
      <c r="H674" s="76"/>
      <c r="I674" s="76"/>
      <c r="J674" s="76"/>
      <c r="K674" s="152"/>
    </row>
    <row r="675" spans="3:12" ht="15.75" thickBot="1" x14ac:dyDescent="0.3">
      <c r="C675" s="176"/>
      <c r="D675" s="31"/>
      <c r="E675" s="93"/>
      <c r="F675" s="93"/>
      <c r="G675" s="93"/>
      <c r="H675" s="76"/>
      <c r="I675" s="76"/>
      <c r="J675" s="76"/>
      <c r="K675" s="152"/>
    </row>
    <row r="676" spans="3:12" ht="30.75" thickBot="1" x14ac:dyDescent="0.3">
      <c r="C676" s="133" t="s">
        <v>44</v>
      </c>
      <c r="D676" s="137" t="s">
        <v>55</v>
      </c>
      <c r="E676" s="169" t="s">
        <v>56</v>
      </c>
      <c r="F676" s="137" t="s">
        <v>57</v>
      </c>
      <c r="G676" s="134" t="s">
        <v>27</v>
      </c>
      <c r="H676" s="132" t="s">
        <v>130</v>
      </c>
      <c r="I676" s="135" t="s">
        <v>46</v>
      </c>
      <c r="J676" s="135" t="s">
        <v>131</v>
      </c>
      <c r="K676" s="135" t="s">
        <v>408</v>
      </c>
      <c r="L676" s="135" t="s">
        <v>409</v>
      </c>
    </row>
    <row r="677" spans="3:12" ht="15.75" thickBot="1" x14ac:dyDescent="0.3">
      <c r="C677" s="136" t="s">
        <v>480</v>
      </c>
      <c r="D677" s="198"/>
      <c r="E677" s="151">
        <v>12</v>
      </c>
      <c r="F677" s="303">
        <f>HLOOKUP($C677,$BZ$2:$CM$3,2,0)</f>
        <v>43674.39</v>
      </c>
      <c r="G677" s="113">
        <f>D677*E677*F677</f>
        <v>0</v>
      </c>
      <c r="H677" s="165"/>
      <c r="I677" s="114" t="s">
        <v>494</v>
      </c>
      <c r="J677" s="114" t="str">
        <f>VLOOKUP(I677,Presupuesto!$B$11:$C$565,2,0)</f>
        <v>SUELDOS Y SALARIOS PERMANENTES</v>
      </c>
      <c r="K677" s="217" t="s">
        <v>1452</v>
      </c>
      <c r="L677" s="98" t="s">
        <v>392</v>
      </c>
    </row>
    <row r="678" spans="3:12" x14ac:dyDescent="0.25">
      <c r="C678" s="170" t="s">
        <v>58</v>
      </c>
      <c r="D678" s="162"/>
      <c r="E678" s="153">
        <v>0</v>
      </c>
      <c r="F678" s="100">
        <f>IF(E677=0,"",(G677/E677)/12*E677)</f>
        <v>0</v>
      </c>
      <c r="G678" s="97">
        <f>F678</f>
        <v>0</v>
      </c>
      <c r="H678" s="163"/>
      <c r="I678" s="116" t="s">
        <v>514</v>
      </c>
      <c r="J678" s="116" t="str">
        <f>VLOOKUP(I678,Presupuesto!$B$11:$C$565,2,0)</f>
        <v>AGUINALDO Y DECIMO CUARTO MES</v>
      </c>
      <c r="K678" s="98" t="str">
        <f t="shared" ref="K678:K709" si="22">$K$677</f>
        <v>Posgrado</v>
      </c>
      <c r="L678" s="98" t="s">
        <v>410</v>
      </c>
    </row>
    <row r="679" spans="3:12" ht="15.75" thickBot="1" x14ac:dyDescent="0.3">
      <c r="C679" s="171" t="s">
        <v>59</v>
      </c>
      <c r="D679" s="162"/>
      <c r="E679" s="153">
        <v>0</v>
      </c>
      <c r="F679" s="117">
        <f>IF(E677&lt;6,"",((E677-6)/12)*(G677/E677))</f>
        <v>0</v>
      </c>
      <c r="G679" s="97">
        <f>F679</f>
        <v>0</v>
      </c>
      <c r="H679" s="163"/>
      <c r="I679" s="101" t="s">
        <v>517</v>
      </c>
      <c r="J679" s="101" t="str">
        <f>VLOOKUP(I679,Presupuesto!$B$11:$C$565,2,0)</f>
        <v>DECIMOCUARTO MES</v>
      </c>
      <c r="K679" s="98" t="str">
        <f t="shared" si="22"/>
        <v>Posgrado</v>
      </c>
      <c r="L679" s="98" t="s">
        <v>393</v>
      </c>
    </row>
    <row r="680" spans="3:12" ht="15.75" thickBot="1" x14ac:dyDescent="0.3">
      <c r="C680" s="136" t="s">
        <v>481</v>
      </c>
      <c r="D680" s="198"/>
      <c r="E680" s="151">
        <v>12</v>
      </c>
      <c r="F680" s="303">
        <f>HLOOKUP($C680,$BZ$2:$CM$3,2,0)</f>
        <v>39703.99</v>
      </c>
      <c r="G680" s="113">
        <f>D680*E680*F680</f>
        <v>0</v>
      </c>
      <c r="H680" s="165"/>
      <c r="I680" s="114" t="s">
        <v>494</v>
      </c>
      <c r="J680" s="114" t="str">
        <f>VLOOKUP(I680,Presupuesto!$B$11:$C$565,2,0)</f>
        <v>SUELDOS Y SALARIOS PERMANENTES</v>
      </c>
      <c r="K680" s="98" t="str">
        <f t="shared" si="22"/>
        <v>Posgrado</v>
      </c>
      <c r="L680" s="98" t="s">
        <v>393</v>
      </c>
    </row>
    <row r="681" spans="3:12" x14ac:dyDescent="0.25">
      <c r="C681" s="170" t="s">
        <v>58</v>
      </c>
      <c r="D681" s="162"/>
      <c r="E681" s="153">
        <v>0</v>
      </c>
      <c r="F681" s="100">
        <f>IF(E680=0,"",(G680/E680)/12*E680)</f>
        <v>0</v>
      </c>
      <c r="G681" s="97">
        <f>F681</f>
        <v>0</v>
      </c>
      <c r="H681" s="163"/>
      <c r="I681" s="116" t="s">
        <v>514</v>
      </c>
      <c r="J681" s="116" t="str">
        <f>VLOOKUP(I681,Presupuesto!$B$11:$C$565,2,0)</f>
        <v>AGUINALDO Y DECIMO CUARTO MES</v>
      </c>
      <c r="K681" s="98" t="str">
        <f t="shared" si="22"/>
        <v>Posgrado</v>
      </c>
      <c r="L681" s="98" t="s">
        <v>393</v>
      </c>
    </row>
    <row r="682" spans="3:12" ht="15.75" thickBot="1" x14ac:dyDescent="0.3">
      <c r="C682" s="171" t="s">
        <v>59</v>
      </c>
      <c r="D682" s="162"/>
      <c r="E682" s="153">
        <v>0</v>
      </c>
      <c r="F682" s="117">
        <f>IF(E680&lt;6,"",((E680-6)/12)*(G680/E680))</f>
        <v>0</v>
      </c>
      <c r="G682" s="97">
        <f>F682</f>
        <v>0</v>
      </c>
      <c r="H682" s="163"/>
      <c r="I682" s="101" t="s">
        <v>517</v>
      </c>
      <c r="J682" s="101" t="str">
        <f>VLOOKUP(I682,Presupuesto!$B$11:$C$565,2,0)</f>
        <v>DECIMOCUARTO MES</v>
      </c>
      <c r="K682" s="98" t="str">
        <f t="shared" si="22"/>
        <v>Posgrado</v>
      </c>
      <c r="L682" s="98" t="s">
        <v>393</v>
      </c>
    </row>
    <row r="683" spans="3:12" ht="15.75" thickBot="1" x14ac:dyDescent="0.3">
      <c r="C683" s="136" t="s">
        <v>482</v>
      </c>
      <c r="D683" s="198"/>
      <c r="E683" s="151">
        <v>12</v>
      </c>
      <c r="F683" s="303">
        <f>HLOOKUP($C683,$BZ$2:$CM$3,2,0)</f>
        <v>35733.589999999997</v>
      </c>
      <c r="G683" s="113">
        <f>D683*E683*F683</f>
        <v>0</v>
      </c>
      <c r="H683" s="165"/>
      <c r="I683" s="114" t="s">
        <v>494</v>
      </c>
      <c r="J683" s="114" t="str">
        <f>VLOOKUP(I683,Presupuesto!$B$11:$C$565,2,0)</f>
        <v>SUELDOS Y SALARIOS PERMANENTES</v>
      </c>
      <c r="K683" s="98" t="str">
        <f t="shared" si="22"/>
        <v>Posgrado</v>
      </c>
      <c r="L683" s="98" t="s">
        <v>393</v>
      </c>
    </row>
    <row r="684" spans="3:12" x14ac:dyDescent="0.25">
      <c r="C684" s="170" t="s">
        <v>58</v>
      </c>
      <c r="D684" s="162"/>
      <c r="E684" s="153">
        <v>0</v>
      </c>
      <c r="F684" s="100">
        <f>IF(E683=0,"",(G683/E683)/12*E683)</f>
        <v>0</v>
      </c>
      <c r="G684" s="97">
        <f>F684</f>
        <v>0</v>
      </c>
      <c r="H684" s="163"/>
      <c r="I684" s="116" t="s">
        <v>514</v>
      </c>
      <c r="J684" s="116" t="str">
        <f>VLOOKUP(I684,Presupuesto!$B$11:$C$565,2,0)</f>
        <v>AGUINALDO Y DECIMO CUARTO MES</v>
      </c>
      <c r="K684" s="98" t="str">
        <f t="shared" si="22"/>
        <v>Posgrado</v>
      </c>
      <c r="L684" s="98" t="s">
        <v>393</v>
      </c>
    </row>
    <row r="685" spans="3:12" ht="15.75" thickBot="1" x14ac:dyDescent="0.3">
      <c r="C685" s="171" t="s">
        <v>59</v>
      </c>
      <c r="D685" s="162"/>
      <c r="E685" s="153">
        <v>0</v>
      </c>
      <c r="F685" s="117">
        <f>IF(E683&lt;6,"",((E683-6)/12)*(G683/E683))</f>
        <v>0</v>
      </c>
      <c r="G685" s="97">
        <f>F685</f>
        <v>0</v>
      </c>
      <c r="H685" s="163"/>
      <c r="I685" s="101" t="s">
        <v>517</v>
      </c>
      <c r="J685" s="101" t="str">
        <f>VLOOKUP(I685,Presupuesto!$B$11:$C$565,2,0)</f>
        <v>DECIMOCUARTO MES</v>
      </c>
      <c r="K685" s="98" t="str">
        <f t="shared" si="22"/>
        <v>Posgrado</v>
      </c>
      <c r="L685" s="98" t="s">
        <v>393</v>
      </c>
    </row>
    <row r="686" spans="3:12" ht="15.75" thickBot="1" x14ac:dyDescent="0.3">
      <c r="C686" s="136" t="s">
        <v>483</v>
      </c>
      <c r="D686" s="198"/>
      <c r="E686" s="151">
        <v>12</v>
      </c>
      <c r="F686" s="303">
        <f>HLOOKUP($C686,$BZ$2:$CM$3,2,0)</f>
        <v>31763.19</v>
      </c>
      <c r="G686" s="113">
        <f>D686*E686*F686</f>
        <v>0</v>
      </c>
      <c r="H686" s="165"/>
      <c r="I686" s="114" t="s">
        <v>494</v>
      </c>
      <c r="J686" s="114" t="str">
        <f>VLOOKUP(I686,Presupuesto!$B$11:$C$565,2,0)</f>
        <v>SUELDOS Y SALARIOS PERMANENTES</v>
      </c>
      <c r="K686" s="98" t="str">
        <f t="shared" si="22"/>
        <v>Posgrado</v>
      </c>
      <c r="L686" s="98" t="s">
        <v>393</v>
      </c>
    </row>
    <row r="687" spans="3:12" x14ac:dyDescent="0.25">
      <c r="C687" s="170" t="s">
        <v>58</v>
      </c>
      <c r="D687" s="162"/>
      <c r="E687" s="153">
        <v>0</v>
      </c>
      <c r="F687" s="100">
        <f>IF(E686=0,"",(G686/E686)/12*E686)</f>
        <v>0</v>
      </c>
      <c r="G687" s="97">
        <f>F687</f>
        <v>0</v>
      </c>
      <c r="H687" s="163"/>
      <c r="I687" s="116" t="s">
        <v>514</v>
      </c>
      <c r="J687" s="116" t="str">
        <f>VLOOKUP(I687,Presupuesto!$B$11:$C$565,2,0)</f>
        <v>AGUINALDO Y DECIMO CUARTO MES</v>
      </c>
      <c r="K687" s="98" t="str">
        <f t="shared" si="22"/>
        <v>Posgrado</v>
      </c>
      <c r="L687" s="98" t="s">
        <v>393</v>
      </c>
    </row>
    <row r="688" spans="3:12" ht="15.75" thickBot="1" x14ac:dyDescent="0.3">
      <c r="C688" s="171" t="s">
        <v>59</v>
      </c>
      <c r="D688" s="162"/>
      <c r="E688" s="153">
        <v>0</v>
      </c>
      <c r="F688" s="117">
        <f>IF(E686&lt;6,"",((E686-6)/12)*(G686/E686))</f>
        <v>0</v>
      </c>
      <c r="G688" s="97">
        <f>F688</f>
        <v>0</v>
      </c>
      <c r="H688" s="163"/>
      <c r="I688" s="101" t="s">
        <v>517</v>
      </c>
      <c r="J688" s="101" t="str">
        <f>VLOOKUP(I688,Presupuesto!$B$11:$C$565,2,0)</f>
        <v>DECIMOCUARTO MES</v>
      </c>
      <c r="K688" s="98" t="str">
        <f t="shared" si="22"/>
        <v>Posgrado</v>
      </c>
      <c r="L688" s="98" t="s">
        <v>393</v>
      </c>
    </row>
    <row r="689" spans="3:12" ht="15.75" thickBot="1" x14ac:dyDescent="0.3">
      <c r="C689" s="136" t="s">
        <v>484</v>
      </c>
      <c r="D689" s="198"/>
      <c r="E689" s="151">
        <v>12</v>
      </c>
      <c r="F689" s="303">
        <f>HLOOKUP($C689,$BZ$2:$CM$3,2,0)</f>
        <v>29777.99</v>
      </c>
      <c r="G689" s="113">
        <f>D689*E689*F689</f>
        <v>0</v>
      </c>
      <c r="H689" s="165"/>
      <c r="I689" s="114" t="s">
        <v>494</v>
      </c>
      <c r="J689" s="114" t="str">
        <f>VLOOKUP(I689,Presupuesto!$B$11:$C$565,2,0)</f>
        <v>SUELDOS Y SALARIOS PERMANENTES</v>
      </c>
      <c r="K689" s="98" t="str">
        <f t="shared" si="22"/>
        <v>Posgrado</v>
      </c>
      <c r="L689" s="98" t="s">
        <v>393</v>
      </c>
    </row>
    <row r="690" spans="3:12" x14ac:dyDescent="0.25">
      <c r="C690" s="170" t="s">
        <v>58</v>
      </c>
      <c r="D690" s="162"/>
      <c r="E690" s="153">
        <v>0</v>
      </c>
      <c r="F690" s="100">
        <f>IF(E689=0,"",(G689/E689)/12*E689)</f>
        <v>0</v>
      </c>
      <c r="G690" s="97">
        <f>F690</f>
        <v>0</v>
      </c>
      <c r="H690" s="163"/>
      <c r="I690" s="116" t="s">
        <v>514</v>
      </c>
      <c r="J690" s="116" t="str">
        <f>VLOOKUP(I690,Presupuesto!$B$11:$C$565,2,0)</f>
        <v>AGUINALDO Y DECIMO CUARTO MES</v>
      </c>
      <c r="K690" s="98" t="str">
        <f t="shared" si="22"/>
        <v>Posgrado</v>
      </c>
      <c r="L690" s="98" t="s">
        <v>393</v>
      </c>
    </row>
    <row r="691" spans="3:12" ht="15.75" thickBot="1" x14ac:dyDescent="0.3">
      <c r="C691" s="171" t="s">
        <v>59</v>
      </c>
      <c r="D691" s="162"/>
      <c r="E691" s="153">
        <v>0</v>
      </c>
      <c r="F691" s="117">
        <f>IF(E689&lt;6,"",((E689-6)/12)*(G689/E689))</f>
        <v>0</v>
      </c>
      <c r="G691" s="97">
        <f>F691</f>
        <v>0</v>
      </c>
      <c r="H691" s="163"/>
      <c r="I691" s="101" t="s">
        <v>517</v>
      </c>
      <c r="J691" s="101" t="str">
        <f>VLOOKUP(I691,Presupuesto!$B$11:$C$565,2,0)</f>
        <v>DECIMOCUARTO MES</v>
      </c>
      <c r="K691" s="98" t="str">
        <f t="shared" si="22"/>
        <v>Posgrado</v>
      </c>
      <c r="L691" s="98" t="s">
        <v>393</v>
      </c>
    </row>
    <row r="692" spans="3:12" ht="15.75" thickBot="1" x14ac:dyDescent="0.3">
      <c r="C692" s="136" t="s">
        <v>485</v>
      </c>
      <c r="D692" s="198"/>
      <c r="E692" s="151">
        <v>12</v>
      </c>
      <c r="F692" s="303">
        <f>HLOOKUP($C692,$BZ$2:$CM$3,2,0)</f>
        <v>27792.79</v>
      </c>
      <c r="G692" s="113">
        <f>D692*E692*F692</f>
        <v>0</v>
      </c>
      <c r="H692" s="165"/>
      <c r="I692" s="114" t="s">
        <v>494</v>
      </c>
      <c r="J692" s="114" t="str">
        <f>VLOOKUP(I692,Presupuesto!$B$11:$C$565,2,0)</f>
        <v>SUELDOS Y SALARIOS PERMANENTES</v>
      </c>
      <c r="K692" s="98" t="str">
        <f t="shared" si="22"/>
        <v>Posgrado</v>
      </c>
      <c r="L692" s="98" t="s">
        <v>393</v>
      </c>
    </row>
    <row r="693" spans="3:12" x14ac:dyDescent="0.25">
      <c r="C693" s="170" t="s">
        <v>58</v>
      </c>
      <c r="D693" s="162"/>
      <c r="E693" s="153">
        <v>0</v>
      </c>
      <c r="F693" s="100">
        <f>IF(E692=0,"",(G692/E692)/12*E692)</f>
        <v>0</v>
      </c>
      <c r="G693" s="97">
        <f>F693</f>
        <v>0</v>
      </c>
      <c r="H693" s="163"/>
      <c r="I693" s="116" t="s">
        <v>514</v>
      </c>
      <c r="J693" s="116" t="str">
        <f>VLOOKUP(I693,Presupuesto!$B$11:$C$565,2,0)</f>
        <v>AGUINALDO Y DECIMO CUARTO MES</v>
      </c>
      <c r="K693" s="98" t="str">
        <f t="shared" si="22"/>
        <v>Posgrado</v>
      </c>
      <c r="L693" s="98" t="s">
        <v>393</v>
      </c>
    </row>
    <row r="694" spans="3:12" ht="15.75" thickBot="1" x14ac:dyDescent="0.3">
      <c r="C694" s="171" t="s">
        <v>59</v>
      </c>
      <c r="D694" s="162"/>
      <c r="E694" s="153">
        <v>0</v>
      </c>
      <c r="F694" s="117">
        <f>IF(E692&lt;6,"",((E692-6)/12)*(G692/E692))</f>
        <v>0</v>
      </c>
      <c r="G694" s="97">
        <f>F694</f>
        <v>0</v>
      </c>
      <c r="H694" s="163"/>
      <c r="I694" s="101" t="s">
        <v>517</v>
      </c>
      <c r="J694" s="101" t="str">
        <f>VLOOKUP(I694,Presupuesto!$B$11:$C$565,2,0)</f>
        <v>DECIMOCUARTO MES</v>
      </c>
      <c r="K694" s="98" t="str">
        <f t="shared" si="22"/>
        <v>Posgrado</v>
      </c>
      <c r="L694" s="98" t="s">
        <v>393</v>
      </c>
    </row>
    <row r="695" spans="3:12" ht="15.75" thickBot="1" x14ac:dyDescent="0.3">
      <c r="C695" s="136" t="s">
        <v>486</v>
      </c>
      <c r="D695" s="198"/>
      <c r="E695" s="151">
        <v>12</v>
      </c>
      <c r="F695" s="303">
        <f>HLOOKUP($C695,$BZ$2:$CM$3,2,0)</f>
        <v>18859.39</v>
      </c>
      <c r="G695" s="113">
        <f>D695*E695*F695</f>
        <v>0</v>
      </c>
      <c r="H695" s="165"/>
      <c r="I695" s="114" t="s">
        <v>494</v>
      </c>
      <c r="J695" s="114" t="str">
        <f>VLOOKUP(I695,Presupuesto!$B$11:$C$565,2,0)</f>
        <v>SUELDOS Y SALARIOS PERMANENTES</v>
      </c>
      <c r="K695" s="98" t="str">
        <f t="shared" si="22"/>
        <v>Posgrado</v>
      </c>
      <c r="L695" s="98" t="s">
        <v>393</v>
      </c>
    </row>
    <row r="696" spans="3:12" x14ac:dyDescent="0.25">
      <c r="C696" s="170" t="s">
        <v>58</v>
      </c>
      <c r="D696" s="162"/>
      <c r="E696" s="153">
        <v>0</v>
      </c>
      <c r="F696" s="100">
        <f>IF(E695=0,"",(G695/E695)/12*E695)</f>
        <v>0</v>
      </c>
      <c r="G696" s="97">
        <f>F696</f>
        <v>0</v>
      </c>
      <c r="H696" s="163"/>
      <c r="I696" s="116" t="s">
        <v>514</v>
      </c>
      <c r="J696" s="116" t="str">
        <f>VLOOKUP(I696,Presupuesto!$B$11:$C$565,2,0)</f>
        <v>AGUINALDO Y DECIMO CUARTO MES</v>
      </c>
      <c r="K696" s="98" t="str">
        <f t="shared" si="22"/>
        <v>Posgrado</v>
      </c>
      <c r="L696" s="98" t="s">
        <v>393</v>
      </c>
    </row>
    <row r="697" spans="3:12" ht="15.75" thickBot="1" x14ac:dyDescent="0.3">
      <c r="C697" s="171" t="s">
        <v>59</v>
      </c>
      <c r="D697" s="162"/>
      <c r="E697" s="153">
        <v>0</v>
      </c>
      <c r="F697" s="117">
        <f>IF(E695&lt;6,"",((E695-6)/12)*(G695/E695))</f>
        <v>0</v>
      </c>
      <c r="G697" s="97">
        <f>F697</f>
        <v>0</v>
      </c>
      <c r="H697" s="163"/>
      <c r="I697" s="101" t="s">
        <v>517</v>
      </c>
      <c r="J697" s="101" t="str">
        <f>VLOOKUP(I697,Presupuesto!$B$11:$C$565,2,0)</f>
        <v>DECIMOCUARTO MES</v>
      </c>
      <c r="K697" s="98" t="str">
        <f t="shared" si="22"/>
        <v>Posgrado</v>
      </c>
      <c r="L697" s="98" t="s">
        <v>393</v>
      </c>
    </row>
    <row r="698" spans="3:12" ht="15.75" thickBot="1" x14ac:dyDescent="0.3">
      <c r="C698" s="136" t="s">
        <v>487</v>
      </c>
      <c r="D698" s="198"/>
      <c r="E698" s="151">
        <v>12</v>
      </c>
      <c r="F698" s="303">
        <f>HLOOKUP($C698,$BZ$2:$CM$3,2,0)</f>
        <v>17866.8</v>
      </c>
      <c r="G698" s="113">
        <f>D698*E698*F698</f>
        <v>0</v>
      </c>
      <c r="H698" s="165"/>
      <c r="I698" s="114" t="s">
        <v>494</v>
      </c>
      <c r="J698" s="114" t="str">
        <f>VLOOKUP(I698,Presupuesto!$B$11:$C$565,2,0)</f>
        <v>SUELDOS Y SALARIOS PERMANENTES</v>
      </c>
      <c r="K698" s="98" t="str">
        <f t="shared" si="22"/>
        <v>Posgrado</v>
      </c>
      <c r="L698" s="98" t="s">
        <v>393</v>
      </c>
    </row>
    <row r="699" spans="3:12" x14ac:dyDescent="0.25">
      <c r="C699" s="170" t="s">
        <v>58</v>
      </c>
      <c r="D699" s="162"/>
      <c r="E699" s="153">
        <v>0</v>
      </c>
      <c r="F699" s="100">
        <f>IF(E698=0,"",(G698/E698)/12*E698)</f>
        <v>0</v>
      </c>
      <c r="G699" s="97">
        <f>F699</f>
        <v>0</v>
      </c>
      <c r="H699" s="163"/>
      <c r="I699" s="116" t="s">
        <v>514</v>
      </c>
      <c r="J699" s="116" t="str">
        <f>VLOOKUP(I699,Presupuesto!$B$11:$C$565,2,0)</f>
        <v>AGUINALDO Y DECIMO CUARTO MES</v>
      </c>
      <c r="K699" s="98" t="str">
        <f t="shared" si="22"/>
        <v>Posgrado</v>
      </c>
      <c r="L699" s="98" t="s">
        <v>393</v>
      </c>
    </row>
    <row r="700" spans="3:12" ht="15.75" thickBot="1" x14ac:dyDescent="0.3">
      <c r="C700" s="171" t="s">
        <v>59</v>
      </c>
      <c r="D700" s="162"/>
      <c r="E700" s="153">
        <v>0</v>
      </c>
      <c r="F700" s="117">
        <f>IF(E698&lt;6,"",((E698-6)/12)*(G698/E698))</f>
        <v>0</v>
      </c>
      <c r="G700" s="97">
        <f>F700</f>
        <v>0</v>
      </c>
      <c r="H700" s="163"/>
      <c r="I700" s="101" t="s">
        <v>517</v>
      </c>
      <c r="J700" s="101" t="str">
        <f>VLOOKUP(I700,Presupuesto!$B$11:$C$565,2,0)</f>
        <v>DECIMOCUARTO MES</v>
      </c>
      <c r="K700" s="98" t="str">
        <f t="shared" si="22"/>
        <v>Posgrado</v>
      </c>
      <c r="L700" s="98" t="s">
        <v>393</v>
      </c>
    </row>
    <row r="701" spans="3:12" ht="15.75" thickBot="1" x14ac:dyDescent="0.3">
      <c r="C701" s="136" t="s">
        <v>488</v>
      </c>
      <c r="D701" s="198"/>
      <c r="E701" s="151">
        <v>12</v>
      </c>
      <c r="F701" s="303">
        <f>HLOOKUP($C701,$BZ$2:$CM$3,2,0)</f>
        <v>13896.4</v>
      </c>
      <c r="G701" s="113">
        <f>D701*E701*F701</f>
        <v>0</v>
      </c>
      <c r="H701" s="165"/>
      <c r="I701" s="114" t="s">
        <v>494</v>
      </c>
      <c r="J701" s="114" t="str">
        <f>VLOOKUP(I701,Presupuesto!$B$11:$C$565,2,0)</f>
        <v>SUELDOS Y SALARIOS PERMANENTES</v>
      </c>
      <c r="K701" s="98" t="str">
        <f t="shared" si="22"/>
        <v>Posgrado</v>
      </c>
      <c r="L701" s="98" t="s">
        <v>393</v>
      </c>
    </row>
    <row r="702" spans="3:12" x14ac:dyDescent="0.25">
      <c r="C702" s="170" t="s">
        <v>58</v>
      </c>
      <c r="D702" s="162"/>
      <c r="E702" s="153">
        <v>0</v>
      </c>
      <c r="F702" s="100">
        <f>IF(E701=0,"",(G701/E701)/12*E701)</f>
        <v>0</v>
      </c>
      <c r="G702" s="97">
        <f>F702</f>
        <v>0</v>
      </c>
      <c r="H702" s="163"/>
      <c r="I702" s="116" t="s">
        <v>514</v>
      </c>
      <c r="J702" s="116" t="str">
        <f>VLOOKUP(I702,Presupuesto!$B$11:$C$565,2,0)</f>
        <v>AGUINALDO Y DECIMO CUARTO MES</v>
      </c>
      <c r="K702" s="98" t="str">
        <f t="shared" si="22"/>
        <v>Posgrado</v>
      </c>
      <c r="L702" s="98" t="s">
        <v>393</v>
      </c>
    </row>
    <row r="703" spans="3:12" ht="15.75" thickBot="1" x14ac:dyDescent="0.3">
      <c r="C703" s="171" t="s">
        <v>59</v>
      </c>
      <c r="D703" s="162"/>
      <c r="E703" s="153">
        <v>0</v>
      </c>
      <c r="F703" s="117">
        <f>IF(E701&lt;6,"",((E701-6)/12)*(G701/E701))</f>
        <v>0</v>
      </c>
      <c r="G703" s="97">
        <f>F703</f>
        <v>0</v>
      </c>
      <c r="H703" s="163"/>
      <c r="I703" s="101" t="s">
        <v>517</v>
      </c>
      <c r="J703" s="101" t="str">
        <f>VLOOKUP(I703,Presupuesto!$B$11:$C$565,2,0)</f>
        <v>DECIMOCUARTO MES</v>
      </c>
      <c r="K703" s="98" t="str">
        <f t="shared" si="22"/>
        <v>Posgrado</v>
      </c>
      <c r="L703" s="98" t="s">
        <v>393</v>
      </c>
    </row>
    <row r="704" spans="3:12" ht="15.75" thickBot="1" x14ac:dyDescent="0.3">
      <c r="C704" s="136" t="s">
        <v>489</v>
      </c>
      <c r="D704" s="198"/>
      <c r="E704" s="151">
        <v>12</v>
      </c>
      <c r="F704" s="303">
        <f>HLOOKUP($C704,$BZ$2:$CM$3,2,0)</f>
        <v>15004.09</v>
      </c>
      <c r="G704" s="113">
        <f>D704*E704*F704</f>
        <v>0</v>
      </c>
      <c r="H704" s="165"/>
      <c r="I704" s="114" t="s">
        <v>494</v>
      </c>
      <c r="J704" s="114" t="str">
        <f>VLOOKUP(I704,Presupuesto!$B$11:$C$565,2,0)</f>
        <v>SUELDOS Y SALARIOS PERMANENTES</v>
      </c>
      <c r="K704" s="98" t="str">
        <f t="shared" si="22"/>
        <v>Posgrado</v>
      </c>
      <c r="L704" s="98" t="s">
        <v>393</v>
      </c>
    </row>
    <row r="705" spans="3:12" x14ac:dyDescent="0.25">
      <c r="C705" s="170" t="s">
        <v>58</v>
      </c>
      <c r="D705" s="162"/>
      <c r="E705" s="153">
        <v>0</v>
      </c>
      <c r="F705" s="100">
        <f>IF(E704=0,"",(G704/E704)/12*E704)</f>
        <v>0</v>
      </c>
      <c r="G705" s="97">
        <f>F705</f>
        <v>0</v>
      </c>
      <c r="H705" s="163"/>
      <c r="I705" s="116" t="s">
        <v>514</v>
      </c>
      <c r="J705" s="116" t="str">
        <f>VLOOKUP(I705,Presupuesto!$B$11:$C$565,2,0)</f>
        <v>AGUINALDO Y DECIMO CUARTO MES</v>
      </c>
      <c r="K705" s="98" t="str">
        <f t="shared" si="22"/>
        <v>Posgrado</v>
      </c>
      <c r="L705" s="98" t="s">
        <v>393</v>
      </c>
    </row>
    <row r="706" spans="3:12" ht="15.75" thickBot="1" x14ac:dyDescent="0.3">
      <c r="C706" s="171" t="s">
        <v>59</v>
      </c>
      <c r="D706" s="162"/>
      <c r="E706" s="153">
        <v>0</v>
      </c>
      <c r="F706" s="117">
        <f>IF(E704&lt;6,"",((E704-6)/12)*(G704/E704))</f>
        <v>0</v>
      </c>
      <c r="G706" s="97">
        <f>F706</f>
        <v>0</v>
      </c>
      <c r="H706" s="163"/>
      <c r="I706" s="101" t="s">
        <v>517</v>
      </c>
      <c r="J706" s="101" t="str">
        <f>VLOOKUP(I706,Presupuesto!$B$11:$C$565,2,0)</f>
        <v>DECIMOCUARTO MES</v>
      </c>
      <c r="K706" s="98" t="str">
        <f t="shared" si="22"/>
        <v>Posgrado</v>
      </c>
      <c r="L706" s="98" t="s">
        <v>393</v>
      </c>
    </row>
    <row r="707" spans="3:12" ht="15.75" thickBot="1" x14ac:dyDescent="0.3">
      <c r="C707" s="136" t="s">
        <v>490</v>
      </c>
      <c r="D707" s="198"/>
      <c r="E707" s="151">
        <v>12</v>
      </c>
      <c r="F707" s="303">
        <f>HLOOKUP($C707,$BZ$2:$CM$3,2,0)</f>
        <v>13238.9</v>
      </c>
      <c r="G707" s="113">
        <f>D707*E707*F707</f>
        <v>0</v>
      </c>
      <c r="H707" s="165"/>
      <c r="I707" s="114" t="s">
        <v>494</v>
      </c>
      <c r="J707" s="114" t="str">
        <f>VLOOKUP(I707,Presupuesto!$B$11:$C$565,2,0)</f>
        <v>SUELDOS Y SALARIOS PERMANENTES</v>
      </c>
      <c r="K707" s="98" t="str">
        <f t="shared" si="22"/>
        <v>Posgrado</v>
      </c>
      <c r="L707" s="98" t="s">
        <v>393</v>
      </c>
    </row>
    <row r="708" spans="3:12" x14ac:dyDescent="0.25">
      <c r="C708" s="170" t="s">
        <v>58</v>
      </c>
      <c r="D708" s="162"/>
      <c r="E708" s="153">
        <v>0</v>
      </c>
      <c r="F708" s="100">
        <f>IF(E707=0,"",(G707/E707)/12*E707)</f>
        <v>0</v>
      </c>
      <c r="G708" s="97">
        <f>F708</f>
        <v>0</v>
      </c>
      <c r="H708" s="163"/>
      <c r="I708" s="116" t="s">
        <v>514</v>
      </c>
      <c r="J708" s="116" t="str">
        <f>VLOOKUP(I708,Presupuesto!$B$11:$C$565,2,0)</f>
        <v>AGUINALDO Y DECIMO CUARTO MES</v>
      </c>
      <c r="K708" s="98" t="str">
        <f t="shared" si="22"/>
        <v>Posgrado</v>
      </c>
      <c r="L708" s="98" t="s">
        <v>393</v>
      </c>
    </row>
    <row r="709" spans="3:12" ht="15.75" thickBot="1" x14ac:dyDescent="0.3">
      <c r="C709" s="171" t="s">
        <v>59</v>
      </c>
      <c r="D709" s="162"/>
      <c r="E709" s="153">
        <v>0</v>
      </c>
      <c r="F709" s="117">
        <f>IF(E707&lt;6,"",((E707-6)/12)*(G707/E707))</f>
        <v>0</v>
      </c>
      <c r="G709" s="97">
        <f>F709</f>
        <v>0</v>
      </c>
      <c r="H709" s="163"/>
      <c r="I709" s="101" t="s">
        <v>517</v>
      </c>
      <c r="J709" s="101" t="str">
        <f>VLOOKUP(I709,Presupuesto!$B$11:$C$565,2,0)</f>
        <v>DECIMOCUARTO MES</v>
      </c>
      <c r="K709" s="98" t="str">
        <f t="shared" si="22"/>
        <v>Posgrado</v>
      </c>
      <c r="L709" s="98" t="s">
        <v>393</v>
      </c>
    </row>
    <row r="710" spans="3:12" ht="15.75" thickBot="1" x14ac:dyDescent="0.3">
      <c r="C710" s="136" t="s">
        <v>491</v>
      </c>
      <c r="D710" s="198"/>
      <c r="E710" s="151">
        <v>12</v>
      </c>
      <c r="F710" s="303">
        <f>HLOOKUP($C710,$BZ$2:$CM$3,2,0)</f>
        <v>12356.31</v>
      </c>
      <c r="G710" s="113">
        <f>D710*E710*F710</f>
        <v>0</v>
      </c>
      <c r="H710" s="165"/>
      <c r="I710" s="114" t="s">
        <v>494</v>
      </c>
      <c r="J710" s="114" t="str">
        <f>VLOOKUP(I710,Presupuesto!$B$11:$C$565,2,0)</f>
        <v>SUELDOS Y SALARIOS PERMANENTES</v>
      </c>
      <c r="K710" s="98" t="str">
        <f t="shared" ref="K710:K727" si="23">$K$677</f>
        <v>Posgrado</v>
      </c>
      <c r="L710" s="98" t="s">
        <v>393</v>
      </c>
    </row>
    <row r="711" spans="3:12" x14ac:dyDescent="0.25">
      <c r="C711" s="170" t="s">
        <v>58</v>
      </c>
      <c r="D711" s="162"/>
      <c r="E711" s="153">
        <v>0</v>
      </c>
      <c r="F711" s="100">
        <f>IF(E710=0,"",(G710/E710)/12*E710)</f>
        <v>0</v>
      </c>
      <c r="G711" s="97">
        <f>F711</f>
        <v>0</v>
      </c>
      <c r="H711" s="163"/>
      <c r="I711" s="116" t="s">
        <v>514</v>
      </c>
      <c r="J711" s="116" t="str">
        <f>VLOOKUP(I711,Presupuesto!$B$11:$C$565,2,0)</f>
        <v>AGUINALDO Y DECIMO CUARTO MES</v>
      </c>
      <c r="K711" s="98" t="str">
        <f t="shared" si="23"/>
        <v>Posgrado</v>
      </c>
      <c r="L711" s="98" t="s">
        <v>393</v>
      </c>
    </row>
    <row r="712" spans="3:12" ht="15.75" thickBot="1" x14ac:dyDescent="0.3">
      <c r="C712" s="171" t="s">
        <v>59</v>
      </c>
      <c r="D712" s="162"/>
      <c r="E712" s="153">
        <v>0</v>
      </c>
      <c r="F712" s="117">
        <f>IF(E710&lt;6,"",((E710-6)/12)*(G710/E710))</f>
        <v>0</v>
      </c>
      <c r="G712" s="97">
        <f>F712</f>
        <v>0</v>
      </c>
      <c r="H712" s="163"/>
      <c r="I712" s="101" t="s">
        <v>517</v>
      </c>
      <c r="J712" s="101" t="str">
        <f>VLOOKUP(I712,Presupuesto!$B$11:$C$565,2,0)</f>
        <v>DECIMOCUARTO MES</v>
      </c>
      <c r="K712" s="98" t="str">
        <f t="shared" si="23"/>
        <v>Posgrado</v>
      </c>
      <c r="L712" s="98" t="s">
        <v>393</v>
      </c>
    </row>
    <row r="713" spans="3:12" ht="15.75" thickBot="1" x14ac:dyDescent="0.3">
      <c r="C713" s="136" t="s">
        <v>492</v>
      </c>
      <c r="D713" s="198"/>
      <c r="E713" s="151">
        <v>12</v>
      </c>
      <c r="F713" s="303">
        <f>HLOOKUP($C713,$BZ$2:$CM$3,2,0)</f>
        <v>463.22</v>
      </c>
      <c r="G713" s="113">
        <f>D713*E713*F713</f>
        <v>0</v>
      </c>
      <c r="H713" s="165"/>
      <c r="I713" s="114" t="s">
        <v>494</v>
      </c>
      <c r="J713" s="114" t="str">
        <f>VLOOKUP(I713,Presupuesto!$B$11:$C$565,2,0)</f>
        <v>SUELDOS Y SALARIOS PERMANENTES</v>
      </c>
      <c r="K713" s="98" t="str">
        <f t="shared" si="23"/>
        <v>Posgrado</v>
      </c>
      <c r="L713" s="98" t="s">
        <v>393</v>
      </c>
    </row>
    <row r="714" spans="3:12" x14ac:dyDescent="0.25">
      <c r="C714" s="170" t="s">
        <v>58</v>
      </c>
      <c r="D714" s="162"/>
      <c r="E714" s="153">
        <v>0</v>
      </c>
      <c r="F714" s="100">
        <f>IF(E713=0,"",(G713/E713)/12*E713)</f>
        <v>0</v>
      </c>
      <c r="G714" s="97">
        <f>F714</f>
        <v>0</v>
      </c>
      <c r="H714" s="163"/>
      <c r="I714" s="116" t="s">
        <v>514</v>
      </c>
      <c r="J714" s="116" t="str">
        <f>VLOOKUP(I714,Presupuesto!$B$11:$C$565,2,0)</f>
        <v>AGUINALDO Y DECIMO CUARTO MES</v>
      </c>
      <c r="K714" s="98" t="str">
        <f t="shared" si="23"/>
        <v>Posgrado</v>
      </c>
      <c r="L714" s="98" t="s">
        <v>393</v>
      </c>
    </row>
    <row r="715" spans="3:12" ht="15.75" thickBot="1" x14ac:dyDescent="0.3">
      <c r="C715" s="171" t="s">
        <v>59</v>
      </c>
      <c r="D715" s="162"/>
      <c r="E715" s="153">
        <v>0</v>
      </c>
      <c r="F715" s="117">
        <f>IF(E713&lt;6,"",((E713-6)/12)*(G713/E713))</f>
        <v>0</v>
      </c>
      <c r="G715" s="97">
        <f>F715</f>
        <v>0</v>
      </c>
      <c r="H715" s="163"/>
      <c r="I715" s="101" t="s">
        <v>517</v>
      </c>
      <c r="J715" s="101" t="str">
        <f>VLOOKUP(I715,Presupuesto!$B$11:$C$565,2,0)</f>
        <v>DECIMOCUARTO MES</v>
      </c>
      <c r="K715" s="98" t="str">
        <f t="shared" si="23"/>
        <v>Posgrado</v>
      </c>
      <c r="L715" s="98" t="s">
        <v>393</v>
      </c>
    </row>
    <row r="716" spans="3:12" ht="15.75" thickBot="1" x14ac:dyDescent="0.3">
      <c r="C716" s="136" t="s">
        <v>493</v>
      </c>
      <c r="D716" s="198"/>
      <c r="E716" s="151">
        <v>12</v>
      </c>
      <c r="F716" s="303">
        <f>HLOOKUP($C716,$BZ$2:$CM$3,2,0)</f>
        <v>2007.3</v>
      </c>
      <c r="G716" s="113">
        <f>D716*E716*F716</f>
        <v>0</v>
      </c>
      <c r="H716" s="165"/>
      <c r="I716" s="114" t="s">
        <v>494</v>
      </c>
      <c r="J716" s="114" t="str">
        <f>VLOOKUP(I716,Presupuesto!$B$11:$C$565,2,0)</f>
        <v>SUELDOS Y SALARIOS PERMANENTES</v>
      </c>
      <c r="K716" s="98" t="str">
        <f t="shared" si="23"/>
        <v>Posgrado</v>
      </c>
      <c r="L716" s="98" t="s">
        <v>393</v>
      </c>
    </row>
    <row r="717" spans="3:12" x14ac:dyDescent="0.25">
      <c r="C717" s="170" t="s">
        <v>58</v>
      </c>
      <c r="D717" s="162"/>
      <c r="E717" s="153">
        <v>0</v>
      </c>
      <c r="F717" s="100">
        <f>IF(E716=0,"",(G716/E716)/12*E716)</f>
        <v>0</v>
      </c>
      <c r="G717" s="97">
        <f>F717</f>
        <v>0</v>
      </c>
      <c r="H717" s="163"/>
      <c r="I717" s="116" t="s">
        <v>514</v>
      </c>
      <c r="J717" s="116" t="str">
        <f>VLOOKUP(I717,Presupuesto!$B$11:$C$565,2,0)</f>
        <v>AGUINALDO Y DECIMO CUARTO MES</v>
      </c>
      <c r="K717" s="98" t="str">
        <f t="shared" si="23"/>
        <v>Posgrado</v>
      </c>
      <c r="L717" s="98" t="s">
        <v>393</v>
      </c>
    </row>
    <row r="718" spans="3:12" ht="15.75" thickBot="1" x14ac:dyDescent="0.3">
      <c r="C718" s="171" t="s">
        <v>59</v>
      </c>
      <c r="D718" s="162"/>
      <c r="E718" s="153">
        <v>0</v>
      </c>
      <c r="F718" s="117">
        <f>IF(E716&lt;6,"",((E716-6)/12)*(G716/E716))</f>
        <v>0</v>
      </c>
      <c r="G718" s="97">
        <f>F718</f>
        <v>0</v>
      </c>
      <c r="H718" s="163"/>
      <c r="I718" s="101" t="s">
        <v>517</v>
      </c>
      <c r="J718" s="101" t="str">
        <f>VLOOKUP(I718,Presupuesto!$B$11:$C$565,2,0)</f>
        <v>DECIMOCUARTO MES</v>
      </c>
      <c r="K718" s="98" t="str">
        <f t="shared" si="23"/>
        <v>Posgrado</v>
      </c>
      <c r="L718" s="98" t="s">
        <v>393</v>
      </c>
    </row>
    <row r="719" spans="3:12" ht="15.75" thickBot="1" x14ac:dyDescent="0.3">
      <c r="C719" s="139" t="s">
        <v>83</v>
      </c>
      <c r="D719" s="198"/>
      <c r="E719" s="151">
        <v>12</v>
      </c>
      <c r="F719" s="138">
        <v>30000</v>
      </c>
      <c r="G719" s="113">
        <f>D719*E719*F719</f>
        <v>0</v>
      </c>
      <c r="H719" s="165"/>
      <c r="I719" s="114" t="s">
        <v>562</v>
      </c>
      <c r="J719" s="114" t="str">
        <f>VLOOKUP(I719,Presupuesto!$B$11:$C$565,2,0)</f>
        <v>CONTRATOS ESPECIALES</v>
      </c>
      <c r="K719" s="98" t="str">
        <f t="shared" si="23"/>
        <v>Posgrado</v>
      </c>
      <c r="L719" s="98" t="s">
        <v>393</v>
      </c>
    </row>
    <row r="720" spans="3:12" x14ac:dyDescent="0.25">
      <c r="C720" s="170" t="s">
        <v>58</v>
      </c>
      <c r="D720" s="162"/>
      <c r="E720" s="153">
        <v>0</v>
      </c>
      <c r="F720" s="117">
        <f>IF(E719=0,"",(G719/E719)/12*E719)</f>
        <v>0</v>
      </c>
      <c r="G720" s="97">
        <f>F720</f>
        <v>0</v>
      </c>
      <c r="H720" s="163"/>
      <c r="I720" s="101" t="s">
        <v>562</v>
      </c>
      <c r="J720" s="101" t="str">
        <f>VLOOKUP(I720,Presupuesto!$B$11:$C$565,2,0)</f>
        <v>CONTRATOS ESPECIALES</v>
      </c>
      <c r="K720" s="98" t="str">
        <f t="shared" si="23"/>
        <v>Posgrado</v>
      </c>
      <c r="L720" s="98" t="s">
        <v>392</v>
      </c>
    </row>
    <row r="721" spans="3:12" ht="15.75" thickBot="1" x14ac:dyDescent="0.3">
      <c r="C721" s="171" t="s">
        <v>59</v>
      </c>
      <c r="D721" s="162"/>
      <c r="E721" s="153">
        <v>0</v>
      </c>
      <c r="F721" s="100">
        <f>IF(E719&lt;6,"",((E719-6)/12)*(G719/E719))</f>
        <v>0</v>
      </c>
      <c r="G721" s="97">
        <f>F721</f>
        <v>0</v>
      </c>
      <c r="H721" s="163"/>
      <c r="I721" s="101" t="s">
        <v>562</v>
      </c>
      <c r="J721" s="101" t="str">
        <f>VLOOKUP(I721,Presupuesto!$B$11:$C$565,2,0)</f>
        <v>CONTRATOS ESPECIALES</v>
      </c>
      <c r="K721" s="98" t="str">
        <f t="shared" si="23"/>
        <v>Posgrado</v>
      </c>
      <c r="L721" s="98" t="s">
        <v>397</v>
      </c>
    </row>
    <row r="722" spans="3:12" ht="15.75" thickBot="1" x14ac:dyDescent="0.3">
      <c r="C722" s="139" t="s">
        <v>60</v>
      </c>
      <c r="D722" s="198"/>
      <c r="E722" s="151">
        <v>12</v>
      </c>
      <c r="F722" s="118">
        <v>30000</v>
      </c>
      <c r="G722" s="113">
        <f>D722*E722*F722</f>
        <v>0</v>
      </c>
      <c r="H722" s="165"/>
      <c r="I722" s="114" t="s">
        <v>703</v>
      </c>
      <c r="J722" s="114" t="str">
        <f>VLOOKUP(I722,Presupuesto!$B$11:$C$565,2,0)</f>
        <v>OTROS SERVICIOS TECNICOS Y PROFESIONALES</v>
      </c>
      <c r="K722" s="98" t="str">
        <f t="shared" si="23"/>
        <v>Posgrado</v>
      </c>
      <c r="L722" s="98" t="s">
        <v>392</v>
      </c>
    </row>
    <row r="723" spans="3:12" x14ac:dyDescent="0.25">
      <c r="C723" s="170" t="s">
        <v>58</v>
      </c>
      <c r="D723" s="162"/>
      <c r="E723" s="153">
        <v>0</v>
      </c>
      <c r="F723" s="100">
        <v>0</v>
      </c>
      <c r="G723" s="97">
        <f>F723</f>
        <v>0</v>
      </c>
      <c r="H723" s="163"/>
      <c r="I723" s="101" t="s">
        <v>703</v>
      </c>
      <c r="J723" s="101" t="str">
        <f>VLOOKUP(I723,Presupuesto!$B$11:$C$565,2,0)</f>
        <v>OTROS SERVICIOS TECNICOS Y PROFESIONALES</v>
      </c>
      <c r="K723" s="98" t="str">
        <f t="shared" si="23"/>
        <v>Posgrado</v>
      </c>
      <c r="L723" s="98" t="s">
        <v>392</v>
      </c>
    </row>
    <row r="724" spans="3:12" ht="15.75" thickBot="1" x14ac:dyDescent="0.3">
      <c r="C724" s="171" t="s">
        <v>59</v>
      </c>
      <c r="D724" s="162"/>
      <c r="E724" s="153">
        <v>0</v>
      </c>
      <c r="F724" s="100">
        <v>0</v>
      </c>
      <c r="G724" s="97">
        <f>F724</f>
        <v>0</v>
      </c>
      <c r="H724" s="163"/>
      <c r="I724" s="101" t="s">
        <v>703</v>
      </c>
      <c r="J724" s="101" t="str">
        <f>VLOOKUP(I724,Presupuesto!$B$11:$C$565,2,0)</f>
        <v>OTROS SERVICIOS TECNICOS Y PROFESIONALES</v>
      </c>
      <c r="K724" s="98" t="str">
        <f t="shared" si="23"/>
        <v>Posgrado</v>
      </c>
      <c r="L724" s="98" t="s">
        <v>392</v>
      </c>
    </row>
    <row r="725" spans="3:12" ht="15.75" thickBot="1" x14ac:dyDescent="0.3">
      <c r="C725" s="139" t="s">
        <v>61</v>
      </c>
      <c r="D725" s="198"/>
      <c r="E725" s="151">
        <v>12</v>
      </c>
      <c r="F725" s="118">
        <v>30000</v>
      </c>
      <c r="G725" s="113">
        <f>D725*E725*F725</f>
        <v>0</v>
      </c>
      <c r="H725" s="165"/>
      <c r="I725" s="114" t="s">
        <v>494</v>
      </c>
      <c r="J725" s="114" t="str">
        <f>VLOOKUP(I725,Presupuesto!$B$11:$C$565,2,0)</f>
        <v>SUELDOS Y SALARIOS PERMANENTES</v>
      </c>
      <c r="K725" s="98" t="str">
        <f t="shared" si="23"/>
        <v>Posgrado</v>
      </c>
      <c r="L725" s="98" t="s">
        <v>392</v>
      </c>
    </row>
    <row r="726" spans="3:12" x14ac:dyDescent="0.25">
      <c r="C726" s="170" t="s">
        <v>58</v>
      </c>
      <c r="D726" s="168"/>
      <c r="E726" s="130">
        <v>0</v>
      </c>
      <c r="F726" s="119">
        <f>IF(E725=0,"",(G725/E725)/12*E725)</f>
        <v>0</v>
      </c>
      <c r="G726" s="120">
        <f>F726</f>
        <v>0</v>
      </c>
      <c r="H726" s="163"/>
      <c r="I726" s="101" t="s">
        <v>514</v>
      </c>
      <c r="J726" s="101" t="str">
        <f>VLOOKUP(I726,Presupuesto!$B$11:$C$565,2,0)</f>
        <v>AGUINALDO Y DECIMO CUARTO MES</v>
      </c>
      <c r="K726" s="98" t="str">
        <f t="shared" si="23"/>
        <v>Posgrado</v>
      </c>
      <c r="L726" s="98" t="s">
        <v>392</v>
      </c>
    </row>
    <row r="727" spans="3:12" ht="15.75" thickBot="1" x14ac:dyDescent="0.3">
      <c r="C727" s="172" t="s">
        <v>59</v>
      </c>
      <c r="D727" s="161"/>
      <c r="E727" s="131">
        <v>0</v>
      </c>
      <c r="F727" s="105">
        <f>IF(E725&lt;6,"",((E725-6)/12)*(G725/E725))</f>
        <v>0</v>
      </c>
      <c r="G727" s="105">
        <f>F727</f>
        <v>0</v>
      </c>
      <c r="H727" s="161"/>
      <c r="I727" s="106" t="s">
        <v>517</v>
      </c>
      <c r="J727" s="124" t="str">
        <f>VLOOKUP(I727,Presupuesto!$B$11:$C$565,2,0)</f>
        <v>DECIMOCUARTO MES</v>
      </c>
      <c r="K727" s="106" t="str">
        <f t="shared" si="23"/>
        <v>Posgrado</v>
      </c>
      <c r="L727" s="124" t="s">
        <v>392</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2"/>
    </row>
    <row r="733" spans="3:12" ht="15.75" x14ac:dyDescent="0.25">
      <c r="C733" s="201" t="s">
        <v>390</v>
      </c>
      <c r="D733" s="368"/>
      <c r="E733" s="93"/>
      <c r="F733" s="93"/>
      <c r="G733" s="93"/>
      <c r="H733" s="76"/>
      <c r="I733" s="76"/>
      <c r="J733" s="76"/>
      <c r="K733" s="152"/>
    </row>
    <row r="734" spans="3:12" ht="18.75" x14ac:dyDescent="0.25">
      <c r="C734" s="209"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1"/>
      <c r="E734" s="93"/>
      <c r="F734" s="93"/>
      <c r="G734" s="93"/>
      <c r="H734" s="76"/>
      <c r="I734" s="76"/>
      <c r="J734" s="76"/>
      <c r="K734" s="152"/>
    </row>
    <row r="735" spans="3:12" ht="15.75" thickBot="1" x14ac:dyDescent="0.3">
      <c r="C735" s="176"/>
      <c r="D735" s="31"/>
      <c r="E735" s="93"/>
      <c r="F735" s="93"/>
      <c r="G735" s="93"/>
      <c r="H735" s="76"/>
      <c r="I735" s="76"/>
      <c r="J735" s="76"/>
      <c r="K735" s="152"/>
    </row>
    <row r="736" spans="3:12" ht="30.75" thickBot="1" x14ac:dyDescent="0.3">
      <c r="C736" s="133" t="s">
        <v>44</v>
      </c>
      <c r="D736" s="137" t="s">
        <v>55</v>
      </c>
      <c r="E736" s="169" t="s">
        <v>56</v>
      </c>
      <c r="F736" s="137" t="s">
        <v>57</v>
      </c>
      <c r="G736" s="134" t="s">
        <v>27</v>
      </c>
      <c r="H736" s="132" t="s">
        <v>130</v>
      </c>
      <c r="I736" s="135" t="s">
        <v>46</v>
      </c>
      <c r="J736" s="135" t="s">
        <v>131</v>
      </c>
      <c r="K736" s="135" t="s">
        <v>408</v>
      </c>
      <c r="L736" s="135" t="s">
        <v>409</v>
      </c>
    </row>
    <row r="737" spans="3:12" ht="15.75" thickBot="1" x14ac:dyDescent="0.3">
      <c r="C737" s="136" t="s">
        <v>480</v>
      </c>
      <c r="D737" s="198"/>
      <c r="E737" s="151">
        <v>12</v>
      </c>
      <c r="F737" s="303">
        <f>HLOOKUP($C737,$BZ$2:$CM$3,2,0)</f>
        <v>43674.39</v>
      </c>
      <c r="G737" s="113">
        <f>D737*E737*F737</f>
        <v>0</v>
      </c>
      <c r="H737" s="165"/>
      <c r="I737" s="114" t="s">
        <v>494</v>
      </c>
      <c r="J737" s="114" t="str">
        <f>VLOOKUP(I737,Presupuesto!$B$11:$C$565,2,0)</f>
        <v>SUELDOS Y SALARIOS PERMANENTES</v>
      </c>
      <c r="K737" s="217" t="s">
        <v>1452</v>
      </c>
      <c r="L737" s="98" t="s">
        <v>392</v>
      </c>
    </row>
    <row r="738" spans="3:12" x14ac:dyDescent="0.25">
      <c r="C738" s="170" t="s">
        <v>58</v>
      </c>
      <c r="D738" s="162"/>
      <c r="E738" s="153">
        <v>0</v>
      </c>
      <c r="F738" s="100">
        <f>IF(E737=0,"",(G737/E737)/12*E737)</f>
        <v>0</v>
      </c>
      <c r="G738" s="97">
        <f>F738</f>
        <v>0</v>
      </c>
      <c r="H738" s="163"/>
      <c r="I738" s="116" t="s">
        <v>514</v>
      </c>
      <c r="J738" s="116" t="str">
        <f>VLOOKUP(I738,Presupuesto!$B$11:$C$565,2,0)</f>
        <v>AGUINALDO Y DECIMO CUARTO MES</v>
      </c>
      <c r="K738" s="98" t="str">
        <f t="shared" ref="K738:K769" si="24">$K$737</f>
        <v>Posgrado</v>
      </c>
      <c r="L738" s="98" t="s">
        <v>410</v>
      </c>
    </row>
    <row r="739" spans="3:12" ht="15.75" thickBot="1" x14ac:dyDescent="0.3">
      <c r="C739" s="171" t="s">
        <v>59</v>
      </c>
      <c r="D739" s="162"/>
      <c r="E739" s="153">
        <v>0</v>
      </c>
      <c r="F739" s="117">
        <f>IF(E737&lt;6,"",((E737-6)/12)*(G737/E737))</f>
        <v>0</v>
      </c>
      <c r="G739" s="97">
        <f>F739</f>
        <v>0</v>
      </c>
      <c r="H739" s="163"/>
      <c r="I739" s="101" t="s">
        <v>517</v>
      </c>
      <c r="J739" s="101" t="str">
        <f>VLOOKUP(I739,Presupuesto!$B$11:$C$565,2,0)</f>
        <v>DECIMOCUARTO MES</v>
      </c>
      <c r="K739" s="98" t="str">
        <f t="shared" si="24"/>
        <v>Posgrado</v>
      </c>
      <c r="L739" s="98" t="s">
        <v>393</v>
      </c>
    </row>
    <row r="740" spans="3:12" ht="15.75" thickBot="1" x14ac:dyDescent="0.3">
      <c r="C740" s="136" t="s">
        <v>481</v>
      </c>
      <c r="D740" s="198"/>
      <c r="E740" s="151">
        <v>12</v>
      </c>
      <c r="F740" s="303">
        <f>HLOOKUP($C740,$BZ$2:$CM$3,2,0)</f>
        <v>39703.99</v>
      </c>
      <c r="G740" s="113">
        <f>D740*E740*F740</f>
        <v>0</v>
      </c>
      <c r="H740" s="165"/>
      <c r="I740" s="114" t="s">
        <v>494</v>
      </c>
      <c r="J740" s="114" t="str">
        <f>VLOOKUP(I740,Presupuesto!$B$11:$C$565,2,0)</f>
        <v>SUELDOS Y SALARIOS PERMANENTES</v>
      </c>
      <c r="K740" s="98" t="str">
        <f t="shared" si="24"/>
        <v>Posgrado</v>
      </c>
      <c r="L740" s="98" t="s">
        <v>393</v>
      </c>
    </row>
    <row r="741" spans="3:12" x14ac:dyDescent="0.25">
      <c r="C741" s="170" t="s">
        <v>58</v>
      </c>
      <c r="D741" s="162"/>
      <c r="E741" s="153">
        <v>0</v>
      </c>
      <c r="F741" s="100">
        <f>IF(E740=0,"",(G740/E740)/12*E740)</f>
        <v>0</v>
      </c>
      <c r="G741" s="97">
        <f>F741</f>
        <v>0</v>
      </c>
      <c r="H741" s="163"/>
      <c r="I741" s="116" t="s">
        <v>514</v>
      </c>
      <c r="J741" s="116" t="str">
        <f>VLOOKUP(I741,Presupuesto!$B$11:$C$565,2,0)</f>
        <v>AGUINALDO Y DECIMO CUARTO MES</v>
      </c>
      <c r="K741" s="98" t="str">
        <f t="shared" si="24"/>
        <v>Posgrado</v>
      </c>
      <c r="L741" s="98" t="s">
        <v>393</v>
      </c>
    </row>
    <row r="742" spans="3:12" ht="15.75" thickBot="1" x14ac:dyDescent="0.3">
      <c r="C742" s="171" t="s">
        <v>59</v>
      </c>
      <c r="D742" s="162"/>
      <c r="E742" s="153">
        <v>0</v>
      </c>
      <c r="F742" s="117">
        <f>IF(E740&lt;6,"",((E740-6)/12)*(G740/E740))</f>
        <v>0</v>
      </c>
      <c r="G742" s="97">
        <f>F742</f>
        <v>0</v>
      </c>
      <c r="H742" s="163"/>
      <c r="I742" s="101" t="s">
        <v>517</v>
      </c>
      <c r="J742" s="101" t="str">
        <f>VLOOKUP(I742,Presupuesto!$B$11:$C$565,2,0)</f>
        <v>DECIMOCUARTO MES</v>
      </c>
      <c r="K742" s="98" t="str">
        <f t="shared" si="24"/>
        <v>Posgrado</v>
      </c>
      <c r="L742" s="98" t="s">
        <v>393</v>
      </c>
    </row>
    <row r="743" spans="3:12" ht="15.75" thickBot="1" x14ac:dyDescent="0.3">
      <c r="C743" s="136" t="s">
        <v>482</v>
      </c>
      <c r="D743" s="198"/>
      <c r="E743" s="151">
        <v>12</v>
      </c>
      <c r="F743" s="303">
        <f>HLOOKUP($C743,$BZ$2:$CM$3,2,0)</f>
        <v>35733.589999999997</v>
      </c>
      <c r="G743" s="113">
        <f>D743*E743*F743</f>
        <v>0</v>
      </c>
      <c r="H743" s="165"/>
      <c r="I743" s="114" t="s">
        <v>494</v>
      </c>
      <c r="J743" s="114" t="str">
        <f>VLOOKUP(I743,Presupuesto!$B$11:$C$565,2,0)</f>
        <v>SUELDOS Y SALARIOS PERMANENTES</v>
      </c>
      <c r="K743" s="98" t="str">
        <f t="shared" si="24"/>
        <v>Posgrado</v>
      </c>
      <c r="L743" s="98" t="s">
        <v>393</v>
      </c>
    </row>
    <row r="744" spans="3:12" x14ac:dyDescent="0.25">
      <c r="C744" s="170" t="s">
        <v>58</v>
      </c>
      <c r="D744" s="162"/>
      <c r="E744" s="153">
        <v>0</v>
      </c>
      <c r="F744" s="100">
        <f>IF(E743=0,"",(G743/E743)/12*E743)</f>
        <v>0</v>
      </c>
      <c r="G744" s="97">
        <f>F744</f>
        <v>0</v>
      </c>
      <c r="H744" s="163"/>
      <c r="I744" s="116" t="s">
        <v>514</v>
      </c>
      <c r="J744" s="116" t="str">
        <f>VLOOKUP(I744,Presupuesto!$B$11:$C$565,2,0)</f>
        <v>AGUINALDO Y DECIMO CUARTO MES</v>
      </c>
      <c r="K744" s="98" t="str">
        <f t="shared" si="24"/>
        <v>Posgrado</v>
      </c>
      <c r="L744" s="98" t="s">
        <v>393</v>
      </c>
    </row>
    <row r="745" spans="3:12" ht="15.75" thickBot="1" x14ac:dyDescent="0.3">
      <c r="C745" s="171" t="s">
        <v>59</v>
      </c>
      <c r="D745" s="162"/>
      <c r="E745" s="153">
        <v>0</v>
      </c>
      <c r="F745" s="117">
        <f>IF(E743&lt;6,"",((E743-6)/12)*(G743/E743))</f>
        <v>0</v>
      </c>
      <c r="G745" s="97">
        <f>F745</f>
        <v>0</v>
      </c>
      <c r="H745" s="163"/>
      <c r="I745" s="101" t="s">
        <v>517</v>
      </c>
      <c r="J745" s="101" t="str">
        <f>VLOOKUP(I745,Presupuesto!$B$11:$C$565,2,0)</f>
        <v>DECIMOCUARTO MES</v>
      </c>
      <c r="K745" s="98" t="str">
        <f t="shared" si="24"/>
        <v>Posgrado</v>
      </c>
      <c r="L745" s="98" t="s">
        <v>393</v>
      </c>
    </row>
    <row r="746" spans="3:12" ht="15.75" thickBot="1" x14ac:dyDescent="0.3">
      <c r="C746" s="136" t="s">
        <v>483</v>
      </c>
      <c r="D746" s="198"/>
      <c r="E746" s="151">
        <v>12</v>
      </c>
      <c r="F746" s="303">
        <f>HLOOKUP($C746,$BZ$2:$CM$3,2,0)</f>
        <v>31763.19</v>
      </c>
      <c r="G746" s="113">
        <f>D746*E746*F746</f>
        <v>0</v>
      </c>
      <c r="H746" s="165"/>
      <c r="I746" s="114" t="s">
        <v>494</v>
      </c>
      <c r="J746" s="114" t="str">
        <f>VLOOKUP(I746,Presupuesto!$B$11:$C$565,2,0)</f>
        <v>SUELDOS Y SALARIOS PERMANENTES</v>
      </c>
      <c r="K746" s="98" t="str">
        <f t="shared" si="24"/>
        <v>Posgrado</v>
      </c>
      <c r="L746" s="98" t="s">
        <v>393</v>
      </c>
    </row>
    <row r="747" spans="3:12" x14ac:dyDescent="0.25">
      <c r="C747" s="170" t="s">
        <v>58</v>
      </c>
      <c r="D747" s="162"/>
      <c r="E747" s="153">
        <v>0</v>
      </c>
      <c r="F747" s="100">
        <f>IF(E746=0,"",(G746/E746)/12*E746)</f>
        <v>0</v>
      </c>
      <c r="G747" s="97">
        <f>F747</f>
        <v>0</v>
      </c>
      <c r="H747" s="163"/>
      <c r="I747" s="116" t="s">
        <v>514</v>
      </c>
      <c r="J747" s="116" t="str">
        <f>VLOOKUP(I747,Presupuesto!$B$11:$C$565,2,0)</f>
        <v>AGUINALDO Y DECIMO CUARTO MES</v>
      </c>
      <c r="K747" s="98" t="str">
        <f t="shared" si="24"/>
        <v>Posgrado</v>
      </c>
      <c r="L747" s="98" t="s">
        <v>393</v>
      </c>
    </row>
    <row r="748" spans="3:12" ht="15.75" thickBot="1" x14ac:dyDescent="0.3">
      <c r="C748" s="171" t="s">
        <v>59</v>
      </c>
      <c r="D748" s="162"/>
      <c r="E748" s="153">
        <v>0</v>
      </c>
      <c r="F748" s="117">
        <f>IF(E746&lt;6,"",((E746-6)/12)*(G746/E746))</f>
        <v>0</v>
      </c>
      <c r="G748" s="97">
        <f>F748</f>
        <v>0</v>
      </c>
      <c r="H748" s="163"/>
      <c r="I748" s="101" t="s">
        <v>517</v>
      </c>
      <c r="J748" s="101" t="str">
        <f>VLOOKUP(I748,Presupuesto!$B$11:$C$565,2,0)</f>
        <v>DECIMOCUARTO MES</v>
      </c>
      <c r="K748" s="98" t="str">
        <f t="shared" si="24"/>
        <v>Posgrado</v>
      </c>
      <c r="L748" s="98" t="s">
        <v>393</v>
      </c>
    </row>
    <row r="749" spans="3:12" ht="15.75" thickBot="1" x14ac:dyDescent="0.3">
      <c r="C749" s="136" t="s">
        <v>484</v>
      </c>
      <c r="D749" s="198"/>
      <c r="E749" s="151">
        <v>12</v>
      </c>
      <c r="F749" s="303">
        <f>HLOOKUP($C749,$BZ$2:$CM$3,2,0)</f>
        <v>29777.99</v>
      </c>
      <c r="G749" s="113">
        <f>D749*E749*F749</f>
        <v>0</v>
      </c>
      <c r="H749" s="165"/>
      <c r="I749" s="114" t="s">
        <v>494</v>
      </c>
      <c r="J749" s="114" t="str">
        <f>VLOOKUP(I749,Presupuesto!$B$11:$C$565,2,0)</f>
        <v>SUELDOS Y SALARIOS PERMANENTES</v>
      </c>
      <c r="K749" s="98" t="str">
        <f t="shared" si="24"/>
        <v>Posgrado</v>
      </c>
      <c r="L749" s="98" t="s">
        <v>393</v>
      </c>
    </row>
    <row r="750" spans="3:12" x14ac:dyDescent="0.25">
      <c r="C750" s="170" t="s">
        <v>58</v>
      </c>
      <c r="D750" s="162"/>
      <c r="E750" s="153">
        <v>0</v>
      </c>
      <c r="F750" s="100">
        <f>IF(E749=0,"",(G749/E749)/12*E749)</f>
        <v>0</v>
      </c>
      <c r="G750" s="97">
        <f>F750</f>
        <v>0</v>
      </c>
      <c r="H750" s="163"/>
      <c r="I750" s="116" t="s">
        <v>514</v>
      </c>
      <c r="J750" s="116" t="str">
        <f>VLOOKUP(I750,Presupuesto!$B$11:$C$565,2,0)</f>
        <v>AGUINALDO Y DECIMO CUARTO MES</v>
      </c>
      <c r="K750" s="98" t="str">
        <f t="shared" si="24"/>
        <v>Posgrado</v>
      </c>
      <c r="L750" s="98" t="s">
        <v>393</v>
      </c>
    </row>
    <row r="751" spans="3:12" ht="15.75" thickBot="1" x14ac:dyDescent="0.3">
      <c r="C751" s="171" t="s">
        <v>59</v>
      </c>
      <c r="D751" s="162"/>
      <c r="E751" s="153">
        <v>0</v>
      </c>
      <c r="F751" s="117">
        <f>IF(E749&lt;6,"",((E749-6)/12)*(G749/E749))</f>
        <v>0</v>
      </c>
      <c r="G751" s="97">
        <f>F751</f>
        <v>0</v>
      </c>
      <c r="H751" s="163"/>
      <c r="I751" s="101" t="s">
        <v>517</v>
      </c>
      <c r="J751" s="101" t="str">
        <f>VLOOKUP(I751,Presupuesto!$B$11:$C$565,2,0)</f>
        <v>DECIMOCUARTO MES</v>
      </c>
      <c r="K751" s="98" t="str">
        <f t="shared" si="24"/>
        <v>Posgrado</v>
      </c>
      <c r="L751" s="98" t="s">
        <v>393</v>
      </c>
    </row>
    <row r="752" spans="3:12" ht="15.75" thickBot="1" x14ac:dyDescent="0.3">
      <c r="C752" s="136" t="s">
        <v>485</v>
      </c>
      <c r="D752" s="198"/>
      <c r="E752" s="151">
        <v>12</v>
      </c>
      <c r="F752" s="303">
        <f>HLOOKUP($C752,$BZ$2:$CM$3,2,0)</f>
        <v>27792.79</v>
      </c>
      <c r="G752" s="113">
        <f>D752*E752*F752</f>
        <v>0</v>
      </c>
      <c r="H752" s="165"/>
      <c r="I752" s="114" t="s">
        <v>494</v>
      </c>
      <c r="J752" s="114" t="str">
        <f>VLOOKUP(I752,Presupuesto!$B$11:$C$565,2,0)</f>
        <v>SUELDOS Y SALARIOS PERMANENTES</v>
      </c>
      <c r="K752" s="98" t="str">
        <f t="shared" si="24"/>
        <v>Posgrado</v>
      </c>
      <c r="L752" s="98" t="s">
        <v>393</v>
      </c>
    </row>
    <row r="753" spans="3:12" x14ac:dyDescent="0.25">
      <c r="C753" s="170" t="s">
        <v>58</v>
      </c>
      <c r="D753" s="162"/>
      <c r="E753" s="153">
        <v>0</v>
      </c>
      <c r="F753" s="100">
        <f>IF(E752=0,"",(G752/E752)/12*E752)</f>
        <v>0</v>
      </c>
      <c r="G753" s="97">
        <f>F753</f>
        <v>0</v>
      </c>
      <c r="H753" s="163"/>
      <c r="I753" s="116" t="s">
        <v>514</v>
      </c>
      <c r="J753" s="116" t="str">
        <f>VLOOKUP(I753,Presupuesto!$B$11:$C$565,2,0)</f>
        <v>AGUINALDO Y DECIMO CUARTO MES</v>
      </c>
      <c r="K753" s="98" t="str">
        <f t="shared" si="24"/>
        <v>Posgrado</v>
      </c>
      <c r="L753" s="98" t="s">
        <v>393</v>
      </c>
    </row>
    <row r="754" spans="3:12" ht="15.75" thickBot="1" x14ac:dyDescent="0.3">
      <c r="C754" s="171" t="s">
        <v>59</v>
      </c>
      <c r="D754" s="162"/>
      <c r="E754" s="153">
        <v>0</v>
      </c>
      <c r="F754" s="117">
        <f>IF(E752&lt;6,"",((E752-6)/12)*(G752/E752))</f>
        <v>0</v>
      </c>
      <c r="G754" s="97">
        <f>F754</f>
        <v>0</v>
      </c>
      <c r="H754" s="163"/>
      <c r="I754" s="101" t="s">
        <v>517</v>
      </c>
      <c r="J754" s="101" t="str">
        <f>VLOOKUP(I754,Presupuesto!$B$11:$C$565,2,0)</f>
        <v>DECIMOCUARTO MES</v>
      </c>
      <c r="K754" s="98" t="str">
        <f t="shared" si="24"/>
        <v>Posgrado</v>
      </c>
      <c r="L754" s="98" t="s">
        <v>393</v>
      </c>
    </row>
    <row r="755" spans="3:12" ht="15.75" thickBot="1" x14ac:dyDescent="0.3">
      <c r="C755" s="136" t="s">
        <v>486</v>
      </c>
      <c r="D755" s="198"/>
      <c r="E755" s="151">
        <v>12</v>
      </c>
      <c r="F755" s="303">
        <f>HLOOKUP($C755,$BZ$2:$CM$3,2,0)</f>
        <v>18859.39</v>
      </c>
      <c r="G755" s="113">
        <f>D755*E755*F755</f>
        <v>0</v>
      </c>
      <c r="H755" s="165"/>
      <c r="I755" s="114" t="s">
        <v>494</v>
      </c>
      <c r="J755" s="114" t="str">
        <f>VLOOKUP(I755,Presupuesto!$B$11:$C$565,2,0)</f>
        <v>SUELDOS Y SALARIOS PERMANENTES</v>
      </c>
      <c r="K755" s="98" t="str">
        <f t="shared" si="24"/>
        <v>Posgrado</v>
      </c>
      <c r="L755" s="98" t="s">
        <v>393</v>
      </c>
    </row>
    <row r="756" spans="3:12" x14ac:dyDescent="0.25">
      <c r="C756" s="170" t="s">
        <v>58</v>
      </c>
      <c r="D756" s="162"/>
      <c r="E756" s="153">
        <v>0</v>
      </c>
      <c r="F756" s="100">
        <f>IF(E755=0,"",(G755/E755)/12*E755)</f>
        <v>0</v>
      </c>
      <c r="G756" s="97">
        <f>F756</f>
        <v>0</v>
      </c>
      <c r="H756" s="163"/>
      <c r="I756" s="116" t="s">
        <v>514</v>
      </c>
      <c r="J756" s="116" t="str">
        <f>VLOOKUP(I756,Presupuesto!$B$11:$C$565,2,0)</f>
        <v>AGUINALDO Y DECIMO CUARTO MES</v>
      </c>
      <c r="K756" s="98" t="str">
        <f t="shared" si="24"/>
        <v>Posgrado</v>
      </c>
      <c r="L756" s="98" t="s">
        <v>393</v>
      </c>
    </row>
    <row r="757" spans="3:12" ht="15.75" thickBot="1" x14ac:dyDescent="0.3">
      <c r="C757" s="171" t="s">
        <v>59</v>
      </c>
      <c r="D757" s="162"/>
      <c r="E757" s="153">
        <v>0</v>
      </c>
      <c r="F757" s="117">
        <f>IF(E755&lt;6,"",((E755-6)/12)*(G755/E755))</f>
        <v>0</v>
      </c>
      <c r="G757" s="97">
        <f>F757</f>
        <v>0</v>
      </c>
      <c r="H757" s="163"/>
      <c r="I757" s="101" t="s">
        <v>517</v>
      </c>
      <c r="J757" s="101" t="str">
        <f>VLOOKUP(I757,Presupuesto!$B$11:$C$565,2,0)</f>
        <v>DECIMOCUARTO MES</v>
      </c>
      <c r="K757" s="98" t="str">
        <f t="shared" si="24"/>
        <v>Posgrado</v>
      </c>
      <c r="L757" s="98" t="s">
        <v>393</v>
      </c>
    </row>
    <row r="758" spans="3:12" ht="15.75" thickBot="1" x14ac:dyDescent="0.3">
      <c r="C758" s="136" t="s">
        <v>487</v>
      </c>
      <c r="D758" s="198"/>
      <c r="E758" s="151">
        <v>12</v>
      </c>
      <c r="F758" s="303">
        <f>HLOOKUP($C758,$BZ$2:$CM$3,2,0)</f>
        <v>17866.8</v>
      </c>
      <c r="G758" s="113">
        <f>D758*E758*F758</f>
        <v>0</v>
      </c>
      <c r="H758" s="165"/>
      <c r="I758" s="114" t="s">
        <v>494</v>
      </c>
      <c r="J758" s="114" t="str">
        <f>VLOOKUP(I758,Presupuesto!$B$11:$C$565,2,0)</f>
        <v>SUELDOS Y SALARIOS PERMANENTES</v>
      </c>
      <c r="K758" s="98" t="str">
        <f t="shared" si="24"/>
        <v>Posgrado</v>
      </c>
      <c r="L758" s="98" t="s">
        <v>393</v>
      </c>
    </row>
    <row r="759" spans="3:12" x14ac:dyDescent="0.25">
      <c r="C759" s="170" t="s">
        <v>58</v>
      </c>
      <c r="D759" s="162"/>
      <c r="E759" s="153">
        <v>0</v>
      </c>
      <c r="F759" s="100">
        <f>IF(E758=0,"",(G758/E758)/12*E758)</f>
        <v>0</v>
      </c>
      <c r="G759" s="97">
        <f>F759</f>
        <v>0</v>
      </c>
      <c r="H759" s="163"/>
      <c r="I759" s="116" t="s">
        <v>514</v>
      </c>
      <c r="J759" s="116" t="str">
        <f>VLOOKUP(I759,Presupuesto!$B$11:$C$565,2,0)</f>
        <v>AGUINALDO Y DECIMO CUARTO MES</v>
      </c>
      <c r="K759" s="98" t="str">
        <f t="shared" si="24"/>
        <v>Posgrado</v>
      </c>
      <c r="L759" s="98" t="s">
        <v>393</v>
      </c>
    </row>
    <row r="760" spans="3:12" ht="15.75" thickBot="1" x14ac:dyDescent="0.3">
      <c r="C760" s="171" t="s">
        <v>59</v>
      </c>
      <c r="D760" s="162"/>
      <c r="E760" s="153">
        <v>0</v>
      </c>
      <c r="F760" s="117">
        <f>IF(E758&lt;6,"",((E758-6)/12)*(G758/E758))</f>
        <v>0</v>
      </c>
      <c r="G760" s="97">
        <f>F760</f>
        <v>0</v>
      </c>
      <c r="H760" s="163"/>
      <c r="I760" s="101" t="s">
        <v>517</v>
      </c>
      <c r="J760" s="101" t="str">
        <f>VLOOKUP(I760,Presupuesto!$B$11:$C$565,2,0)</f>
        <v>DECIMOCUARTO MES</v>
      </c>
      <c r="K760" s="98" t="str">
        <f t="shared" si="24"/>
        <v>Posgrado</v>
      </c>
      <c r="L760" s="98" t="s">
        <v>393</v>
      </c>
    </row>
    <row r="761" spans="3:12" ht="15.75" thickBot="1" x14ac:dyDescent="0.3">
      <c r="C761" s="136" t="s">
        <v>488</v>
      </c>
      <c r="D761" s="198"/>
      <c r="E761" s="151">
        <v>12</v>
      </c>
      <c r="F761" s="303">
        <f>HLOOKUP($C761,$BZ$2:$CM$3,2,0)</f>
        <v>13896.4</v>
      </c>
      <c r="G761" s="113">
        <f>D761*E761*F761</f>
        <v>0</v>
      </c>
      <c r="H761" s="165"/>
      <c r="I761" s="114" t="s">
        <v>494</v>
      </c>
      <c r="J761" s="114" t="str">
        <f>VLOOKUP(I761,Presupuesto!$B$11:$C$565,2,0)</f>
        <v>SUELDOS Y SALARIOS PERMANENTES</v>
      </c>
      <c r="K761" s="98" t="str">
        <f t="shared" si="24"/>
        <v>Posgrado</v>
      </c>
      <c r="L761" s="98" t="s">
        <v>393</v>
      </c>
    </row>
    <row r="762" spans="3:12" x14ac:dyDescent="0.25">
      <c r="C762" s="170" t="s">
        <v>58</v>
      </c>
      <c r="D762" s="162"/>
      <c r="E762" s="153">
        <v>0</v>
      </c>
      <c r="F762" s="100">
        <f>IF(E761=0,"",(G761/E761)/12*E761)</f>
        <v>0</v>
      </c>
      <c r="G762" s="97">
        <f>F762</f>
        <v>0</v>
      </c>
      <c r="H762" s="163"/>
      <c r="I762" s="116" t="s">
        <v>514</v>
      </c>
      <c r="J762" s="116" t="str">
        <f>VLOOKUP(I762,Presupuesto!$B$11:$C$565,2,0)</f>
        <v>AGUINALDO Y DECIMO CUARTO MES</v>
      </c>
      <c r="K762" s="98" t="str">
        <f t="shared" si="24"/>
        <v>Posgrado</v>
      </c>
      <c r="L762" s="98" t="s">
        <v>393</v>
      </c>
    </row>
    <row r="763" spans="3:12" ht="15.75" thickBot="1" x14ac:dyDescent="0.3">
      <c r="C763" s="171" t="s">
        <v>59</v>
      </c>
      <c r="D763" s="162"/>
      <c r="E763" s="153">
        <v>0</v>
      </c>
      <c r="F763" s="117">
        <f>IF(E761&lt;6,"",((E761-6)/12)*(G761/E761))</f>
        <v>0</v>
      </c>
      <c r="G763" s="97">
        <f>F763</f>
        <v>0</v>
      </c>
      <c r="H763" s="163"/>
      <c r="I763" s="101" t="s">
        <v>517</v>
      </c>
      <c r="J763" s="101" t="str">
        <f>VLOOKUP(I763,Presupuesto!$B$11:$C$565,2,0)</f>
        <v>DECIMOCUARTO MES</v>
      </c>
      <c r="K763" s="98" t="str">
        <f t="shared" si="24"/>
        <v>Posgrado</v>
      </c>
      <c r="L763" s="98" t="s">
        <v>393</v>
      </c>
    </row>
    <row r="764" spans="3:12" ht="15.75" thickBot="1" x14ac:dyDescent="0.3">
      <c r="C764" s="136" t="s">
        <v>489</v>
      </c>
      <c r="D764" s="198"/>
      <c r="E764" s="151">
        <v>12</v>
      </c>
      <c r="F764" s="303">
        <f>HLOOKUP($C764,$BZ$2:$CM$3,2,0)</f>
        <v>15004.09</v>
      </c>
      <c r="G764" s="113">
        <f>D764*E764*F764</f>
        <v>0</v>
      </c>
      <c r="H764" s="165"/>
      <c r="I764" s="114" t="s">
        <v>494</v>
      </c>
      <c r="J764" s="114" t="str">
        <f>VLOOKUP(I764,Presupuesto!$B$11:$C$565,2,0)</f>
        <v>SUELDOS Y SALARIOS PERMANENTES</v>
      </c>
      <c r="K764" s="98" t="str">
        <f t="shared" si="24"/>
        <v>Posgrado</v>
      </c>
      <c r="L764" s="98" t="s">
        <v>393</v>
      </c>
    </row>
    <row r="765" spans="3:12" x14ac:dyDescent="0.25">
      <c r="C765" s="170" t="s">
        <v>58</v>
      </c>
      <c r="D765" s="162"/>
      <c r="E765" s="153">
        <v>0</v>
      </c>
      <c r="F765" s="100">
        <f>IF(E764=0,"",(G764/E764)/12*E764)</f>
        <v>0</v>
      </c>
      <c r="G765" s="97">
        <f>F765</f>
        <v>0</v>
      </c>
      <c r="H765" s="163"/>
      <c r="I765" s="116" t="s">
        <v>514</v>
      </c>
      <c r="J765" s="116" t="str">
        <f>VLOOKUP(I765,Presupuesto!$B$11:$C$565,2,0)</f>
        <v>AGUINALDO Y DECIMO CUARTO MES</v>
      </c>
      <c r="K765" s="98" t="str">
        <f t="shared" si="24"/>
        <v>Posgrado</v>
      </c>
      <c r="L765" s="98" t="s">
        <v>393</v>
      </c>
    </row>
    <row r="766" spans="3:12" ht="15.75" thickBot="1" x14ac:dyDescent="0.3">
      <c r="C766" s="171" t="s">
        <v>59</v>
      </c>
      <c r="D766" s="162"/>
      <c r="E766" s="153">
        <v>0</v>
      </c>
      <c r="F766" s="117">
        <f>IF(E764&lt;6,"",((E764-6)/12)*(G764/E764))</f>
        <v>0</v>
      </c>
      <c r="G766" s="97">
        <f>F766</f>
        <v>0</v>
      </c>
      <c r="H766" s="163"/>
      <c r="I766" s="101" t="s">
        <v>517</v>
      </c>
      <c r="J766" s="101" t="str">
        <f>VLOOKUP(I766,Presupuesto!$B$11:$C$565,2,0)</f>
        <v>DECIMOCUARTO MES</v>
      </c>
      <c r="K766" s="98" t="str">
        <f t="shared" si="24"/>
        <v>Posgrado</v>
      </c>
      <c r="L766" s="98" t="s">
        <v>393</v>
      </c>
    </row>
    <row r="767" spans="3:12" ht="15.75" thickBot="1" x14ac:dyDescent="0.3">
      <c r="C767" s="136" t="s">
        <v>490</v>
      </c>
      <c r="D767" s="198"/>
      <c r="E767" s="151">
        <v>12</v>
      </c>
      <c r="F767" s="303">
        <f>HLOOKUP($C767,$BZ$2:$CM$3,2,0)</f>
        <v>13238.9</v>
      </c>
      <c r="G767" s="113">
        <f>D767*E767*F767</f>
        <v>0</v>
      </c>
      <c r="H767" s="165"/>
      <c r="I767" s="114" t="s">
        <v>494</v>
      </c>
      <c r="J767" s="114" t="str">
        <f>VLOOKUP(I767,Presupuesto!$B$11:$C$565,2,0)</f>
        <v>SUELDOS Y SALARIOS PERMANENTES</v>
      </c>
      <c r="K767" s="98" t="str">
        <f t="shared" si="24"/>
        <v>Posgrado</v>
      </c>
      <c r="L767" s="98" t="s">
        <v>393</v>
      </c>
    </row>
    <row r="768" spans="3:12" x14ac:dyDescent="0.25">
      <c r="C768" s="170" t="s">
        <v>58</v>
      </c>
      <c r="D768" s="162"/>
      <c r="E768" s="153">
        <v>0</v>
      </c>
      <c r="F768" s="100">
        <f>IF(E767=0,"",(G767/E767)/12*E767)</f>
        <v>0</v>
      </c>
      <c r="G768" s="97">
        <f>F768</f>
        <v>0</v>
      </c>
      <c r="H768" s="163"/>
      <c r="I768" s="116" t="s">
        <v>514</v>
      </c>
      <c r="J768" s="116" t="str">
        <f>VLOOKUP(I768,Presupuesto!$B$11:$C$565,2,0)</f>
        <v>AGUINALDO Y DECIMO CUARTO MES</v>
      </c>
      <c r="K768" s="98" t="str">
        <f t="shared" si="24"/>
        <v>Posgrado</v>
      </c>
      <c r="L768" s="98" t="s">
        <v>393</v>
      </c>
    </row>
    <row r="769" spans="3:12" ht="15.75" thickBot="1" x14ac:dyDescent="0.3">
      <c r="C769" s="171" t="s">
        <v>59</v>
      </c>
      <c r="D769" s="162"/>
      <c r="E769" s="153">
        <v>0</v>
      </c>
      <c r="F769" s="117">
        <f>IF(E767&lt;6,"",((E767-6)/12)*(G767/E767))</f>
        <v>0</v>
      </c>
      <c r="G769" s="97">
        <f>F769</f>
        <v>0</v>
      </c>
      <c r="H769" s="163"/>
      <c r="I769" s="101" t="s">
        <v>517</v>
      </c>
      <c r="J769" s="101" t="str">
        <f>VLOOKUP(I769,Presupuesto!$B$11:$C$565,2,0)</f>
        <v>DECIMOCUARTO MES</v>
      </c>
      <c r="K769" s="98" t="str">
        <f t="shared" si="24"/>
        <v>Posgrado</v>
      </c>
      <c r="L769" s="98" t="s">
        <v>393</v>
      </c>
    </row>
    <row r="770" spans="3:12" ht="15.75" thickBot="1" x14ac:dyDescent="0.3">
      <c r="C770" s="136" t="s">
        <v>491</v>
      </c>
      <c r="D770" s="198"/>
      <c r="E770" s="151">
        <v>12</v>
      </c>
      <c r="F770" s="303">
        <f>HLOOKUP($C770,$BZ$2:$CM$3,2,0)</f>
        <v>12356.31</v>
      </c>
      <c r="G770" s="113">
        <f>D770*E770*F770</f>
        <v>0</v>
      </c>
      <c r="H770" s="165"/>
      <c r="I770" s="114" t="s">
        <v>494</v>
      </c>
      <c r="J770" s="114" t="str">
        <f>VLOOKUP(I770,Presupuesto!$B$11:$C$565,2,0)</f>
        <v>SUELDOS Y SALARIOS PERMANENTES</v>
      </c>
      <c r="K770" s="98" t="str">
        <f t="shared" ref="K770:K787" si="25">$K$737</f>
        <v>Posgrado</v>
      </c>
      <c r="L770" s="98" t="s">
        <v>393</v>
      </c>
    </row>
    <row r="771" spans="3:12" x14ac:dyDescent="0.25">
      <c r="C771" s="170" t="s">
        <v>58</v>
      </c>
      <c r="D771" s="162"/>
      <c r="E771" s="153">
        <v>0</v>
      </c>
      <c r="F771" s="100">
        <f>IF(E770=0,"",(G770/E770)/12*E770)</f>
        <v>0</v>
      </c>
      <c r="G771" s="97">
        <f>F771</f>
        <v>0</v>
      </c>
      <c r="H771" s="163"/>
      <c r="I771" s="116" t="s">
        <v>514</v>
      </c>
      <c r="J771" s="116" t="str">
        <f>VLOOKUP(I771,Presupuesto!$B$11:$C$565,2,0)</f>
        <v>AGUINALDO Y DECIMO CUARTO MES</v>
      </c>
      <c r="K771" s="98" t="str">
        <f t="shared" si="25"/>
        <v>Posgrado</v>
      </c>
      <c r="L771" s="98" t="s">
        <v>393</v>
      </c>
    </row>
    <row r="772" spans="3:12" ht="15.75" thickBot="1" x14ac:dyDescent="0.3">
      <c r="C772" s="171" t="s">
        <v>59</v>
      </c>
      <c r="D772" s="162"/>
      <c r="E772" s="153">
        <v>0</v>
      </c>
      <c r="F772" s="117">
        <f>IF(E770&lt;6,"",((E770-6)/12)*(G770/E770))</f>
        <v>0</v>
      </c>
      <c r="G772" s="97">
        <f>F772</f>
        <v>0</v>
      </c>
      <c r="H772" s="163"/>
      <c r="I772" s="101" t="s">
        <v>517</v>
      </c>
      <c r="J772" s="101" t="str">
        <f>VLOOKUP(I772,Presupuesto!$B$11:$C$565,2,0)</f>
        <v>DECIMOCUARTO MES</v>
      </c>
      <c r="K772" s="98" t="str">
        <f t="shared" si="25"/>
        <v>Posgrado</v>
      </c>
      <c r="L772" s="98" t="s">
        <v>393</v>
      </c>
    </row>
    <row r="773" spans="3:12" ht="15.75" thickBot="1" x14ac:dyDescent="0.3">
      <c r="C773" s="136" t="s">
        <v>492</v>
      </c>
      <c r="D773" s="198"/>
      <c r="E773" s="151">
        <v>12</v>
      </c>
      <c r="F773" s="303">
        <f>HLOOKUP($C773,$BZ$2:$CM$3,2,0)</f>
        <v>463.22</v>
      </c>
      <c r="G773" s="113">
        <f>D773*E773*F773</f>
        <v>0</v>
      </c>
      <c r="H773" s="165"/>
      <c r="I773" s="114" t="s">
        <v>494</v>
      </c>
      <c r="J773" s="114" t="str">
        <f>VLOOKUP(I773,Presupuesto!$B$11:$C$565,2,0)</f>
        <v>SUELDOS Y SALARIOS PERMANENTES</v>
      </c>
      <c r="K773" s="98" t="str">
        <f t="shared" si="25"/>
        <v>Posgrado</v>
      </c>
      <c r="L773" s="98" t="s">
        <v>393</v>
      </c>
    </row>
    <row r="774" spans="3:12" x14ac:dyDescent="0.25">
      <c r="C774" s="170" t="s">
        <v>58</v>
      </c>
      <c r="D774" s="162"/>
      <c r="E774" s="153">
        <v>0</v>
      </c>
      <c r="F774" s="100">
        <f>IF(E773=0,"",(G773/E773)/12*E773)</f>
        <v>0</v>
      </c>
      <c r="G774" s="97">
        <f>F774</f>
        <v>0</v>
      </c>
      <c r="H774" s="163"/>
      <c r="I774" s="116" t="s">
        <v>514</v>
      </c>
      <c r="J774" s="116" t="str">
        <f>VLOOKUP(I774,Presupuesto!$B$11:$C$565,2,0)</f>
        <v>AGUINALDO Y DECIMO CUARTO MES</v>
      </c>
      <c r="K774" s="98" t="str">
        <f t="shared" si="25"/>
        <v>Posgrado</v>
      </c>
      <c r="L774" s="98" t="s">
        <v>393</v>
      </c>
    </row>
    <row r="775" spans="3:12" ht="15.75" thickBot="1" x14ac:dyDescent="0.3">
      <c r="C775" s="171" t="s">
        <v>59</v>
      </c>
      <c r="D775" s="162"/>
      <c r="E775" s="153">
        <v>0</v>
      </c>
      <c r="F775" s="117">
        <f>IF(E773&lt;6,"",((E773-6)/12)*(G773/E773))</f>
        <v>0</v>
      </c>
      <c r="G775" s="97">
        <f>F775</f>
        <v>0</v>
      </c>
      <c r="H775" s="163"/>
      <c r="I775" s="101" t="s">
        <v>517</v>
      </c>
      <c r="J775" s="101" t="str">
        <f>VLOOKUP(I775,Presupuesto!$B$11:$C$565,2,0)</f>
        <v>DECIMOCUARTO MES</v>
      </c>
      <c r="K775" s="98" t="str">
        <f t="shared" si="25"/>
        <v>Posgrado</v>
      </c>
      <c r="L775" s="98" t="s">
        <v>393</v>
      </c>
    </row>
    <row r="776" spans="3:12" ht="15.75" thickBot="1" x14ac:dyDescent="0.3">
      <c r="C776" s="136" t="s">
        <v>493</v>
      </c>
      <c r="D776" s="198"/>
      <c r="E776" s="151">
        <v>12</v>
      </c>
      <c r="F776" s="303">
        <f>HLOOKUP($C776,$BZ$2:$CM$3,2,0)</f>
        <v>2007.3</v>
      </c>
      <c r="G776" s="113">
        <f>D776*E776*F776</f>
        <v>0</v>
      </c>
      <c r="H776" s="165"/>
      <c r="I776" s="114" t="s">
        <v>494</v>
      </c>
      <c r="J776" s="114" t="str">
        <f>VLOOKUP(I776,Presupuesto!$B$11:$C$565,2,0)</f>
        <v>SUELDOS Y SALARIOS PERMANENTES</v>
      </c>
      <c r="K776" s="98" t="str">
        <f t="shared" si="25"/>
        <v>Posgrado</v>
      </c>
      <c r="L776" s="98" t="s">
        <v>393</v>
      </c>
    </row>
    <row r="777" spans="3:12" x14ac:dyDescent="0.25">
      <c r="C777" s="170" t="s">
        <v>58</v>
      </c>
      <c r="D777" s="162"/>
      <c r="E777" s="153">
        <v>0</v>
      </c>
      <c r="F777" s="100">
        <f>IF(E776=0,"",(G776/E776)/12*E776)</f>
        <v>0</v>
      </c>
      <c r="G777" s="97">
        <f>F777</f>
        <v>0</v>
      </c>
      <c r="H777" s="163"/>
      <c r="I777" s="116" t="s">
        <v>514</v>
      </c>
      <c r="J777" s="116" t="str">
        <f>VLOOKUP(I777,Presupuesto!$B$11:$C$565,2,0)</f>
        <v>AGUINALDO Y DECIMO CUARTO MES</v>
      </c>
      <c r="K777" s="98" t="str">
        <f t="shared" si="25"/>
        <v>Posgrado</v>
      </c>
      <c r="L777" s="98" t="s">
        <v>393</v>
      </c>
    </row>
    <row r="778" spans="3:12" ht="15.75" thickBot="1" x14ac:dyDescent="0.3">
      <c r="C778" s="171" t="s">
        <v>59</v>
      </c>
      <c r="D778" s="162"/>
      <c r="E778" s="153">
        <v>0</v>
      </c>
      <c r="F778" s="117">
        <f>IF(E776&lt;6,"",((E776-6)/12)*(G776/E776))</f>
        <v>0</v>
      </c>
      <c r="G778" s="97">
        <f>F778</f>
        <v>0</v>
      </c>
      <c r="H778" s="163"/>
      <c r="I778" s="101" t="s">
        <v>517</v>
      </c>
      <c r="J778" s="101" t="str">
        <f>VLOOKUP(I778,Presupuesto!$B$11:$C$565,2,0)</f>
        <v>DECIMOCUARTO MES</v>
      </c>
      <c r="K778" s="98" t="str">
        <f t="shared" si="25"/>
        <v>Posgrado</v>
      </c>
      <c r="L778" s="98" t="s">
        <v>393</v>
      </c>
    </row>
    <row r="779" spans="3:12" ht="15.75" thickBot="1" x14ac:dyDescent="0.3">
      <c r="C779" s="139" t="s">
        <v>83</v>
      </c>
      <c r="D779" s="198"/>
      <c r="E779" s="151">
        <v>12</v>
      </c>
      <c r="F779" s="138">
        <v>30000</v>
      </c>
      <c r="G779" s="113">
        <f>D779*E779*F779</f>
        <v>0</v>
      </c>
      <c r="H779" s="165"/>
      <c r="I779" s="114" t="s">
        <v>562</v>
      </c>
      <c r="J779" s="114" t="str">
        <f>VLOOKUP(I779,Presupuesto!$B$11:$C$565,2,0)</f>
        <v>CONTRATOS ESPECIALES</v>
      </c>
      <c r="K779" s="98" t="str">
        <f t="shared" si="25"/>
        <v>Posgrado</v>
      </c>
      <c r="L779" s="98" t="s">
        <v>393</v>
      </c>
    </row>
    <row r="780" spans="3:12" x14ac:dyDescent="0.25">
      <c r="C780" s="170" t="s">
        <v>58</v>
      </c>
      <c r="D780" s="162"/>
      <c r="E780" s="153">
        <v>0</v>
      </c>
      <c r="F780" s="117">
        <f>IF(E779=0,"",(G779/E779)/12*E779)</f>
        <v>0</v>
      </c>
      <c r="G780" s="97">
        <f>F780</f>
        <v>0</v>
      </c>
      <c r="H780" s="163"/>
      <c r="I780" s="101" t="s">
        <v>562</v>
      </c>
      <c r="J780" s="101" t="str">
        <f>VLOOKUP(I780,Presupuesto!$B$11:$C$565,2,0)</f>
        <v>CONTRATOS ESPECIALES</v>
      </c>
      <c r="K780" s="98" t="str">
        <f t="shared" si="25"/>
        <v>Posgrado</v>
      </c>
      <c r="L780" s="98" t="s">
        <v>392</v>
      </c>
    </row>
    <row r="781" spans="3:12" ht="15.75" thickBot="1" x14ac:dyDescent="0.3">
      <c r="C781" s="171" t="s">
        <v>59</v>
      </c>
      <c r="D781" s="162"/>
      <c r="E781" s="153">
        <v>0</v>
      </c>
      <c r="F781" s="100">
        <f>IF(E779&lt;6,"",((E779-6)/12)*(G779/E779))</f>
        <v>0</v>
      </c>
      <c r="G781" s="97">
        <f>F781</f>
        <v>0</v>
      </c>
      <c r="H781" s="163"/>
      <c r="I781" s="101" t="s">
        <v>562</v>
      </c>
      <c r="J781" s="101" t="str">
        <f>VLOOKUP(I781,Presupuesto!$B$11:$C$565,2,0)</f>
        <v>CONTRATOS ESPECIALES</v>
      </c>
      <c r="K781" s="98" t="str">
        <f t="shared" si="25"/>
        <v>Posgrado</v>
      </c>
      <c r="L781" s="98" t="s">
        <v>397</v>
      </c>
    </row>
    <row r="782" spans="3:12" ht="15.75" thickBot="1" x14ac:dyDescent="0.3">
      <c r="C782" s="139" t="s">
        <v>60</v>
      </c>
      <c r="D782" s="198"/>
      <c r="E782" s="151">
        <v>12</v>
      </c>
      <c r="F782" s="118">
        <v>30000</v>
      </c>
      <c r="G782" s="113">
        <f>D782*E782*F782</f>
        <v>0</v>
      </c>
      <c r="H782" s="165"/>
      <c r="I782" s="114" t="s">
        <v>703</v>
      </c>
      <c r="J782" s="114" t="str">
        <f>VLOOKUP(I782,Presupuesto!$B$11:$C$565,2,0)</f>
        <v>OTROS SERVICIOS TECNICOS Y PROFESIONALES</v>
      </c>
      <c r="K782" s="98" t="str">
        <f t="shared" si="25"/>
        <v>Posgrado</v>
      </c>
      <c r="L782" s="98" t="s">
        <v>392</v>
      </c>
    </row>
    <row r="783" spans="3:12" x14ac:dyDescent="0.25">
      <c r="C783" s="170" t="s">
        <v>58</v>
      </c>
      <c r="D783" s="162"/>
      <c r="E783" s="153">
        <v>0</v>
      </c>
      <c r="F783" s="100">
        <v>0</v>
      </c>
      <c r="G783" s="97">
        <f>F783</f>
        <v>0</v>
      </c>
      <c r="H783" s="163"/>
      <c r="I783" s="101" t="s">
        <v>703</v>
      </c>
      <c r="J783" s="101" t="str">
        <f>VLOOKUP(I783,Presupuesto!$B$11:$C$565,2,0)</f>
        <v>OTROS SERVICIOS TECNICOS Y PROFESIONALES</v>
      </c>
      <c r="K783" s="98" t="str">
        <f t="shared" si="25"/>
        <v>Posgrado</v>
      </c>
      <c r="L783" s="98" t="s">
        <v>392</v>
      </c>
    </row>
    <row r="784" spans="3:12" ht="15.75" thickBot="1" x14ac:dyDescent="0.3">
      <c r="C784" s="171" t="s">
        <v>59</v>
      </c>
      <c r="D784" s="162"/>
      <c r="E784" s="153">
        <v>0</v>
      </c>
      <c r="F784" s="100">
        <v>0</v>
      </c>
      <c r="G784" s="97">
        <f>F784</f>
        <v>0</v>
      </c>
      <c r="H784" s="163"/>
      <c r="I784" s="101" t="s">
        <v>703</v>
      </c>
      <c r="J784" s="101" t="str">
        <f>VLOOKUP(I784,Presupuesto!$B$11:$C$565,2,0)</f>
        <v>OTROS SERVICIOS TECNICOS Y PROFESIONALES</v>
      </c>
      <c r="K784" s="98" t="str">
        <f t="shared" si="25"/>
        <v>Posgrado</v>
      </c>
      <c r="L784" s="98" t="s">
        <v>392</v>
      </c>
    </row>
    <row r="785" spans="3:12" ht="15.75" thickBot="1" x14ac:dyDescent="0.3">
      <c r="C785" s="139" t="s">
        <v>61</v>
      </c>
      <c r="D785" s="198"/>
      <c r="E785" s="151">
        <v>12</v>
      </c>
      <c r="F785" s="118">
        <v>30000</v>
      </c>
      <c r="G785" s="113">
        <f>D785*E785*F785</f>
        <v>0</v>
      </c>
      <c r="H785" s="165"/>
      <c r="I785" s="114" t="s">
        <v>494</v>
      </c>
      <c r="J785" s="114" t="str">
        <f>VLOOKUP(I785,Presupuesto!$B$11:$C$565,2,0)</f>
        <v>SUELDOS Y SALARIOS PERMANENTES</v>
      </c>
      <c r="K785" s="98" t="str">
        <f t="shared" si="25"/>
        <v>Posgrado</v>
      </c>
      <c r="L785" s="98" t="s">
        <v>392</v>
      </c>
    </row>
    <row r="786" spans="3:12" x14ac:dyDescent="0.25">
      <c r="C786" s="170" t="s">
        <v>58</v>
      </c>
      <c r="D786" s="168"/>
      <c r="E786" s="130">
        <v>0</v>
      </c>
      <c r="F786" s="119">
        <f>IF(E785=0,"",(G785/E785)/12*E785)</f>
        <v>0</v>
      </c>
      <c r="G786" s="120">
        <f>F786</f>
        <v>0</v>
      </c>
      <c r="H786" s="163"/>
      <c r="I786" s="101" t="s">
        <v>514</v>
      </c>
      <c r="J786" s="101" t="str">
        <f>VLOOKUP(I786,Presupuesto!$B$11:$C$565,2,0)</f>
        <v>AGUINALDO Y DECIMO CUARTO MES</v>
      </c>
      <c r="K786" s="98" t="str">
        <f t="shared" si="25"/>
        <v>Posgrado</v>
      </c>
      <c r="L786" s="98" t="s">
        <v>392</v>
      </c>
    </row>
    <row r="787" spans="3:12" ht="15.75" thickBot="1" x14ac:dyDescent="0.3">
      <c r="C787" s="172" t="s">
        <v>59</v>
      </c>
      <c r="D787" s="161"/>
      <c r="E787" s="131">
        <v>0</v>
      </c>
      <c r="F787" s="105">
        <f>IF(E785&lt;6,"",((E785-6)/12)*(G785/E785))</f>
        <v>0</v>
      </c>
      <c r="G787" s="105">
        <f>F787</f>
        <v>0</v>
      </c>
      <c r="H787" s="161"/>
      <c r="I787" s="106" t="s">
        <v>517</v>
      </c>
      <c r="J787" s="124" t="str">
        <f>VLOOKUP(I787,Presupuesto!$B$11:$C$565,2,0)</f>
        <v>DECIMOCUARTO MES</v>
      </c>
      <c r="K787" s="106" t="str">
        <f t="shared" si="25"/>
        <v>Posgrado</v>
      </c>
      <c r="L787" s="124" t="s">
        <v>392</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1" t="s">
        <v>390</v>
      </c>
      <c r="D793" s="368"/>
      <c r="E793" s="93"/>
      <c r="F793" s="93"/>
      <c r="G793" s="93"/>
      <c r="H793" s="76"/>
      <c r="I793" s="76"/>
      <c r="J793" s="76"/>
      <c r="K793" s="152"/>
    </row>
    <row r="794" spans="3:12" ht="18.75" x14ac:dyDescent="0.25">
      <c r="C794" s="209"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1"/>
      <c r="E794" s="93"/>
      <c r="F794" s="93"/>
      <c r="G794" s="93"/>
      <c r="H794" s="76"/>
      <c r="I794" s="76"/>
      <c r="J794" s="76"/>
      <c r="K794" s="152"/>
    </row>
    <row r="795" spans="3:12" ht="15.75" thickBot="1" x14ac:dyDescent="0.3">
      <c r="C795" s="176"/>
      <c r="D795" s="31"/>
      <c r="E795" s="93"/>
      <c r="F795" s="93"/>
      <c r="G795" s="93"/>
      <c r="H795" s="76"/>
      <c r="I795" s="76"/>
      <c r="J795" s="76"/>
      <c r="K795" s="152"/>
    </row>
    <row r="796" spans="3:12" ht="30.75" thickBot="1" x14ac:dyDescent="0.3">
      <c r="C796" s="133" t="s">
        <v>44</v>
      </c>
      <c r="D796" s="137" t="s">
        <v>55</v>
      </c>
      <c r="E796" s="169" t="s">
        <v>56</v>
      </c>
      <c r="F796" s="137" t="s">
        <v>57</v>
      </c>
      <c r="G796" s="134" t="s">
        <v>27</v>
      </c>
      <c r="H796" s="132" t="s">
        <v>130</v>
      </c>
      <c r="I796" s="135" t="s">
        <v>46</v>
      </c>
      <c r="J796" s="135" t="s">
        <v>131</v>
      </c>
      <c r="K796" s="135" t="s">
        <v>408</v>
      </c>
      <c r="L796" s="135" t="s">
        <v>409</v>
      </c>
    </row>
    <row r="797" spans="3:12" ht="15.75" thickBot="1" x14ac:dyDescent="0.3">
      <c r="C797" s="136" t="s">
        <v>480</v>
      </c>
      <c r="D797" s="198"/>
      <c r="E797" s="151">
        <v>12</v>
      </c>
      <c r="F797" s="303">
        <f>HLOOKUP($C797,$BZ$2:$CM$3,2,0)</f>
        <v>43674.39</v>
      </c>
      <c r="G797" s="113">
        <f>D797*E797*F797</f>
        <v>0</v>
      </c>
      <c r="H797" s="165"/>
      <c r="I797" s="114" t="s">
        <v>494</v>
      </c>
      <c r="J797" s="114" t="str">
        <f>VLOOKUP(I797,Presupuesto!$B$11:$C$565,2,0)</f>
        <v>SUELDOS Y SALARIOS PERMANENTES</v>
      </c>
      <c r="K797" s="217" t="s">
        <v>1452</v>
      </c>
      <c r="L797" s="98" t="s">
        <v>392</v>
      </c>
    </row>
    <row r="798" spans="3:12" x14ac:dyDescent="0.25">
      <c r="C798" s="170" t="s">
        <v>58</v>
      </c>
      <c r="D798" s="162"/>
      <c r="E798" s="153">
        <v>0</v>
      </c>
      <c r="F798" s="100">
        <f>IF(E797=0,"",(G797/E797)/12*E797)</f>
        <v>0</v>
      </c>
      <c r="G798" s="97">
        <f>F798</f>
        <v>0</v>
      </c>
      <c r="H798" s="163"/>
      <c r="I798" s="116" t="s">
        <v>514</v>
      </c>
      <c r="J798" s="116" t="str">
        <f>VLOOKUP(I798,Presupuesto!$B$11:$C$565,2,0)</f>
        <v>AGUINALDO Y DECIMO CUARTO MES</v>
      </c>
      <c r="K798" s="98" t="str">
        <f t="shared" ref="K798:K829" si="26">$K$797</f>
        <v>Posgrado</v>
      </c>
      <c r="L798" s="98" t="s">
        <v>410</v>
      </c>
    </row>
    <row r="799" spans="3:12" ht="15.75" thickBot="1" x14ac:dyDescent="0.3">
      <c r="C799" s="171" t="s">
        <v>59</v>
      </c>
      <c r="D799" s="162"/>
      <c r="E799" s="153">
        <v>0</v>
      </c>
      <c r="F799" s="117">
        <f>IF(E797&lt;6,"",((E797-6)/12)*(G797/E797))</f>
        <v>0</v>
      </c>
      <c r="G799" s="97">
        <f>F799</f>
        <v>0</v>
      </c>
      <c r="H799" s="163"/>
      <c r="I799" s="101" t="s">
        <v>517</v>
      </c>
      <c r="J799" s="101" t="str">
        <f>VLOOKUP(I799,Presupuesto!$B$11:$C$565,2,0)</f>
        <v>DECIMOCUARTO MES</v>
      </c>
      <c r="K799" s="98" t="str">
        <f t="shared" si="26"/>
        <v>Posgrado</v>
      </c>
      <c r="L799" s="98" t="s">
        <v>393</v>
      </c>
    </row>
    <row r="800" spans="3:12" ht="15.75" thickBot="1" x14ac:dyDescent="0.3">
      <c r="C800" s="136" t="s">
        <v>481</v>
      </c>
      <c r="D800" s="198"/>
      <c r="E800" s="151">
        <v>12</v>
      </c>
      <c r="F800" s="303">
        <f>HLOOKUP($C800,$BZ$2:$CM$3,2,0)</f>
        <v>39703.99</v>
      </c>
      <c r="G800" s="113">
        <f>D800*E800*F800</f>
        <v>0</v>
      </c>
      <c r="H800" s="165"/>
      <c r="I800" s="114" t="s">
        <v>494</v>
      </c>
      <c r="J800" s="114" t="str">
        <f>VLOOKUP(I800,Presupuesto!$B$11:$C$565,2,0)</f>
        <v>SUELDOS Y SALARIOS PERMANENTES</v>
      </c>
      <c r="K800" s="98" t="str">
        <f t="shared" si="26"/>
        <v>Posgrado</v>
      </c>
      <c r="L800" s="98" t="s">
        <v>393</v>
      </c>
    </row>
    <row r="801" spans="3:12" x14ac:dyDescent="0.25">
      <c r="C801" s="170" t="s">
        <v>58</v>
      </c>
      <c r="D801" s="162"/>
      <c r="E801" s="153">
        <v>0</v>
      </c>
      <c r="F801" s="100">
        <f>IF(E800=0,"",(G800/E800)/12*E800)</f>
        <v>0</v>
      </c>
      <c r="G801" s="97">
        <f>F801</f>
        <v>0</v>
      </c>
      <c r="H801" s="163"/>
      <c r="I801" s="116" t="s">
        <v>514</v>
      </c>
      <c r="J801" s="116" t="str">
        <f>VLOOKUP(I801,Presupuesto!$B$11:$C$565,2,0)</f>
        <v>AGUINALDO Y DECIMO CUARTO MES</v>
      </c>
      <c r="K801" s="98" t="str">
        <f t="shared" si="26"/>
        <v>Posgrado</v>
      </c>
      <c r="L801" s="98" t="s">
        <v>393</v>
      </c>
    </row>
    <row r="802" spans="3:12" ht="15.75" thickBot="1" x14ac:dyDescent="0.3">
      <c r="C802" s="171" t="s">
        <v>59</v>
      </c>
      <c r="D802" s="162"/>
      <c r="E802" s="153">
        <v>0</v>
      </c>
      <c r="F802" s="117">
        <f>IF(E800&lt;6,"",((E800-6)/12)*(G800/E800))</f>
        <v>0</v>
      </c>
      <c r="G802" s="97">
        <f>F802</f>
        <v>0</v>
      </c>
      <c r="H802" s="163"/>
      <c r="I802" s="101" t="s">
        <v>517</v>
      </c>
      <c r="J802" s="101" t="str">
        <f>VLOOKUP(I802,Presupuesto!$B$11:$C$565,2,0)</f>
        <v>DECIMOCUARTO MES</v>
      </c>
      <c r="K802" s="98" t="str">
        <f t="shared" si="26"/>
        <v>Posgrado</v>
      </c>
      <c r="L802" s="98" t="s">
        <v>393</v>
      </c>
    </row>
    <row r="803" spans="3:12" ht="15.75" thickBot="1" x14ac:dyDescent="0.3">
      <c r="C803" s="136" t="s">
        <v>482</v>
      </c>
      <c r="D803" s="198"/>
      <c r="E803" s="151">
        <v>12</v>
      </c>
      <c r="F803" s="303">
        <f>HLOOKUP($C803,$BZ$2:$CM$3,2,0)</f>
        <v>35733.589999999997</v>
      </c>
      <c r="G803" s="113">
        <f>D803*E803*F803</f>
        <v>0</v>
      </c>
      <c r="H803" s="165"/>
      <c r="I803" s="114" t="s">
        <v>494</v>
      </c>
      <c r="J803" s="114" t="str">
        <f>VLOOKUP(I803,Presupuesto!$B$11:$C$565,2,0)</f>
        <v>SUELDOS Y SALARIOS PERMANENTES</v>
      </c>
      <c r="K803" s="98" t="str">
        <f t="shared" si="26"/>
        <v>Posgrado</v>
      </c>
      <c r="L803" s="98" t="s">
        <v>393</v>
      </c>
    </row>
    <row r="804" spans="3:12" x14ac:dyDescent="0.25">
      <c r="C804" s="170" t="s">
        <v>58</v>
      </c>
      <c r="D804" s="162"/>
      <c r="E804" s="153">
        <v>0</v>
      </c>
      <c r="F804" s="100">
        <f>IF(E803=0,"",(G803/E803)/12*E803)</f>
        <v>0</v>
      </c>
      <c r="G804" s="97">
        <f>F804</f>
        <v>0</v>
      </c>
      <c r="H804" s="163"/>
      <c r="I804" s="116" t="s">
        <v>514</v>
      </c>
      <c r="J804" s="116" t="str">
        <f>VLOOKUP(I804,Presupuesto!$B$11:$C$565,2,0)</f>
        <v>AGUINALDO Y DECIMO CUARTO MES</v>
      </c>
      <c r="K804" s="98" t="str">
        <f t="shared" si="26"/>
        <v>Posgrado</v>
      </c>
      <c r="L804" s="98" t="s">
        <v>393</v>
      </c>
    </row>
    <row r="805" spans="3:12" ht="15.75" thickBot="1" x14ac:dyDescent="0.3">
      <c r="C805" s="171" t="s">
        <v>59</v>
      </c>
      <c r="D805" s="162"/>
      <c r="E805" s="153">
        <v>0</v>
      </c>
      <c r="F805" s="117">
        <f>IF(E803&lt;6,"",((E803-6)/12)*(G803/E803))</f>
        <v>0</v>
      </c>
      <c r="G805" s="97">
        <f>F805</f>
        <v>0</v>
      </c>
      <c r="H805" s="163"/>
      <c r="I805" s="101" t="s">
        <v>517</v>
      </c>
      <c r="J805" s="101" t="str">
        <f>VLOOKUP(I805,Presupuesto!$B$11:$C$565,2,0)</f>
        <v>DECIMOCUARTO MES</v>
      </c>
      <c r="K805" s="98" t="str">
        <f t="shared" si="26"/>
        <v>Posgrado</v>
      </c>
      <c r="L805" s="98" t="s">
        <v>393</v>
      </c>
    </row>
    <row r="806" spans="3:12" ht="15.75" thickBot="1" x14ac:dyDescent="0.3">
      <c r="C806" s="136" t="s">
        <v>483</v>
      </c>
      <c r="D806" s="198"/>
      <c r="E806" s="151">
        <v>12</v>
      </c>
      <c r="F806" s="303">
        <f>HLOOKUP($C806,$BZ$2:$CM$3,2,0)</f>
        <v>31763.19</v>
      </c>
      <c r="G806" s="113">
        <f>D806*E806*F806</f>
        <v>0</v>
      </c>
      <c r="H806" s="165"/>
      <c r="I806" s="114" t="s">
        <v>494</v>
      </c>
      <c r="J806" s="114" t="str">
        <f>VLOOKUP(I806,Presupuesto!$B$11:$C$565,2,0)</f>
        <v>SUELDOS Y SALARIOS PERMANENTES</v>
      </c>
      <c r="K806" s="98" t="str">
        <f t="shared" si="26"/>
        <v>Posgrado</v>
      </c>
      <c r="L806" s="98" t="s">
        <v>393</v>
      </c>
    </row>
    <row r="807" spans="3:12" x14ac:dyDescent="0.25">
      <c r="C807" s="170" t="s">
        <v>58</v>
      </c>
      <c r="D807" s="162"/>
      <c r="E807" s="153">
        <v>0</v>
      </c>
      <c r="F807" s="100">
        <f>IF(E806=0,"",(G806/E806)/12*E806)</f>
        <v>0</v>
      </c>
      <c r="G807" s="97">
        <f>F807</f>
        <v>0</v>
      </c>
      <c r="H807" s="163"/>
      <c r="I807" s="116" t="s">
        <v>514</v>
      </c>
      <c r="J807" s="116" t="str">
        <f>VLOOKUP(I807,Presupuesto!$B$11:$C$565,2,0)</f>
        <v>AGUINALDO Y DECIMO CUARTO MES</v>
      </c>
      <c r="K807" s="98" t="str">
        <f t="shared" si="26"/>
        <v>Posgrado</v>
      </c>
      <c r="L807" s="98" t="s">
        <v>393</v>
      </c>
    </row>
    <row r="808" spans="3:12" ht="15.75" thickBot="1" x14ac:dyDescent="0.3">
      <c r="C808" s="171" t="s">
        <v>59</v>
      </c>
      <c r="D808" s="162"/>
      <c r="E808" s="153">
        <v>0</v>
      </c>
      <c r="F808" s="117">
        <f>IF(E806&lt;6,"",((E806-6)/12)*(G806/E806))</f>
        <v>0</v>
      </c>
      <c r="G808" s="97">
        <f>F808</f>
        <v>0</v>
      </c>
      <c r="H808" s="163"/>
      <c r="I808" s="101" t="s">
        <v>517</v>
      </c>
      <c r="J808" s="101" t="str">
        <f>VLOOKUP(I808,Presupuesto!$B$11:$C$565,2,0)</f>
        <v>DECIMOCUARTO MES</v>
      </c>
      <c r="K808" s="98" t="str">
        <f t="shared" si="26"/>
        <v>Posgrado</v>
      </c>
      <c r="L808" s="98" t="s">
        <v>393</v>
      </c>
    </row>
    <row r="809" spans="3:12" ht="15.75" thickBot="1" x14ac:dyDescent="0.3">
      <c r="C809" s="136" t="s">
        <v>484</v>
      </c>
      <c r="D809" s="198"/>
      <c r="E809" s="151">
        <v>12</v>
      </c>
      <c r="F809" s="303">
        <f>HLOOKUP($C809,$BZ$2:$CM$3,2,0)</f>
        <v>29777.99</v>
      </c>
      <c r="G809" s="113">
        <f>D809*E809*F809</f>
        <v>0</v>
      </c>
      <c r="H809" s="165"/>
      <c r="I809" s="114" t="s">
        <v>494</v>
      </c>
      <c r="J809" s="114" t="str">
        <f>VLOOKUP(I809,Presupuesto!$B$11:$C$565,2,0)</f>
        <v>SUELDOS Y SALARIOS PERMANENTES</v>
      </c>
      <c r="K809" s="98" t="str">
        <f t="shared" si="26"/>
        <v>Posgrado</v>
      </c>
      <c r="L809" s="98" t="s">
        <v>393</v>
      </c>
    </row>
    <row r="810" spans="3:12" x14ac:dyDescent="0.25">
      <c r="C810" s="170" t="s">
        <v>58</v>
      </c>
      <c r="D810" s="162"/>
      <c r="E810" s="153">
        <v>0</v>
      </c>
      <c r="F810" s="100">
        <f>IF(E809=0,"",(G809/E809)/12*E809)</f>
        <v>0</v>
      </c>
      <c r="G810" s="97">
        <f>F810</f>
        <v>0</v>
      </c>
      <c r="H810" s="163"/>
      <c r="I810" s="116" t="s">
        <v>514</v>
      </c>
      <c r="J810" s="116" t="str">
        <f>VLOOKUP(I810,Presupuesto!$B$11:$C$565,2,0)</f>
        <v>AGUINALDO Y DECIMO CUARTO MES</v>
      </c>
      <c r="K810" s="98" t="str">
        <f t="shared" si="26"/>
        <v>Posgrado</v>
      </c>
      <c r="L810" s="98" t="s">
        <v>393</v>
      </c>
    </row>
    <row r="811" spans="3:12" ht="15.75" thickBot="1" x14ac:dyDescent="0.3">
      <c r="C811" s="171" t="s">
        <v>59</v>
      </c>
      <c r="D811" s="162"/>
      <c r="E811" s="153">
        <v>0</v>
      </c>
      <c r="F811" s="117">
        <f>IF(E809&lt;6,"",((E809-6)/12)*(G809/E809))</f>
        <v>0</v>
      </c>
      <c r="G811" s="97">
        <f>F811</f>
        <v>0</v>
      </c>
      <c r="H811" s="163"/>
      <c r="I811" s="101" t="s">
        <v>517</v>
      </c>
      <c r="J811" s="101" t="str">
        <f>VLOOKUP(I811,Presupuesto!$B$11:$C$565,2,0)</f>
        <v>DECIMOCUARTO MES</v>
      </c>
      <c r="K811" s="98" t="str">
        <f t="shared" si="26"/>
        <v>Posgrado</v>
      </c>
      <c r="L811" s="98" t="s">
        <v>393</v>
      </c>
    </row>
    <row r="812" spans="3:12" ht="15.75" thickBot="1" x14ac:dyDescent="0.3">
      <c r="C812" s="136" t="s">
        <v>485</v>
      </c>
      <c r="D812" s="198"/>
      <c r="E812" s="151">
        <v>12</v>
      </c>
      <c r="F812" s="303">
        <f>HLOOKUP($C812,$BZ$2:$CM$3,2,0)</f>
        <v>27792.79</v>
      </c>
      <c r="G812" s="113">
        <f>D812*E812*F812</f>
        <v>0</v>
      </c>
      <c r="H812" s="165"/>
      <c r="I812" s="114" t="s">
        <v>494</v>
      </c>
      <c r="J812" s="114" t="str">
        <f>VLOOKUP(I812,Presupuesto!$B$11:$C$565,2,0)</f>
        <v>SUELDOS Y SALARIOS PERMANENTES</v>
      </c>
      <c r="K812" s="98" t="str">
        <f t="shared" si="26"/>
        <v>Posgrado</v>
      </c>
      <c r="L812" s="98" t="s">
        <v>393</v>
      </c>
    </row>
    <row r="813" spans="3:12" x14ac:dyDescent="0.25">
      <c r="C813" s="170" t="s">
        <v>58</v>
      </c>
      <c r="D813" s="162"/>
      <c r="E813" s="153">
        <v>0</v>
      </c>
      <c r="F813" s="100">
        <f>IF(E812=0,"",(G812/E812)/12*E812)</f>
        <v>0</v>
      </c>
      <c r="G813" s="97">
        <f>F813</f>
        <v>0</v>
      </c>
      <c r="H813" s="163"/>
      <c r="I813" s="116" t="s">
        <v>514</v>
      </c>
      <c r="J813" s="116" t="str">
        <f>VLOOKUP(I813,Presupuesto!$B$11:$C$565,2,0)</f>
        <v>AGUINALDO Y DECIMO CUARTO MES</v>
      </c>
      <c r="K813" s="98" t="str">
        <f t="shared" si="26"/>
        <v>Posgrado</v>
      </c>
      <c r="L813" s="98" t="s">
        <v>393</v>
      </c>
    </row>
    <row r="814" spans="3:12" ht="15.75" thickBot="1" x14ac:dyDescent="0.3">
      <c r="C814" s="171" t="s">
        <v>59</v>
      </c>
      <c r="D814" s="162"/>
      <c r="E814" s="153">
        <v>0</v>
      </c>
      <c r="F814" s="117">
        <f>IF(E812&lt;6,"",((E812-6)/12)*(G812/E812))</f>
        <v>0</v>
      </c>
      <c r="G814" s="97">
        <f>F814</f>
        <v>0</v>
      </c>
      <c r="H814" s="163"/>
      <c r="I814" s="101" t="s">
        <v>517</v>
      </c>
      <c r="J814" s="101" t="str">
        <f>VLOOKUP(I814,Presupuesto!$B$11:$C$565,2,0)</f>
        <v>DECIMOCUARTO MES</v>
      </c>
      <c r="K814" s="98" t="str">
        <f t="shared" si="26"/>
        <v>Posgrado</v>
      </c>
      <c r="L814" s="98" t="s">
        <v>393</v>
      </c>
    </row>
    <row r="815" spans="3:12" ht="15.75" thickBot="1" x14ac:dyDescent="0.3">
      <c r="C815" s="136" t="s">
        <v>486</v>
      </c>
      <c r="D815" s="198"/>
      <c r="E815" s="151">
        <v>12</v>
      </c>
      <c r="F815" s="303">
        <f>HLOOKUP($C815,$BZ$2:$CM$3,2,0)</f>
        <v>18859.39</v>
      </c>
      <c r="G815" s="113">
        <f>D815*E815*F815</f>
        <v>0</v>
      </c>
      <c r="H815" s="165"/>
      <c r="I815" s="114" t="s">
        <v>494</v>
      </c>
      <c r="J815" s="114" t="str">
        <f>VLOOKUP(I815,Presupuesto!$B$11:$C$565,2,0)</f>
        <v>SUELDOS Y SALARIOS PERMANENTES</v>
      </c>
      <c r="K815" s="98" t="str">
        <f t="shared" si="26"/>
        <v>Posgrado</v>
      </c>
      <c r="L815" s="98" t="s">
        <v>393</v>
      </c>
    </row>
    <row r="816" spans="3:12" x14ac:dyDescent="0.25">
      <c r="C816" s="170" t="s">
        <v>58</v>
      </c>
      <c r="D816" s="162"/>
      <c r="E816" s="153">
        <v>0</v>
      </c>
      <c r="F816" s="100">
        <f>IF(E815=0,"",(G815/E815)/12*E815)</f>
        <v>0</v>
      </c>
      <c r="G816" s="97">
        <f>F816</f>
        <v>0</v>
      </c>
      <c r="H816" s="163"/>
      <c r="I816" s="116" t="s">
        <v>514</v>
      </c>
      <c r="J816" s="116" t="str">
        <f>VLOOKUP(I816,Presupuesto!$B$11:$C$565,2,0)</f>
        <v>AGUINALDO Y DECIMO CUARTO MES</v>
      </c>
      <c r="K816" s="98" t="str">
        <f t="shared" si="26"/>
        <v>Posgrado</v>
      </c>
      <c r="L816" s="98" t="s">
        <v>393</v>
      </c>
    </row>
    <row r="817" spans="3:12" ht="15.75" thickBot="1" x14ac:dyDescent="0.3">
      <c r="C817" s="171" t="s">
        <v>59</v>
      </c>
      <c r="D817" s="162"/>
      <c r="E817" s="153">
        <v>0</v>
      </c>
      <c r="F817" s="117">
        <f>IF(E815&lt;6,"",((E815-6)/12)*(G815/E815))</f>
        <v>0</v>
      </c>
      <c r="G817" s="97">
        <f>F817</f>
        <v>0</v>
      </c>
      <c r="H817" s="163"/>
      <c r="I817" s="101" t="s">
        <v>517</v>
      </c>
      <c r="J817" s="101" t="str">
        <f>VLOOKUP(I817,Presupuesto!$B$11:$C$565,2,0)</f>
        <v>DECIMOCUARTO MES</v>
      </c>
      <c r="K817" s="98" t="str">
        <f t="shared" si="26"/>
        <v>Posgrado</v>
      </c>
      <c r="L817" s="98" t="s">
        <v>393</v>
      </c>
    </row>
    <row r="818" spans="3:12" ht="15.75" thickBot="1" x14ac:dyDescent="0.3">
      <c r="C818" s="136" t="s">
        <v>487</v>
      </c>
      <c r="D818" s="198"/>
      <c r="E818" s="151">
        <v>12</v>
      </c>
      <c r="F818" s="303">
        <f>HLOOKUP($C818,$BZ$2:$CM$3,2,0)</f>
        <v>17866.8</v>
      </c>
      <c r="G818" s="113">
        <f>D818*E818*F818</f>
        <v>0</v>
      </c>
      <c r="H818" s="165"/>
      <c r="I818" s="114" t="s">
        <v>494</v>
      </c>
      <c r="J818" s="114" t="str">
        <f>VLOOKUP(I818,Presupuesto!$B$11:$C$565,2,0)</f>
        <v>SUELDOS Y SALARIOS PERMANENTES</v>
      </c>
      <c r="K818" s="98" t="str">
        <f t="shared" si="26"/>
        <v>Posgrado</v>
      </c>
      <c r="L818" s="98" t="s">
        <v>393</v>
      </c>
    </row>
    <row r="819" spans="3:12" x14ac:dyDescent="0.25">
      <c r="C819" s="170" t="s">
        <v>58</v>
      </c>
      <c r="D819" s="162"/>
      <c r="E819" s="153">
        <v>0</v>
      </c>
      <c r="F819" s="100">
        <f>IF(E818=0,"",(G818/E818)/12*E818)</f>
        <v>0</v>
      </c>
      <c r="G819" s="97">
        <f>F819</f>
        <v>0</v>
      </c>
      <c r="H819" s="163"/>
      <c r="I819" s="116" t="s">
        <v>514</v>
      </c>
      <c r="J819" s="116" t="str">
        <f>VLOOKUP(I819,Presupuesto!$B$11:$C$565,2,0)</f>
        <v>AGUINALDO Y DECIMO CUARTO MES</v>
      </c>
      <c r="K819" s="98" t="str">
        <f t="shared" si="26"/>
        <v>Posgrado</v>
      </c>
      <c r="L819" s="98" t="s">
        <v>393</v>
      </c>
    </row>
    <row r="820" spans="3:12" ht="15.75" thickBot="1" x14ac:dyDescent="0.3">
      <c r="C820" s="171" t="s">
        <v>59</v>
      </c>
      <c r="D820" s="162"/>
      <c r="E820" s="153">
        <v>0</v>
      </c>
      <c r="F820" s="117">
        <f>IF(E818&lt;6,"",((E818-6)/12)*(G818/E818))</f>
        <v>0</v>
      </c>
      <c r="G820" s="97">
        <f>F820</f>
        <v>0</v>
      </c>
      <c r="H820" s="163"/>
      <c r="I820" s="101" t="s">
        <v>517</v>
      </c>
      <c r="J820" s="101" t="str">
        <f>VLOOKUP(I820,Presupuesto!$B$11:$C$565,2,0)</f>
        <v>DECIMOCUARTO MES</v>
      </c>
      <c r="K820" s="98" t="str">
        <f t="shared" si="26"/>
        <v>Posgrado</v>
      </c>
      <c r="L820" s="98" t="s">
        <v>393</v>
      </c>
    </row>
    <row r="821" spans="3:12" ht="15.75" thickBot="1" x14ac:dyDescent="0.3">
      <c r="C821" s="136" t="s">
        <v>488</v>
      </c>
      <c r="D821" s="198"/>
      <c r="E821" s="151">
        <v>12</v>
      </c>
      <c r="F821" s="303">
        <f>HLOOKUP($C821,$BZ$2:$CM$3,2,0)</f>
        <v>13896.4</v>
      </c>
      <c r="G821" s="113">
        <f>D821*E821*F821</f>
        <v>0</v>
      </c>
      <c r="H821" s="165"/>
      <c r="I821" s="114" t="s">
        <v>494</v>
      </c>
      <c r="J821" s="114" t="str">
        <f>VLOOKUP(I821,Presupuesto!$B$11:$C$565,2,0)</f>
        <v>SUELDOS Y SALARIOS PERMANENTES</v>
      </c>
      <c r="K821" s="98" t="str">
        <f t="shared" si="26"/>
        <v>Posgrado</v>
      </c>
      <c r="L821" s="98" t="s">
        <v>393</v>
      </c>
    </row>
    <row r="822" spans="3:12" x14ac:dyDescent="0.25">
      <c r="C822" s="170" t="s">
        <v>58</v>
      </c>
      <c r="D822" s="162"/>
      <c r="E822" s="153">
        <v>0</v>
      </c>
      <c r="F822" s="100">
        <f>IF(E821=0,"",(G821/E821)/12*E821)</f>
        <v>0</v>
      </c>
      <c r="G822" s="97">
        <f>F822</f>
        <v>0</v>
      </c>
      <c r="H822" s="163"/>
      <c r="I822" s="116" t="s">
        <v>514</v>
      </c>
      <c r="J822" s="116" t="str">
        <f>VLOOKUP(I822,Presupuesto!$B$11:$C$565,2,0)</f>
        <v>AGUINALDO Y DECIMO CUARTO MES</v>
      </c>
      <c r="K822" s="98" t="str">
        <f t="shared" si="26"/>
        <v>Posgrado</v>
      </c>
      <c r="L822" s="98" t="s">
        <v>393</v>
      </c>
    </row>
    <row r="823" spans="3:12" ht="15.75" thickBot="1" x14ac:dyDescent="0.3">
      <c r="C823" s="171" t="s">
        <v>59</v>
      </c>
      <c r="D823" s="162"/>
      <c r="E823" s="153">
        <v>0</v>
      </c>
      <c r="F823" s="117">
        <f>IF(E821&lt;6,"",((E821-6)/12)*(G821/E821))</f>
        <v>0</v>
      </c>
      <c r="G823" s="97">
        <f>F823</f>
        <v>0</v>
      </c>
      <c r="H823" s="163"/>
      <c r="I823" s="101" t="s">
        <v>517</v>
      </c>
      <c r="J823" s="101" t="str">
        <f>VLOOKUP(I823,Presupuesto!$B$11:$C$565,2,0)</f>
        <v>DECIMOCUARTO MES</v>
      </c>
      <c r="K823" s="98" t="str">
        <f t="shared" si="26"/>
        <v>Posgrado</v>
      </c>
      <c r="L823" s="98" t="s">
        <v>393</v>
      </c>
    </row>
    <row r="824" spans="3:12" ht="15.75" thickBot="1" x14ac:dyDescent="0.3">
      <c r="C824" s="136" t="s">
        <v>489</v>
      </c>
      <c r="D824" s="198"/>
      <c r="E824" s="151">
        <v>12</v>
      </c>
      <c r="F824" s="303">
        <f>HLOOKUP($C824,$BZ$2:$CM$3,2,0)</f>
        <v>15004.09</v>
      </c>
      <c r="G824" s="113">
        <f>D824*E824*F824</f>
        <v>0</v>
      </c>
      <c r="H824" s="165"/>
      <c r="I824" s="114" t="s">
        <v>494</v>
      </c>
      <c r="J824" s="114" t="str">
        <f>VLOOKUP(I824,Presupuesto!$B$11:$C$565,2,0)</f>
        <v>SUELDOS Y SALARIOS PERMANENTES</v>
      </c>
      <c r="K824" s="98" t="str">
        <f t="shared" si="26"/>
        <v>Posgrado</v>
      </c>
      <c r="L824" s="98" t="s">
        <v>393</v>
      </c>
    </row>
    <row r="825" spans="3:12" x14ac:dyDescent="0.25">
      <c r="C825" s="170" t="s">
        <v>58</v>
      </c>
      <c r="D825" s="162"/>
      <c r="E825" s="153">
        <v>0</v>
      </c>
      <c r="F825" s="100">
        <f>IF(E824=0,"",(G824/E824)/12*E824)</f>
        <v>0</v>
      </c>
      <c r="G825" s="97">
        <f>F825</f>
        <v>0</v>
      </c>
      <c r="H825" s="163"/>
      <c r="I825" s="116" t="s">
        <v>514</v>
      </c>
      <c r="J825" s="116" t="str">
        <f>VLOOKUP(I825,Presupuesto!$B$11:$C$565,2,0)</f>
        <v>AGUINALDO Y DECIMO CUARTO MES</v>
      </c>
      <c r="K825" s="98" t="str">
        <f t="shared" si="26"/>
        <v>Posgrado</v>
      </c>
      <c r="L825" s="98" t="s">
        <v>393</v>
      </c>
    </row>
    <row r="826" spans="3:12" ht="15.75" thickBot="1" x14ac:dyDescent="0.3">
      <c r="C826" s="171" t="s">
        <v>59</v>
      </c>
      <c r="D826" s="162"/>
      <c r="E826" s="153">
        <v>0</v>
      </c>
      <c r="F826" s="117">
        <f>IF(E824&lt;6,"",((E824-6)/12)*(G824/E824))</f>
        <v>0</v>
      </c>
      <c r="G826" s="97">
        <f>F826</f>
        <v>0</v>
      </c>
      <c r="H826" s="163"/>
      <c r="I826" s="101" t="s">
        <v>517</v>
      </c>
      <c r="J826" s="101" t="str">
        <f>VLOOKUP(I826,Presupuesto!$B$11:$C$565,2,0)</f>
        <v>DECIMOCUARTO MES</v>
      </c>
      <c r="K826" s="98" t="str">
        <f t="shared" si="26"/>
        <v>Posgrado</v>
      </c>
      <c r="L826" s="98" t="s">
        <v>393</v>
      </c>
    </row>
    <row r="827" spans="3:12" ht="15.75" thickBot="1" x14ac:dyDescent="0.3">
      <c r="C827" s="136" t="s">
        <v>490</v>
      </c>
      <c r="D827" s="198"/>
      <c r="E827" s="151">
        <v>12</v>
      </c>
      <c r="F827" s="303">
        <f>HLOOKUP($C827,$BZ$2:$CM$3,2,0)</f>
        <v>13238.9</v>
      </c>
      <c r="G827" s="113">
        <f>D827*E827*F827</f>
        <v>0</v>
      </c>
      <c r="H827" s="165"/>
      <c r="I827" s="114" t="s">
        <v>494</v>
      </c>
      <c r="J827" s="114" t="str">
        <f>VLOOKUP(I827,Presupuesto!$B$11:$C$565,2,0)</f>
        <v>SUELDOS Y SALARIOS PERMANENTES</v>
      </c>
      <c r="K827" s="98" t="str">
        <f t="shared" si="26"/>
        <v>Posgrado</v>
      </c>
      <c r="L827" s="98" t="s">
        <v>393</v>
      </c>
    </row>
    <row r="828" spans="3:12" x14ac:dyDescent="0.25">
      <c r="C828" s="170" t="s">
        <v>58</v>
      </c>
      <c r="D828" s="162"/>
      <c r="E828" s="153">
        <v>0</v>
      </c>
      <c r="F828" s="100">
        <f>IF(E827=0,"",(G827/E827)/12*E827)</f>
        <v>0</v>
      </c>
      <c r="G828" s="97">
        <f>F828</f>
        <v>0</v>
      </c>
      <c r="H828" s="163"/>
      <c r="I828" s="116" t="s">
        <v>514</v>
      </c>
      <c r="J828" s="116" t="str">
        <f>VLOOKUP(I828,Presupuesto!$B$11:$C$565,2,0)</f>
        <v>AGUINALDO Y DECIMO CUARTO MES</v>
      </c>
      <c r="K828" s="98" t="str">
        <f t="shared" si="26"/>
        <v>Posgrado</v>
      </c>
      <c r="L828" s="98" t="s">
        <v>393</v>
      </c>
    </row>
    <row r="829" spans="3:12" ht="15.75" thickBot="1" x14ac:dyDescent="0.3">
      <c r="C829" s="171" t="s">
        <v>59</v>
      </c>
      <c r="D829" s="162"/>
      <c r="E829" s="153">
        <v>0</v>
      </c>
      <c r="F829" s="117">
        <f>IF(E827&lt;6,"",((E827-6)/12)*(G827/E827))</f>
        <v>0</v>
      </c>
      <c r="G829" s="97">
        <f>F829</f>
        <v>0</v>
      </c>
      <c r="H829" s="163"/>
      <c r="I829" s="101" t="s">
        <v>517</v>
      </c>
      <c r="J829" s="101" t="str">
        <f>VLOOKUP(I829,Presupuesto!$B$11:$C$565,2,0)</f>
        <v>DECIMOCUARTO MES</v>
      </c>
      <c r="K829" s="98" t="str">
        <f t="shared" si="26"/>
        <v>Posgrado</v>
      </c>
      <c r="L829" s="98" t="s">
        <v>393</v>
      </c>
    </row>
    <row r="830" spans="3:12" ht="15.75" thickBot="1" x14ac:dyDescent="0.3">
      <c r="C830" s="136" t="s">
        <v>491</v>
      </c>
      <c r="D830" s="198"/>
      <c r="E830" s="151">
        <v>12</v>
      </c>
      <c r="F830" s="303">
        <f>HLOOKUP($C830,$BZ$2:$CM$3,2,0)</f>
        <v>12356.31</v>
      </c>
      <c r="G830" s="113">
        <f>D830*E830*F830</f>
        <v>0</v>
      </c>
      <c r="H830" s="165"/>
      <c r="I830" s="114" t="s">
        <v>494</v>
      </c>
      <c r="J830" s="114" t="str">
        <f>VLOOKUP(I830,Presupuesto!$B$11:$C$565,2,0)</f>
        <v>SUELDOS Y SALARIOS PERMANENTES</v>
      </c>
      <c r="K830" s="98" t="str">
        <f t="shared" ref="K830:K847" si="27">$K$797</f>
        <v>Posgrado</v>
      </c>
      <c r="L830" s="98" t="s">
        <v>393</v>
      </c>
    </row>
    <row r="831" spans="3:12" x14ac:dyDescent="0.25">
      <c r="C831" s="170" t="s">
        <v>58</v>
      </c>
      <c r="D831" s="162"/>
      <c r="E831" s="153">
        <v>0</v>
      </c>
      <c r="F831" s="100">
        <f>IF(E830=0,"",(G830/E830)/12*E830)</f>
        <v>0</v>
      </c>
      <c r="G831" s="97">
        <f>F831</f>
        <v>0</v>
      </c>
      <c r="H831" s="163"/>
      <c r="I831" s="116" t="s">
        <v>514</v>
      </c>
      <c r="J831" s="116" t="str">
        <f>VLOOKUP(I831,Presupuesto!$B$11:$C$565,2,0)</f>
        <v>AGUINALDO Y DECIMO CUARTO MES</v>
      </c>
      <c r="K831" s="98" t="str">
        <f t="shared" si="27"/>
        <v>Posgrado</v>
      </c>
      <c r="L831" s="98" t="s">
        <v>393</v>
      </c>
    </row>
    <row r="832" spans="3:12" ht="15.75" thickBot="1" x14ac:dyDescent="0.3">
      <c r="C832" s="171" t="s">
        <v>59</v>
      </c>
      <c r="D832" s="162"/>
      <c r="E832" s="153">
        <v>0</v>
      </c>
      <c r="F832" s="117">
        <f>IF(E830&lt;6,"",((E830-6)/12)*(G830/E830))</f>
        <v>0</v>
      </c>
      <c r="G832" s="97">
        <f>F832</f>
        <v>0</v>
      </c>
      <c r="H832" s="163"/>
      <c r="I832" s="101" t="s">
        <v>517</v>
      </c>
      <c r="J832" s="101" t="str">
        <f>VLOOKUP(I832,Presupuesto!$B$11:$C$565,2,0)</f>
        <v>DECIMOCUARTO MES</v>
      </c>
      <c r="K832" s="98" t="str">
        <f t="shared" si="27"/>
        <v>Posgrado</v>
      </c>
      <c r="L832" s="98" t="s">
        <v>393</v>
      </c>
    </row>
    <row r="833" spans="3:12" ht="15.75" thickBot="1" x14ac:dyDescent="0.3">
      <c r="C833" s="136" t="s">
        <v>492</v>
      </c>
      <c r="D833" s="198"/>
      <c r="E833" s="151">
        <v>12</v>
      </c>
      <c r="F833" s="303">
        <f>HLOOKUP($C833,$BZ$2:$CM$3,2,0)</f>
        <v>463.22</v>
      </c>
      <c r="G833" s="113">
        <f>D833*E833*F833</f>
        <v>0</v>
      </c>
      <c r="H833" s="165"/>
      <c r="I833" s="114" t="s">
        <v>494</v>
      </c>
      <c r="J833" s="114" t="str">
        <f>VLOOKUP(I833,Presupuesto!$B$11:$C$565,2,0)</f>
        <v>SUELDOS Y SALARIOS PERMANENTES</v>
      </c>
      <c r="K833" s="98" t="str">
        <f t="shared" si="27"/>
        <v>Posgrado</v>
      </c>
      <c r="L833" s="98" t="s">
        <v>393</v>
      </c>
    </row>
    <row r="834" spans="3:12" x14ac:dyDescent="0.25">
      <c r="C834" s="170" t="s">
        <v>58</v>
      </c>
      <c r="D834" s="162"/>
      <c r="E834" s="153">
        <v>0</v>
      </c>
      <c r="F834" s="100">
        <f>IF(E833=0,"",(G833/E833)/12*E833)</f>
        <v>0</v>
      </c>
      <c r="G834" s="97">
        <f>F834</f>
        <v>0</v>
      </c>
      <c r="H834" s="163"/>
      <c r="I834" s="116" t="s">
        <v>514</v>
      </c>
      <c r="J834" s="116" t="str">
        <f>VLOOKUP(I834,Presupuesto!$B$11:$C$565,2,0)</f>
        <v>AGUINALDO Y DECIMO CUARTO MES</v>
      </c>
      <c r="K834" s="98" t="str">
        <f t="shared" si="27"/>
        <v>Posgrado</v>
      </c>
      <c r="L834" s="98" t="s">
        <v>393</v>
      </c>
    </row>
    <row r="835" spans="3:12" ht="15.75" thickBot="1" x14ac:dyDescent="0.3">
      <c r="C835" s="171" t="s">
        <v>59</v>
      </c>
      <c r="D835" s="162"/>
      <c r="E835" s="153">
        <v>0</v>
      </c>
      <c r="F835" s="117">
        <f>IF(E833&lt;6,"",((E833-6)/12)*(G833/E833))</f>
        <v>0</v>
      </c>
      <c r="G835" s="97">
        <f>F835</f>
        <v>0</v>
      </c>
      <c r="H835" s="163"/>
      <c r="I835" s="101" t="s">
        <v>517</v>
      </c>
      <c r="J835" s="101" t="str">
        <f>VLOOKUP(I835,Presupuesto!$B$11:$C$565,2,0)</f>
        <v>DECIMOCUARTO MES</v>
      </c>
      <c r="K835" s="98" t="str">
        <f t="shared" si="27"/>
        <v>Posgrado</v>
      </c>
      <c r="L835" s="98" t="s">
        <v>393</v>
      </c>
    </row>
    <row r="836" spans="3:12" ht="15.75" thickBot="1" x14ac:dyDescent="0.3">
      <c r="C836" s="136" t="s">
        <v>493</v>
      </c>
      <c r="D836" s="198"/>
      <c r="E836" s="151">
        <v>12</v>
      </c>
      <c r="F836" s="303">
        <f>HLOOKUP($C836,$BZ$2:$CM$3,2,0)</f>
        <v>2007.3</v>
      </c>
      <c r="G836" s="113">
        <f>D836*E836*F836</f>
        <v>0</v>
      </c>
      <c r="H836" s="165"/>
      <c r="I836" s="114" t="s">
        <v>494</v>
      </c>
      <c r="J836" s="114" t="str">
        <f>VLOOKUP(I836,Presupuesto!$B$11:$C$565,2,0)</f>
        <v>SUELDOS Y SALARIOS PERMANENTES</v>
      </c>
      <c r="K836" s="98" t="str">
        <f t="shared" si="27"/>
        <v>Posgrado</v>
      </c>
      <c r="L836" s="98" t="s">
        <v>393</v>
      </c>
    </row>
    <row r="837" spans="3:12" x14ac:dyDescent="0.25">
      <c r="C837" s="170" t="s">
        <v>58</v>
      </c>
      <c r="D837" s="162"/>
      <c r="E837" s="153">
        <v>0</v>
      </c>
      <c r="F837" s="100">
        <f>IF(E836=0,"",(G836/E836)/12*E836)</f>
        <v>0</v>
      </c>
      <c r="G837" s="97">
        <f>F837</f>
        <v>0</v>
      </c>
      <c r="H837" s="163"/>
      <c r="I837" s="116" t="s">
        <v>514</v>
      </c>
      <c r="J837" s="116" t="str">
        <f>VLOOKUP(I837,Presupuesto!$B$11:$C$565,2,0)</f>
        <v>AGUINALDO Y DECIMO CUARTO MES</v>
      </c>
      <c r="K837" s="98" t="str">
        <f t="shared" si="27"/>
        <v>Posgrado</v>
      </c>
      <c r="L837" s="98" t="s">
        <v>393</v>
      </c>
    </row>
    <row r="838" spans="3:12" ht="15.75" thickBot="1" x14ac:dyDescent="0.3">
      <c r="C838" s="171" t="s">
        <v>59</v>
      </c>
      <c r="D838" s="162"/>
      <c r="E838" s="153">
        <v>0</v>
      </c>
      <c r="F838" s="117">
        <f>IF(E836&lt;6,"",((E836-6)/12)*(G836/E836))</f>
        <v>0</v>
      </c>
      <c r="G838" s="97">
        <f>F838</f>
        <v>0</v>
      </c>
      <c r="H838" s="163"/>
      <c r="I838" s="101" t="s">
        <v>517</v>
      </c>
      <c r="J838" s="101" t="str">
        <f>VLOOKUP(I838,Presupuesto!$B$11:$C$565,2,0)</f>
        <v>DECIMOCUARTO MES</v>
      </c>
      <c r="K838" s="98" t="str">
        <f t="shared" si="27"/>
        <v>Posgrado</v>
      </c>
      <c r="L838" s="98" t="s">
        <v>393</v>
      </c>
    </row>
    <row r="839" spans="3:12" ht="15.75" thickBot="1" x14ac:dyDescent="0.3">
      <c r="C839" s="139" t="s">
        <v>83</v>
      </c>
      <c r="D839" s="198"/>
      <c r="E839" s="151">
        <v>12</v>
      </c>
      <c r="F839" s="138">
        <v>30000</v>
      </c>
      <c r="G839" s="113">
        <f>D839*E839*F839</f>
        <v>0</v>
      </c>
      <c r="H839" s="165"/>
      <c r="I839" s="114" t="s">
        <v>562</v>
      </c>
      <c r="J839" s="114" t="str">
        <f>VLOOKUP(I839,Presupuesto!$B$11:$C$565,2,0)</f>
        <v>CONTRATOS ESPECIALES</v>
      </c>
      <c r="K839" s="98" t="str">
        <f t="shared" si="27"/>
        <v>Posgrado</v>
      </c>
      <c r="L839" s="98" t="s">
        <v>393</v>
      </c>
    </row>
    <row r="840" spans="3:12" x14ac:dyDescent="0.25">
      <c r="C840" s="170" t="s">
        <v>58</v>
      </c>
      <c r="D840" s="162"/>
      <c r="E840" s="153">
        <v>0</v>
      </c>
      <c r="F840" s="117">
        <f>IF(E839=0,"",(G839/E839)/12*E839)</f>
        <v>0</v>
      </c>
      <c r="G840" s="97">
        <f>F840</f>
        <v>0</v>
      </c>
      <c r="H840" s="163"/>
      <c r="I840" s="101" t="s">
        <v>562</v>
      </c>
      <c r="J840" s="101" t="str">
        <f>VLOOKUP(I840,Presupuesto!$B$11:$C$565,2,0)</f>
        <v>CONTRATOS ESPECIALES</v>
      </c>
      <c r="K840" s="98" t="str">
        <f t="shared" si="27"/>
        <v>Posgrado</v>
      </c>
      <c r="L840" s="98" t="s">
        <v>392</v>
      </c>
    </row>
    <row r="841" spans="3:12" ht="15.75" thickBot="1" x14ac:dyDescent="0.3">
      <c r="C841" s="171" t="s">
        <v>59</v>
      </c>
      <c r="D841" s="162"/>
      <c r="E841" s="153">
        <v>0</v>
      </c>
      <c r="F841" s="100">
        <f>IF(E839&lt;6,"",((E839-6)/12)*(G839/E839))</f>
        <v>0</v>
      </c>
      <c r="G841" s="97">
        <f>F841</f>
        <v>0</v>
      </c>
      <c r="H841" s="163"/>
      <c r="I841" s="101" t="s">
        <v>562</v>
      </c>
      <c r="J841" s="101" t="str">
        <f>VLOOKUP(I841,Presupuesto!$B$11:$C$565,2,0)</f>
        <v>CONTRATOS ESPECIALES</v>
      </c>
      <c r="K841" s="98" t="str">
        <f t="shared" si="27"/>
        <v>Posgrado</v>
      </c>
      <c r="L841" s="98" t="s">
        <v>397</v>
      </c>
    </row>
    <row r="842" spans="3:12" ht="15.75" thickBot="1" x14ac:dyDescent="0.3">
      <c r="C842" s="139" t="s">
        <v>60</v>
      </c>
      <c r="D842" s="198"/>
      <c r="E842" s="151">
        <v>12</v>
      </c>
      <c r="F842" s="118">
        <v>30000</v>
      </c>
      <c r="G842" s="113">
        <f>D842*E842*F842</f>
        <v>0</v>
      </c>
      <c r="H842" s="165"/>
      <c r="I842" s="114" t="s">
        <v>703</v>
      </c>
      <c r="J842" s="114" t="str">
        <f>VLOOKUP(I842,Presupuesto!$B$11:$C$565,2,0)</f>
        <v>OTROS SERVICIOS TECNICOS Y PROFESIONALES</v>
      </c>
      <c r="K842" s="98" t="str">
        <f t="shared" si="27"/>
        <v>Posgrado</v>
      </c>
      <c r="L842" s="98" t="s">
        <v>392</v>
      </c>
    </row>
    <row r="843" spans="3:12" x14ac:dyDescent="0.25">
      <c r="C843" s="170" t="s">
        <v>58</v>
      </c>
      <c r="D843" s="162"/>
      <c r="E843" s="153">
        <v>0</v>
      </c>
      <c r="F843" s="100">
        <v>0</v>
      </c>
      <c r="G843" s="97">
        <f>F843</f>
        <v>0</v>
      </c>
      <c r="H843" s="163"/>
      <c r="I843" s="101" t="s">
        <v>703</v>
      </c>
      <c r="J843" s="101" t="str">
        <f>VLOOKUP(I843,Presupuesto!$B$11:$C$565,2,0)</f>
        <v>OTROS SERVICIOS TECNICOS Y PROFESIONALES</v>
      </c>
      <c r="K843" s="98" t="str">
        <f t="shared" si="27"/>
        <v>Posgrado</v>
      </c>
      <c r="L843" s="98" t="s">
        <v>392</v>
      </c>
    </row>
    <row r="844" spans="3:12" ht="15.75" thickBot="1" x14ac:dyDescent="0.3">
      <c r="C844" s="171" t="s">
        <v>59</v>
      </c>
      <c r="D844" s="162"/>
      <c r="E844" s="153">
        <v>0</v>
      </c>
      <c r="F844" s="100">
        <v>0</v>
      </c>
      <c r="G844" s="97">
        <f>F844</f>
        <v>0</v>
      </c>
      <c r="H844" s="163"/>
      <c r="I844" s="101" t="s">
        <v>703</v>
      </c>
      <c r="J844" s="101" t="str">
        <f>VLOOKUP(I844,Presupuesto!$B$11:$C$565,2,0)</f>
        <v>OTROS SERVICIOS TECNICOS Y PROFESIONALES</v>
      </c>
      <c r="K844" s="98" t="str">
        <f t="shared" si="27"/>
        <v>Posgrado</v>
      </c>
      <c r="L844" s="98" t="s">
        <v>392</v>
      </c>
    </row>
    <row r="845" spans="3:12" ht="15.75" thickBot="1" x14ac:dyDescent="0.3">
      <c r="C845" s="139" t="s">
        <v>61</v>
      </c>
      <c r="D845" s="198"/>
      <c r="E845" s="151">
        <v>12</v>
      </c>
      <c r="F845" s="118">
        <v>30000</v>
      </c>
      <c r="G845" s="113">
        <f>D845*E845*F845</f>
        <v>0</v>
      </c>
      <c r="H845" s="165"/>
      <c r="I845" s="114" t="s">
        <v>494</v>
      </c>
      <c r="J845" s="114" t="str">
        <f>VLOOKUP(I845,Presupuesto!$B$11:$C$565,2,0)</f>
        <v>SUELDOS Y SALARIOS PERMANENTES</v>
      </c>
      <c r="K845" s="98" t="str">
        <f t="shared" si="27"/>
        <v>Posgrado</v>
      </c>
      <c r="L845" s="98" t="s">
        <v>392</v>
      </c>
    </row>
    <row r="846" spans="3:12" x14ac:dyDescent="0.25">
      <c r="C846" s="170" t="s">
        <v>58</v>
      </c>
      <c r="D846" s="168"/>
      <c r="E846" s="130">
        <v>0</v>
      </c>
      <c r="F846" s="119">
        <f>IF(E845=0,"",(G845/E845)/12*E845)</f>
        <v>0</v>
      </c>
      <c r="G846" s="120">
        <f>F846</f>
        <v>0</v>
      </c>
      <c r="H846" s="163"/>
      <c r="I846" s="101" t="s">
        <v>514</v>
      </c>
      <c r="J846" s="101" t="str">
        <f>VLOOKUP(I846,Presupuesto!$B$11:$C$565,2,0)</f>
        <v>AGUINALDO Y DECIMO CUARTO MES</v>
      </c>
      <c r="K846" s="98" t="str">
        <f t="shared" si="27"/>
        <v>Posgrado</v>
      </c>
      <c r="L846" s="98" t="s">
        <v>392</v>
      </c>
    </row>
    <row r="847" spans="3:12" ht="15.75" thickBot="1" x14ac:dyDescent="0.3">
      <c r="C847" s="172" t="s">
        <v>59</v>
      </c>
      <c r="D847" s="161"/>
      <c r="E847" s="131">
        <v>0</v>
      </c>
      <c r="F847" s="105">
        <f>IF(E845&lt;6,"",((E845-6)/12)*(G845/E845))</f>
        <v>0</v>
      </c>
      <c r="G847" s="105">
        <f>F847</f>
        <v>0</v>
      </c>
      <c r="H847" s="161"/>
      <c r="I847" s="106" t="s">
        <v>517</v>
      </c>
      <c r="J847" s="124" t="str">
        <f>VLOOKUP(I847,Presupuesto!$B$11:$C$565,2,0)</f>
        <v>DECIMOCUARTO MES</v>
      </c>
      <c r="K847" s="106" t="str">
        <f t="shared" si="27"/>
        <v>Posgrado</v>
      </c>
      <c r="L847" s="124" t="s">
        <v>392</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1" t="s">
        <v>390</v>
      </c>
      <c r="D853" s="368"/>
      <c r="E853" s="93"/>
      <c r="F853" s="93"/>
      <c r="G853" s="93"/>
      <c r="H853" s="76"/>
      <c r="I853" s="76"/>
      <c r="J853" s="76"/>
    </row>
    <row r="854" spans="3:12" ht="18.75" x14ac:dyDescent="0.25">
      <c r="C854" s="209"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1"/>
      <c r="E854" s="93"/>
      <c r="F854" s="93"/>
      <c r="G854" s="93"/>
      <c r="H854" s="76"/>
      <c r="I854" s="76"/>
      <c r="J854" s="76"/>
      <c r="K854" s="152"/>
    </row>
    <row r="855" spans="3:12" ht="15.75" thickBot="1" x14ac:dyDescent="0.3">
      <c r="C855" s="176"/>
      <c r="D855" s="31"/>
      <c r="E855" s="93"/>
      <c r="F855" s="93"/>
      <c r="G855" s="93"/>
      <c r="H855" s="76"/>
      <c r="I855" s="76"/>
      <c r="J855" s="76"/>
      <c r="K855" s="152"/>
    </row>
    <row r="856" spans="3:12" ht="30.75" thickBot="1" x14ac:dyDescent="0.3">
      <c r="C856" s="133" t="s">
        <v>44</v>
      </c>
      <c r="D856" s="137" t="s">
        <v>55</v>
      </c>
      <c r="E856" s="169" t="s">
        <v>56</v>
      </c>
      <c r="F856" s="137" t="s">
        <v>57</v>
      </c>
      <c r="G856" s="134" t="s">
        <v>27</v>
      </c>
      <c r="H856" s="132" t="s">
        <v>130</v>
      </c>
      <c r="I856" s="135" t="s">
        <v>46</v>
      </c>
      <c r="J856" s="135" t="s">
        <v>131</v>
      </c>
      <c r="K856" s="135" t="s">
        <v>408</v>
      </c>
      <c r="L856" s="135" t="s">
        <v>409</v>
      </c>
    </row>
    <row r="857" spans="3:12" ht="15.75" thickBot="1" x14ac:dyDescent="0.3">
      <c r="C857" s="136" t="s">
        <v>480</v>
      </c>
      <c r="D857" s="198"/>
      <c r="E857" s="151">
        <v>12</v>
      </c>
      <c r="F857" s="303">
        <f>HLOOKUP($C857,$BZ$2:$CM$3,2,0)</f>
        <v>43674.39</v>
      </c>
      <c r="G857" s="113">
        <f>D857*E857*F857</f>
        <v>0</v>
      </c>
      <c r="H857" s="165"/>
      <c r="I857" s="114" t="s">
        <v>494</v>
      </c>
      <c r="J857" s="114" t="str">
        <f>VLOOKUP(I857,Presupuesto!$B$11:$C$565,2,0)</f>
        <v>SUELDOS Y SALARIOS PERMANENTES</v>
      </c>
      <c r="K857" s="217" t="s">
        <v>1452</v>
      </c>
      <c r="L857" s="98" t="s">
        <v>392</v>
      </c>
    </row>
    <row r="858" spans="3:12" x14ac:dyDescent="0.25">
      <c r="C858" s="170" t="s">
        <v>58</v>
      </c>
      <c r="D858" s="162"/>
      <c r="E858" s="153">
        <v>0</v>
      </c>
      <c r="F858" s="100">
        <f>IF(E857=0,"",(G857/E857)/12*E857)</f>
        <v>0</v>
      </c>
      <c r="G858" s="97">
        <f>F858</f>
        <v>0</v>
      </c>
      <c r="H858" s="163"/>
      <c r="I858" s="116" t="s">
        <v>514</v>
      </c>
      <c r="J858" s="116" t="str">
        <f>VLOOKUP(I858,Presupuesto!$B$11:$C$565,2,0)</f>
        <v>AGUINALDO Y DECIMO CUARTO MES</v>
      </c>
      <c r="K858" s="98" t="str">
        <f t="shared" ref="K858:K889" si="28">$K$857</f>
        <v>Posgrado</v>
      </c>
      <c r="L858" s="98" t="s">
        <v>410</v>
      </c>
    </row>
    <row r="859" spans="3:12" ht="15.75" thickBot="1" x14ac:dyDescent="0.3">
      <c r="C859" s="171" t="s">
        <v>59</v>
      </c>
      <c r="D859" s="162"/>
      <c r="E859" s="153">
        <v>0</v>
      </c>
      <c r="F859" s="117">
        <f>IF(E857&lt;6,"",((E857-6)/12)*(G857/E857))</f>
        <v>0</v>
      </c>
      <c r="G859" s="97">
        <f>F859</f>
        <v>0</v>
      </c>
      <c r="H859" s="163"/>
      <c r="I859" s="101" t="s">
        <v>517</v>
      </c>
      <c r="J859" s="101" t="str">
        <f>VLOOKUP(I859,Presupuesto!$B$11:$C$565,2,0)</f>
        <v>DECIMOCUARTO MES</v>
      </c>
      <c r="K859" s="98" t="str">
        <f t="shared" si="28"/>
        <v>Posgrado</v>
      </c>
      <c r="L859" s="98" t="s">
        <v>393</v>
      </c>
    </row>
    <row r="860" spans="3:12" ht="15.75" thickBot="1" x14ac:dyDescent="0.3">
      <c r="C860" s="136" t="s">
        <v>481</v>
      </c>
      <c r="D860" s="198"/>
      <c r="E860" s="151">
        <v>12</v>
      </c>
      <c r="F860" s="303">
        <f>HLOOKUP($C860,$BZ$2:$CM$3,2,0)</f>
        <v>39703.99</v>
      </c>
      <c r="G860" s="113">
        <f>D860*E860*F860</f>
        <v>0</v>
      </c>
      <c r="H860" s="165"/>
      <c r="I860" s="114" t="s">
        <v>494</v>
      </c>
      <c r="J860" s="114" t="str">
        <f>VLOOKUP(I860,Presupuesto!$B$11:$C$565,2,0)</f>
        <v>SUELDOS Y SALARIOS PERMANENTES</v>
      </c>
      <c r="K860" s="98" t="str">
        <f t="shared" si="28"/>
        <v>Posgrado</v>
      </c>
      <c r="L860" s="98" t="s">
        <v>393</v>
      </c>
    </row>
    <row r="861" spans="3:12" x14ac:dyDescent="0.25">
      <c r="C861" s="170" t="s">
        <v>58</v>
      </c>
      <c r="D861" s="162"/>
      <c r="E861" s="153">
        <v>0</v>
      </c>
      <c r="F861" s="100">
        <f>IF(E860=0,"",(G860/E860)/12*E860)</f>
        <v>0</v>
      </c>
      <c r="G861" s="97">
        <f>F861</f>
        <v>0</v>
      </c>
      <c r="H861" s="163"/>
      <c r="I861" s="116" t="s">
        <v>514</v>
      </c>
      <c r="J861" s="116" t="str">
        <f>VLOOKUP(I861,Presupuesto!$B$11:$C$565,2,0)</f>
        <v>AGUINALDO Y DECIMO CUARTO MES</v>
      </c>
      <c r="K861" s="98" t="str">
        <f t="shared" si="28"/>
        <v>Posgrado</v>
      </c>
      <c r="L861" s="98" t="s">
        <v>393</v>
      </c>
    </row>
    <row r="862" spans="3:12" ht="15.75" thickBot="1" x14ac:dyDescent="0.3">
      <c r="C862" s="171" t="s">
        <v>59</v>
      </c>
      <c r="D862" s="162"/>
      <c r="E862" s="153">
        <v>0</v>
      </c>
      <c r="F862" s="117">
        <f>IF(E860&lt;6,"",((E860-6)/12)*(G860/E860))</f>
        <v>0</v>
      </c>
      <c r="G862" s="97">
        <f>F862</f>
        <v>0</v>
      </c>
      <c r="H862" s="163"/>
      <c r="I862" s="101" t="s">
        <v>517</v>
      </c>
      <c r="J862" s="101" t="str">
        <f>VLOOKUP(I862,Presupuesto!$B$11:$C$565,2,0)</f>
        <v>DECIMOCUARTO MES</v>
      </c>
      <c r="K862" s="98" t="str">
        <f t="shared" si="28"/>
        <v>Posgrado</v>
      </c>
      <c r="L862" s="98" t="s">
        <v>393</v>
      </c>
    </row>
    <row r="863" spans="3:12" ht="15.75" thickBot="1" x14ac:dyDescent="0.3">
      <c r="C863" s="136" t="s">
        <v>482</v>
      </c>
      <c r="D863" s="198"/>
      <c r="E863" s="151">
        <v>12</v>
      </c>
      <c r="F863" s="303">
        <f>HLOOKUP($C863,$BZ$2:$CM$3,2,0)</f>
        <v>35733.589999999997</v>
      </c>
      <c r="G863" s="113">
        <f>D863*E863*F863</f>
        <v>0</v>
      </c>
      <c r="H863" s="165"/>
      <c r="I863" s="114" t="s">
        <v>494</v>
      </c>
      <c r="J863" s="114" t="str">
        <f>VLOOKUP(I863,Presupuesto!$B$11:$C$565,2,0)</f>
        <v>SUELDOS Y SALARIOS PERMANENTES</v>
      </c>
      <c r="K863" s="98" t="str">
        <f t="shared" si="28"/>
        <v>Posgrado</v>
      </c>
      <c r="L863" s="98" t="s">
        <v>393</v>
      </c>
    </row>
    <row r="864" spans="3:12" x14ac:dyDescent="0.25">
      <c r="C864" s="170" t="s">
        <v>58</v>
      </c>
      <c r="D864" s="162"/>
      <c r="E864" s="153">
        <v>0</v>
      </c>
      <c r="F864" s="100">
        <f>IF(E863=0,"",(G863/E863)/12*E863)</f>
        <v>0</v>
      </c>
      <c r="G864" s="97">
        <f>F864</f>
        <v>0</v>
      </c>
      <c r="H864" s="163"/>
      <c r="I864" s="116" t="s">
        <v>514</v>
      </c>
      <c r="J864" s="116" t="str">
        <f>VLOOKUP(I864,Presupuesto!$B$11:$C$565,2,0)</f>
        <v>AGUINALDO Y DECIMO CUARTO MES</v>
      </c>
      <c r="K864" s="98" t="str">
        <f t="shared" si="28"/>
        <v>Posgrado</v>
      </c>
      <c r="L864" s="98" t="s">
        <v>393</v>
      </c>
    </row>
    <row r="865" spans="3:12" ht="15.75" thickBot="1" x14ac:dyDescent="0.3">
      <c r="C865" s="171" t="s">
        <v>59</v>
      </c>
      <c r="D865" s="162"/>
      <c r="E865" s="153">
        <v>0</v>
      </c>
      <c r="F865" s="117">
        <f>IF(E863&lt;6,"",((E863-6)/12)*(G863/E863))</f>
        <v>0</v>
      </c>
      <c r="G865" s="97">
        <f>F865</f>
        <v>0</v>
      </c>
      <c r="H865" s="163"/>
      <c r="I865" s="101" t="s">
        <v>517</v>
      </c>
      <c r="J865" s="101" t="str">
        <f>VLOOKUP(I865,Presupuesto!$B$11:$C$565,2,0)</f>
        <v>DECIMOCUARTO MES</v>
      </c>
      <c r="K865" s="98" t="str">
        <f t="shared" si="28"/>
        <v>Posgrado</v>
      </c>
      <c r="L865" s="98" t="s">
        <v>393</v>
      </c>
    </row>
    <row r="866" spans="3:12" ht="15.75" thickBot="1" x14ac:dyDescent="0.3">
      <c r="C866" s="136" t="s">
        <v>483</v>
      </c>
      <c r="D866" s="198"/>
      <c r="E866" s="151">
        <v>12</v>
      </c>
      <c r="F866" s="303">
        <f>HLOOKUP($C866,$BZ$2:$CM$3,2,0)</f>
        <v>31763.19</v>
      </c>
      <c r="G866" s="113">
        <f>D866*E866*F866</f>
        <v>0</v>
      </c>
      <c r="H866" s="165"/>
      <c r="I866" s="114" t="s">
        <v>494</v>
      </c>
      <c r="J866" s="114" t="str">
        <f>VLOOKUP(I866,Presupuesto!$B$11:$C$565,2,0)</f>
        <v>SUELDOS Y SALARIOS PERMANENTES</v>
      </c>
      <c r="K866" s="98" t="str">
        <f t="shared" si="28"/>
        <v>Posgrado</v>
      </c>
      <c r="L866" s="98" t="s">
        <v>393</v>
      </c>
    </row>
    <row r="867" spans="3:12" x14ac:dyDescent="0.25">
      <c r="C867" s="170" t="s">
        <v>58</v>
      </c>
      <c r="D867" s="162"/>
      <c r="E867" s="153">
        <v>0</v>
      </c>
      <c r="F867" s="100">
        <f>IF(E866=0,"",(G866/E866)/12*E866)</f>
        <v>0</v>
      </c>
      <c r="G867" s="97">
        <f>F867</f>
        <v>0</v>
      </c>
      <c r="H867" s="163"/>
      <c r="I867" s="116" t="s">
        <v>514</v>
      </c>
      <c r="J867" s="116" t="str">
        <f>VLOOKUP(I867,Presupuesto!$B$11:$C$565,2,0)</f>
        <v>AGUINALDO Y DECIMO CUARTO MES</v>
      </c>
      <c r="K867" s="98" t="str">
        <f t="shared" si="28"/>
        <v>Posgrado</v>
      </c>
      <c r="L867" s="98" t="s">
        <v>393</v>
      </c>
    </row>
    <row r="868" spans="3:12" ht="15.75" thickBot="1" x14ac:dyDescent="0.3">
      <c r="C868" s="171" t="s">
        <v>59</v>
      </c>
      <c r="D868" s="162"/>
      <c r="E868" s="153">
        <v>0</v>
      </c>
      <c r="F868" s="117">
        <f>IF(E866&lt;6,"",((E866-6)/12)*(G866/E866))</f>
        <v>0</v>
      </c>
      <c r="G868" s="97">
        <f>F868</f>
        <v>0</v>
      </c>
      <c r="H868" s="163"/>
      <c r="I868" s="101" t="s">
        <v>517</v>
      </c>
      <c r="J868" s="101" t="str">
        <f>VLOOKUP(I868,Presupuesto!$B$11:$C$565,2,0)</f>
        <v>DECIMOCUARTO MES</v>
      </c>
      <c r="K868" s="98" t="str">
        <f t="shared" si="28"/>
        <v>Posgrado</v>
      </c>
      <c r="L868" s="98" t="s">
        <v>393</v>
      </c>
    </row>
    <row r="869" spans="3:12" ht="15.75" thickBot="1" x14ac:dyDescent="0.3">
      <c r="C869" s="136" t="s">
        <v>484</v>
      </c>
      <c r="D869" s="198"/>
      <c r="E869" s="151">
        <v>12</v>
      </c>
      <c r="F869" s="303">
        <f>HLOOKUP($C869,$BZ$2:$CM$3,2,0)</f>
        <v>29777.99</v>
      </c>
      <c r="G869" s="113">
        <f>D869*E869*F869</f>
        <v>0</v>
      </c>
      <c r="H869" s="165"/>
      <c r="I869" s="114" t="s">
        <v>494</v>
      </c>
      <c r="J869" s="114" t="str">
        <f>VLOOKUP(I869,Presupuesto!$B$11:$C$565,2,0)</f>
        <v>SUELDOS Y SALARIOS PERMANENTES</v>
      </c>
      <c r="K869" s="98" t="str">
        <f t="shared" si="28"/>
        <v>Posgrado</v>
      </c>
      <c r="L869" s="98" t="s">
        <v>393</v>
      </c>
    </row>
    <row r="870" spans="3:12" x14ac:dyDescent="0.25">
      <c r="C870" s="170" t="s">
        <v>58</v>
      </c>
      <c r="D870" s="162"/>
      <c r="E870" s="153">
        <v>0</v>
      </c>
      <c r="F870" s="100">
        <f>IF(E869=0,"",(G869/E869)/12*E869)</f>
        <v>0</v>
      </c>
      <c r="G870" s="97">
        <f>F870</f>
        <v>0</v>
      </c>
      <c r="H870" s="163"/>
      <c r="I870" s="116" t="s">
        <v>514</v>
      </c>
      <c r="J870" s="116" t="str">
        <f>VLOOKUP(I870,Presupuesto!$B$11:$C$565,2,0)</f>
        <v>AGUINALDO Y DECIMO CUARTO MES</v>
      </c>
      <c r="K870" s="98" t="str">
        <f t="shared" si="28"/>
        <v>Posgrado</v>
      </c>
      <c r="L870" s="98" t="s">
        <v>393</v>
      </c>
    </row>
    <row r="871" spans="3:12" ht="15.75" thickBot="1" x14ac:dyDescent="0.3">
      <c r="C871" s="171" t="s">
        <v>59</v>
      </c>
      <c r="D871" s="162"/>
      <c r="E871" s="153">
        <v>0</v>
      </c>
      <c r="F871" s="117">
        <f>IF(E869&lt;6,"",((E869-6)/12)*(G869/E869))</f>
        <v>0</v>
      </c>
      <c r="G871" s="97">
        <f>F871</f>
        <v>0</v>
      </c>
      <c r="H871" s="163"/>
      <c r="I871" s="101" t="s">
        <v>517</v>
      </c>
      <c r="J871" s="101" t="str">
        <f>VLOOKUP(I871,Presupuesto!$B$11:$C$565,2,0)</f>
        <v>DECIMOCUARTO MES</v>
      </c>
      <c r="K871" s="98" t="str">
        <f t="shared" si="28"/>
        <v>Posgrado</v>
      </c>
      <c r="L871" s="98" t="s">
        <v>393</v>
      </c>
    </row>
    <row r="872" spans="3:12" ht="15.75" thickBot="1" x14ac:dyDescent="0.3">
      <c r="C872" s="136" t="s">
        <v>485</v>
      </c>
      <c r="D872" s="198"/>
      <c r="E872" s="151">
        <v>12</v>
      </c>
      <c r="F872" s="303">
        <f>HLOOKUP($C872,$BZ$2:$CM$3,2,0)</f>
        <v>27792.79</v>
      </c>
      <c r="G872" s="113">
        <f>D872*E872*F872</f>
        <v>0</v>
      </c>
      <c r="H872" s="165"/>
      <c r="I872" s="114" t="s">
        <v>494</v>
      </c>
      <c r="J872" s="114" t="str">
        <f>VLOOKUP(I872,Presupuesto!$B$11:$C$565,2,0)</f>
        <v>SUELDOS Y SALARIOS PERMANENTES</v>
      </c>
      <c r="K872" s="98" t="str">
        <f t="shared" si="28"/>
        <v>Posgrado</v>
      </c>
      <c r="L872" s="98" t="s">
        <v>393</v>
      </c>
    </row>
    <row r="873" spans="3:12" x14ac:dyDescent="0.25">
      <c r="C873" s="170" t="s">
        <v>58</v>
      </c>
      <c r="D873" s="162"/>
      <c r="E873" s="153">
        <v>0</v>
      </c>
      <c r="F873" s="100">
        <f>IF(E872=0,"",(G872/E872)/12*E872)</f>
        <v>0</v>
      </c>
      <c r="G873" s="97">
        <f>F873</f>
        <v>0</v>
      </c>
      <c r="H873" s="163"/>
      <c r="I873" s="116" t="s">
        <v>514</v>
      </c>
      <c r="J873" s="116" t="str">
        <f>VLOOKUP(I873,Presupuesto!$B$11:$C$565,2,0)</f>
        <v>AGUINALDO Y DECIMO CUARTO MES</v>
      </c>
      <c r="K873" s="98" t="str">
        <f t="shared" si="28"/>
        <v>Posgrado</v>
      </c>
      <c r="L873" s="98" t="s">
        <v>393</v>
      </c>
    </row>
    <row r="874" spans="3:12" ht="15.75" thickBot="1" x14ac:dyDescent="0.3">
      <c r="C874" s="171" t="s">
        <v>59</v>
      </c>
      <c r="D874" s="162"/>
      <c r="E874" s="153">
        <v>0</v>
      </c>
      <c r="F874" s="117">
        <f>IF(E872&lt;6,"",((E872-6)/12)*(G872/E872))</f>
        <v>0</v>
      </c>
      <c r="G874" s="97">
        <f>F874</f>
        <v>0</v>
      </c>
      <c r="H874" s="163"/>
      <c r="I874" s="101" t="s">
        <v>517</v>
      </c>
      <c r="J874" s="101" t="str">
        <f>VLOOKUP(I874,Presupuesto!$B$11:$C$565,2,0)</f>
        <v>DECIMOCUARTO MES</v>
      </c>
      <c r="K874" s="98" t="str">
        <f t="shared" si="28"/>
        <v>Posgrado</v>
      </c>
      <c r="L874" s="98" t="s">
        <v>393</v>
      </c>
    </row>
    <row r="875" spans="3:12" ht="15.75" thickBot="1" x14ac:dyDescent="0.3">
      <c r="C875" s="136" t="s">
        <v>486</v>
      </c>
      <c r="D875" s="198"/>
      <c r="E875" s="151">
        <v>12</v>
      </c>
      <c r="F875" s="303">
        <f>HLOOKUP($C875,$BZ$2:$CM$3,2,0)</f>
        <v>18859.39</v>
      </c>
      <c r="G875" s="113">
        <f>D875*E875*F875</f>
        <v>0</v>
      </c>
      <c r="H875" s="165"/>
      <c r="I875" s="114" t="s">
        <v>494</v>
      </c>
      <c r="J875" s="114" t="str">
        <f>VLOOKUP(I875,Presupuesto!$B$11:$C$565,2,0)</f>
        <v>SUELDOS Y SALARIOS PERMANENTES</v>
      </c>
      <c r="K875" s="98" t="str">
        <f t="shared" si="28"/>
        <v>Posgrado</v>
      </c>
      <c r="L875" s="98" t="s">
        <v>393</v>
      </c>
    </row>
    <row r="876" spans="3:12" x14ac:dyDescent="0.25">
      <c r="C876" s="170" t="s">
        <v>58</v>
      </c>
      <c r="D876" s="162"/>
      <c r="E876" s="153">
        <v>0</v>
      </c>
      <c r="F876" s="100">
        <f>IF(E875=0,"",(G875/E875)/12*E875)</f>
        <v>0</v>
      </c>
      <c r="G876" s="97">
        <f>F876</f>
        <v>0</v>
      </c>
      <c r="H876" s="163"/>
      <c r="I876" s="116" t="s">
        <v>514</v>
      </c>
      <c r="J876" s="116" t="str">
        <f>VLOOKUP(I876,Presupuesto!$B$11:$C$565,2,0)</f>
        <v>AGUINALDO Y DECIMO CUARTO MES</v>
      </c>
      <c r="K876" s="98" t="str">
        <f t="shared" si="28"/>
        <v>Posgrado</v>
      </c>
      <c r="L876" s="98" t="s">
        <v>393</v>
      </c>
    </row>
    <row r="877" spans="3:12" ht="15.75" thickBot="1" x14ac:dyDescent="0.3">
      <c r="C877" s="171" t="s">
        <v>59</v>
      </c>
      <c r="D877" s="162"/>
      <c r="E877" s="153">
        <v>0</v>
      </c>
      <c r="F877" s="117">
        <f>IF(E875&lt;6,"",((E875-6)/12)*(G875/E875))</f>
        <v>0</v>
      </c>
      <c r="G877" s="97">
        <f>F877</f>
        <v>0</v>
      </c>
      <c r="H877" s="163"/>
      <c r="I877" s="101" t="s">
        <v>517</v>
      </c>
      <c r="J877" s="101" t="str">
        <f>VLOOKUP(I877,Presupuesto!$B$11:$C$565,2,0)</f>
        <v>DECIMOCUARTO MES</v>
      </c>
      <c r="K877" s="98" t="str">
        <f t="shared" si="28"/>
        <v>Posgrado</v>
      </c>
      <c r="L877" s="98" t="s">
        <v>393</v>
      </c>
    </row>
    <row r="878" spans="3:12" ht="15.75" thickBot="1" x14ac:dyDescent="0.3">
      <c r="C878" s="136" t="s">
        <v>487</v>
      </c>
      <c r="D878" s="198"/>
      <c r="E878" s="151">
        <v>12</v>
      </c>
      <c r="F878" s="303">
        <f>HLOOKUP($C878,$BZ$2:$CM$3,2,0)</f>
        <v>17866.8</v>
      </c>
      <c r="G878" s="113">
        <f>D878*E878*F878</f>
        <v>0</v>
      </c>
      <c r="H878" s="165"/>
      <c r="I878" s="114" t="s">
        <v>494</v>
      </c>
      <c r="J878" s="114" t="str">
        <f>VLOOKUP(I878,Presupuesto!$B$11:$C$565,2,0)</f>
        <v>SUELDOS Y SALARIOS PERMANENTES</v>
      </c>
      <c r="K878" s="98" t="str">
        <f t="shared" si="28"/>
        <v>Posgrado</v>
      </c>
      <c r="L878" s="98" t="s">
        <v>393</v>
      </c>
    </row>
    <row r="879" spans="3:12" x14ac:dyDescent="0.25">
      <c r="C879" s="170" t="s">
        <v>58</v>
      </c>
      <c r="D879" s="162"/>
      <c r="E879" s="153">
        <v>0</v>
      </c>
      <c r="F879" s="100">
        <f>IF(E878=0,"",(G878/E878)/12*E878)</f>
        <v>0</v>
      </c>
      <c r="G879" s="97">
        <f>F879</f>
        <v>0</v>
      </c>
      <c r="H879" s="163"/>
      <c r="I879" s="116" t="s">
        <v>514</v>
      </c>
      <c r="J879" s="116" t="str">
        <f>VLOOKUP(I879,Presupuesto!$B$11:$C$565,2,0)</f>
        <v>AGUINALDO Y DECIMO CUARTO MES</v>
      </c>
      <c r="K879" s="98" t="str">
        <f t="shared" si="28"/>
        <v>Posgrado</v>
      </c>
      <c r="L879" s="98" t="s">
        <v>393</v>
      </c>
    </row>
    <row r="880" spans="3:12" ht="15.75" thickBot="1" x14ac:dyDescent="0.3">
      <c r="C880" s="171" t="s">
        <v>59</v>
      </c>
      <c r="D880" s="162"/>
      <c r="E880" s="153">
        <v>0</v>
      </c>
      <c r="F880" s="117">
        <f>IF(E878&lt;6,"",((E878-6)/12)*(G878/E878))</f>
        <v>0</v>
      </c>
      <c r="G880" s="97">
        <f>F880</f>
        <v>0</v>
      </c>
      <c r="H880" s="163"/>
      <c r="I880" s="101" t="s">
        <v>517</v>
      </c>
      <c r="J880" s="101" t="str">
        <f>VLOOKUP(I880,Presupuesto!$B$11:$C$565,2,0)</f>
        <v>DECIMOCUARTO MES</v>
      </c>
      <c r="K880" s="98" t="str">
        <f t="shared" si="28"/>
        <v>Posgrado</v>
      </c>
      <c r="L880" s="98" t="s">
        <v>393</v>
      </c>
    </row>
    <row r="881" spans="3:12" ht="15.75" thickBot="1" x14ac:dyDescent="0.3">
      <c r="C881" s="136" t="s">
        <v>488</v>
      </c>
      <c r="D881" s="198"/>
      <c r="E881" s="151">
        <v>12</v>
      </c>
      <c r="F881" s="303">
        <f>HLOOKUP($C881,$BZ$2:$CM$3,2,0)</f>
        <v>13896.4</v>
      </c>
      <c r="G881" s="113">
        <f>D881*E881*F881</f>
        <v>0</v>
      </c>
      <c r="H881" s="165"/>
      <c r="I881" s="114" t="s">
        <v>494</v>
      </c>
      <c r="J881" s="114" t="str">
        <f>VLOOKUP(I881,Presupuesto!$B$11:$C$565,2,0)</f>
        <v>SUELDOS Y SALARIOS PERMANENTES</v>
      </c>
      <c r="K881" s="98" t="str">
        <f t="shared" si="28"/>
        <v>Posgrado</v>
      </c>
      <c r="L881" s="98" t="s">
        <v>393</v>
      </c>
    </row>
    <row r="882" spans="3:12" x14ac:dyDescent="0.25">
      <c r="C882" s="170" t="s">
        <v>58</v>
      </c>
      <c r="D882" s="162"/>
      <c r="E882" s="153">
        <v>0</v>
      </c>
      <c r="F882" s="100">
        <f>IF(E881=0,"",(G881/E881)/12*E881)</f>
        <v>0</v>
      </c>
      <c r="G882" s="97">
        <f>F882</f>
        <v>0</v>
      </c>
      <c r="H882" s="163"/>
      <c r="I882" s="116" t="s">
        <v>514</v>
      </c>
      <c r="J882" s="116" t="str">
        <f>VLOOKUP(I882,Presupuesto!$B$11:$C$565,2,0)</f>
        <v>AGUINALDO Y DECIMO CUARTO MES</v>
      </c>
      <c r="K882" s="98" t="str">
        <f t="shared" si="28"/>
        <v>Posgrado</v>
      </c>
      <c r="L882" s="98" t="s">
        <v>393</v>
      </c>
    </row>
    <row r="883" spans="3:12" ht="15.75" thickBot="1" x14ac:dyDescent="0.3">
      <c r="C883" s="171" t="s">
        <v>59</v>
      </c>
      <c r="D883" s="162"/>
      <c r="E883" s="153">
        <v>0</v>
      </c>
      <c r="F883" s="117">
        <f>IF(E881&lt;6,"",((E881-6)/12)*(G881/E881))</f>
        <v>0</v>
      </c>
      <c r="G883" s="97">
        <f>F883</f>
        <v>0</v>
      </c>
      <c r="H883" s="163"/>
      <c r="I883" s="101" t="s">
        <v>517</v>
      </c>
      <c r="J883" s="101" t="str">
        <f>VLOOKUP(I883,Presupuesto!$B$11:$C$565,2,0)</f>
        <v>DECIMOCUARTO MES</v>
      </c>
      <c r="K883" s="98" t="str">
        <f t="shared" si="28"/>
        <v>Posgrado</v>
      </c>
      <c r="L883" s="98" t="s">
        <v>393</v>
      </c>
    </row>
    <row r="884" spans="3:12" ht="15.75" thickBot="1" x14ac:dyDescent="0.3">
      <c r="C884" s="136" t="s">
        <v>489</v>
      </c>
      <c r="D884" s="198"/>
      <c r="E884" s="151">
        <v>12</v>
      </c>
      <c r="F884" s="303">
        <f>HLOOKUP($C884,$BZ$2:$CM$3,2,0)</f>
        <v>15004.09</v>
      </c>
      <c r="G884" s="113">
        <f>D884*E884*F884</f>
        <v>0</v>
      </c>
      <c r="H884" s="165"/>
      <c r="I884" s="114" t="s">
        <v>494</v>
      </c>
      <c r="J884" s="114" t="str">
        <f>VLOOKUP(I884,Presupuesto!$B$11:$C$565,2,0)</f>
        <v>SUELDOS Y SALARIOS PERMANENTES</v>
      </c>
      <c r="K884" s="98" t="str">
        <f t="shared" si="28"/>
        <v>Posgrado</v>
      </c>
      <c r="L884" s="98" t="s">
        <v>393</v>
      </c>
    </row>
    <row r="885" spans="3:12" x14ac:dyDescent="0.25">
      <c r="C885" s="170" t="s">
        <v>58</v>
      </c>
      <c r="D885" s="162"/>
      <c r="E885" s="153">
        <v>0</v>
      </c>
      <c r="F885" s="100">
        <f>IF(E884=0,"",(G884/E884)/12*E884)</f>
        <v>0</v>
      </c>
      <c r="G885" s="97">
        <f>F885</f>
        <v>0</v>
      </c>
      <c r="H885" s="163"/>
      <c r="I885" s="116" t="s">
        <v>514</v>
      </c>
      <c r="J885" s="116" t="str">
        <f>VLOOKUP(I885,Presupuesto!$B$11:$C$565,2,0)</f>
        <v>AGUINALDO Y DECIMO CUARTO MES</v>
      </c>
      <c r="K885" s="98" t="str">
        <f t="shared" si="28"/>
        <v>Posgrado</v>
      </c>
      <c r="L885" s="98" t="s">
        <v>393</v>
      </c>
    </row>
    <row r="886" spans="3:12" ht="15.75" thickBot="1" x14ac:dyDescent="0.3">
      <c r="C886" s="171" t="s">
        <v>59</v>
      </c>
      <c r="D886" s="162"/>
      <c r="E886" s="153">
        <v>0</v>
      </c>
      <c r="F886" s="117">
        <f>IF(E884&lt;6,"",((E884-6)/12)*(G884/E884))</f>
        <v>0</v>
      </c>
      <c r="G886" s="97">
        <f>F886</f>
        <v>0</v>
      </c>
      <c r="H886" s="163"/>
      <c r="I886" s="101" t="s">
        <v>517</v>
      </c>
      <c r="J886" s="101" t="str">
        <f>VLOOKUP(I886,Presupuesto!$B$11:$C$565,2,0)</f>
        <v>DECIMOCUARTO MES</v>
      </c>
      <c r="K886" s="98" t="str">
        <f t="shared" si="28"/>
        <v>Posgrado</v>
      </c>
      <c r="L886" s="98" t="s">
        <v>393</v>
      </c>
    </row>
    <row r="887" spans="3:12" ht="15.75" thickBot="1" x14ac:dyDescent="0.3">
      <c r="C887" s="136" t="s">
        <v>490</v>
      </c>
      <c r="D887" s="198"/>
      <c r="E887" s="151">
        <v>12</v>
      </c>
      <c r="F887" s="303">
        <f>HLOOKUP($C887,$BZ$2:$CM$3,2,0)</f>
        <v>13238.9</v>
      </c>
      <c r="G887" s="113">
        <f>D887*E887*F887</f>
        <v>0</v>
      </c>
      <c r="H887" s="165"/>
      <c r="I887" s="114" t="s">
        <v>494</v>
      </c>
      <c r="J887" s="114" t="str">
        <f>VLOOKUP(I887,Presupuesto!$B$11:$C$565,2,0)</f>
        <v>SUELDOS Y SALARIOS PERMANENTES</v>
      </c>
      <c r="K887" s="98" t="str">
        <f t="shared" si="28"/>
        <v>Posgrado</v>
      </c>
      <c r="L887" s="98" t="s">
        <v>393</v>
      </c>
    </row>
    <row r="888" spans="3:12" x14ac:dyDescent="0.25">
      <c r="C888" s="170" t="s">
        <v>58</v>
      </c>
      <c r="D888" s="162"/>
      <c r="E888" s="153">
        <v>0</v>
      </c>
      <c r="F888" s="100">
        <f>IF(E887=0,"",(G887/E887)/12*E887)</f>
        <v>0</v>
      </c>
      <c r="G888" s="97">
        <f>F888</f>
        <v>0</v>
      </c>
      <c r="H888" s="163"/>
      <c r="I888" s="116" t="s">
        <v>514</v>
      </c>
      <c r="J888" s="116" t="str">
        <f>VLOOKUP(I888,Presupuesto!$B$11:$C$565,2,0)</f>
        <v>AGUINALDO Y DECIMO CUARTO MES</v>
      </c>
      <c r="K888" s="98" t="str">
        <f t="shared" si="28"/>
        <v>Posgrado</v>
      </c>
      <c r="L888" s="98" t="s">
        <v>393</v>
      </c>
    </row>
    <row r="889" spans="3:12" ht="15.75" thickBot="1" x14ac:dyDescent="0.3">
      <c r="C889" s="171" t="s">
        <v>59</v>
      </c>
      <c r="D889" s="162"/>
      <c r="E889" s="153">
        <v>0</v>
      </c>
      <c r="F889" s="117">
        <f>IF(E887&lt;6,"",((E887-6)/12)*(G887/E887))</f>
        <v>0</v>
      </c>
      <c r="G889" s="97">
        <f>F889</f>
        <v>0</v>
      </c>
      <c r="H889" s="163"/>
      <c r="I889" s="101" t="s">
        <v>517</v>
      </c>
      <c r="J889" s="101" t="str">
        <f>VLOOKUP(I889,Presupuesto!$B$11:$C$565,2,0)</f>
        <v>DECIMOCUARTO MES</v>
      </c>
      <c r="K889" s="98" t="str">
        <f t="shared" si="28"/>
        <v>Posgrado</v>
      </c>
      <c r="L889" s="98" t="s">
        <v>393</v>
      </c>
    </row>
    <row r="890" spans="3:12" ht="15.75" thickBot="1" x14ac:dyDescent="0.3">
      <c r="C890" s="136" t="s">
        <v>491</v>
      </c>
      <c r="D890" s="198"/>
      <c r="E890" s="151">
        <v>12</v>
      </c>
      <c r="F890" s="303">
        <f>HLOOKUP($C890,$BZ$2:$CM$3,2,0)</f>
        <v>12356.31</v>
      </c>
      <c r="G890" s="113">
        <f>D890*E890*F890</f>
        <v>0</v>
      </c>
      <c r="H890" s="165"/>
      <c r="I890" s="114" t="s">
        <v>494</v>
      </c>
      <c r="J890" s="114" t="str">
        <f>VLOOKUP(I890,Presupuesto!$B$11:$C$565,2,0)</f>
        <v>SUELDOS Y SALARIOS PERMANENTES</v>
      </c>
      <c r="K890" s="98" t="str">
        <f t="shared" ref="K890:K907" si="29">$K$857</f>
        <v>Posgrado</v>
      </c>
      <c r="L890" s="98" t="s">
        <v>393</v>
      </c>
    </row>
    <row r="891" spans="3:12" x14ac:dyDescent="0.25">
      <c r="C891" s="170" t="s">
        <v>58</v>
      </c>
      <c r="D891" s="162"/>
      <c r="E891" s="153">
        <v>0</v>
      </c>
      <c r="F891" s="100">
        <f>IF(E890=0,"",(G890/E890)/12*E890)</f>
        <v>0</v>
      </c>
      <c r="G891" s="97">
        <f>F891</f>
        <v>0</v>
      </c>
      <c r="H891" s="163"/>
      <c r="I891" s="116" t="s">
        <v>514</v>
      </c>
      <c r="J891" s="116" t="str">
        <f>VLOOKUP(I891,Presupuesto!$B$11:$C$565,2,0)</f>
        <v>AGUINALDO Y DECIMO CUARTO MES</v>
      </c>
      <c r="K891" s="98" t="str">
        <f t="shared" si="29"/>
        <v>Posgrado</v>
      </c>
      <c r="L891" s="98" t="s">
        <v>393</v>
      </c>
    </row>
    <row r="892" spans="3:12" ht="15.75" thickBot="1" x14ac:dyDescent="0.3">
      <c r="C892" s="171" t="s">
        <v>59</v>
      </c>
      <c r="D892" s="162"/>
      <c r="E892" s="153">
        <v>0</v>
      </c>
      <c r="F892" s="117">
        <f>IF(E890&lt;6,"",((E890-6)/12)*(G890/E890))</f>
        <v>0</v>
      </c>
      <c r="G892" s="97">
        <f>F892</f>
        <v>0</v>
      </c>
      <c r="H892" s="163"/>
      <c r="I892" s="101" t="s">
        <v>517</v>
      </c>
      <c r="J892" s="101" t="str">
        <f>VLOOKUP(I892,Presupuesto!$B$11:$C$565,2,0)</f>
        <v>DECIMOCUARTO MES</v>
      </c>
      <c r="K892" s="98" t="str">
        <f t="shared" si="29"/>
        <v>Posgrado</v>
      </c>
      <c r="L892" s="98" t="s">
        <v>393</v>
      </c>
    </row>
    <row r="893" spans="3:12" ht="15.75" thickBot="1" x14ac:dyDescent="0.3">
      <c r="C893" s="136" t="s">
        <v>492</v>
      </c>
      <c r="D893" s="198"/>
      <c r="E893" s="151">
        <v>12</v>
      </c>
      <c r="F893" s="303">
        <f>HLOOKUP($C893,$BZ$2:$CM$3,2,0)</f>
        <v>463.22</v>
      </c>
      <c r="G893" s="113">
        <f>D893*E893*F893</f>
        <v>0</v>
      </c>
      <c r="H893" s="165"/>
      <c r="I893" s="114" t="s">
        <v>494</v>
      </c>
      <c r="J893" s="114" t="str">
        <f>VLOOKUP(I893,Presupuesto!$B$11:$C$565,2,0)</f>
        <v>SUELDOS Y SALARIOS PERMANENTES</v>
      </c>
      <c r="K893" s="98" t="str">
        <f t="shared" si="29"/>
        <v>Posgrado</v>
      </c>
      <c r="L893" s="98" t="s">
        <v>393</v>
      </c>
    </row>
    <row r="894" spans="3:12" x14ac:dyDescent="0.25">
      <c r="C894" s="170" t="s">
        <v>58</v>
      </c>
      <c r="D894" s="162"/>
      <c r="E894" s="153">
        <v>0</v>
      </c>
      <c r="F894" s="100">
        <f>IF(E893=0,"",(G893/E893)/12*E893)</f>
        <v>0</v>
      </c>
      <c r="G894" s="97">
        <f>F894</f>
        <v>0</v>
      </c>
      <c r="H894" s="163"/>
      <c r="I894" s="116" t="s">
        <v>514</v>
      </c>
      <c r="J894" s="116" t="str">
        <f>VLOOKUP(I894,Presupuesto!$B$11:$C$565,2,0)</f>
        <v>AGUINALDO Y DECIMO CUARTO MES</v>
      </c>
      <c r="K894" s="98" t="str">
        <f t="shared" si="29"/>
        <v>Posgrado</v>
      </c>
      <c r="L894" s="98" t="s">
        <v>393</v>
      </c>
    </row>
    <row r="895" spans="3:12" ht="15.75" thickBot="1" x14ac:dyDescent="0.3">
      <c r="C895" s="171" t="s">
        <v>59</v>
      </c>
      <c r="D895" s="162"/>
      <c r="E895" s="153">
        <v>0</v>
      </c>
      <c r="F895" s="117">
        <f>IF(E893&lt;6,"",((E893-6)/12)*(G893/E893))</f>
        <v>0</v>
      </c>
      <c r="G895" s="97">
        <f>F895</f>
        <v>0</v>
      </c>
      <c r="H895" s="163"/>
      <c r="I895" s="101" t="s">
        <v>517</v>
      </c>
      <c r="J895" s="101" t="str">
        <f>VLOOKUP(I895,Presupuesto!$B$11:$C$565,2,0)</f>
        <v>DECIMOCUARTO MES</v>
      </c>
      <c r="K895" s="98" t="str">
        <f t="shared" si="29"/>
        <v>Posgrado</v>
      </c>
      <c r="L895" s="98" t="s">
        <v>393</v>
      </c>
    </row>
    <row r="896" spans="3:12" ht="15.75" thickBot="1" x14ac:dyDescent="0.3">
      <c r="C896" s="136" t="s">
        <v>493</v>
      </c>
      <c r="D896" s="198"/>
      <c r="E896" s="151">
        <v>12</v>
      </c>
      <c r="F896" s="303">
        <f>HLOOKUP($C896,$BZ$2:$CM$3,2,0)</f>
        <v>2007.3</v>
      </c>
      <c r="G896" s="113">
        <f>D896*E896*F896</f>
        <v>0</v>
      </c>
      <c r="H896" s="165"/>
      <c r="I896" s="114" t="s">
        <v>494</v>
      </c>
      <c r="J896" s="114" t="str">
        <f>VLOOKUP(I896,Presupuesto!$B$11:$C$565,2,0)</f>
        <v>SUELDOS Y SALARIOS PERMANENTES</v>
      </c>
      <c r="K896" s="98" t="str">
        <f t="shared" si="29"/>
        <v>Posgrado</v>
      </c>
      <c r="L896" s="98" t="s">
        <v>393</v>
      </c>
    </row>
    <row r="897" spans="3:12" x14ac:dyDescent="0.25">
      <c r="C897" s="170" t="s">
        <v>58</v>
      </c>
      <c r="D897" s="162"/>
      <c r="E897" s="153">
        <v>0</v>
      </c>
      <c r="F897" s="100">
        <f>IF(E896=0,"",(G896/E896)/12*E896)</f>
        <v>0</v>
      </c>
      <c r="G897" s="97">
        <f>F897</f>
        <v>0</v>
      </c>
      <c r="H897" s="163"/>
      <c r="I897" s="116" t="s">
        <v>514</v>
      </c>
      <c r="J897" s="116" t="str">
        <f>VLOOKUP(I897,Presupuesto!$B$11:$C$565,2,0)</f>
        <v>AGUINALDO Y DECIMO CUARTO MES</v>
      </c>
      <c r="K897" s="98" t="str">
        <f t="shared" si="29"/>
        <v>Posgrado</v>
      </c>
      <c r="L897" s="98" t="s">
        <v>393</v>
      </c>
    </row>
    <row r="898" spans="3:12" ht="15.75" thickBot="1" x14ac:dyDescent="0.3">
      <c r="C898" s="171" t="s">
        <v>59</v>
      </c>
      <c r="D898" s="162"/>
      <c r="E898" s="153">
        <v>0</v>
      </c>
      <c r="F898" s="117">
        <f>IF(E896&lt;6,"",((E896-6)/12)*(G896/E896))</f>
        <v>0</v>
      </c>
      <c r="G898" s="97">
        <f>F898</f>
        <v>0</v>
      </c>
      <c r="H898" s="163"/>
      <c r="I898" s="101" t="s">
        <v>517</v>
      </c>
      <c r="J898" s="101" t="str">
        <f>VLOOKUP(I898,Presupuesto!$B$11:$C$565,2,0)</f>
        <v>DECIMOCUARTO MES</v>
      </c>
      <c r="K898" s="98" t="str">
        <f t="shared" si="29"/>
        <v>Posgrado</v>
      </c>
      <c r="L898" s="98" t="s">
        <v>393</v>
      </c>
    </row>
    <row r="899" spans="3:12" ht="15.75" thickBot="1" x14ac:dyDescent="0.3">
      <c r="C899" s="139" t="s">
        <v>83</v>
      </c>
      <c r="D899" s="198"/>
      <c r="E899" s="151">
        <v>12</v>
      </c>
      <c r="F899" s="138">
        <v>30000</v>
      </c>
      <c r="G899" s="113">
        <f>D899*E899*F899</f>
        <v>0</v>
      </c>
      <c r="H899" s="165"/>
      <c r="I899" s="114" t="s">
        <v>562</v>
      </c>
      <c r="J899" s="114" t="str">
        <f>VLOOKUP(I899,Presupuesto!$B$11:$C$565,2,0)</f>
        <v>CONTRATOS ESPECIALES</v>
      </c>
      <c r="K899" s="98" t="str">
        <f t="shared" si="29"/>
        <v>Posgrado</v>
      </c>
      <c r="L899" s="98" t="s">
        <v>393</v>
      </c>
    </row>
    <row r="900" spans="3:12" x14ac:dyDescent="0.25">
      <c r="C900" s="170" t="s">
        <v>58</v>
      </c>
      <c r="D900" s="162"/>
      <c r="E900" s="153">
        <v>0</v>
      </c>
      <c r="F900" s="117">
        <f>IF(E899=0,"",(G899/E899)/12*E899)</f>
        <v>0</v>
      </c>
      <c r="G900" s="97">
        <f>F900</f>
        <v>0</v>
      </c>
      <c r="H900" s="163"/>
      <c r="I900" s="101" t="s">
        <v>562</v>
      </c>
      <c r="J900" s="101" t="str">
        <f>VLOOKUP(I900,Presupuesto!$B$11:$C$565,2,0)</f>
        <v>CONTRATOS ESPECIALES</v>
      </c>
      <c r="K900" s="98" t="str">
        <f t="shared" si="29"/>
        <v>Posgrado</v>
      </c>
      <c r="L900" s="98" t="s">
        <v>392</v>
      </c>
    </row>
    <row r="901" spans="3:12" ht="15.75" thickBot="1" x14ac:dyDescent="0.3">
      <c r="C901" s="171" t="s">
        <v>59</v>
      </c>
      <c r="D901" s="162"/>
      <c r="E901" s="153">
        <v>0</v>
      </c>
      <c r="F901" s="100">
        <f>IF(E899&lt;6,"",((E899-6)/12)*(G899/E899))</f>
        <v>0</v>
      </c>
      <c r="G901" s="97">
        <f>F901</f>
        <v>0</v>
      </c>
      <c r="H901" s="163"/>
      <c r="I901" s="101" t="s">
        <v>562</v>
      </c>
      <c r="J901" s="101" t="str">
        <f>VLOOKUP(I901,Presupuesto!$B$11:$C$565,2,0)</f>
        <v>CONTRATOS ESPECIALES</v>
      </c>
      <c r="K901" s="98" t="str">
        <f t="shared" si="29"/>
        <v>Posgrado</v>
      </c>
      <c r="L901" s="98" t="s">
        <v>397</v>
      </c>
    </row>
    <row r="902" spans="3:12" ht="15.75" thickBot="1" x14ac:dyDescent="0.3">
      <c r="C902" s="139" t="s">
        <v>60</v>
      </c>
      <c r="D902" s="198"/>
      <c r="E902" s="151">
        <v>12</v>
      </c>
      <c r="F902" s="118">
        <v>30000</v>
      </c>
      <c r="G902" s="113">
        <f>D902*E902*F902</f>
        <v>0</v>
      </c>
      <c r="H902" s="165"/>
      <c r="I902" s="114" t="s">
        <v>703</v>
      </c>
      <c r="J902" s="114" t="str">
        <f>VLOOKUP(I902,Presupuesto!$B$11:$C$565,2,0)</f>
        <v>OTROS SERVICIOS TECNICOS Y PROFESIONALES</v>
      </c>
      <c r="K902" s="98" t="str">
        <f t="shared" si="29"/>
        <v>Posgrado</v>
      </c>
      <c r="L902" s="98" t="s">
        <v>392</v>
      </c>
    </row>
    <row r="903" spans="3:12" x14ac:dyDescent="0.25">
      <c r="C903" s="170" t="s">
        <v>58</v>
      </c>
      <c r="D903" s="162"/>
      <c r="E903" s="153">
        <v>0</v>
      </c>
      <c r="F903" s="100">
        <v>0</v>
      </c>
      <c r="G903" s="97">
        <f>F903</f>
        <v>0</v>
      </c>
      <c r="H903" s="163"/>
      <c r="I903" s="101" t="s">
        <v>703</v>
      </c>
      <c r="J903" s="101" t="str">
        <f>VLOOKUP(I903,Presupuesto!$B$11:$C$565,2,0)</f>
        <v>OTROS SERVICIOS TECNICOS Y PROFESIONALES</v>
      </c>
      <c r="K903" s="98" t="str">
        <f t="shared" si="29"/>
        <v>Posgrado</v>
      </c>
      <c r="L903" s="98" t="s">
        <v>392</v>
      </c>
    </row>
    <row r="904" spans="3:12" ht="15.75" thickBot="1" x14ac:dyDescent="0.3">
      <c r="C904" s="171" t="s">
        <v>59</v>
      </c>
      <c r="D904" s="162"/>
      <c r="E904" s="153">
        <v>0</v>
      </c>
      <c r="F904" s="100">
        <v>0</v>
      </c>
      <c r="G904" s="97">
        <f>F904</f>
        <v>0</v>
      </c>
      <c r="H904" s="163"/>
      <c r="I904" s="101" t="s">
        <v>703</v>
      </c>
      <c r="J904" s="101" t="str">
        <f>VLOOKUP(I904,Presupuesto!$B$11:$C$565,2,0)</f>
        <v>OTROS SERVICIOS TECNICOS Y PROFESIONALES</v>
      </c>
      <c r="K904" s="98" t="str">
        <f t="shared" si="29"/>
        <v>Posgrado</v>
      </c>
      <c r="L904" s="98" t="s">
        <v>392</v>
      </c>
    </row>
    <row r="905" spans="3:12" ht="15.75" thickBot="1" x14ac:dyDescent="0.3">
      <c r="C905" s="139" t="s">
        <v>61</v>
      </c>
      <c r="D905" s="198"/>
      <c r="E905" s="151">
        <v>12</v>
      </c>
      <c r="F905" s="118">
        <v>30000</v>
      </c>
      <c r="G905" s="113">
        <f>D905*E905*F905</f>
        <v>0</v>
      </c>
      <c r="H905" s="165"/>
      <c r="I905" s="114" t="s">
        <v>494</v>
      </c>
      <c r="J905" s="114" t="str">
        <f>VLOOKUP(I905,Presupuesto!$B$11:$C$565,2,0)</f>
        <v>SUELDOS Y SALARIOS PERMANENTES</v>
      </c>
      <c r="K905" s="98" t="str">
        <f t="shared" si="29"/>
        <v>Posgrado</v>
      </c>
      <c r="L905" s="98" t="s">
        <v>392</v>
      </c>
    </row>
    <row r="906" spans="3:12" x14ac:dyDescent="0.25">
      <c r="C906" s="170" t="s">
        <v>58</v>
      </c>
      <c r="D906" s="168"/>
      <c r="E906" s="130">
        <v>0</v>
      </c>
      <c r="F906" s="119">
        <f>IF(E905=0,"",(G905/E905)/12*E905)</f>
        <v>0</v>
      </c>
      <c r="G906" s="120">
        <f>F906</f>
        <v>0</v>
      </c>
      <c r="H906" s="163"/>
      <c r="I906" s="101" t="s">
        <v>514</v>
      </c>
      <c r="J906" s="101" t="str">
        <f>VLOOKUP(I906,Presupuesto!$B$11:$C$565,2,0)</f>
        <v>AGUINALDO Y DECIMO CUARTO MES</v>
      </c>
      <c r="K906" s="98" t="str">
        <f t="shared" si="29"/>
        <v>Posgrado</v>
      </c>
      <c r="L906" s="98" t="s">
        <v>392</v>
      </c>
    </row>
    <row r="907" spans="3:12" ht="15.75" thickBot="1" x14ac:dyDescent="0.3">
      <c r="C907" s="172" t="s">
        <v>59</v>
      </c>
      <c r="D907" s="161"/>
      <c r="E907" s="131">
        <v>0</v>
      </c>
      <c r="F907" s="105">
        <f>IF(E905&lt;6,"",((E905-6)/12)*(G905/E905))</f>
        <v>0</v>
      </c>
      <c r="G907" s="105">
        <f>F907</f>
        <v>0</v>
      </c>
      <c r="H907" s="161"/>
      <c r="I907" s="106" t="s">
        <v>517</v>
      </c>
      <c r="J907" s="124" t="str">
        <f>VLOOKUP(I907,Presupuesto!$B$11:$C$565,2,0)</f>
        <v>DECIMOCUARTO MES</v>
      </c>
      <c r="K907" s="106" t="str">
        <f t="shared" si="29"/>
        <v>Posgrado</v>
      </c>
      <c r="L907" s="124" t="s">
        <v>392</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1" t="s">
        <v>390</v>
      </c>
      <c r="D913" s="368"/>
      <c r="E913" s="93"/>
      <c r="F913" s="93"/>
      <c r="G913" s="93"/>
      <c r="H913" s="76"/>
      <c r="I913" s="76"/>
      <c r="J913" s="76"/>
    </row>
    <row r="914" spans="3:12" ht="18.75" x14ac:dyDescent="0.25">
      <c r="C914" s="209"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1"/>
      <c r="E914" s="93"/>
      <c r="F914" s="93"/>
      <c r="G914" s="93"/>
      <c r="H914" s="76"/>
      <c r="I914" s="76"/>
      <c r="J914" s="76"/>
    </row>
    <row r="915" spans="3:12" ht="15.75" thickBot="1" x14ac:dyDescent="0.3">
      <c r="C915" s="176"/>
      <c r="D915" s="31"/>
      <c r="E915" s="93"/>
      <c r="F915" s="93"/>
      <c r="G915" s="93"/>
      <c r="H915" s="76"/>
      <c r="I915" s="76"/>
      <c r="J915" s="76"/>
      <c r="K915" s="152"/>
    </row>
    <row r="916" spans="3:12" ht="30.75" thickBot="1" x14ac:dyDescent="0.3">
      <c r="C916" s="133" t="s">
        <v>44</v>
      </c>
      <c r="D916" s="137" t="s">
        <v>55</v>
      </c>
      <c r="E916" s="169" t="s">
        <v>56</v>
      </c>
      <c r="F916" s="137" t="s">
        <v>57</v>
      </c>
      <c r="G916" s="134" t="s">
        <v>27</v>
      </c>
      <c r="H916" s="132" t="s">
        <v>130</v>
      </c>
      <c r="I916" s="135" t="s">
        <v>46</v>
      </c>
      <c r="J916" s="135" t="s">
        <v>131</v>
      </c>
      <c r="K916" s="135" t="s">
        <v>408</v>
      </c>
      <c r="L916" s="135" t="s">
        <v>409</v>
      </c>
    </row>
    <row r="917" spans="3:12" ht="15.75" thickBot="1" x14ac:dyDescent="0.3">
      <c r="C917" s="136" t="s">
        <v>480</v>
      </c>
      <c r="D917" s="198"/>
      <c r="E917" s="151">
        <v>12</v>
      </c>
      <c r="F917" s="303">
        <f>HLOOKUP($C917,$BZ$2:$CM$3,2,0)</f>
        <v>43674.39</v>
      </c>
      <c r="G917" s="113">
        <f>D917*E917*F917</f>
        <v>0</v>
      </c>
      <c r="H917" s="165"/>
      <c r="I917" s="114" t="s">
        <v>494</v>
      </c>
      <c r="J917" s="114" t="str">
        <f>VLOOKUP(I917,Presupuesto!$B$11:$C$565,2,0)</f>
        <v>SUELDOS Y SALARIOS PERMANENTES</v>
      </c>
      <c r="K917" s="217" t="s">
        <v>1477</v>
      </c>
      <c r="L917" s="98" t="s">
        <v>392</v>
      </c>
    </row>
    <row r="918" spans="3:12" x14ac:dyDescent="0.25">
      <c r="C918" s="170" t="s">
        <v>58</v>
      </c>
      <c r="D918" s="162"/>
      <c r="E918" s="153">
        <v>0</v>
      </c>
      <c r="F918" s="100">
        <f>IF(E917=0,"",(G917/E917)/12*E917)</f>
        <v>0</v>
      </c>
      <c r="G918" s="97">
        <f>F918</f>
        <v>0</v>
      </c>
      <c r="H918" s="163"/>
      <c r="I918" s="116" t="s">
        <v>514</v>
      </c>
      <c r="J918" s="116" t="str">
        <f>VLOOKUP(I918,Presupuesto!$B$11:$C$565,2,0)</f>
        <v>AGUINALDO Y DECIMO CUARTO MES</v>
      </c>
      <c r="K918" s="98" t="str">
        <f t="shared" ref="K918:K949" si="30">$K$917</f>
        <v>Desarrollo del Sistema de Educación Superior</v>
      </c>
      <c r="L918" s="98" t="s">
        <v>410</v>
      </c>
    </row>
    <row r="919" spans="3:12" ht="15.75" thickBot="1" x14ac:dyDescent="0.3">
      <c r="C919" s="171" t="s">
        <v>59</v>
      </c>
      <c r="D919" s="162"/>
      <c r="E919" s="153">
        <v>0</v>
      </c>
      <c r="F919" s="117">
        <f>IF(E917&lt;6,"",((E917-6)/12)*(G917/E917))</f>
        <v>0</v>
      </c>
      <c r="G919" s="97">
        <f>F919</f>
        <v>0</v>
      </c>
      <c r="H919" s="163"/>
      <c r="I919" s="101" t="s">
        <v>517</v>
      </c>
      <c r="J919" s="101" t="str">
        <f>VLOOKUP(I919,Presupuesto!$B$11:$C$565,2,0)</f>
        <v>DECIMOCUARTO MES</v>
      </c>
      <c r="K919" s="98" t="str">
        <f t="shared" si="30"/>
        <v>Desarrollo del Sistema de Educación Superior</v>
      </c>
      <c r="L919" s="98" t="s">
        <v>393</v>
      </c>
    </row>
    <row r="920" spans="3:12" ht="15.75" thickBot="1" x14ac:dyDescent="0.3">
      <c r="C920" s="136" t="s">
        <v>481</v>
      </c>
      <c r="D920" s="198"/>
      <c r="E920" s="151">
        <v>12</v>
      </c>
      <c r="F920" s="303">
        <f>HLOOKUP($C920,$BZ$2:$CM$3,2,0)</f>
        <v>39703.99</v>
      </c>
      <c r="G920" s="113">
        <f>D920*E920*F920</f>
        <v>0</v>
      </c>
      <c r="H920" s="165"/>
      <c r="I920" s="114" t="s">
        <v>494</v>
      </c>
      <c r="J920" s="114" t="str">
        <f>VLOOKUP(I920,Presupuesto!$B$11:$C$565,2,0)</f>
        <v>SUELDOS Y SALARIOS PERMANENTES</v>
      </c>
      <c r="K920" s="98" t="str">
        <f t="shared" si="30"/>
        <v>Desarrollo del Sistema de Educación Superior</v>
      </c>
      <c r="L920" s="98" t="s">
        <v>393</v>
      </c>
    </row>
    <row r="921" spans="3:12" x14ac:dyDescent="0.25">
      <c r="C921" s="170" t="s">
        <v>58</v>
      </c>
      <c r="D921" s="162"/>
      <c r="E921" s="153">
        <v>0</v>
      </c>
      <c r="F921" s="100">
        <f>IF(E920=0,"",(G920/E920)/12*E920)</f>
        <v>0</v>
      </c>
      <c r="G921" s="97">
        <f>F921</f>
        <v>0</v>
      </c>
      <c r="H921" s="163"/>
      <c r="I921" s="116" t="s">
        <v>514</v>
      </c>
      <c r="J921" s="116" t="str">
        <f>VLOOKUP(I921,Presupuesto!$B$11:$C$565,2,0)</f>
        <v>AGUINALDO Y DECIMO CUARTO MES</v>
      </c>
      <c r="K921" s="98" t="str">
        <f t="shared" si="30"/>
        <v>Desarrollo del Sistema de Educación Superior</v>
      </c>
      <c r="L921" s="98" t="s">
        <v>393</v>
      </c>
    </row>
    <row r="922" spans="3:12" ht="15.75" thickBot="1" x14ac:dyDescent="0.3">
      <c r="C922" s="171" t="s">
        <v>59</v>
      </c>
      <c r="D922" s="162"/>
      <c r="E922" s="153">
        <v>0</v>
      </c>
      <c r="F922" s="117">
        <f>IF(E920&lt;6,"",((E920-6)/12)*(G920/E920))</f>
        <v>0</v>
      </c>
      <c r="G922" s="97">
        <f>F922</f>
        <v>0</v>
      </c>
      <c r="H922" s="163"/>
      <c r="I922" s="101" t="s">
        <v>517</v>
      </c>
      <c r="J922" s="101" t="str">
        <f>VLOOKUP(I922,Presupuesto!$B$11:$C$565,2,0)</f>
        <v>DECIMOCUARTO MES</v>
      </c>
      <c r="K922" s="98" t="str">
        <f t="shared" si="30"/>
        <v>Desarrollo del Sistema de Educación Superior</v>
      </c>
      <c r="L922" s="98" t="s">
        <v>393</v>
      </c>
    </row>
    <row r="923" spans="3:12" ht="15.75" thickBot="1" x14ac:dyDescent="0.3">
      <c r="C923" s="136" t="s">
        <v>482</v>
      </c>
      <c r="D923" s="198"/>
      <c r="E923" s="151">
        <v>12</v>
      </c>
      <c r="F923" s="303">
        <f>HLOOKUP($C923,$BZ$2:$CM$3,2,0)</f>
        <v>35733.589999999997</v>
      </c>
      <c r="G923" s="113">
        <f>D923*E923*F923</f>
        <v>0</v>
      </c>
      <c r="H923" s="165"/>
      <c r="I923" s="114" t="s">
        <v>494</v>
      </c>
      <c r="J923" s="114" t="str">
        <f>VLOOKUP(I923,Presupuesto!$B$11:$C$565,2,0)</f>
        <v>SUELDOS Y SALARIOS PERMANENTES</v>
      </c>
      <c r="K923" s="98" t="str">
        <f t="shared" si="30"/>
        <v>Desarrollo del Sistema de Educación Superior</v>
      </c>
      <c r="L923" s="98" t="s">
        <v>393</v>
      </c>
    </row>
    <row r="924" spans="3:12" x14ac:dyDescent="0.25">
      <c r="C924" s="170" t="s">
        <v>58</v>
      </c>
      <c r="D924" s="162"/>
      <c r="E924" s="153">
        <v>0</v>
      </c>
      <c r="F924" s="100">
        <f>IF(E923=0,"",(G923/E923)/12*E923)</f>
        <v>0</v>
      </c>
      <c r="G924" s="97">
        <f>F924</f>
        <v>0</v>
      </c>
      <c r="H924" s="163"/>
      <c r="I924" s="116" t="s">
        <v>514</v>
      </c>
      <c r="J924" s="116" t="str">
        <f>VLOOKUP(I924,Presupuesto!$B$11:$C$565,2,0)</f>
        <v>AGUINALDO Y DECIMO CUARTO MES</v>
      </c>
      <c r="K924" s="98" t="str">
        <f t="shared" si="30"/>
        <v>Desarrollo del Sistema de Educación Superior</v>
      </c>
      <c r="L924" s="98" t="s">
        <v>393</v>
      </c>
    </row>
    <row r="925" spans="3:12" ht="15.75" thickBot="1" x14ac:dyDescent="0.3">
      <c r="C925" s="171" t="s">
        <v>59</v>
      </c>
      <c r="D925" s="162"/>
      <c r="E925" s="153">
        <v>0</v>
      </c>
      <c r="F925" s="117">
        <f>IF(E923&lt;6,"",((E923-6)/12)*(G923/E923))</f>
        <v>0</v>
      </c>
      <c r="G925" s="97">
        <f>F925</f>
        <v>0</v>
      </c>
      <c r="H925" s="163"/>
      <c r="I925" s="101" t="s">
        <v>517</v>
      </c>
      <c r="J925" s="101" t="str">
        <f>VLOOKUP(I925,Presupuesto!$B$11:$C$565,2,0)</f>
        <v>DECIMOCUARTO MES</v>
      </c>
      <c r="K925" s="98" t="str">
        <f t="shared" si="30"/>
        <v>Desarrollo del Sistema de Educación Superior</v>
      </c>
      <c r="L925" s="98" t="s">
        <v>393</v>
      </c>
    </row>
    <row r="926" spans="3:12" ht="15.75" thickBot="1" x14ac:dyDescent="0.3">
      <c r="C926" s="136" t="s">
        <v>483</v>
      </c>
      <c r="D926" s="198"/>
      <c r="E926" s="151">
        <v>12</v>
      </c>
      <c r="F926" s="303">
        <f>HLOOKUP($C926,$BZ$2:$CM$3,2,0)</f>
        <v>31763.19</v>
      </c>
      <c r="G926" s="113">
        <f>D926*E926*F926</f>
        <v>0</v>
      </c>
      <c r="H926" s="165"/>
      <c r="I926" s="114" t="s">
        <v>494</v>
      </c>
      <c r="J926" s="114" t="str">
        <f>VLOOKUP(I926,Presupuesto!$B$11:$C$565,2,0)</f>
        <v>SUELDOS Y SALARIOS PERMANENTES</v>
      </c>
      <c r="K926" s="98" t="str">
        <f t="shared" si="30"/>
        <v>Desarrollo del Sistema de Educación Superior</v>
      </c>
      <c r="L926" s="98" t="s">
        <v>393</v>
      </c>
    </row>
    <row r="927" spans="3:12" x14ac:dyDescent="0.25">
      <c r="C927" s="170" t="s">
        <v>58</v>
      </c>
      <c r="D927" s="162"/>
      <c r="E927" s="153">
        <v>0</v>
      </c>
      <c r="F927" s="100">
        <f>IF(E926=0,"",(G926/E926)/12*E926)</f>
        <v>0</v>
      </c>
      <c r="G927" s="97">
        <f>F927</f>
        <v>0</v>
      </c>
      <c r="H927" s="163"/>
      <c r="I927" s="116" t="s">
        <v>514</v>
      </c>
      <c r="J927" s="116" t="str">
        <f>VLOOKUP(I927,Presupuesto!$B$11:$C$565,2,0)</f>
        <v>AGUINALDO Y DECIMO CUARTO MES</v>
      </c>
      <c r="K927" s="98" t="str">
        <f t="shared" si="30"/>
        <v>Desarrollo del Sistema de Educación Superior</v>
      </c>
      <c r="L927" s="98" t="s">
        <v>393</v>
      </c>
    </row>
    <row r="928" spans="3:12" ht="15.75" thickBot="1" x14ac:dyDescent="0.3">
      <c r="C928" s="171" t="s">
        <v>59</v>
      </c>
      <c r="D928" s="162"/>
      <c r="E928" s="153">
        <v>0</v>
      </c>
      <c r="F928" s="117">
        <f>IF(E926&lt;6,"",((E926-6)/12)*(G926/E926))</f>
        <v>0</v>
      </c>
      <c r="G928" s="97">
        <f>F928</f>
        <v>0</v>
      </c>
      <c r="H928" s="163"/>
      <c r="I928" s="101" t="s">
        <v>517</v>
      </c>
      <c r="J928" s="101" t="str">
        <f>VLOOKUP(I928,Presupuesto!$B$11:$C$565,2,0)</f>
        <v>DECIMOCUARTO MES</v>
      </c>
      <c r="K928" s="98" t="str">
        <f t="shared" si="30"/>
        <v>Desarrollo del Sistema de Educación Superior</v>
      </c>
      <c r="L928" s="98" t="s">
        <v>393</v>
      </c>
    </row>
    <row r="929" spans="3:12" ht="15.75" thickBot="1" x14ac:dyDescent="0.3">
      <c r="C929" s="136" t="s">
        <v>484</v>
      </c>
      <c r="D929" s="198"/>
      <c r="E929" s="151">
        <v>12</v>
      </c>
      <c r="F929" s="303">
        <f>HLOOKUP($C929,$BZ$2:$CM$3,2,0)</f>
        <v>29777.99</v>
      </c>
      <c r="G929" s="113">
        <f>D929*E929*F929</f>
        <v>0</v>
      </c>
      <c r="H929" s="165"/>
      <c r="I929" s="114" t="s">
        <v>494</v>
      </c>
      <c r="J929" s="114" t="str">
        <f>VLOOKUP(I929,Presupuesto!$B$11:$C$565,2,0)</f>
        <v>SUELDOS Y SALARIOS PERMANENTES</v>
      </c>
      <c r="K929" s="98" t="str">
        <f t="shared" si="30"/>
        <v>Desarrollo del Sistema de Educación Superior</v>
      </c>
      <c r="L929" s="98" t="s">
        <v>393</v>
      </c>
    </row>
    <row r="930" spans="3:12" x14ac:dyDescent="0.25">
      <c r="C930" s="170" t="s">
        <v>58</v>
      </c>
      <c r="D930" s="162"/>
      <c r="E930" s="153">
        <v>0</v>
      </c>
      <c r="F930" s="100">
        <f>IF(E929=0,"",(G929/E929)/12*E929)</f>
        <v>0</v>
      </c>
      <c r="G930" s="97">
        <f>F930</f>
        <v>0</v>
      </c>
      <c r="H930" s="163"/>
      <c r="I930" s="116" t="s">
        <v>514</v>
      </c>
      <c r="J930" s="116" t="str">
        <f>VLOOKUP(I930,Presupuesto!$B$11:$C$565,2,0)</f>
        <v>AGUINALDO Y DECIMO CUARTO MES</v>
      </c>
      <c r="K930" s="98" t="str">
        <f t="shared" si="30"/>
        <v>Desarrollo del Sistema de Educación Superior</v>
      </c>
      <c r="L930" s="98" t="s">
        <v>393</v>
      </c>
    </row>
    <row r="931" spans="3:12" ht="15.75" thickBot="1" x14ac:dyDescent="0.3">
      <c r="C931" s="171" t="s">
        <v>59</v>
      </c>
      <c r="D931" s="162"/>
      <c r="E931" s="153">
        <v>0</v>
      </c>
      <c r="F931" s="117">
        <f>IF(E929&lt;6,"",((E929-6)/12)*(G929/E929))</f>
        <v>0</v>
      </c>
      <c r="G931" s="97">
        <f>F931</f>
        <v>0</v>
      </c>
      <c r="H931" s="163"/>
      <c r="I931" s="101" t="s">
        <v>517</v>
      </c>
      <c r="J931" s="101" t="str">
        <f>VLOOKUP(I931,Presupuesto!$B$11:$C$565,2,0)</f>
        <v>DECIMOCUARTO MES</v>
      </c>
      <c r="K931" s="98" t="str">
        <f t="shared" si="30"/>
        <v>Desarrollo del Sistema de Educación Superior</v>
      </c>
      <c r="L931" s="98" t="s">
        <v>393</v>
      </c>
    </row>
    <row r="932" spans="3:12" ht="15.75" thickBot="1" x14ac:dyDescent="0.3">
      <c r="C932" s="136" t="s">
        <v>485</v>
      </c>
      <c r="D932" s="198"/>
      <c r="E932" s="151">
        <v>12</v>
      </c>
      <c r="F932" s="303">
        <f>HLOOKUP($C932,$BZ$2:$CM$3,2,0)</f>
        <v>27792.79</v>
      </c>
      <c r="G932" s="113">
        <f>D932*E932*F932</f>
        <v>0</v>
      </c>
      <c r="H932" s="165"/>
      <c r="I932" s="114" t="s">
        <v>494</v>
      </c>
      <c r="J932" s="114" t="str">
        <f>VLOOKUP(I932,Presupuesto!$B$11:$C$565,2,0)</f>
        <v>SUELDOS Y SALARIOS PERMANENTES</v>
      </c>
      <c r="K932" s="98" t="str">
        <f t="shared" si="30"/>
        <v>Desarrollo del Sistema de Educación Superior</v>
      </c>
      <c r="L932" s="98" t="s">
        <v>393</v>
      </c>
    </row>
    <row r="933" spans="3:12" x14ac:dyDescent="0.25">
      <c r="C933" s="170" t="s">
        <v>58</v>
      </c>
      <c r="D933" s="162"/>
      <c r="E933" s="153">
        <v>0</v>
      </c>
      <c r="F933" s="100">
        <f>IF(E932=0,"",(G932/E932)/12*E932)</f>
        <v>0</v>
      </c>
      <c r="G933" s="97">
        <f>F933</f>
        <v>0</v>
      </c>
      <c r="H933" s="163"/>
      <c r="I933" s="116" t="s">
        <v>514</v>
      </c>
      <c r="J933" s="116" t="str">
        <f>VLOOKUP(I933,Presupuesto!$B$11:$C$565,2,0)</f>
        <v>AGUINALDO Y DECIMO CUARTO MES</v>
      </c>
      <c r="K933" s="98" t="str">
        <f t="shared" si="30"/>
        <v>Desarrollo del Sistema de Educación Superior</v>
      </c>
      <c r="L933" s="98" t="s">
        <v>393</v>
      </c>
    </row>
    <row r="934" spans="3:12" ht="15.75" thickBot="1" x14ac:dyDescent="0.3">
      <c r="C934" s="171" t="s">
        <v>59</v>
      </c>
      <c r="D934" s="162"/>
      <c r="E934" s="153">
        <v>0</v>
      </c>
      <c r="F934" s="117">
        <f>IF(E932&lt;6,"",((E932-6)/12)*(G932/E932))</f>
        <v>0</v>
      </c>
      <c r="G934" s="97">
        <f>F934</f>
        <v>0</v>
      </c>
      <c r="H934" s="163"/>
      <c r="I934" s="101" t="s">
        <v>517</v>
      </c>
      <c r="J934" s="101" t="str">
        <f>VLOOKUP(I934,Presupuesto!$B$11:$C$565,2,0)</f>
        <v>DECIMOCUARTO MES</v>
      </c>
      <c r="K934" s="98" t="str">
        <f t="shared" si="30"/>
        <v>Desarrollo del Sistema de Educación Superior</v>
      </c>
      <c r="L934" s="98" t="s">
        <v>393</v>
      </c>
    </row>
    <row r="935" spans="3:12" ht="15.75" thickBot="1" x14ac:dyDescent="0.3">
      <c r="C935" s="136" t="s">
        <v>486</v>
      </c>
      <c r="D935" s="198"/>
      <c r="E935" s="151">
        <v>12</v>
      </c>
      <c r="F935" s="303">
        <f>HLOOKUP($C935,$BZ$2:$CM$3,2,0)</f>
        <v>18859.39</v>
      </c>
      <c r="G935" s="113">
        <f>D935*E935*F935</f>
        <v>0</v>
      </c>
      <c r="H935" s="165"/>
      <c r="I935" s="114" t="s">
        <v>494</v>
      </c>
      <c r="J935" s="114" t="str">
        <f>VLOOKUP(I935,Presupuesto!$B$11:$C$565,2,0)</f>
        <v>SUELDOS Y SALARIOS PERMANENTES</v>
      </c>
      <c r="K935" s="98" t="str">
        <f t="shared" si="30"/>
        <v>Desarrollo del Sistema de Educación Superior</v>
      </c>
      <c r="L935" s="98" t="s">
        <v>393</v>
      </c>
    </row>
    <row r="936" spans="3:12" x14ac:dyDescent="0.25">
      <c r="C936" s="170" t="s">
        <v>58</v>
      </c>
      <c r="D936" s="162"/>
      <c r="E936" s="153">
        <v>0</v>
      </c>
      <c r="F936" s="100">
        <f>IF(E935=0,"",(G935/E935)/12*E935)</f>
        <v>0</v>
      </c>
      <c r="G936" s="97">
        <f>F936</f>
        <v>0</v>
      </c>
      <c r="H936" s="163"/>
      <c r="I936" s="116" t="s">
        <v>514</v>
      </c>
      <c r="J936" s="116" t="str">
        <f>VLOOKUP(I936,Presupuesto!$B$11:$C$565,2,0)</f>
        <v>AGUINALDO Y DECIMO CUARTO MES</v>
      </c>
      <c r="K936" s="98" t="str">
        <f t="shared" si="30"/>
        <v>Desarrollo del Sistema de Educación Superior</v>
      </c>
      <c r="L936" s="98" t="s">
        <v>393</v>
      </c>
    </row>
    <row r="937" spans="3:12" ht="15.75" thickBot="1" x14ac:dyDescent="0.3">
      <c r="C937" s="171" t="s">
        <v>59</v>
      </c>
      <c r="D937" s="162"/>
      <c r="E937" s="153">
        <v>0</v>
      </c>
      <c r="F937" s="117">
        <f>IF(E935&lt;6,"",((E935-6)/12)*(G935/E935))</f>
        <v>0</v>
      </c>
      <c r="G937" s="97">
        <f>F937</f>
        <v>0</v>
      </c>
      <c r="H937" s="163"/>
      <c r="I937" s="101" t="s">
        <v>517</v>
      </c>
      <c r="J937" s="101" t="str">
        <f>VLOOKUP(I937,Presupuesto!$B$11:$C$565,2,0)</f>
        <v>DECIMOCUARTO MES</v>
      </c>
      <c r="K937" s="98" t="str">
        <f t="shared" si="30"/>
        <v>Desarrollo del Sistema de Educación Superior</v>
      </c>
      <c r="L937" s="98" t="s">
        <v>393</v>
      </c>
    </row>
    <row r="938" spans="3:12" ht="15.75" thickBot="1" x14ac:dyDescent="0.3">
      <c r="C938" s="136" t="s">
        <v>487</v>
      </c>
      <c r="D938" s="198"/>
      <c r="E938" s="151">
        <v>12</v>
      </c>
      <c r="F938" s="303">
        <f>HLOOKUP($C938,$BZ$2:$CM$3,2,0)</f>
        <v>17866.8</v>
      </c>
      <c r="G938" s="113">
        <f>D938*E938*F938</f>
        <v>0</v>
      </c>
      <c r="H938" s="165"/>
      <c r="I938" s="114" t="s">
        <v>494</v>
      </c>
      <c r="J938" s="114" t="str">
        <f>VLOOKUP(I938,Presupuesto!$B$11:$C$565,2,0)</f>
        <v>SUELDOS Y SALARIOS PERMANENTES</v>
      </c>
      <c r="K938" s="98" t="str">
        <f t="shared" si="30"/>
        <v>Desarrollo del Sistema de Educación Superior</v>
      </c>
      <c r="L938" s="98" t="s">
        <v>393</v>
      </c>
    </row>
    <row r="939" spans="3:12" x14ac:dyDescent="0.25">
      <c r="C939" s="170" t="s">
        <v>58</v>
      </c>
      <c r="D939" s="162"/>
      <c r="E939" s="153">
        <v>0</v>
      </c>
      <c r="F939" s="100">
        <f>IF(E938=0,"",(G938/E938)/12*E938)</f>
        <v>0</v>
      </c>
      <c r="G939" s="97">
        <f>F939</f>
        <v>0</v>
      </c>
      <c r="H939" s="163"/>
      <c r="I939" s="116" t="s">
        <v>514</v>
      </c>
      <c r="J939" s="116" t="str">
        <f>VLOOKUP(I939,Presupuesto!$B$11:$C$565,2,0)</f>
        <v>AGUINALDO Y DECIMO CUARTO MES</v>
      </c>
      <c r="K939" s="98" t="str">
        <f t="shared" si="30"/>
        <v>Desarrollo del Sistema de Educación Superior</v>
      </c>
      <c r="L939" s="98" t="s">
        <v>393</v>
      </c>
    </row>
    <row r="940" spans="3:12" ht="15.75" thickBot="1" x14ac:dyDescent="0.3">
      <c r="C940" s="171" t="s">
        <v>59</v>
      </c>
      <c r="D940" s="162"/>
      <c r="E940" s="153">
        <v>0</v>
      </c>
      <c r="F940" s="117">
        <f>IF(E938&lt;6,"",((E938-6)/12)*(G938/E938))</f>
        <v>0</v>
      </c>
      <c r="G940" s="97">
        <f>F940</f>
        <v>0</v>
      </c>
      <c r="H940" s="163"/>
      <c r="I940" s="101" t="s">
        <v>517</v>
      </c>
      <c r="J940" s="101" t="str">
        <f>VLOOKUP(I940,Presupuesto!$B$11:$C$565,2,0)</f>
        <v>DECIMOCUARTO MES</v>
      </c>
      <c r="K940" s="98" t="str">
        <f t="shared" si="30"/>
        <v>Desarrollo del Sistema de Educación Superior</v>
      </c>
      <c r="L940" s="98" t="s">
        <v>393</v>
      </c>
    </row>
    <row r="941" spans="3:12" ht="15.75" thickBot="1" x14ac:dyDescent="0.3">
      <c r="C941" s="136" t="s">
        <v>488</v>
      </c>
      <c r="D941" s="198"/>
      <c r="E941" s="151">
        <v>12</v>
      </c>
      <c r="F941" s="303">
        <f>HLOOKUP($C941,$BZ$2:$CM$3,2,0)</f>
        <v>13896.4</v>
      </c>
      <c r="G941" s="113">
        <f>D941*E941*F941</f>
        <v>0</v>
      </c>
      <c r="H941" s="165"/>
      <c r="I941" s="114" t="s">
        <v>494</v>
      </c>
      <c r="J941" s="114" t="str">
        <f>VLOOKUP(I941,Presupuesto!$B$11:$C$565,2,0)</f>
        <v>SUELDOS Y SALARIOS PERMANENTES</v>
      </c>
      <c r="K941" s="98" t="str">
        <f t="shared" si="30"/>
        <v>Desarrollo del Sistema de Educación Superior</v>
      </c>
      <c r="L941" s="98" t="s">
        <v>393</v>
      </c>
    </row>
    <row r="942" spans="3:12" x14ac:dyDescent="0.25">
      <c r="C942" s="170" t="s">
        <v>58</v>
      </c>
      <c r="D942" s="162"/>
      <c r="E942" s="153">
        <v>0</v>
      </c>
      <c r="F942" s="100">
        <f>IF(E941=0,"",(G941/E941)/12*E941)</f>
        <v>0</v>
      </c>
      <c r="G942" s="97">
        <f>F942</f>
        <v>0</v>
      </c>
      <c r="H942" s="163"/>
      <c r="I942" s="116" t="s">
        <v>514</v>
      </c>
      <c r="J942" s="116" t="str">
        <f>VLOOKUP(I942,Presupuesto!$B$11:$C$565,2,0)</f>
        <v>AGUINALDO Y DECIMO CUARTO MES</v>
      </c>
      <c r="K942" s="98" t="str">
        <f t="shared" si="30"/>
        <v>Desarrollo del Sistema de Educación Superior</v>
      </c>
      <c r="L942" s="98" t="s">
        <v>393</v>
      </c>
    </row>
    <row r="943" spans="3:12" ht="15.75" thickBot="1" x14ac:dyDescent="0.3">
      <c r="C943" s="171" t="s">
        <v>59</v>
      </c>
      <c r="D943" s="162"/>
      <c r="E943" s="153">
        <v>0</v>
      </c>
      <c r="F943" s="117">
        <f>IF(E941&lt;6,"",((E941-6)/12)*(G941/E941))</f>
        <v>0</v>
      </c>
      <c r="G943" s="97">
        <f>F943</f>
        <v>0</v>
      </c>
      <c r="H943" s="163"/>
      <c r="I943" s="101" t="s">
        <v>517</v>
      </c>
      <c r="J943" s="101" t="str">
        <f>VLOOKUP(I943,Presupuesto!$B$11:$C$565,2,0)</f>
        <v>DECIMOCUARTO MES</v>
      </c>
      <c r="K943" s="98" t="str">
        <f t="shared" si="30"/>
        <v>Desarrollo del Sistema de Educación Superior</v>
      </c>
      <c r="L943" s="98" t="s">
        <v>393</v>
      </c>
    </row>
    <row r="944" spans="3:12" ht="15.75" thickBot="1" x14ac:dyDescent="0.3">
      <c r="C944" s="136" t="s">
        <v>489</v>
      </c>
      <c r="D944" s="198"/>
      <c r="E944" s="151">
        <v>12</v>
      </c>
      <c r="F944" s="303">
        <f>HLOOKUP($C944,$BZ$2:$CM$3,2,0)</f>
        <v>15004.09</v>
      </c>
      <c r="G944" s="113">
        <f>D944*E944*F944</f>
        <v>0</v>
      </c>
      <c r="H944" s="165"/>
      <c r="I944" s="114" t="s">
        <v>494</v>
      </c>
      <c r="J944" s="114" t="str">
        <f>VLOOKUP(I944,Presupuesto!$B$11:$C$565,2,0)</f>
        <v>SUELDOS Y SALARIOS PERMANENTES</v>
      </c>
      <c r="K944" s="98" t="str">
        <f t="shared" si="30"/>
        <v>Desarrollo del Sistema de Educación Superior</v>
      </c>
      <c r="L944" s="98" t="s">
        <v>393</v>
      </c>
    </row>
    <row r="945" spans="3:12" x14ac:dyDescent="0.25">
      <c r="C945" s="170" t="s">
        <v>58</v>
      </c>
      <c r="D945" s="162"/>
      <c r="E945" s="153">
        <v>0</v>
      </c>
      <c r="F945" s="100">
        <f>IF(E944=0,"",(G944/E944)/12*E944)</f>
        <v>0</v>
      </c>
      <c r="G945" s="97">
        <f>F945</f>
        <v>0</v>
      </c>
      <c r="H945" s="163"/>
      <c r="I945" s="116" t="s">
        <v>514</v>
      </c>
      <c r="J945" s="116" t="str">
        <f>VLOOKUP(I945,Presupuesto!$B$11:$C$565,2,0)</f>
        <v>AGUINALDO Y DECIMO CUARTO MES</v>
      </c>
      <c r="K945" s="98" t="str">
        <f t="shared" si="30"/>
        <v>Desarrollo del Sistema de Educación Superior</v>
      </c>
      <c r="L945" s="98" t="s">
        <v>393</v>
      </c>
    </row>
    <row r="946" spans="3:12" ht="15.75" thickBot="1" x14ac:dyDescent="0.3">
      <c r="C946" s="171" t="s">
        <v>59</v>
      </c>
      <c r="D946" s="162"/>
      <c r="E946" s="153">
        <v>0</v>
      </c>
      <c r="F946" s="117">
        <f>IF(E944&lt;6,"",((E944-6)/12)*(G944/E944))</f>
        <v>0</v>
      </c>
      <c r="G946" s="97">
        <f>F946</f>
        <v>0</v>
      </c>
      <c r="H946" s="163"/>
      <c r="I946" s="101" t="s">
        <v>517</v>
      </c>
      <c r="J946" s="101" t="str">
        <f>VLOOKUP(I946,Presupuesto!$B$11:$C$565,2,0)</f>
        <v>DECIMOCUARTO MES</v>
      </c>
      <c r="K946" s="98" t="str">
        <f t="shared" si="30"/>
        <v>Desarrollo del Sistema de Educación Superior</v>
      </c>
      <c r="L946" s="98" t="s">
        <v>393</v>
      </c>
    </row>
    <row r="947" spans="3:12" ht="15.75" thickBot="1" x14ac:dyDescent="0.3">
      <c r="C947" s="136" t="s">
        <v>490</v>
      </c>
      <c r="D947" s="198"/>
      <c r="E947" s="151">
        <v>12</v>
      </c>
      <c r="F947" s="303">
        <f>HLOOKUP($C947,$BZ$2:$CM$3,2,0)</f>
        <v>13238.9</v>
      </c>
      <c r="G947" s="113">
        <f>D947*E947*F947</f>
        <v>0</v>
      </c>
      <c r="H947" s="165"/>
      <c r="I947" s="114" t="s">
        <v>494</v>
      </c>
      <c r="J947" s="114" t="str">
        <f>VLOOKUP(I947,Presupuesto!$B$11:$C$565,2,0)</f>
        <v>SUELDOS Y SALARIOS PERMANENTES</v>
      </c>
      <c r="K947" s="98" t="str">
        <f t="shared" si="30"/>
        <v>Desarrollo del Sistema de Educación Superior</v>
      </c>
      <c r="L947" s="98" t="s">
        <v>393</v>
      </c>
    </row>
    <row r="948" spans="3:12" x14ac:dyDescent="0.25">
      <c r="C948" s="170" t="s">
        <v>58</v>
      </c>
      <c r="D948" s="162"/>
      <c r="E948" s="153">
        <v>0</v>
      </c>
      <c r="F948" s="100">
        <f>IF(E947=0,"",(G947/E947)/12*E947)</f>
        <v>0</v>
      </c>
      <c r="G948" s="97">
        <f>F948</f>
        <v>0</v>
      </c>
      <c r="H948" s="163"/>
      <c r="I948" s="116" t="s">
        <v>514</v>
      </c>
      <c r="J948" s="116" t="str">
        <f>VLOOKUP(I948,Presupuesto!$B$11:$C$565,2,0)</f>
        <v>AGUINALDO Y DECIMO CUARTO MES</v>
      </c>
      <c r="K948" s="98" t="str">
        <f t="shared" si="30"/>
        <v>Desarrollo del Sistema de Educación Superior</v>
      </c>
      <c r="L948" s="98" t="s">
        <v>393</v>
      </c>
    </row>
    <row r="949" spans="3:12" ht="15.75" thickBot="1" x14ac:dyDescent="0.3">
      <c r="C949" s="171" t="s">
        <v>59</v>
      </c>
      <c r="D949" s="162"/>
      <c r="E949" s="153">
        <v>0</v>
      </c>
      <c r="F949" s="117">
        <f>IF(E947&lt;6,"",((E947-6)/12)*(G947/E947))</f>
        <v>0</v>
      </c>
      <c r="G949" s="97">
        <f>F949</f>
        <v>0</v>
      </c>
      <c r="H949" s="163"/>
      <c r="I949" s="101" t="s">
        <v>517</v>
      </c>
      <c r="J949" s="101" t="str">
        <f>VLOOKUP(I949,Presupuesto!$B$11:$C$565,2,0)</f>
        <v>DECIMOCUARTO MES</v>
      </c>
      <c r="K949" s="98" t="str">
        <f t="shared" si="30"/>
        <v>Desarrollo del Sistema de Educación Superior</v>
      </c>
      <c r="L949" s="98" t="s">
        <v>393</v>
      </c>
    </row>
    <row r="950" spans="3:12" ht="15.75" thickBot="1" x14ac:dyDescent="0.3">
      <c r="C950" s="136" t="s">
        <v>491</v>
      </c>
      <c r="D950" s="198"/>
      <c r="E950" s="151">
        <v>12</v>
      </c>
      <c r="F950" s="303">
        <f>HLOOKUP($C950,$BZ$2:$CM$3,2,0)</f>
        <v>12356.31</v>
      </c>
      <c r="G950" s="113">
        <f>D950*E950*F950</f>
        <v>0</v>
      </c>
      <c r="H950" s="165"/>
      <c r="I950" s="114" t="s">
        <v>494</v>
      </c>
      <c r="J950" s="114" t="str">
        <f>VLOOKUP(I950,Presupuesto!$B$11:$C$565,2,0)</f>
        <v>SUELDOS Y SALARIOS PERMANENTES</v>
      </c>
      <c r="K950" s="98" t="str">
        <f t="shared" ref="K950:K967" si="31">$K$917</f>
        <v>Desarrollo del Sistema de Educación Superior</v>
      </c>
      <c r="L950" s="98" t="s">
        <v>393</v>
      </c>
    </row>
    <row r="951" spans="3:12" x14ac:dyDescent="0.25">
      <c r="C951" s="170" t="s">
        <v>58</v>
      </c>
      <c r="D951" s="162"/>
      <c r="E951" s="153">
        <v>0</v>
      </c>
      <c r="F951" s="100">
        <f>IF(E950=0,"",(G950/E950)/12*E950)</f>
        <v>0</v>
      </c>
      <c r="G951" s="97">
        <f>F951</f>
        <v>0</v>
      </c>
      <c r="H951" s="163"/>
      <c r="I951" s="116" t="s">
        <v>514</v>
      </c>
      <c r="J951" s="116" t="str">
        <f>VLOOKUP(I951,Presupuesto!$B$11:$C$565,2,0)</f>
        <v>AGUINALDO Y DECIMO CUARTO MES</v>
      </c>
      <c r="K951" s="98" t="str">
        <f t="shared" si="31"/>
        <v>Desarrollo del Sistema de Educación Superior</v>
      </c>
      <c r="L951" s="98" t="s">
        <v>393</v>
      </c>
    </row>
    <row r="952" spans="3:12" ht="15.75" thickBot="1" x14ac:dyDescent="0.3">
      <c r="C952" s="171" t="s">
        <v>59</v>
      </c>
      <c r="D952" s="162"/>
      <c r="E952" s="153">
        <v>0</v>
      </c>
      <c r="F952" s="117">
        <f>IF(E950&lt;6,"",((E950-6)/12)*(G950/E950))</f>
        <v>0</v>
      </c>
      <c r="G952" s="97">
        <f>F952</f>
        <v>0</v>
      </c>
      <c r="H952" s="163"/>
      <c r="I952" s="101" t="s">
        <v>517</v>
      </c>
      <c r="J952" s="101" t="str">
        <f>VLOOKUP(I952,Presupuesto!$B$11:$C$565,2,0)</f>
        <v>DECIMOCUARTO MES</v>
      </c>
      <c r="K952" s="98" t="str">
        <f t="shared" si="31"/>
        <v>Desarrollo del Sistema de Educación Superior</v>
      </c>
      <c r="L952" s="98" t="s">
        <v>393</v>
      </c>
    </row>
    <row r="953" spans="3:12" ht="15.75" thickBot="1" x14ac:dyDescent="0.3">
      <c r="C953" s="136" t="s">
        <v>492</v>
      </c>
      <c r="D953" s="198"/>
      <c r="E953" s="151">
        <v>12</v>
      </c>
      <c r="F953" s="303">
        <f>HLOOKUP($C953,$BZ$2:$CM$3,2,0)</f>
        <v>463.22</v>
      </c>
      <c r="G953" s="113">
        <f>D953*E953*F953</f>
        <v>0</v>
      </c>
      <c r="H953" s="165"/>
      <c r="I953" s="114" t="s">
        <v>494</v>
      </c>
      <c r="J953" s="114" t="str">
        <f>VLOOKUP(I953,Presupuesto!$B$11:$C$565,2,0)</f>
        <v>SUELDOS Y SALARIOS PERMANENTES</v>
      </c>
      <c r="K953" s="98" t="str">
        <f t="shared" si="31"/>
        <v>Desarrollo del Sistema de Educación Superior</v>
      </c>
      <c r="L953" s="98" t="s">
        <v>393</v>
      </c>
    </row>
    <row r="954" spans="3:12" x14ac:dyDescent="0.25">
      <c r="C954" s="170" t="s">
        <v>58</v>
      </c>
      <c r="D954" s="162"/>
      <c r="E954" s="153">
        <v>0</v>
      </c>
      <c r="F954" s="100">
        <f>IF(E953=0,"",(G953/E953)/12*E953)</f>
        <v>0</v>
      </c>
      <c r="G954" s="97">
        <f>F954</f>
        <v>0</v>
      </c>
      <c r="H954" s="163"/>
      <c r="I954" s="116" t="s">
        <v>514</v>
      </c>
      <c r="J954" s="116" t="str">
        <f>VLOOKUP(I954,Presupuesto!$B$11:$C$565,2,0)</f>
        <v>AGUINALDO Y DECIMO CUARTO MES</v>
      </c>
      <c r="K954" s="98" t="str">
        <f t="shared" si="31"/>
        <v>Desarrollo del Sistema de Educación Superior</v>
      </c>
      <c r="L954" s="98" t="s">
        <v>393</v>
      </c>
    </row>
    <row r="955" spans="3:12" ht="15.75" thickBot="1" x14ac:dyDescent="0.3">
      <c r="C955" s="171" t="s">
        <v>59</v>
      </c>
      <c r="D955" s="162"/>
      <c r="E955" s="153">
        <v>0</v>
      </c>
      <c r="F955" s="117">
        <f>IF(E953&lt;6,"",((E953-6)/12)*(G953/E953))</f>
        <v>0</v>
      </c>
      <c r="G955" s="97">
        <f>F955</f>
        <v>0</v>
      </c>
      <c r="H955" s="163"/>
      <c r="I955" s="101" t="s">
        <v>517</v>
      </c>
      <c r="J955" s="101" t="str">
        <f>VLOOKUP(I955,Presupuesto!$B$11:$C$565,2,0)</f>
        <v>DECIMOCUARTO MES</v>
      </c>
      <c r="K955" s="98" t="str">
        <f t="shared" si="31"/>
        <v>Desarrollo del Sistema de Educación Superior</v>
      </c>
      <c r="L955" s="98" t="s">
        <v>393</v>
      </c>
    </row>
    <row r="956" spans="3:12" ht="15.75" thickBot="1" x14ac:dyDescent="0.3">
      <c r="C956" s="136" t="s">
        <v>493</v>
      </c>
      <c r="D956" s="198"/>
      <c r="E956" s="151">
        <v>12</v>
      </c>
      <c r="F956" s="303">
        <f>HLOOKUP($C956,$BZ$2:$CM$3,2,0)</f>
        <v>2007.3</v>
      </c>
      <c r="G956" s="113">
        <f>D956*E956*F956</f>
        <v>0</v>
      </c>
      <c r="H956" s="165"/>
      <c r="I956" s="114" t="s">
        <v>494</v>
      </c>
      <c r="J956" s="114" t="str">
        <f>VLOOKUP(I956,Presupuesto!$B$11:$C$565,2,0)</f>
        <v>SUELDOS Y SALARIOS PERMANENTES</v>
      </c>
      <c r="K956" s="98" t="str">
        <f t="shared" si="31"/>
        <v>Desarrollo del Sistema de Educación Superior</v>
      </c>
      <c r="L956" s="98" t="s">
        <v>393</v>
      </c>
    </row>
    <row r="957" spans="3:12" x14ac:dyDescent="0.25">
      <c r="C957" s="170" t="s">
        <v>58</v>
      </c>
      <c r="D957" s="162"/>
      <c r="E957" s="153">
        <v>0</v>
      </c>
      <c r="F957" s="100">
        <f>IF(E956=0,"",(G956/E956)/12*E956)</f>
        <v>0</v>
      </c>
      <c r="G957" s="97">
        <f>F957</f>
        <v>0</v>
      </c>
      <c r="H957" s="163"/>
      <c r="I957" s="116" t="s">
        <v>514</v>
      </c>
      <c r="J957" s="116" t="str">
        <f>VLOOKUP(I957,Presupuesto!$B$11:$C$565,2,0)</f>
        <v>AGUINALDO Y DECIMO CUARTO MES</v>
      </c>
      <c r="K957" s="98" t="str">
        <f t="shared" si="31"/>
        <v>Desarrollo del Sistema de Educación Superior</v>
      </c>
      <c r="L957" s="98" t="s">
        <v>393</v>
      </c>
    </row>
    <row r="958" spans="3:12" ht="15.75" thickBot="1" x14ac:dyDescent="0.3">
      <c r="C958" s="171" t="s">
        <v>59</v>
      </c>
      <c r="D958" s="162"/>
      <c r="E958" s="153">
        <v>0</v>
      </c>
      <c r="F958" s="117">
        <f>IF(E956&lt;6,"",((E956-6)/12)*(G956/E956))</f>
        <v>0</v>
      </c>
      <c r="G958" s="97">
        <f>F958</f>
        <v>0</v>
      </c>
      <c r="H958" s="163"/>
      <c r="I958" s="101" t="s">
        <v>517</v>
      </c>
      <c r="J958" s="101" t="str">
        <f>VLOOKUP(I958,Presupuesto!$B$11:$C$565,2,0)</f>
        <v>DECIMOCUARTO MES</v>
      </c>
      <c r="K958" s="98" t="str">
        <f t="shared" si="31"/>
        <v>Desarrollo del Sistema de Educación Superior</v>
      </c>
      <c r="L958" s="98" t="s">
        <v>393</v>
      </c>
    </row>
    <row r="959" spans="3:12" ht="15.75" thickBot="1" x14ac:dyDescent="0.3">
      <c r="C959" s="139" t="s">
        <v>83</v>
      </c>
      <c r="D959" s="198"/>
      <c r="E959" s="151">
        <v>12</v>
      </c>
      <c r="F959" s="138">
        <v>30000</v>
      </c>
      <c r="G959" s="113">
        <f>D959*E959*F959</f>
        <v>0</v>
      </c>
      <c r="H959" s="165"/>
      <c r="I959" s="114" t="s">
        <v>562</v>
      </c>
      <c r="J959" s="114" t="str">
        <f>VLOOKUP(I959,Presupuesto!$B$11:$C$565,2,0)</f>
        <v>CONTRATOS ESPECIALES</v>
      </c>
      <c r="K959" s="98" t="str">
        <f t="shared" si="31"/>
        <v>Desarrollo del Sistema de Educación Superior</v>
      </c>
      <c r="L959" s="98" t="s">
        <v>393</v>
      </c>
    </row>
    <row r="960" spans="3:12" x14ac:dyDescent="0.25">
      <c r="C960" s="170" t="s">
        <v>58</v>
      </c>
      <c r="D960" s="162"/>
      <c r="E960" s="153">
        <v>0</v>
      </c>
      <c r="F960" s="117">
        <f>IF(E959=0,"",(G959/E959)/12*E959)</f>
        <v>0</v>
      </c>
      <c r="G960" s="97">
        <f>F960</f>
        <v>0</v>
      </c>
      <c r="H960" s="163"/>
      <c r="I960" s="101" t="s">
        <v>562</v>
      </c>
      <c r="J960" s="101" t="str">
        <f>VLOOKUP(I960,Presupuesto!$B$11:$C$565,2,0)</f>
        <v>CONTRATOS ESPECIALES</v>
      </c>
      <c r="K960" s="98" t="str">
        <f t="shared" si="31"/>
        <v>Desarrollo del Sistema de Educación Superior</v>
      </c>
      <c r="L960" s="98" t="s">
        <v>392</v>
      </c>
    </row>
    <row r="961" spans="3:12" ht="15.75" thickBot="1" x14ac:dyDescent="0.3">
      <c r="C961" s="171" t="s">
        <v>59</v>
      </c>
      <c r="D961" s="162"/>
      <c r="E961" s="153">
        <v>0</v>
      </c>
      <c r="F961" s="100">
        <f>IF(E959&lt;6,"",((E959-6)/12)*(G959/E959))</f>
        <v>0</v>
      </c>
      <c r="G961" s="97">
        <f>F961</f>
        <v>0</v>
      </c>
      <c r="H961" s="163"/>
      <c r="I961" s="101" t="s">
        <v>562</v>
      </c>
      <c r="J961" s="101" t="str">
        <f>VLOOKUP(I961,Presupuesto!$B$11:$C$565,2,0)</f>
        <v>CONTRATOS ESPECIALES</v>
      </c>
      <c r="K961" s="98" t="str">
        <f t="shared" si="31"/>
        <v>Desarrollo del Sistema de Educación Superior</v>
      </c>
      <c r="L961" s="98" t="s">
        <v>397</v>
      </c>
    </row>
    <row r="962" spans="3:12" ht="15.75" thickBot="1" x14ac:dyDescent="0.3">
      <c r="C962" s="139" t="s">
        <v>60</v>
      </c>
      <c r="D962" s="198"/>
      <c r="E962" s="151">
        <v>12</v>
      </c>
      <c r="F962" s="118">
        <v>30000</v>
      </c>
      <c r="G962" s="113">
        <f>D962*E962*F962</f>
        <v>0</v>
      </c>
      <c r="H962" s="165"/>
      <c r="I962" s="114" t="s">
        <v>703</v>
      </c>
      <c r="J962" s="114" t="str">
        <f>VLOOKUP(I962,Presupuesto!$B$11:$C$565,2,0)</f>
        <v>OTROS SERVICIOS TECNICOS Y PROFESIONALES</v>
      </c>
      <c r="K962" s="98" t="str">
        <f t="shared" si="31"/>
        <v>Desarrollo del Sistema de Educación Superior</v>
      </c>
      <c r="L962" s="98" t="s">
        <v>392</v>
      </c>
    </row>
    <row r="963" spans="3:12" x14ac:dyDescent="0.25">
      <c r="C963" s="170" t="s">
        <v>58</v>
      </c>
      <c r="D963" s="162"/>
      <c r="E963" s="153">
        <v>0</v>
      </c>
      <c r="F963" s="100">
        <v>0</v>
      </c>
      <c r="G963" s="97">
        <f>F963</f>
        <v>0</v>
      </c>
      <c r="H963" s="163"/>
      <c r="I963" s="101" t="s">
        <v>703</v>
      </c>
      <c r="J963" s="101" t="str">
        <f>VLOOKUP(I963,Presupuesto!$B$11:$C$565,2,0)</f>
        <v>OTROS SERVICIOS TECNICOS Y PROFESIONALES</v>
      </c>
      <c r="K963" s="98" t="str">
        <f t="shared" si="31"/>
        <v>Desarrollo del Sistema de Educación Superior</v>
      </c>
      <c r="L963" s="98" t="s">
        <v>392</v>
      </c>
    </row>
    <row r="964" spans="3:12" ht="15.75" thickBot="1" x14ac:dyDescent="0.3">
      <c r="C964" s="171" t="s">
        <v>59</v>
      </c>
      <c r="D964" s="162"/>
      <c r="E964" s="153">
        <v>0</v>
      </c>
      <c r="F964" s="100">
        <v>0</v>
      </c>
      <c r="G964" s="97">
        <f>F964</f>
        <v>0</v>
      </c>
      <c r="H964" s="163"/>
      <c r="I964" s="101" t="s">
        <v>703</v>
      </c>
      <c r="J964" s="101" t="str">
        <f>VLOOKUP(I964,Presupuesto!$B$11:$C$565,2,0)</f>
        <v>OTROS SERVICIOS TECNICOS Y PROFESIONALES</v>
      </c>
      <c r="K964" s="98" t="str">
        <f t="shared" si="31"/>
        <v>Desarrollo del Sistema de Educación Superior</v>
      </c>
      <c r="L964" s="98" t="s">
        <v>392</v>
      </c>
    </row>
    <row r="965" spans="3:12" ht="15.75" thickBot="1" x14ac:dyDescent="0.3">
      <c r="C965" s="139" t="s">
        <v>61</v>
      </c>
      <c r="D965" s="198"/>
      <c r="E965" s="151">
        <v>12</v>
      </c>
      <c r="F965" s="118">
        <v>30000</v>
      </c>
      <c r="G965" s="113">
        <f>D965*E965*F965</f>
        <v>0</v>
      </c>
      <c r="H965" s="165"/>
      <c r="I965" s="114" t="s">
        <v>494</v>
      </c>
      <c r="J965" s="114" t="str">
        <f>VLOOKUP(I965,Presupuesto!$B$11:$C$565,2,0)</f>
        <v>SUELDOS Y SALARIOS PERMANENTES</v>
      </c>
      <c r="K965" s="98" t="str">
        <f t="shared" si="31"/>
        <v>Desarrollo del Sistema de Educación Superior</v>
      </c>
      <c r="L965" s="98" t="s">
        <v>392</v>
      </c>
    </row>
    <row r="966" spans="3:12" x14ac:dyDescent="0.25">
      <c r="C966" s="170" t="s">
        <v>58</v>
      </c>
      <c r="D966" s="168"/>
      <c r="E966" s="130">
        <v>0</v>
      </c>
      <c r="F966" s="119">
        <f>IF(E965=0,"",(G965/E965)/12*E965)</f>
        <v>0</v>
      </c>
      <c r="G966" s="120">
        <f>F966</f>
        <v>0</v>
      </c>
      <c r="H966" s="163"/>
      <c r="I966" s="101" t="s">
        <v>514</v>
      </c>
      <c r="J966" s="101" t="str">
        <f>VLOOKUP(I966,Presupuesto!$B$11:$C$565,2,0)</f>
        <v>AGUINALDO Y DECIMO CUARTO MES</v>
      </c>
      <c r="K966" s="98" t="str">
        <f t="shared" si="31"/>
        <v>Desarrollo del Sistema de Educación Superior</v>
      </c>
      <c r="L966" s="98" t="s">
        <v>392</v>
      </c>
    </row>
    <row r="967" spans="3:12" ht="15.75" thickBot="1" x14ac:dyDescent="0.3">
      <c r="C967" s="172" t="s">
        <v>59</v>
      </c>
      <c r="D967" s="161"/>
      <c r="E967" s="131">
        <v>0</v>
      </c>
      <c r="F967" s="105">
        <f>IF(E965&lt;6,"",((E965-6)/12)*(G965/E965))</f>
        <v>0</v>
      </c>
      <c r="G967" s="105">
        <f>F967</f>
        <v>0</v>
      </c>
      <c r="H967" s="161"/>
      <c r="I967" s="106" t="s">
        <v>517</v>
      </c>
      <c r="J967" s="124" t="str">
        <f>VLOOKUP(I967,Presupuesto!$B$11:$C$565,2,0)</f>
        <v>DECIMOCUARTO MES</v>
      </c>
      <c r="K967" s="106" t="str">
        <f t="shared" si="31"/>
        <v>Desarrollo del Sistema de Educación Superior</v>
      </c>
      <c r="L967" s="124" t="s">
        <v>392</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20"/>
  <sheetViews>
    <sheetView showGridLines="0" topLeftCell="A25" zoomScale="84" zoomScaleNormal="84" workbookViewId="0">
      <selection activeCell="K59" sqref="K59"/>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48.140625" style="86" customWidth="1"/>
    <col min="10" max="10" width="22.28515625" style="86" bestFit="1" customWidth="1"/>
    <col min="11" max="11" width="13.42578125" style="86" bestFit="1" customWidth="1"/>
    <col min="12" max="16384" width="11.5703125" style="86"/>
  </cols>
  <sheetData>
    <row r="1" spans="1:555" ht="26.25" hidden="1" x14ac:dyDescent="0.25">
      <c r="A1" s="186" t="s">
        <v>249</v>
      </c>
      <c r="B1" s="189" t="s">
        <v>250</v>
      </c>
      <c r="C1" s="180" t="s">
        <v>251</v>
      </c>
      <c r="D1" s="180" t="s">
        <v>494</v>
      </c>
      <c r="E1" s="180" t="s">
        <v>496</v>
      </c>
      <c r="F1" s="180" t="s">
        <v>498</v>
      </c>
      <c r="G1" s="180" t="s">
        <v>500</v>
      </c>
      <c r="H1" s="180" t="s">
        <v>502</v>
      </c>
      <c r="I1" s="180" t="s">
        <v>504</v>
      </c>
      <c r="J1" s="180" t="s">
        <v>252</v>
      </c>
      <c r="K1" s="180" t="s">
        <v>507</v>
      </c>
      <c r="L1" s="180" t="s">
        <v>253</v>
      </c>
      <c r="M1" s="180" t="s">
        <v>509</v>
      </c>
      <c r="N1" s="180" t="s">
        <v>511</v>
      </c>
      <c r="O1" s="180" t="s">
        <v>513</v>
      </c>
      <c r="P1" s="180" t="s">
        <v>254</v>
      </c>
      <c r="Q1" s="180" t="s">
        <v>514</v>
      </c>
      <c r="R1" s="180" t="s">
        <v>517</v>
      </c>
      <c r="S1" s="180" t="s">
        <v>255</v>
      </c>
      <c r="T1" s="180" t="s">
        <v>519</v>
      </c>
      <c r="U1" s="180" t="s">
        <v>256</v>
      </c>
      <c r="V1" s="180" t="s">
        <v>520</v>
      </c>
      <c r="W1" s="180" t="s">
        <v>521</v>
      </c>
      <c r="X1" s="180" t="s">
        <v>525</v>
      </c>
      <c r="Y1" s="180" t="s">
        <v>272</v>
      </c>
      <c r="Z1" s="180" t="s">
        <v>526</v>
      </c>
      <c r="AA1" s="180" t="s">
        <v>528</v>
      </c>
      <c r="AB1" s="180" t="s">
        <v>530</v>
      </c>
      <c r="AC1" s="180" t="s">
        <v>273</v>
      </c>
      <c r="AD1" s="180" t="s">
        <v>532</v>
      </c>
      <c r="AE1" s="180" t="s">
        <v>534</v>
      </c>
      <c r="AF1" s="180" t="s">
        <v>536</v>
      </c>
      <c r="AG1" s="180" t="s">
        <v>538</v>
      </c>
      <c r="AH1" s="180" t="s">
        <v>248</v>
      </c>
      <c r="AI1" s="180" t="s">
        <v>540</v>
      </c>
      <c r="AJ1" s="189" t="s">
        <v>257</v>
      </c>
      <c r="AK1" s="180" t="s">
        <v>542</v>
      </c>
      <c r="AL1" s="180" t="s">
        <v>258</v>
      </c>
      <c r="AM1" s="180" t="s">
        <v>544</v>
      </c>
      <c r="AN1" s="180" t="s">
        <v>546</v>
      </c>
      <c r="AO1" s="180" t="s">
        <v>259</v>
      </c>
      <c r="AP1" s="180" t="s">
        <v>548</v>
      </c>
      <c r="AQ1" s="180" t="s">
        <v>550</v>
      </c>
      <c r="AR1" s="180" t="s">
        <v>260</v>
      </c>
      <c r="AS1" s="180" t="s">
        <v>551</v>
      </c>
      <c r="AT1" s="180" t="s">
        <v>553</v>
      </c>
      <c r="AU1" s="180" t="s">
        <v>554</v>
      </c>
      <c r="AV1" s="180" t="s">
        <v>555</v>
      </c>
      <c r="AW1" s="180" t="s">
        <v>557</v>
      </c>
      <c r="AX1" s="180" t="s">
        <v>559</v>
      </c>
      <c r="AY1" s="180" t="s">
        <v>560</v>
      </c>
      <c r="AZ1" s="180" t="s">
        <v>261</v>
      </c>
      <c r="BA1" s="180" t="s">
        <v>562</v>
      </c>
      <c r="BB1" s="180" t="s">
        <v>564</v>
      </c>
      <c r="BC1" s="180" t="s">
        <v>566</v>
      </c>
      <c r="BD1" s="180" t="s">
        <v>568</v>
      </c>
      <c r="BE1" s="180" t="s">
        <v>570</v>
      </c>
      <c r="BF1" s="180" t="s">
        <v>572</v>
      </c>
      <c r="BG1" s="180" t="s">
        <v>574</v>
      </c>
      <c r="BH1" s="180" t="s">
        <v>576</v>
      </c>
      <c r="BI1" s="180" t="s">
        <v>274</v>
      </c>
      <c r="BJ1" s="180" t="s">
        <v>578</v>
      </c>
      <c r="BK1" s="180" t="s">
        <v>580</v>
      </c>
      <c r="BL1" s="180" t="s">
        <v>582</v>
      </c>
      <c r="BM1" s="180" t="s">
        <v>584</v>
      </c>
      <c r="BN1" s="180" t="s">
        <v>586</v>
      </c>
      <c r="BO1" s="180" t="s">
        <v>588</v>
      </c>
      <c r="BP1" s="180" t="s">
        <v>590</v>
      </c>
      <c r="BQ1" s="180" t="s">
        <v>592</v>
      </c>
      <c r="BR1" s="180" t="s">
        <v>594</v>
      </c>
      <c r="BS1" s="180" t="s">
        <v>596</v>
      </c>
      <c r="BT1" s="189" t="s">
        <v>262</v>
      </c>
      <c r="BU1" s="180" t="s">
        <v>263</v>
      </c>
      <c r="BV1" s="180" t="s">
        <v>598</v>
      </c>
      <c r="BW1" s="180" t="s">
        <v>264</v>
      </c>
      <c r="BX1" s="180" t="s">
        <v>600</v>
      </c>
      <c r="BY1" s="180" t="s">
        <v>602</v>
      </c>
      <c r="BZ1" s="189" t="s">
        <v>265</v>
      </c>
      <c r="CA1" s="180" t="s">
        <v>266</v>
      </c>
      <c r="CB1" s="180" t="s">
        <v>604</v>
      </c>
      <c r="CC1" s="180" t="s">
        <v>267</v>
      </c>
      <c r="CD1" s="180" t="s">
        <v>606</v>
      </c>
      <c r="CE1" s="180" t="s">
        <v>608</v>
      </c>
      <c r="CF1" s="180" t="s">
        <v>610</v>
      </c>
      <c r="CG1" s="189" t="s">
        <v>268</v>
      </c>
      <c r="CH1" s="180" t="s">
        <v>616</v>
      </c>
      <c r="CI1" s="180" t="s">
        <v>618</v>
      </c>
      <c r="CJ1" s="180" t="s">
        <v>269</v>
      </c>
      <c r="CK1" s="180" t="s">
        <v>612</v>
      </c>
      <c r="CL1" s="180" t="s">
        <v>614</v>
      </c>
      <c r="CM1" s="180" t="s">
        <v>270</v>
      </c>
      <c r="CN1" s="180" t="s">
        <v>620</v>
      </c>
      <c r="CO1" s="180" t="s">
        <v>271</v>
      </c>
      <c r="CP1" s="180" t="s">
        <v>621</v>
      </c>
      <c r="CQ1" s="177" t="s">
        <v>275</v>
      </c>
      <c r="CR1" s="189" t="s">
        <v>276</v>
      </c>
      <c r="CS1" s="180" t="s">
        <v>622</v>
      </c>
      <c r="CT1" s="180" t="s">
        <v>623</v>
      </c>
      <c r="CU1" s="180" t="s">
        <v>625</v>
      </c>
      <c r="CV1" s="180" t="s">
        <v>277</v>
      </c>
      <c r="CW1" s="180" t="s">
        <v>627</v>
      </c>
      <c r="CX1" s="180" t="s">
        <v>629</v>
      </c>
      <c r="CY1" s="180" t="s">
        <v>631</v>
      </c>
      <c r="CZ1" s="180" t="s">
        <v>633</v>
      </c>
      <c r="DA1" s="180" t="s">
        <v>635</v>
      </c>
      <c r="DB1" s="180" t="s">
        <v>637</v>
      </c>
      <c r="DC1" s="189" t="s">
        <v>278</v>
      </c>
      <c r="DD1" s="180" t="s">
        <v>279</v>
      </c>
      <c r="DE1" s="180" t="s">
        <v>639</v>
      </c>
      <c r="DF1" s="180" t="s">
        <v>280</v>
      </c>
      <c r="DG1" s="180" t="s">
        <v>641</v>
      </c>
      <c r="DH1" s="180" t="s">
        <v>643</v>
      </c>
      <c r="DI1" s="180" t="s">
        <v>645</v>
      </c>
      <c r="DJ1" s="180" t="s">
        <v>647</v>
      </c>
      <c r="DK1" s="180" t="s">
        <v>649</v>
      </c>
      <c r="DL1" s="180" t="s">
        <v>651</v>
      </c>
      <c r="DM1" s="180" t="s">
        <v>653</v>
      </c>
      <c r="DN1" s="180" t="s">
        <v>281</v>
      </c>
      <c r="DO1" s="180" t="s">
        <v>655</v>
      </c>
      <c r="DP1" s="180" t="s">
        <v>657</v>
      </c>
      <c r="DQ1" s="180" t="s">
        <v>659</v>
      </c>
      <c r="DR1" s="189" t="s">
        <v>282</v>
      </c>
      <c r="DS1" s="180" t="s">
        <v>661</v>
      </c>
      <c r="DT1" s="180" t="s">
        <v>283</v>
      </c>
      <c r="DU1" s="180" t="s">
        <v>663</v>
      </c>
      <c r="DV1" s="180" t="s">
        <v>284</v>
      </c>
      <c r="DW1" s="180" t="s">
        <v>665</v>
      </c>
      <c r="DX1" s="180" t="s">
        <v>667</v>
      </c>
      <c r="DY1" s="180" t="s">
        <v>669</v>
      </c>
      <c r="DZ1" s="180" t="s">
        <v>671</v>
      </c>
      <c r="EA1" s="180" t="s">
        <v>673</v>
      </c>
      <c r="EB1" s="180" t="s">
        <v>675</v>
      </c>
      <c r="EC1" s="180" t="s">
        <v>677</v>
      </c>
      <c r="ED1" s="180" t="s">
        <v>679</v>
      </c>
      <c r="EE1" s="180" t="s">
        <v>681</v>
      </c>
      <c r="EF1" s="180" t="s">
        <v>683</v>
      </c>
      <c r="EG1" s="180" t="s">
        <v>685</v>
      </c>
      <c r="EH1" s="189" t="s">
        <v>285</v>
      </c>
      <c r="EI1" s="180" t="s">
        <v>687</v>
      </c>
      <c r="EJ1" s="180" t="s">
        <v>286</v>
      </c>
      <c r="EK1" s="180" t="s">
        <v>689</v>
      </c>
      <c r="EL1" s="180" t="s">
        <v>691</v>
      </c>
      <c r="EM1" s="180" t="s">
        <v>287</v>
      </c>
      <c r="EN1" s="180" t="s">
        <v>693</v>
      </c>
      <c r="EO1" s="180" t="s">
        <v>695</v>
      </c>
      <c r="EP1" s="180" t="s">
        <v>288</v>
      </c>
      <c r="EQ1" s="180" t="s">
        <v>697</v>
      </c>
      <c r="ER1" s="180" t="s">
        <v>699</v>
      </c>
      <c r="ES1" s="180" t="s">
        <v>701</v>
      </c>
      <c r="ET1" s="180" t="s">
        <v>289</v>
      </c>
      <c r="EU1" s="180" t="s">
        <v>703</v>
      </c>
      <c r="EV1" s="180" t="s">
        <v>705</v>
      </c>
      <c r="EW1" s="189" t="s">
        <v>290</v>
      </c>
      <c r="EX1" s="180" t="s">
        <v>291</v>
      </c>
      <c r="EY1" s="180" t="s">
        <v>707</v>
      </c>
      <c r="EZ1" s="180" t="s">
        <v>709</v>
      </c>
      <c r="FA1" s="180" t="s">
        <v>711</v>
      </c>
      <c r="FB1" s="180" t="s">
        <v>713</v>
      </c>
      <c r="FC1" s="180" t="s">
        <v>292</v>
      </c>
      <c r="FD1" s="180" t="s">
        <v>715</v>
      </c>
      <c r="FE1" s="180" t="s">
        <v>717</v>
      </c>
      <c r="FF1" s="180" t="s">
        <v>719</v>
      </c>
      <c r="FG1" s="180" t="s">
        <v>721</v>
      </c>
      <c r="FH1" s="180" t="s">
        <v>723</v>
      </c>
      <c r="FI1" s="180" t="s">
        <v>293</v>
      </c>
      <c r="FJ1" s="180" t="s">
        <v>726</v>
      </c>
      <c r="FK1" s="180" t="s">
        <v>294</v>
      </c>
      <c r="FL1" s="180" t="s">
        <v>729</v>
      </c>
      <c r="FM1" s="180" t="s">
        <v>730</v>
      </c>
      <c r="FN1" s="180" t="s">
        <v>732</v>
      </c>
      <c r="FO1" s="180" t="s">
        <v>295</v>
      </c>
      <c r="FP1" s="180" t="s">
        <v>735</v>
      </c>
      <c r="FQ1" s="180" t="s">
        <v>736</v>
      </c>
      <c r="FR1" s="180" t="s">
        <v>738</v>
      </c>
      <c r="FS1" s="180" t="s">
        <v>296</v>
      </c>
      <c r="FT1" s="180" t="s">
        <v>741</v>
      </c>
      <c r="FU1" s="180" t="s">
        <v>743</v>
      </c>
      <c r="FV1" s="180" t="s">
        <v>745</v>
      </c>
      <c r="FW1" s="189" t="s">
        <v>297</v>
      </c>
      <c r="FX1" s="189" t="s">
        <v>298</v>
      </c>
      <c r="FY1" s="180" t="s">
        <v>304</v>
      </c>
      <c r="FZ1" s="180" t="s">
        <v>747</v>
      </c>
      <c r="GA1" s="180" t="s">
        <v>749</v>
      </c>
      <c r="GB1" s="180" t="s">
        <v>751</v>
      </c>
      <c r="GC1" s="180" t="s">
        <v>753</v>
      </c>
      <c r="GD1" s="180" t="s">
        <v>755</v>
      </c>
      <c r="GE1" s="180" t="s">
        <v>757</v>
      </c>
      <c r="GF1" s="189" t="s">
        <v>299</v>
      </c>
      <c r="GG1" s="180" t="s">
        <v>305</v>
      </c>
      <c r="GH1" s="180" t="s">
        <v>759</v>
      </c>
      <c r="GI1" s="180" t="s">
        <v>761</v>
      </c>
      <c r="GJ1" s="180" t="s">
        <v>762</v>
      </c>
      <c r="GK1" s="180" t="s">
        <v>306</v>
      </c>
      <c r="GL1" s="180" t="s">
        <v>765</v>
      </c>
      <c r="GM1" s="180" t="s">
        <v>766</v>
      </c>
      <c r="GN1" s="189" t="s">
        <v>300</v>
      </c>
      <c r="GO1" s="180" t="s">
        <v>301</v>
      </c>
      <c r="GP1" s="180" t="s">
        <v>768</v>
      </c>
      <c r="GQ1" s="180" t="s">
        <v>770</v>
      </c>
      <c r="GR1" s="180" t="s">
        <v>772</v>
      </c>
      <c r="GS1" s="180" t="s">
        <v>774</v>
      </c>
      <c r="GT1" s="180" t="s">
        <v>776</v>
      </c>
      <c r="GU1" s="189" t="s">
        <v>302</v>
      </c>
      <c r="GV1" s="180" t="s">
        <v>303</v>
      </c>
      <c r="GW1" s="180" t="s">
        <v>778</v>
      </c>
      <c r="GX1" s="180" t="s">
        <v>780</v>
      </c>
      <c r="GY1" s="180" t="s">
        <v>782</v>
      </c>
      <c r="GZ1" s="180" t="s">
        <v>784</v>
      </c>
      <c r="HA1" s="180" t="s">
        <v>786</v>
      </c>
      <c r="HB1" s="180" t="s">
        <v>788</v>
      </c>
      <c r="HC1" s="177" t="s">
        <v>307</v>
      </c>
      <c r="HD1" s="189" t="s">
        <v>308</v>
      </c>
      <c r="HE1" s="180" t="s">
        <v>309</v>
      </c>
      <c r="HF1" s="180" t="s">
        <v>790</v>
      </c>
      <c r="HG1" s="180" t="s">
        <v>792</v>
      </c>
      <c r="HH1" s="180" t="s">
        <v>794</v>
      </c>
      <c r="HI1" s="180" t="s">
        <v>796</v>
      </c>
      <c r="HJ1" s="180" t="s">
        <v>310</v>
      </c>
      <c r="HK1" s="180" t="s">
        <v>799</v>
      </c>
      <c r="HL1" s="180" t="s">
        <v>327</v>
      </c>
      <c r="HM1" s="180" t="s">
        <v>837</v>
      </c>
      <c r="HN1" s="180" t="s">
        <v>839</v>
      </c>
      <c r="HO1" s="180" t="s">
        <v>841</v>
      </c>
      <c r="HP1" s="189" t="s">
        <v>311</v>
      </c>
      <c r="HQ1" s="180" t="s">
        <v>801</v>
      </c>
      <c r="HR1" s="180" t="s">
        <v>803</v>
      </c>
      <c r="HS1" s="180" t="s">
        <v>312</v>
      </c>
      <c r="HT1" s="180" t="s">
        <v>806</v>
      </c>
      <c r="HU1" s="180" t="s">
        <v>808</v>
      </c>
      <c r="HV1" s="180" t="s">
        <v>809</v>
      </c>
      <c r="HW1" s="180" t="s">
        <v>811</v>
      </c>
      <c r="HX1" s="189" t="s">
        <v>313</v>
      </c>
      <c r="HY1" s="180" t="s">
        <v>813</v>
      </c>
      <c r="HZ1" s="180" t="s">
        <v>815</v>
      </c>
      <c r="IA1" s="180" t="s">
        <v>817</v>
      </c>
      <c r="IB1" s="180" t="s">
        <v>314</v>
      </c>
      <c r="IC1" s="180" t="s">
        <v>819</v>
      </c>
      <c r="ID1" s="180" t="s">
        <v>821</v>
      </c>
      <c r="IE1" s="180" t="s">
        <v>315</v>
      </c>
      <c r="IF1" s="180" t="s">
        <v>823</v>
      </c>
      <c r="IG1" s="180" t="s">
        <v>825</v>
      </c>
      <c r="IH1" s="180" t="s">
        <v>316</v>
      </c>
      <c r="II1" s="180" t="s">
        <v>827</v>
      </c>
      <c r="IJ1" s="180" t="s">
        <v>829</v>
      </c>
      <c r="IK1" s="180" t="s">
        <v>831</v>
      </c>
      <c r="IL1" s="180" t="s">
        <v>833</v>
      </c>
      <c r="IM1" s="180" t="s">
        <v>317</v>
      </c>
      <c r="IN1" s="180" t="s">
        <v>835</v>
      </c>
      <c r="IO1" s="189" t="s">
        <v>318</v>
      </c>
      <c r="IP1" s="180" t="s">
        <v>843</v>
      </c>
      <c r="IQ1" s="180" t="s">
        <v>845</v>
      </c>
      <c r="IR1" s="180" t="s">
        <v>319</v>
      </c>
      <c r="IS1" s="180" t="s">
        <v>847</v>
      </c>
      <c r="IT1" s="180" t="s">
        <v>849</v>
      </c>
      <c r="IU1" s="180" t="s">
        <v>851</v>
      </c>
      <c r="IV1" s="189" t="s">
        <v>320</v>
      </c>
      <c r="IW1" s="180" t="s">
        <v>853</v>
      </c>
      <c r="IX1" s="180" t="s">
        <v>321</v>
      </c>
      <c r="IY1" s="180" t="s">
        <v>856</v>
      </c>
      <c r="IZ1" s="180" t="s">
        <v>858</v>
      </c>
      <c r="JA1" s="180" t="s">
        <v>860</v>
      </c>
      <c r="JB1" s="180" t="s">
        <v>862</v>
      </c>
      <c r="JC1" s="180" t="s">
        <v>864</v>
      </c>
      <c r="JD1" s="180" t="s">
        <v>866</v>
      </c>
      <c r="JE1" s="180" t="s">
        <v>322</v>
      </c>
      <c r="JF1" s="180" t="s">
        <v>869</v>
      </c>
      <c r="JG1" s="180" t="s">
        <v>871</v>
      </c>
      <c r="JH1" s="180" t="s">
        <v>873</v>
      </c>
      <c r="JI1" s="180" t="s">
        <v>875</v>
      </c>
      <c r="JJ1" s="180" t="s">
        <v>877</v>
      </c>
      <c r="JK1" s="180" t="s">
        <v>879</v>
      </c>
      <c r="JL1" s="180" t="s">
        <v>881</v>
      </c>
      <c r="JM1" s="180" t="s">
        <v>883</v>
      </c>
      <c r="JN1" s="180" t="s">
        <v>323</v>
      </c>
      <c r="JO1" s="180" t="s">
        <v>886</v>
      </c>
      <c r="JP1" s="180" t="s">
        <v>888</v>
      </c>
      <c r="JQ1" s="180" t="s">
        <v>890</v>
      </c>
      <c r="JR1" s="180" t="s">
        <v>892</v>
      </c>
      <c r="JS1" s="180" t="s">
        <v>893</v>
      </c>
      <c r="JT1" s="180" t="s">
        <v>895</v>
      </c>
      <c r="JU1" s="180" t="s">
        <v>897</v>
      </c>
      <c r="JV1" s="180" t="s">
        <v>899</v>
      </c>
      <c r="JW1" s="180" t="s">
        <v>901</v>
      </c>
      <c r="JX1" s="180" t="s">
        <v>903</v>
      </c>
      <c r="JY1" s="180" t="s">
        <v>905</v>
      </c>
      <c r="JZ1" s="180" t="s">
        <v>907</v>
      </c>
      <c r="KA1" s="180" t="s">
        <v>909</v>
      </c>
      <c r="KB1" s="180" t="s">
        <v>911</v>
      </c>
      <c r="KC1" s="180" t="s">
        <v>913</v>
      </c>
      <c r="KD1" s="180" t="s">
        <v>915</v>
      </c>
      <c r="KE1" s="180" t="s">
        <v>917</v>
      </c>
      <c r="KF1" s="180" t="s">
        <v>919</v>
      </c>
      <c r="KG1" s="180" t="s">
        <v>921</v>
      </c>
      <c r="KH1" s="180" t="s">
        <v>923</v>
      </c>
      <c r="KI1" s="180" t="s">
        <v>925</v>
      </c>
      <c r="KJ1" s="180" t="s">
        <v>927</v>
      </c>
      <c r="KK1" s="180" t="s">
        <v>929</v>
      </c>
      <c r="KL1" s="180" t="s">
        <v>931</v>
      </c>
      <c r="KM1" s="180" t="s">
        <v>933</v>
      </c>
      <c r="KN1" s="180" t="s">
        <v>935</v>
      </c>
      <c r="KO1" s="189" t="s">
        <v>324</v>
      </c>
      <c r="KP1" s="180" t="s">
        <v>937</v>
      </c>
      <c r="KQ1" s="180" t="s">
        <v>325</v>
      </c>
      <c r="KR1" s="180" t="s">
        <v>940</v>
      </c>
      <c r="KS1" s="180" t="s">
        <v>942</v>
      </c>
      <c r="KT1" s="180" t="s">
        <v>944</v>
      </c>
      <c r="KU1" s="180" t="s">
        <v>946</v>
      </c>
      <c r="KV1" s="180" t="s">
        <v>326</v>
      </c>
      <c r="KW1" s="180" t="s">
        <v>949</v>
      </c>
      <c r="KX1" s="180" t="s">
        <v>951</v>
      </c>
      <c r="KY1" s="180" t="s">
        <v>953</v>
      </c>
      <c r="KZ1" s="180" t="s">
        <v>955</v>
      </c>
      <c r="LA1" s="180" t="s">
        <v>957</v>
      </c>
      <c r="LB1" s="180" t="s">
        <v>959</v>
      </c>
      <c r="LC1" s="180" t="s">
        <v>961</v>
      </c>
      <c r="LD1" s="177" t="s">
        <v>328</v>
      </c>
      <c r="LE1" s="189" t="s">
        <v>329</v>
      </c>
      <c r="LF1" s="180" t="s">
        <v>330</v>
      </c>
      <c r="LG1" s="180" t="s">
        <v>344</v>
      </c>
      <c r="LH1" s="180" t="s">
        <v>963</v>
      </c>
      <c r="LI1" s="180" t="s">
        <v>965</v>
      </c>
      <c r="LJ1" s="180" t="s">
        <v>967</v>
      </c>
      <c r="LK1" s="180" t="s">
        <v>969</v>
      </c>
      <c r="LL1" s="180" t="s">
        <v>345</v>
      </c>
      <c r="LM1" s="180" t="s">
        <v>971</v>
      </c>
      <c r="LN1" s="180" t="s">
        <v>346</v>
      </c>
      <c r="LO1" s="180" t="s">
        <v>973</v>
      </c>
      <c r="LP1" s="180" t="s">
        <v>331</v>
      </c>
      <c r="LQ1" s="180" t="s">
        <v>975</v>
      </c>
      <c r="LR1" s="180" t="s">
        <v>347</v>
      </c>
      <c r="LS1" s="180" t="s">
        <v>977</v>
      </c>
      <c r="LT1" s="180" t="s">
        <v>979</v>
      </c>
      <c r="LU1" s="180" t="s">
        <v>348</v>
      </c>
      <c r="LV1" s="189" t="s">
        <v>332</v>
      </c>
      <c r="LW1" s="180" t="s">
        <v>333</v>
      </c>
      <c r="LX1" s="180" t="s">
        <v>981</v>
      </c>
      <c r="LY1" s="180" t="s">
        <v>983</v>
      </c>
      <c r="LZ1" s="180" t="s">
        <v>984</v>
      </c>
      <c r="MA1" s="180" t="s">
        <v>986</v>
      </c>
      <c r="MB1" s="180" t="s">
        <v>987</v>
      </c>
      <c r="MC1" s="180" t="s">
        <v>989</v>
      </c>
      <c r="MD1" s="180" t="s">
        <v>991</v>
      </c>
      <c r="ME1" s="180" t="s">
        <v>993</v>
      </c>
      <c r="MF1" s="180" t="s">
        <v>995</v>
      </c>
      <c r="MG1" s="180" t="s">
        <v>334</v>
      </c>
      <c r="MH1" s="180" t="s">
        <v>998</v>
      </c>
      <c r="MI1" s="180" t="s">
        <v>999</v>
      </c>
      <c r="MJ1" s="180" t="s">
        <v>1001</v>
      </c>
      <c r="MK1" s="180" t="s">
        <v>335</v>
      </c>
      <c r="ML1" s="180" t="s">
        <v>1004</v>
      </c>
      <c r="MM1" s="180" t="s">
        <v>1005</v>
      </c>
      <c r="MN1" s="180" t="s">
        <v>1007</v>
      </c>
      <c r="MO1" s="180" t="s">
        <v>1009</v>
      </c>
      <c r="MP1" s="180" t="s">
        <v>336</v>
      </c>
      <c r="MQ1" s="180" t="s">
        <v>1012</v>
      </c>
      <c r="MR1" s="180" t="s">
        <v>1014</v>
      </c>
      <c r="MS1" s="180" t="s">
        <v>1016</v>
      </c>
      <c r="MT1" s="180" t="s">
        <v>1018</v>
      </c>
      <c r="MU1" s="180" t="s">
        <v>337</v>
      </c>
      <c r="MV1" s="180" t="s">
        <v>1021</v>
      </c>
      <c r="MW1" s="180" t="s">
        <v>1023</v>
      </c>
      <c r="MX1" s="180" t="s">
        <v>1025</v>
      </c>
      <c r="MY1" s="180" t="s">
        <v>1027</v>
      </c>
      <c r="MZ1" s="180" t="s">
        <v>1029</v>
      </c>
      <c r="NA1" s="180" t="s">
        <v>1031</v>
      </c>
      <c r="NB1" s="180" t="s">
        <v>1033</v>
      </c>
      <c r="NC1" s="180" t="s">
        <v>1035</v>
      </c>
      <c r="ND1" s="180" t="s">
        <v>1037</v>
      </c>
      <c r="NE1" s="180" t="s">
        <v>1039</v>
      </c>
      <c r="NF1" s="180" t="s">
        <v>1041</v>
      </c>
      <c r="NG1" s="180" t="s">
        <v>1042</v>
      </c>
      <c r="NH1" s="189" t="s">
        <v>338</v>
      </c>
      <c r="NI1" s="180" t="s">
        <v>339</v>
      </c>
      <c r="NJ1" s="180" t="s">
        <v>1044</v>
      </c>
      <c r="NK1" s="180" t="s">
        <v>1046</v>
      </c>
      <c r="NL1" s="180" t="s">
        <v>1048</v>
      </c>
      <c r="NM1" s="180" t="s">
        <v>1050</v>
      </c>
      <c r="NN1" s="189" t="s">
        <v>340</v>
      </c>
      <c r="NO1" s="180" t="s">
        <v>341</v>
      </c>
      <c r="NP1" s="180" t="s">
        <v>1051</v>
      </c>
      <c r="NQ1" s="180" t="s">
        <v>342</v>
      </c>
      <c r="NR1" s="180" t="s">
        <v>1053</v>
      </c>
      <c r="NS1" s="180" t="s">
        <v>1055</v>
      </c>
      <c r="NT1" s="180" t="s">
        <v>343</v>
      </c>
      <c r="NU1" s="180" t="s">
        <v>1057</v>
      </c>
      <c r="NV1" s="177" t="s">
        <v>349</v>
      </c>
      <c r="NW1" s="189" t="s">
        <v>350</v>
      </c>
      <c r="NX1" s="180" t="s">
        <v>351</v>
      </c>
      <c r="NY1" s="180" t="s">
        <v>1060</v>
      </c>
      <c r="NZ1" s="180" t="s">
        <v>1062</v>
      </c>
      <c r="OA1" s="180" t="s">
        <v>352</v>
      </c>
      <c r="OB1" s="180" t="s">
        <v>362</v>
      </c>
      <c r="OC1" s="180" t="s">
        <v>1064</v>
      </c>
      <c r="OD1" s="180" t="s">
        <v>1066</v>
      </c>
      <c r="OE1" s="180" t="s">
        <v>1068</v>
      </c>
      <c r="OF1" s="180" t="s">
        <v>1070</v>
      </c>
      <c r="OG1" s="180" t="s">
        <v>1072</v>
      </c>
      <c r="OH1" s="180" t="s">
        <v>1074</v>
      </c>
      <c r="OI1" s="180" t="s">
        <v>1076</v>
      </c>
      <c r="OJ1" s="180" t="s">
        <v>1078</v>
      </c>
      <c r="OK1" s="180" t="s">
        <v>1080</v>
      </c>
      <c r="OL1" s="180" t="s">
        <v>1082</v>
      </c>
      <c r="OM1" s="180" t="s">
        <v>1084</v>
      </c>
      <c r="ON1" s="180" t="s">
        <v>1086</v>
      </c>
      <c r="OO1" s="180" t="s">
        <v>1088</v>
      </c>
      <c r="OP1" s="180" t="s">
        <v>1090</v>
      </c>
      <c r="OQ1" s="180" t="s">
        <v>1092</v>
      </c>
      <c r="OR1" s="180" t="s">
        <v>1094</v>
      </c>
      <c r="OS1" s="180" t="s">
        <v>1096</v>
      </c>
      <c r="OT1" s="180" t="s">
        <v>1098</v>
      </c>
      <c r="OU1" s="180" t="s">
        <v>1100</v>
      </c>
      <c r="OV1" s="180" t="s">
        <v>1102</v>
      </c>
      <c r="OW1" s="180" t="s">
        <v>1104</v>
      </c>
      <c r="OX1" s="180" t="s">
        <v>1106</v>
      </c>
      <c r="OY1" s="180" t="s">
        <v>363</v>
      </c>
      <c r="OZ1" s="180" t="s">
        <v>1109</v>
      </c>
      <c r="PA1" s="180" t="s">
        <v>1111</v>
      </c>
      <c r="PB1" s="180" t="s">
        <v>1112</v>
      </c>
      <c r="PC1" s="180" t="s">
        <v>1114</v>
      </c>
      <c r="PD1" s="180" t="s">
        <v>1116</v>
      </c>
      <c r="PE1" s="180" t="s">
        <v>1118</v>
      </c>
      <c r="PF1" s="180" t="s">
        <v>1120</v>
      </c>
      <c r="PG1" s="180" t="s">
        <v>1122</v>
      </c>
      <c r="PH1" s="180" t="s">
        <v>1124</v>
      </c>
      <c r="PI1" s="180" t="s">
        <v>1126</v>
      </c>
      <c r="PJ1" s="180" t="s">
        <v>1128</v>
      </c>
      <c r="PK1" s="180" t="s">
        <v>1130</v>
      </c>
      <c r="PL1" s="180" t="s">
        <v>1132</v>
      </c>
      <c r="PM1" s="180" t="s">
        <v>1134</v>
      </c>
      <c r="PN1" s="180" t="s">
        <v>1136</v>
      </c>
      <c r="PO1" s="180" t="s">
        <v>1138</v>
      </c>
      <c r="PP1" s="180" t="s">
        <v>1140</v>
      </c>
      <c r="PQ1" s="180" t="s">
        <v>1142</v>
      </c>
      <c r="PR1" s="180" t="s">
        <v>1144</v>
      </c>
      <c r="PS1" s="180" t="s">
        <v>1146</v>
      </c>
      <c r="PT1" s="180" t="s">
        <v>1148</v>
      </c>
      <c r="PU1" s="180" t="s">
        <v>1150</v>
      </c>
      <c r="PV1" s="180" t="s">
        <v>1152</v>
      </c>
      <c r="PW1" s="180" t="s">
        <v>1154</v>
      </c>
      <c r="PX1" s="180" t="s">
        <v>1156</v>
      </c>
      <c r="PY1" s="180" t="s">
        <v>1158</v>
      </c>
      <c r="PZ1" s="180" t="s">
        <v>353</v>
      </c>
      <c r="QA1" s="180" t="s">
        <v>1160</v>
      </c>
      <c r="QB1" s="180" t="s">
        <v>1162</v>
      </c>
      <c r="QC1" s="180" t="s">
        <v>1164</v>
      </c>
      <c r="QD1" s="180" t="s">
        <v>1166</v>
      </c>
      <c r="QE1" s="180" t="s">
        <v>1168</v>
      </c>
      <c r="QF1" s="189" t="s">
        <v>354</v>
      </c>
      <c r="QG1" s="180" t="s">
        <v>355</v>
      </c>
      <c r="QH1" s="180" t="s">
        <v>1170</v>
      </c>
      <c r="QI1" s="180" t="s">
        <v>1172</v>
      </c>
      <c r="QJ1" s="180" t="s">
        <v>1174</v>
      </c>
      <c r="QK1" s="180" t="s">
        <v>1176</v>
      </c>
      <c r="QL1" s="180" t="s">
        <v>1178</v>
      </c>
      <c r="QM1" s="180" t="s">
        <v>1180</v>
      </c>
      <c r="QN1" s="189" t="s">
        <v>356</v>
      </c>
      <c r="QO1" s="180" t="s">
        <v>1182</v>
      </c>
      <c r="QP1" s="180" t="s">
        <v>357</v>
      </c>
      <c r="QQ1" s="180" t="s">
        <v>364</v>
      </c>
      <c r="QR1" s="180" t="s">
        <v>1184</v>
      </c>
      <c r="QS1" s="180" t="s">
        <v>1186</v>
      </c>
      <c r="QT1" s="180" t="s">
        <v>1188</v>
      </c>
      <c r="QU1" s="180" t="s">
        <v>1190</v>
      </c>
      <c r="QV1" s="180" t="s">
        <v>1192</v>
      </c>
      <c r="QW1" s="180" t="s">
        <v>1194</v>
      </c>
      <c r="QX1" s="180" t="s">
        <v>1196</v>
      </c>
      <c r="QY1" s="180" t="s">
        <v>1198</v>
      </c>
      <c r="QZ1" s="180" t="s">
        <v>1200</v>
      </c>
      <c r="RA1" s="180" t="s">
        <v>1202</v>
      </c>
      <c r="RB1" s="180" t="s">
        <v>1204</v>
      </c>
      <c r="RC1" s="180" t="s">
        <v>1206</v>
      </c>
      <c r="RD1" s="180" t="s">
        <v>1208</v>
      </c>
      <c r="RE1" s="180" t="s">
        <v>1210</v>
      </c>
      <c r="RF1" s="189" t="s">
        <v>358</v>
      </c>
      <c r="RG1" s="180" t="s">
        <v>359</v>
      </c>
      <c r="RH1" s="180" t="s">
        <v>1212</v>
      </c>
      <c r="RI1" s="180" t="s">
        <v>1214</v>
      </c>
      <c r="RJ1" s="189" t="s">
        <v>360</v>
      </c>
      <c r="RK1" s="180" t="s">
        <v>361</v>
      </c>
      <c r="RL1" s="180" t="s">
        <v>1216</v>
      </c>
      <c r="RM1" s="180" t="s">
        <v>1217</v>
      </c>
      <c r="RN1" s="180" t="s">
        <v>1218</v>
      </c>
      <c r="RO1" s="180" t="s">
        <v>1219</v>
      </c>
      <c r="RP1" s="180" t="s">
        <v>1221</v>
      </c>
      <c r="RQ1" s="180" t="s">
        <v>1222</v>
      </c>
      <c r="RR1" s="180" t="s">
        <v>1224</v>
      </c>
      <c r="RS1" s="180" t="s">
        <v>1225</v>
      </c>
      <c r="RT1" s="177" t="s">
        <v>365</v>
      </c>
      <c r="RU1" s="189" t="s">
        <v>366</v>
      </c>
      <c r="RV1" s="180" t="s">
        <v>367</v>
      </c>
      <c r="RW1" s="180" t="s">
        <v>1227</v>
      </c>
      <c r="RX1" s="180" t="s">
        <v>1229</v>
      </c>
      <c r="RY1" s="180" t="s">
        <v>368</v>
      </c>
      <c r="RZ1" s="180" t="s">
        <v>1231</v>
      </c>
      <c r="SA1" s="180" t="s">
        <v>1233</v>
      </c>
      <c r="SB1" s="180" t="s">
        <v>1235</v>
      </c>
      <c r="SC1" s="180" t="s">
        <v>1237</v>
      </c>
      <c r="SD1" s="189" t="s">
        <v>369</v>
      </c>
      <c r="SE1" s="180" t="s">
        <v>370</v>
      </c>
      <c r="SF1" s="180" t="s">
        <v>1239</v>
      </c>
      <c r="SG1" s="180" t="s">
        <v>1241</v>
      </c>
      <c r="SH1" s="180" t="s">
        <v>1243</v>
      </c>
      <c r="SI1" s="180" t="s">
        <v>1245</v>
      </c>
      <c r="SJ1" s="180" t="s">
        <v>1247</v>
      </c>
      <c r="SK1" s="180" t="s">
        <v>1249</v>
      </c>
      <c r="SL1" s="180" t="s">
        <v>1251</v>
      </c>
      <c r="SM1" s="180" t="s">
        <v>1253</v>
      </c>
      <c r="SN1" s="180" t="s">
        <v>1255</v>
      </c>
      <c r="SO1" s="180" t="s">
        <v>1257</v>
      </c>
      <c r="SP1" s="180" t="s">
        <v>1259</v>
      </c>
      <c r="SQ1" s="180" t="s">
        <v>1261</v>
      </c>
      <c r="SR1" s="180" t="s">
        <v>1263</v>
      </c>
      <c r="SS1" s="180" t="s">
        <v>1265</v>
      </c>
      <c r="ST1" s="180" t="s">
        <v>1267</v>
      </c>
      <c r="SU1" s="177" t="s">
        <v>371</v>
      </c>
      <c r="SV1" s="189" t="s">
        <v>372</v>
      </c>
      <c r="SW1" s="180" t="s">
        <v>373</v>
      </c>
      <c r="SX1" s="180" t="s">
        <v>1269</v>
      </c>
      <c r="SY1" s="180" t="s">
        <v>1271</v>
      </c>
      <c r="SZ1" s="180" t="s">
        <v>1273</v>
      </c>
      <c r="TA1" s="180" t="s">
        <v>1275</v>
      </c>
      <c r="TB1" s="180" t="s">
        <v>1277</v>
      </c>
      <c r="TC1" s="180" t="s">
        <v>374</v>
      </c>
      <c r="TD1" s="180" t="s">
        <v>1279</v>
      </c>
      <c r="TE1" s="180" t="s">
        <v>1281</v>
      </c>
      <c r="TF1" s="180" t="s">
        <v>1283</v>
      </c>
      <c r="TG1" s="180" t="s">
        <v>1285</v>
      </c>
      <c r="TH1" s="180" t="s">
        <v>1287</v>
      </c>
      <c r="TI1" s="180" t="s">
        <v>1289</v>
      </c>
      <c r="TJ1" s="189" t="s">
        <v>375</v>
      </c>
      <c r="TK1" s="180" t="s">
        <v>376</v>
      </c>
      <c r="TL1" s="180" t="s">
        <v>377</v>
      </c>
      <c r="TM1" s="180" t="s">
        <v>1291</v>
      </c>
      <c r="TN1" s="180" t="s">
        <v>1293</v>
      </c>
      <c r="TO1" s="180" t="s">
        <v>1294</v>
      </c>
      <c r="TP1" s="180" t="s">
        <v>1296</v>
      </c>
      <c r="TQ1" s="180" t="s">
        <v>1298</v>
      </c>
      <c r="TR1" s="180" t="s">
        <v>1300</v>
      </c>
      <c r="TS1" s="180" t="s">
        <v>1302</v>
      </c>
      <c r="TT1" s="180" t="s">
        <v>1304</v>
      </c>
      <c r="TU1" s="180" t="s">
        <v>1306</v>
      </c>
      <c r="TV1" s="180" t="s">
        <v>1308</v>
      </c>
      <c r="TW1" s="180" t="s">
        <v>1310</v>
      </c>
      <c r="TX1" s="180" t="s">
        <v>1312</v>
      </c>
      <c r="TY1" s="180" t="s">
        <v>1314</v>
      </c>
      <c r="TZ1" s="180" t="s">
        <v>1316</v>
      </c>
      <c r="UA1" s="180" t="s">
        <v>1318</v>
      </c>
      <c r="UB1" s="180" t="s">
        <v>1320</v>
      </c>
      <c r="UC1" s="177" t="s">
        <v>1322</v>
      </c>
      <c r="UD1" s="180" t="s">
        <v>1324</v>
      </c>
      <c r="UE1" s="180" t="s">
        <v>1326</v>
      </c>
      <c r="UF1" s="180" t="s">
        <v>1328</v>
      </c>
      <c r="UG1" s="180" t="s">
        <v>1330</v>
      </c>
      <c r="UH1" s="180" t="s">
        <v>1332</v>
      </c>
      <c r="UI1" s="183"/>
    </row>
    <row r="2" spans="1:555" s="122" customFormat="1" hidden="1" x14ac:dyDescent="0.25">
      <c r="A2" s="122" t="s">
        <v>1355</v>
      </c>
      <c r="B2" s="122" t="s">
        <v>1357</v>
      </c>
      <c r="C2" s="122" t="s">
        <v>469</v>
      </c>
      <c r="D2" s="122" t="s">
        <v>1356</v>
      </c>
      <c r="E2" s="122" t="s">
        <v>1358</v>
      </c>
      <c r="F2" s="122" t="s">
        <v>470</v>
      </c>
      <c r="G2" s="159" t="s">
        <v>1359</v>
      </c>
      <c r="H2" s="122" t="s">
        <v>1360</v>
      </c>
      <c r="I2" s="122" t="s">
        <v>1361</v>
      </c>
      <c r="J2" s="122" t="s">
        <v>1452</v>
      </c>
      <c r="K2" s="122" t="s">
        <v>1362</v>
      </c>
      <c r="L2" s="122" t="s">
        <v>1363</v>
      </c>
      <c r="M2" s="122" t="s">
        <v>1364</v>
      </c>
      <c r="N2" s="122" t="s">
        <v>1365</v>
      </c>
      <c r="O2" s="122" t="s">
        <v>1366</v>
      </c>
      <c r="P2" s="122" t="s">
        <v>1477</v>
      </c>
      <c r="Q2" s="122" t="s">
        <v>1512</v>
      </c>
      <c r="R2" s="461" t="str">
        <f>+Presupuesto!D11</f>
        <v>Recurrente</v>
      </c>
      <c r="S2" s="461" t="str">
        <f>+Presupuesto!E11</f>
        <v>Programa / Proyecto 2017</v>
      </c>
      <c r="U2" s="122" t="s">
        <v>392</v>
      </c>
      <c r="V2" s="122" t="s">
        <v>410</v>
      </c>
      <c r="W2" s="122" t="s">
        <v>393</v>
      </c>
      <c r="X2" s="122" t="s">
        <v>394</v>
      </c>
      <c r="Y2" s="122" t="s">
        <v>395</v>
      </c>
      <c r="Z2" s="122" t="s">
        <v>396</v>
      </c>
      <c r="AA2" s="122" t="s">
        <v>397</v>
      </c>
      <c r="AB2" s="122" t="s">
        <v>398</v>
      </c>
      <c r="AC2" s="122" t="s">
        <v>399</v>
      </c>
      <c r="AD2" s="122" t="s">
        <v>400</v>
      </c>
      <c r="AE2" s="122" t="s">
        <v>401</v>
      </c>
      <c r="AF2" s="122" t="s">
        <v>402</v>
      </c>
      <c r="AH2" s="212" t="s">
        <v>418</v>
      </c>
      <c r="AI2" s="212" t="s">
        <v>419</v>
      </c>
      <c r="AJ2" s="212" t="s">
        <v>420</v>
      </c>
      <c r="AK2" s="212" t="s">
        <v>421</v>
      </c>
      <c r="AL2" s="212" t="s">
        <v>422</v>
      </c>
      <c r="AM2" s="212" t="s">
        <v>425</v>
      </c>
      <c r="AN2" s="212" t="s">
        <v>423</v>
      </c>
      <c r="AO2" s="212" t="s">
        <v>424</v>
      </c>
      <c r="AP2" s="212" t="s">
        <v>426</v>
      </c>
      <c r="AQ2" s="212" t="s">
        <v>427</v>
      </c>
      <c r="AR2" s="212" t="s">
        <v>428</v>
      </c>
      <c r="AS2" s="212" t="s">
        <v>429</v>
      </c>
      <c r="AT2" s="212" t="s">
        <v>430</v>
      </c>
      <c r="AU2" s="212" t="s">
        <v>431</v>
      </c>
      <c r="AV2" s="212" t="s">
        <v>432</v>
      </c>
      <c r="AW2" s="212" t="s">
        <v>433</v>
      </c>
      <c r="AX2" s="212" t="s">
        <v>434</v>
      </c>
      <c r="AY2" s="212" t="s">
        <v>435</v>
      </c>
      <c r="AZ2" s="212" t="s">
        <v>436</v>
      </c>
      <c r="BA2" s="212" t="s">
        <v>437</v>
      </c>
      <c r="BB2" s="212" t="s">
        <v>438</v>
      </c>
      <c r="BC2" s="212" t="s">
        <v>439</v>
      </c>
      <c r="BD2" s="212" t="s">
        <v>440</v>
      </c>
      <c r="BE2" s="212" t="s">
        <v>441</v>
      </c>
      <c r="BF2" s="212" t="s">
        <v>442</v>
      </c>
      <c r="BG2" s="212" t="s">
        <v>443</v>
      </c>
      <c r="BH2" s="212" t="s">
        <v>444</v>
      </c>
      <c r="BI2" s="212" t="s">
        <v>445</v>
      </c>
      <c r="BJ2" s="212" t="s">
        <v>446</v>
      </c>
      <c r="BK2" s="212" t="s">
        <v>447</v>
      </c>
      <c r="BL2" s="212" t="s">
        <v>448</v>
      </c>
      <c r="BM2" s="212" t="s">
        <v>449</v>
      </c>
      <c r="BN2" s="212" t="s">
        <v>450</v>
      </c>
      <c r="BO2" s="212" t="s">
        <v>451</v>
      </c>
      <c r="BP2" s="212" t="s">
        <v>452</v>
      </c>
      <c r="BQ2" s="212" t="s">
        <v>453</v>
      </c>
      <c r="BR2" s="212" t="s">
        <v>454</v>
      </c>
      <c r="BS2" s="212" t="s">
        <v>455</v>
      </c>
      <c r="BT2" s="212" t="s">
        <v>456</v>
      </c>
      <c r="BU2" s="212" t="s">
        <v>457</v>
      </c>
    </row>
    <row r="3" spans="1:555" hidden="1" x14ac:dyDescent="0.25">
      <c r="AH3" s="213">
        <v>2500</v>
      </c>
      <c r="AI3" s="213">
        <v>1900</v>
      </c>
      <c r="AJ3" s="213">
        <v>1650</v>
      </c>
      <c r="AK3" s="213">
        <v>1580</v>
      </c>
      <c r="AL3" s="213">
        <v>2250</v>
      </c>
      <c r="AM3" s="213">
        <v>1650</v>
      </c>
      <c r="AN3" s="213">
        <v>1400</v>
      </c>
      <c r="AO3" s="214">
        <v>1340</v>
      </c>
      <c r="AP3" s="214">
        <v>2000</v>
      </c>
      <c r="AQ3" s="214">
        <v>1400</v>
      </c>
      <c r="AR3" s="214">
        <v>1150</v>
      </c>
      <c r="AS3" s="214">
        <v>1100</v>
      </c>
      <c r="AT3" s="214">
        <v>1750</v>
      </c>
      <c r="AU3" s="214">
        <v>1150</v>
      </c>
      <c r="AV3" s="214">
        <v>900</v>
      </c>
      <c r="AW3" s="214">
        <v>860</v>
      </c>
      <c r="AX3" s="214">
        <v>1200</v>
      </c>
      <c r="AY3" s="122">
        <v>900</v>
      </c>
      <c r="AZ3" s="122">
        <v>650</v>
      </c>
      <c r="BA3" s="122">
        <v>620</v>
      </c>
      <c r="BB3" s="213">
        <f>+'Cuadro Resumen'!C213</f>
        <v>5759.1495000000004</v>
      </c>
      <c r="BC3" s="213">
        <f>+'Cuadro Resumen'!D213</f>
        <v>5307.4515000000001</v>
      </c>
      <c r="BD3" s="213">
        <f>+'Cuadro Resumen'!E213</f>
        <v>6775.47</v>
      </c>
      <c r="BE3" s="213">
        <f>+'Cuadro Resumen'!F213</f>
        <v>6323.7719999999999</v>
      </c>
      <c r="BF3" s="213">
        <f>+'Cuadro Resumen'!C214</f>
        <v>5081.6025</v>
      </c>
      <c r="BG3" s="213">
        <f>+'Cuadro Resumen'!D214</f>
        <v>4629.9045000000006</v>
      </c>
      <c r="BH3" s="213">
        <f>+'Cuadro Resumen'!E214</f>
        <v>6097.9230000000007</v>
      </c>
      <c r="BI3" s="213">
        <f>+'Cuadro Resumen'!F214</f>
        <v>5646.2250000000004</v>
      </c>
      <c r="BJ3" s="214">
        <f>+'Cuadro Resumen'!C215</f>
        <v>4404.0555000000004</v>
      </c>
      <c r="BK3" s="214">
        <f>+'Cuadro Resumen'!D215</f>
        <v>4065.2820000000002</v>
      </c>
      <c r="BL3" s="214">
        <f>+'Cuadro Resumen'!E215</f>
        <v>5420.3760000000002</v>
      </c>
      <c r="BM3" s="214">
        <f>+'Cuadro Resumen'!F215</f>
        <v>4968.6779999999999</v>
      </c>
      <c r="BN3" s="214">
        <f>+'Cuadro Resumen'!C216</f>
        <v>3726.5085000000004</v>
      </c>
      <c r="BO3" s="214">
        <f>+'Cuadro Resumen'!D216</f>
        <v>3387.7350000000001</v>
      </c>
      <c r="BP3" s="214">
        <f>+'Cuadro Resumen'!E216</f>
        <v>4742.8290000000006</v>
      </c>
      <c r="BQ3" s="214">
        <f>+'Cuadro Resumen'!F216</f>
        <v>4404.0555000000004</v>
      </c>
      <c r="BR3" s="214">
        <f>+'Cuadro Resumen'!C217</f>
        <v>3274.8105</v>
      </c>
      <c r="BS3" s="214">
        <f>+'Cuadro Resumen'!D217</f>
        <v>3048.9615000000003</v>
      </c>
      <c r="BT3" s="214">
        <f>+'Cuadro Resumen'!E217</f>
        <v>4178.2065000000002</v>
      </c>
      <c r="BU3" s="214">
        <f>+'Cuadro Resumen'!F217</f>
        <v>3839.433</v>
      </c>
    </row>
    <row r="5" spans="1:555" ht="52.5" x14ac:dyDescent="0.25">
      <c r="C5" s="87" t="s">
        <v>382</v>
      </c>
      <c r="D5" s="460">
        <f>SUMIF(C:C,$C$12,D:D)</f>
        <v>3620900</v>
      </c>
    </row>
    <row r="8" spans="1:555" x14ac:dyDescent="0.25">
      <c r="C8" s="70" t="s">
        <v>62</v>
      </c>
      <c r="D8" s="70"/>
      <c r="E8" s="70"/>
      <c r="F8" s="70"/>
      <c r="G8" s="79"/>
      <c r="H8" s="70"/>
      <c r="I8" s="70"/>
    </row>
    <row r="9" spans="1:555" x14ac:dyDescent="0.25">
      <c r="C9" s="70"/>
      <c r="D9" s="70"/>
      <c r="E9" s="70"/>
      <c r="F9" s="70"/>
      <c r="G9" s="79"/>
      <c r="H9" s="70"/>
      <c r="I9" s="70"/>
    </row>
    <row r="10" spans="1:555" x14ac:dyDescent="0.25">
      <c r="C10" s="70" t="s">
        <v>62</v>
      </c>
      <c r="D10" s="70"/>
      <c r="E10" s="70"/>
      <c r="F10" s="70"/>
      <c r="G10" s="79"/>
      <c r="H10" s="70"/>
      <c r="I10" s="70"/>
      <c r="J10" s="465"/>
      <c r="K10" s="465"/>
      <c r="L10" s="465"/>
    </row>
    <row r="11" spans="1:555" ht="15.75" thickBot="1" x14ac:dyDescent="0.3">
      <c r="B11" s="93"/>
      <c r="C11" s="70"/>
      <c r="D11" s="70"/>
      <c r="E11" s="70"/>
      <c r="F11" s="70"/>
      <c r="G11" s="79"/>
      <c r="H11" s="70"/>
      <c r="I11" s="70"/>
      <c r="J11" s="465"/>
      <c r="K11" s="465"/>
      <c r="L11" s="465"/>
    </row>
    <row r="12" spans="1:555" ht="15.75" thickBot="1" x14ac:dyDescent="0.3">
      <c r="B12" s="93"/>
      <c r="C12" s="29" t="s">
        <v>43</v>
      </c>
      <c r="D12" s="30">
        <f>SUM(F19:F25)</f>
        <v>230100</v>
      </c>
      <c r="E12" s="176"/>
      <c r="F12" s="176"/>
      <c r="G12" s="79"/>
      <c r="H12" s="176"/>
      <c r="I12" s="176"/>
      <c r="J12" s="465"/>
      <c r="K12" s="465"/>
      <c r="L12" s="465"/>
    </row>
    <row r="13" spans="1:555" x14ac:dyDescent="0.25">
      <c r="B13" s="93"/>
      <c r="C13" s="70"/>
      <c r="D13" s="31"/>
      <c r="E13" s="93"/>
      <c r="F13" s="93"/>
      <c r="G13" s="93"/>
      <c r="H13" s="76"/>
      <c r="I13" s="76"/>
      <c r="J13" s="76"/>
      <c r="K13" s="112"/>
      <c r="L13" s="465"/>
    </row>
    <row r="14" spans="1:555" x14ac:dyDescent="0.25">
      <c r="B14" s="93"/>
      <c r="C14" s="70"/>
      <c r="D14" s="31"/>
      <c r="E14" s="93"/>
      <c r="F14" s="93"/>
      <c r="G14" s="93"/>
      <c r="H14" s="76"/>
      <c r="I14" s="76"/>
      <c r="J14" s="76"/>
      <c r="K14" s="112"/>
      <c r="L14" s="465"/>
    </row>
    <row r="15" spans="1:555" ht="15.75" x14ac:dyDescent="0.25">
      <c r="B15" s="93"/>
      <c r="C15" s="201" t="s">
        <v>390</v>
      </c>
      <c r="D15" s="534" t="s">
        <v>1733</v>
      </c>
      <c r="E15" s="93"/>
      <c r="F15" s="93"/>
      <c r="G15" s="93"/>
      <c r="H15" s="76"/>
      <c r="I15" s="76"/>
      <c r="J15" s="76"/>
      <c r="K15" s="112"/>
      <c r="L15" s="465"/>
    </row>
    <row r="16" spans="1:555" ht="18.75" x14ac:dyDescent="0.25">
      <c r="B16" s="93"/>
      <c r="C16" s="209" t="str">
        <f>IFERROR(VLOOKUP(D15,'[1]Desarrollo e Innov. Curricular'!$E:$F,2,FALSE),IFERROR(VLOOKUP(D15,#REF!,2,FALSE),IFERROR(VLOOKUP(D15,#REF!,2,FALSE),IFERROR(VLOOKUP(D15,'[1]Docencia y Profesorado Universi'!$E:$F,2,FALSE),IFERROR(VLOOKUP(D15,'[1]Estudiantes y Graduados'!$E:$F,2,FALSE),IFERROR(VLOOKUP(D15,'[1]Gestion Administrativa'!$E:$F,2,FALSE),IFERROR(VLOOKUP(D15,'[1]Gestión Académica'!$E:$F,2,FALSE),IFERROR(VLOOKUP(D15,'[1]Aseguramiento de la Calidad'!$E:$F,2,FALSE),IFERROR(VLOOKUP(D15,'[1]Gestión del Conocimiento'!$E:$F,2,FALSE),IFERROR(VLOOKUP(D15,'[1]Gobernabilidad y Procesos...'!$E:$F,2,FALSE),IFERROR(VLOOKUP(D15,'[1]Gestión del Talento Humano'!$E:$F,2,FALSE),IFERROR(VLOOKUP(D15,'[1]Internacionalización de la E.S.'!$E:$F,2,FALSE),IFERROR(VLOOKUP(D15,[1]Posgrado!$E:$F,2,FALSE),IFERROR(VLOOKUP(D15,'[1]Cultura de Innovación Insti...'!$E:$F,2,FALSE),VLOOKUP(D15,'[1]Lo Esencial de la Reforma Univ.'!$E:$F,2,0)))))))))))))))</f>
        <v>1-Establecimientos de los criterios de organización y clasificación generando un sistema único para el manejo de  la documentación.                     2- Organizar, Clasificar y Catalogar  la documentación.  3- Normalizar el Sistema de Almacenamiento y Conservación de la Documentación.                         4-Iniciar el proceso de Digitalización y automatización de la información.                      5-Generar la Plataforma de Acceso a los usuario de la documentación del archivo física y virtual.                             6-Establecer las alianzas estratégicas al interno y con otras Instituciones Nacionales e Internacionales para el adecuado desarrollo y obtención de resultado del proyecto.</v>
      </c>
      <c r="D16" s="31"/>
      <c r="E16" s="93"/>
      <c r="F16" s="93"/>
      <c r="G16" s="93"/>
      <c r="H16" s="76"/>
      <c r="I16" s="76"/>
      <c r="J16" s="76"/>
      <c r="K16" s="112"/>
      <c r="L16" s="465"/>
    </row>
    <row r="17" spans="2:12" ht="15.75" thickBot="1" x14ac:dyDescent="0.3">
      <c r="B17" s="93"/>
      <c r="C17" s="70"/>
      <c r="D17" s="31"/>
      <c r="E17" s="93"/>
      <c r="F17" s="93"/>
      <c r="G17" s="93"/>
      <c r="H17" s="76"/>
      <c r="I17" s="76"/>
      <c r="J17" s="76"/>
      <c r="K17" s="112"/>
      <c r="L17" s="465"/>
    </row>
    <row r="18" spans="2:12" ht="32.25" customHeight="1" thickBot="1" x14ac:dyDescent="0.3">
      <c r="B18" s="93"/>
      <c r="C18" s="125" t="s">
        <v>44</v>
      </c>
      <c r="D18" s="127" t="s">
        <v>55</v>
      </c>
      <c r="E18" s="127" t="s">
        <v>57</v>
      </c>
      <c r="F18" s="126" t="s">
        <v>27</v>
      </c>
      <c r="G18" s="132" t="s">
        <v>130</v>
      </c>
      <c r="H18" s="127" t="s">
        <v>46</v>
      </c>
      <c r="I18" s="127" t="s">
        <v>131</v>
      </c>
      <c r="J18" s="127" t="s">
        <v>408</v>
      </c>
      <c r="K18" s="127" t="s">
        <v>409</v>
      </c>
      <c r="L18" s="465"/>
    </row>
    <row r="19" spans="2:12" x14ac:dyDescent="0.25">
      <c r="B19" s="93"/>
      <c r="C19" s="95" t="s">
        <v>63</v>
      </c>
      <c r="D19" s="157">
        <v>2</v>
      </c>
      <c r="E19" s="96">
        <v>3000</v>
      </c>
      <c r="F19" s="97">
        <f>D19*E19</f>
        <v>6000</v>
      </c>
      <c r="G19" s="535" t="s">
        <v>1697</v>
      </c>
      <c r="H19" s="98" t="s">
        <v>983</v>
      </c>
      <c r="I19" s="98" t="str">
        <f>VLOOKUP(H19,[1]Presupuesto!$B$11:$C$565,2,0)</f>
        <v>MUEBLES VARIOS DE OFICINA</v>
      </c>
      <c r="J19" s="217" t="s">
        <v>1362</v>
      </c>
      <c r="K19" s="98" t="s">
        <v>410</v>
      </c>
      <c r="L19" s="465"/>
    </row>
    <row r="20" spans="2:12" x14ac:dyDescent="0.25">
      <c r="B20" s="93"/>
      <c r="C20" s="99" t="s">
        <v>64</v>
      </c>
      <c r="D20" s="150">
        <v>3</v>
      </c>
      <c r="E20" s="100">
        <v>2500</v>
      </c>
      <c r="F20" s="97">
        <f>D20*E20</f>
        <v>7500</v>
      </c>
      <c r="G20" s="535" t="s">
        <v>1697</v>
      </c>
      <c r="H20" s="101" t="s">
        <v>983</v>
      </c>
      <c r="I20" s="98" t="str">
        <f>VLOOKUP(H20,[1]Presupuesto!$B$11:$C$565,2,0)</f>
        <v>MUEBLES VARIOS DE OFICINA</v>
      </c>
      <c r="J20" s="98" t="str">
        <f>$J$19</f>
        <v>Gestión Administrativa y  financiera en apoyo al Desarrollo Académico</v>
      </c>
      <c r="K20" s="98" t="s">
        <v>393</v>
      </c>
      <c r="L20" s="465"/>
    </row>
    <row r="21" spans="2:12" x14ac:dyDescent="0.25">
      <c r="B21" s="93"/>
      <c r="C21" s="99" t="s">
        <v>65</v>
      </c>
      <c r="D21" s="150">
        <v>2</v>
      </c>
      <c r="E21" s="100">
        <v>2300</v>
      </c>
      <c r="F21" s="97">
        <f t="shared" ref="F21:F25" si="0">D21*E21</f>
        <v>4600</v>
      </c>
      <c r="G21" s="535" t="s">
        <v>1697</v>
      </c>
      <c r="H21" s="101" t="s">
        <v>983</v>
      </c>
      <c r="I21" s="98" t="str">
        <f>VLOOKUP(H21,[1]Presupuesto!$B$11:$C$565,2,0)</f>
        <v>MUEBLES VARIOS DE OFICINA</v>
      </c>
      <c r="J21" s="98" t="str">
        <f t="shared" ref="J21:J25" si="1">$J$19</f>
        <v>Gestión Administrativa y  financiera en apoyo al Desarrollo Académico</v>
      </c>
      <c r="K21" s="98" t="s">
        <v>394</v>
      </c>
      <c r="L21" s="465"/>
    </row>
    <row r="22" spans="2:12" x14ac:dyDescent="0.25">
      <c r="B22" s="93"/>
      <c r="C22" s="99" t="s">
        <v>66</v>
      </c>
      <c r="D22" s="150">
        <v>2</v>
      </c>
      <c r="E22" s="100">
        <v>6000</v>
      </c>
      <c r="F22" s="97">
        <f t="shared" si="0"/>
        <v>12000</v>
      </c>
      <c r="G22" s="535" t="s">
        <v>1697</v>
      </c>
      <c r="H22" s="101" t="s">
        <v>983</v>
      </c>
      <c r="I22" s="98" t="str">
        <f>VLOOKUP(H22,[1]Presupuesto!$B$11:$C$565,2,0)</f>
        <v>MUEBLES VARIOS DE OFICINA</v>
      </c>
      <c r="J22" s="98" t="str">
        <f t="shared" si="1"/>
        <v>Gestión Administrativa y  financiera en apoyo al Desarrollo Académico</v>
      </c>
      <c r="K22" s="98" t="s">
        <v>395</v>
      </c>
      <c r="L22" s="465"/>
    </row>
    <row r="23" spans="2:12" x14ac:dyDescent="0.25">
      <c r="B23" s="93"/>
      <c r="C23" s="99" t="s">
        <v>1757</v>
      </c>
      <c r="D23" s="150"/>
      <c r="E23" s="100">
        <v>25000</v>
      </c>
      <c r="F23" s="97">
        <f t="shared" si="0"/>
        <v>0</v>
      </c>
      <c r="G23" s="535" t="s">
        <v>1697</v>
      </c>
      <c r="H23" s="101" t="s">
        <v>983</v>
      </c>
      <c r="I23" s="98" t="str">
        <f>VLOOKUP(H23,[1]Presupuesto!$B$11:$C$565,2,0)</f>
        <v>MUEBLES VARIOS DE OFICINA</v>
      </c>
      <c r="J23" s="98" t="str">
        <f t="shared" si="1"/>
        <v>Gestión Administrativa y  financiera en apoyo al Desarrollo Académico</v>
      </c>
      <c r="K23" s="98" t="s">
        <v>396</v>
      </c>
      <c r="L23" s="465"/>
    </row>
    <row r="24" spans="2:12" x14ac:dyDescent="0.25">
      <c r="B24" s="93"/>
      <c r="C24" s="99" t="s">
        <v>1758</v>
      </c>
      <c r="D24" s="150">
        <v>1</v>
      </c>
      <c r="E24" s="100">
        <v>200000</v>
      </c>
      <c r="F24" s="97">
        <f t="shared" si="0"/>
        <v>200000</v>
      </c>
      <c r="G24" s="535" t="s">
        <v>1697</v>
      </c>
      <c r="H24" s="469" t="s">
        <v>1012</v>
      </c>
      <c r="I24" s="98" t="str">
        <f>VLOOKUP(H24,[1]Presupuesto!$B$11:$C$565,2,0)</f>
        <v>EQUIPO DE COMPUTACION</v>
      </c>
      <c r="J24" s="98" t="str">
        <f t="shared" si="1"/>
        <v>Gestión Administrativa y  financiera en apoyo al Desarrollo Académico</v>
      </c>
      <c r="K24" s="98" t="s">
        <v>397</v>
      </c>
      <c r="L24" s="465"/>
    </row>
    <row r="25" spans="2:12" x14ac:dyDescent="0.25">
      <c r="B25" s="93"/>
      <c r="C25" s="99" t="s">
        <v>1764</v>
      </c>
      <c r="D25" s="546">
        <v>1</v>
      </c>
      <c r="E25" s="547"/>
      <c r="F25" s="549">
        <f t="shared" si="0"/>
        <v>0</v>
      </c>
      <c r="G25" s="535" t="s">
        <v>1697</v>
      </c>
      <c r="H25" s="101" t="s">
        <v>998</v>
      </c>
      <c r="I25" s="98" t="str">
        <f>VLOOKUP(H25,[1]Presupuesto!$B$11:$C$565,2,0)</f>
        <v>EQUIPO DE TRANSPORTE TRACCION Y ELEVACION</v>
      </c>
      <c r="J25" s="98" t="str">
        <f t="shared" si="1"/>
        <v>Gestión Administrativa y  financiera en apoyo al Desarrollo Académico</v>
      </c>
      <c r="K25" s="98" t="s">
        <v>398</v>
      </c>
      <c r="L25" s="465"/>
    </row>
    <row r="26" spans="2:12" x14ac:dyDescent="0.25">
      <c r="B26" s="93"/>
      <c r="C26" s="465"/>
      <c r="D26" s="465"/>
      <c r="E26" s="465"/>
      <c r="F26" s="465"/>
      <c r="G26" s="452"/>
      <c r="H26" s="465"/>
      <c r="I26" s="465"/>
      <c r="J26" s="465"/>
      <c r="K26" s="465"/>
      <c r="L26" s="465"/>
    </row>
    <row r="27" spans="2:12" x14ac:dyDescent="0.25">
      <c r="B27" s="93"/>
      <c r="C27" s="465"/>
      <c r="D27" s="465"/>
      <c r="E27" s="465"/>
      <c r="F27" s="465"/>
      <c r="G27" s="452"/>
      <c r="H27" s="465"/>
      <c r="I27" s="465"/>
      <c r="J27" s="465"/>
      <c r="K27" s="465"/>
      <c r="L27" s="465"/>
    </row>
    <row r="28" spans="2:12" x14ac:dyDescent="0.25">
      <c r="C28" s="465"/>
      <c r="D28" s="465"/>
      <c r="E28" s="465"/>
      <c r="F28" s="465"/>
      <c r="G28" s="452"/>
      <c r="H28" s="465"/>
      <c r="I28" s="465"/>
      <c r="J28" s="465"/>
      <c r="K28" s="465"/>
      <c r="L28" s="465"/>
    </row>
    <row r="29" spans="2:12" x14ac:dyDescent="0.25">
      <c r="C29" s="70" t="s">
        <v>62</v>
      </c>
      <c r="D29" s="70"/>
      <c r="E29" s="70"/>
      <c r="F29" s="70"/>
      <c r="G29" s="79"/>
      <c r="H29" s="70"/>
      <c r="I29" s="70"/>
      <c r="J29" s="465"/>
      <c r="K29" s="465"/>
      <c r="L29" s="465"/>
    </row>
    <row r="30" spans="2:12" ht="15.75" thickBot="1" x14ac:dyDescent="0.3">
      <c r="C30" s="70"/>
      <c r="D30" s="70"/>
      <c r="E30" s="70"/>
      <c r="F30" s="70"/>
      <c r="G30" s="79"/>
      <c r="H30" s="70"/>
      <c r="I30" s="70"/>
      <c r="J30" s="465"/>
      <c r="K30" s="465"/>
      <c r="L30" s="465"/>
    </row>
    <row r="31" spans="2:12" ht="15.75" thickBot="1" x14ac:dyDescent="0.3">
      <c r="C31" s="29" t="s">
        <v>43</v>
      </c>
      <c r="D31" s="30">
        <f>SUM(F38:F49)</f>
        <v>3390800</v>
      </c>
      <c r="E31" s="176"/>
      <c r="F31" s="176"/>
      <c r="G31" s="79"/>
      <c r="H31" s="176"/>
      <c r="I31" s="176"/>
      <c r="J31" s="465"/>
      <c r="K31" s="465"/>
      <c r="L31" s="465"/>
    </row>
    <row r="32" spans="2:12" x14ac:dyDescent="0.25">
      <c r="C32" s="70"/>
      <c r="D32" s="31"/>
      <c r="E32" s="93"/>
      <c r="F32" s="93"/>
      <c r="G32" s="93"/>
      <c r="H32" s="76"/>
      <c r="I32" s="76"/>
      <c r="J32" s="76"/>
      <c r="K32" s="112"/>
      <c r="L32" s="465"/>
    </row>
    <row r="33" spans="3:12" x14ac:dyDescent="0.25">
      <c r="C33" s="70"/>
      <c r="D33" s="31"/>
      <c r="E33" s="93"/>
      <c r="F33" s="93"/>
      <c r="G33" s="93"/>
      <c r="H33" s="76"/>
      <c r="I33" s="76"/>
      <c r="J33" s="76"/>
      <c r="K33" s="112"/>
      <c r="L33" s="465"/>
    </row>
    <row r="34" spans="3:12" ht="15.75" x14ac:dyDescent="0.25">
      <c r="C34" s="201" t="s">
        <v>390</v>
      </c>
      <c r="D34" s="534" t="s">
        <v>1727</v>
      </c>
      <c r="E34" s="93"/>
      <c r="F34" s="93"/>
      <c r="G34" s="93"/>
      <c r="H34" s="76"/>
      <c r="I34" s="76"/>
      <c r="J34" s="76"/>
      <c r="K34" s="112"/>
      <c r="L34" s="465"/>
    </row>
    <row r="35" spans="3:12" ht="18.75" x14ac:dyDescent="0.25">
      <c r="C35" s="209" t="str">
        <f>IFERROR(VLOOKUP(D34,'[1]Desarrollo e Innov. Curricular'!$E:$F,2,FALSE),IFERROR(VLOOKUP(D34,#REF!,2,FALSE),IFERROR(VLOOKUP(D34,#REF!,2,FALSE),IFERROR(VLOOKUP(D34,'[1]Docencia y Profesorado Universi'!$E:$F,2,FALSE),IFERROR(VLOOKUP(D34,'[1]Estudiantes y Graduados'!$E:$F,2,FALSE),IFERROR(VLOOKUP(D34,'[1]Gestion Administrativa'!$E:$F,2,FALSE),IFERROR(VLOOKUP(D34,'[1]Gestión Académica'!$E:$F,2,FALSE),IFERROR(VLOOKUP(D34,'[1]Aseguramiento de la Calidad'!$E:$F,2,FALSE),IFERROR(VLOOKUP(D34,'[1]Gestión del Conocimiento'!$E:$F,2,FALSE),IFERROR(VLOOKUP(D34,'[1]Gobernabilidad y Procesos...'!$E:$F,2,FALSE),IFERROR(VLOOKUP(D34,'[1]Gestión del Talento Humano'!$E:$F,2,FALSE),IFERROR(VLOOKUP(D34,'[1]Internacionalización de la E.S.'!$E:$F,2,FALSE),IFERROR(VLOOKUP(D34,[1]Posgrado!$E:$F,2,FALSE),IFERROR(VLOOKUP(D34,'[1]Cultura de Innovación Insti...'!$E:$F,2,FALSE),VLOOKUP(D34,'[1]Lo Esencial de la Reforma Univ.'!$E:$F,2,0)))))))))))))))</f>
        <v xml:space="preserve">Solicitud de Compra de materiales y equipo actualizados como tecnologico (computadoras, scaner, fotocopiadora, planta electrica, cartuchos de tintas, sillas, mesas, etc.) </v>
      </c>
      <c r="D35" s="31"/>
      <c r="E35" s="93"/>
      <c r="F35" s="93"/>
      <c r="G35" s="93"/>
      <c r="H35" s="76"/>
      <c r="I35" s="76"/>
      <c r="J35" s="76"/>
      <c r="K35" s="112"/>
      <c r="L35" s="465"/>
    </row>
    <row r="36" spans="3:12" ht="15.75" thickBot="1" x14ac:dyDescent="0.3">
      <c r="C36" s="70"/>
      <c r="D36" s="31"/>
      <c r="E36" s="93"/>
      <c r="F36" s="93"/>
      <c r="G36" s="93"/>
      <c r="H36" s="76"/>
      <c r="I36" s="76"/>
      <c r="J36" s="76"/>
      <c r="K36" s="112"/>
      <c r="L36" s="465"/>
    </row>
    <row r="37" spans="3:12" ht="30.75" thickBot="1" x14ac:dyDescent="0.3">
      <c r="C37" s="125" t="s">
        <v>44</v>
      </c>
      <c r="D37" s="127" t="s">
        <v>55</v>
      </c>
      <c r="E37" s="127" t="s">
        <v>57</v>
      </c>
      <c r="F37" s="126" t="s">
        <v>27</v>
      </c>
      <c r="G37" s="132" t="s">
        <v>130</v>
      </c>
      <c r="H37" s="127" t="s">
        <v>46</v>
      </c>
      <c r="I37" s="127" t="s">
        <v>131</v>
      </c>
      <c r="J37" s="127" t="s">
        <v>408</v>
      </c>
      <c r="K37" s="127" t="s">
        <v>409</v>
      </c>
      <c r="L37" s="465"/>
    </row>
    <row r="38" spans="3:12" x14ac:dyDescent="0.25">
      <c r="C38" s="95" t="s">
        <v>63</v>
      </c>
      <c r="D38" s="157">
        <v>8</v>
      </c>
      <c r="E38" s="96">
        <v>3000</v>
      </c>
      <c r="F38" s="97">
        <f>D38*E38</f>
        <v>24000</v>
      </c>
      <c r="G38" s="535" t="s">
        <v>1697</v>
      </c>
      <c r="H38" s="98" t="s">
        <v>984</v>
      </c>
      <c r="I38" s="98" t="str">
        <f>VLOOKUP(H38,[1]Presupuesto!$B$11:$C$565,2,0)</f>
        <v>EQUIPOS VARIOS DE OFICINA</v>
      </c>
      <c r="J38" s="217" t="s">
        <v>1362</v>
      </c>
      <c r="K38" s="98" t="s">
        <v>393</v>
      </c>
      <c r="L38" s="465"/>
    </row>
    <row r="39" spans="3:12" x14ac:dyDescent="0.25">
      <c r="C39" s="99" t="s">
        <v>64</v>
      </c>
      <c r="D39" s="150">
        <v>30</v>
      </c>
      <c r="E39" s="100">
        <v>2500</v>
      </c>
      <c r="F39" s="97">
        <f>D39*E39</f>
        <v>75000</v>
      </c>
      <c r="G39" s="535" t="s">
        <v>1697</v>
      </c>
      <c r="H39" s="98" t="s">
        <v>984</v>
      </c>
      <c r="I39" s="98" t="str">
        <f>VLOOKUP(H39,[1]Presupuesto!$B$11:$C$565,2,0)</f>
        <v>EQUIPOS VARIOS DE OFICINA</v>
      </c>
      <c r="J39" s="98" t="str">
        <f>$J$38</f>
        <v>Gestión Administrativa y  financiera en apoyo al Desarrollo Académico</v>
      </c>
      <c r="K39" s="98" t="s">
        <v>394</v>
      </c>
      <c r="L39" s="465"/>
    </row>
    <row r="40" spans="3:12" x14ac:dyDescent="0.25">
      <c r="C40" s="99" t="s">
        <v>1759</v>
      </c>
      <c r="D40" s="546">
        <v>1</v>
      </c>
      <c r="E40" s="547">
        <v>300000</v>
      </c>
      <c r="F40" s="549">
        <f t="shared" ref="F40:F47" si="2">D40*E40</f>
        <v>300000</v>
      </c>
      <c r="G40" s="535" t="s">
        <v>1697</v>
      </c>
      <c r="H40" s="98" t="s">
        <v>984</v>
      </c>
      <c r="I40" s="98" t="str">
        <f>VLOOKUP(H40,[1]Presupuesto!$B$11:$C$565,2,0)</f>
        <v>EQUIPOS VARIOS DE OFICINA</v>
      </c>
      <c r="J40" s="98" t="str">
        <f t="shared" ref="J40:J49" si="3">$J$38</f>
        <v>Gestión Administrativa y  financiera en apoyo al Desarrollo Académico</v>
      </c>
      <c r="K40" s="98" t="s">
        <v>395</v>
      </c>
      <c r="L40" s="465"/>
    </row>
    <row r="41" spans="3:12" x14ac:dyDescent="0.25">
      <c r="C41" s="99" t="s">
        <v>1760</v>
      </c>
      <c r="D41" s="546">
        <v>30000</v>
      </c>
      <c r="E41" s="547">
        <v>50</v>
      </c>
      <c r="F41" s="549">
        <f t="shared" si="2"/>
        <v>1500000</v>
      </c>
      <c r="G41" s="535" t="s">
        <v>1697</v>
      </c>
      <c r="H41" s="98" t="s">
        <v>819</v>
      </c>
      <c r="I41" s="98" t="str">
        <f>VLOOKUP(H41,[1]Presupuesto!$B$11:$C$565,2,0)</f>
        <v>PRODUCTOS PAPEL Y CARTON</v>
      </c>
      <c r="J41" s="98" t="str">
        <f t="shared" si="3"/>
        <v>Gestión Administrativa y  financiera en apoyo al Desarrollo Académico</v>
      </c>
      <c r="K41" s="98" t="s">
        <v>396</v>
      </c>
      <c r="L41" s="465"/>
    </row>
    <row r="42" spans="3:12" x14ac:dyDescent="0.25">
      <c r="C42" s="99" t="s">
        <v>65</v>
      </c>
      <c r="D42" s="150">
        <v>6</v>
      </c>
      <c r="E42" s="100">
        <v>2300</v>
      </c>
      <c r="F42" s="97">
        <f t="shared" si="2"/>
        <v>13800</v>
      </c>
      <c r="G42" s="535" t="s">
        <v>1697</v>
      </c>
      <c r="H42" s="98" t="s">
        <v>984</v>
      </c>
      <c r="I42" s="98" t="str">
        <f>VLOOKUP(H42,[1]Presupuesto!$B$11:$C$565,2,0)</f>
        <v>EQUIPOS VARIOS DE OFICINA</v>
      </c>
      <c r="J42" s="98" t="str">
        <f t="shared" si="3"/>
        <v>Gestión Administrativa y  financiera en apoyo al Desarrollo Académico</v>
      </c>
      <c r="K42" s="98" t="s">
        <v>397</v>
      </c>
      <c r="L42" s="465"/>
    </row>
    <row r="43" spans="3:12" x14ac:dyDescent="0.25">
      <c r="C43" s="99" t="s">
        <v>66</v>
      </c>
      <c r="D43" s="150">
        <v>8</v>
      </c>
      <c r="E43" s="100">
        <v>6000</v>
      </c>
      <c r="F43" s="97">
        <f t="shared" si="2"/>
        <v>48000</v>
      </c>
      <c r="G43" s="535" t="s">
        <v>1697</v>
      </c>
      <c r="H43" s="98" t="s">
        <v>984</v>
      </c>
      <c r="I43" s="98" t="str">
        <f>VLOOKUP(H43,[1]Presupuesto!$B$11:$C$565,2,0)</f>
        <v>EQUIPOS VARIOS DE OFICINA</v>
      </c>
      <c r="J43" s="98" t="str">
        <f t="shared" si="3"/>
        <v>Gestión Administrativa y  financiera en apoyo al Desarrollo Académico</v>
      </c>
      <c r="K43" s="98" t="s">
        <v>398</v>
      </c>
      <c r="L43" s="465"/>
    </row>
    <row r="44" spans="3:12" x14ac:dyDescent="0.25">
      <c r="C44" s="99" t="s">
        <v>1761</v>
      </c>
      <c r="D44" s="150">
        <v>60</v>
      </c>
      <c r="E44" s="100">
        <v>3000</v>
      </c>
      <c r="F44" s="97">
        <f t="shared" si="2"/>
        <v>180000</v>
      </c>
      <c r="G44" s="535" t="s">
        <v>1697</v>
      </c>
      <c r="H44" s="98" t="s">
        <v>953</v>
      </c>
      <c r="I44" s="98" t="str">
        <f>VLOOKUP(H44,[1]Presupuesto!$B$11:$C$565,2,0)</f>
        <v>OTROS RESPUESTOS Y ACCESORIOS MENORES</v>
      </c>
      <c r="J44" s="98" t="str">
        <f t="shared" si="3"/>
        <v>Gestión Administrativa y  financiera en apoyo al Desarrollo Académico</v>
      </c>
      <c r="K44" s="98" t="s">
        <v>399</v>
      </c>
      <c r="L44" s="465"/>
    </row>
    <row r="45" spans="3:12" x14ac:dyDescent="0.25">
      <c r="C45" s="99" t="s">
        <v>1757</v>
      </c>
      <c r="D45" s="150"/>
      <c r="E45" s="100">
        <v>25000</v>
      </c>
      <c r="F45" s="97">
        <f t="shared" si="2"/>
        <v>0</v>
      </c>
      <c r="G45" s="535" t="s">
        <v>1697</v>
      </c>
      <c r="H45" s="101" t="s">
        <v>336</v>
      </c>
      <c r="I45" s="98" t="str">
        <f>VLOOKUP(H45,[1]Presupuesto!$B$11:$C$565,2,0)</f>
        <v>EQUIPOS PARA COMPUTACION</v>
      </c>
      <c r="J45" s="98" t="str">
        <f t="shared" si="3"/>
        <v>Gestión Administrativa y  financiera en apoyo al Desarrollo Académico</v>
      </c>
      <c r="K45" s="98" t="s">
        <v>400</v>
      </c>
      <c r="L45" s="465"/>
    </row>
    <row r="46" spans="3:12" x14ac:dyDescent="0.25">
      <c r="C46" s="99" t="s">
        <v>1758</v>
      </c>
      <c r="D46" s="150"/>
      <c r="E46" s="100">
        <v>26000</v>
      </c>
      <c r="F46" s="97">
        <f t="shared" si="2"/>
        <v>0</v>
      </c>
      <c r="G46" s="535" t="s">
        <v>1697</v>
      </c>
      <c r="H46" s="101" t="s">
        <v>336</v>
      </c>
      <c r="I46" s="98" t="str">
        <f>VLOOKUP(H46,[1]Presupuesto!$B$11:$C$565,2,0)</f>
        <v>EQUIPOS PARA COMPUTACION</v>
      </c>
      <c r="J46" s="98" t="str">
        <f t="shared" si="3"/>
        <v>Gestión Administrativa y  financiera en apoyo al Desarrollo Académico</v>
      </c>
      <c r="K46" s="98" t="s">
        <v>401</v>
      </c>
      <c r="L46" s="465"/>
    </row>
    <row r="47" spans="3:12" ht="15.75" thickBot="1" x14ac:dyDescent="0.3">
      <c r="C47" s="99" t="s">
        <v>1762</v>
      </c>
      <c r="D47" s="546">
        <v>25</v>
      </c>
      <c r="E47" s="547">
        <v>50000</v>
      </c>
      <c r="F47" s="548">
        <f t="shared" si="2"/>
        <v>1250000</v>
      </c>
      <c r="G47" s="535" t="s">
        <v>1697</v>
      </c>
      <c r="H47" s="98" t="s">
        <v>801</v>
      </c>
      <c r="I47" s="106" t="str">
        <f>VLOOKUP(H47,[1]Presupuesto!$B$11:$C$565,2,0)</f>
        <v>HILADOS Y TELAS</v>
      </c>
      <c r="J47" s="98" t="str">
        <f t="shared" si="3"/>
        <v>Gestión Administrativa y  financiera en apoyo al Desarrollo Académico</v>
      </c>
      <c r="K47" s="98" t="s">
        <v>402</v>
      </c>
      <c r="L47" s="465"/>
    </row>
    <row r="48" spans="3:12" x14ac:dyDescent="0.25">
      <c r="C48" s="99" t="s">
        <v>71</v>
      </c>
      <c r="D48" s="150"/>
      <c r="E48" s="100">
        <v>5000</v>
      </c>
      <c r="F48" s="97">
        <f t="shared" ref="F48:F49" si="4">D48*E48</f>
        <v>0</v>
      </c>
      <c r="G48" s="160"/>
      <c r="H48" s="101" t="s">
        <v>986</v>
      </c>
      <c r="I48" s="98" t="str">
        <f>VLOOKUP(H48,Presupuesto!$B$11:$C$565,2,0)</f>
        <v>EQUIPOS VARIOS DE OFICINA</v>
      </c>
      <c r="J48" s="98" t="str">
        <f t="shared" si="3"/>
        <v>Gestión Administrativa y  financiera en apoyo al Desarrollo Académico</v>
      </c>
      <c r="K48" s="98" t="s">
        <v>1767</v>
      </c>
    </row>
    <row r="49" spans="3:11" ht="15.75" thickBot="1" x14ac:dyDescent="0.3">
      <c r="C49" s="102" t="s">
        <v>72</v>
      </c>
      <c r="D49" s="158"/>
      <c r="E49" s="104">
        <v>100000</v>
      </c>
      <c r="F49" s="105">
        <f t="shared" si="4"/>
        <v>0</v>
      </c>
      <c r="G49" s="161"/>
      <c r="H49" s="106" t="s">
        <v>986</v>
      </c>
      <c r="I49" s="106" t="str">
        <f>VLOOKUP(H49,Presupuesto!$B$11:$C$565,2,0)</f>
        <v>EQUIPOS VARIOS DE OFICINA</v>
      </c>
      <c r="J49" s="98" t="str">
        <f t="shared" si="3"/>
        <v>Gestión Administrativa y  financiera en apoyo al Desarrollo Académico</v>
      </c>
      <c r="K49" s="98" t="s">
        <v>410</v>
      </c>
    </row>
    <row r="51" spans="3:11" ht="15.75" thickBot="1" x14ac:dyDescent="0.3">
      <c r="C51" s="335"/>
      <c r="D51" s="336"/>
      <c r="E51" s="337"/>
      <c r="F51" s="337"/>
      <c r="G51" s="338"/>
      <c r="H51" s="337"/>
      <c r="I51" s="337"/>
      <c r="J51" s="154"/>
      <c r="K51" s="154"/>
    </row>
    <row r="52" spans="3:11" ht="15.75" thickBot="1" x14ac:dyDescent="0.3">
      <c r="C52" s="29" t="s">
        <v>43</v>
      </c>
      <c r="D52" s="30">
        <f>SUM(F59:F68)</f>
        <v>0</v>
      </c>
      <c r="E52" s="176"/>
      <c r="F52" s="176"/>
      <c r="G52" s="79"/>
      <c r="H52" s="176"/>
      <c r="I52" s="176"/>
    </row>
    <row r="53" spans="3:11" x14ac:dyDescent="0.25">
      <c r="C53" s="70"/>
      <c r="D53" s="31"/>
      <c r="E53" s="93"/>
      <c r="F53" s="93"/>
      <c r="G53" s="93"/>
      <c r="H53" s="76"/>
      <c r="I53" s="76"/>
      <c r="J53" s="76"/>
      <c r="K53" s="112"/>
    </row>
    <row r="54" spans="3:11" x14ac:dyDescent="0.25">
      <c r="C54" s="70"/>
      <c r="D54" s="31"/>
      <c r="E54" s="93"/>
      <c r="F54" s="93"/>
      <c r="G54" s="93"/>
      <c r="H54" s="76"/>
      <c r="I54" s="76"/>
      <c r="J54" s="76"/>
      <c r="K54" s="112"/>
    </row>
    <row r="55" spans="3:11" ht="15.75" x14ac:dyDescent="0.25">
      <c r="C55" s="201" t="s">
        <v>390</v>
      </c>
      <c r="D55" s="368"/>
      <c r="E55" s="93"/>
      <c r="F55" s="93"/>
      <c r="G55" s="93"/>
      <c r="H55" s="76"/>
      <c r="I55" s="76"/>
      <c r="J55" s="76"/>
      <c r="K55" s="112"/>
    </row>
    <row r="56" spans="3:11" ht="18.75" x14ac:dyDescent="0.25">
      <c r="C56" s="209" t="e">
        <f>IFERROR(VLOOKUP(D55,'1. Desarrollo e Innov. Curricu.'!$F:$G,2,FALSE),IFERROR(VLOOKUP(D55,'2. Investigación Científica'!$F:$G,2,FALSE),IFERROR(VLOOKUP(D55,'3. Vinculación Univ. Sociedad'!$F:$G,2,FALSE),IFERROR(VLOOKUP(D55,'4. Docencia y Profesorado Univ.'!$F:$G,2,FALSE),IFERROR(VLOOKUP(D55,'5. Estudiantes y Graduados'!$F:$G,2,FALSE),IFERROR(VLOOKUP(D55,'11. Gestion Administrativa'!$F:$G,2,FALSE),IFERROR(VLOOKUP(D55,'13. Gestión Académica'!$F:$G,2,FALSE),IFERROR(VLOOKUP(D55,'9. Asegura. de la Calid. y M'!$F:$G,2,FALSE),IFERROR(VLOOKUP(D55,'6. Gestión del Conocimiento'!$F:$G,2,FALSE),IFERROR(VLOOKUP(D55,'15. Gobernabilidad y Proceso...'!$F:$G,2,FALSE),IFERROR(VLOOKUP(D55,'12. Gestión del Talento Humano'!$F:$G,2,FALSE),IFERROR(VLOOKUP(D55,'14. Internacional... de la E.S.'!$F:$G,2,FALSE),IFERROR(VLOOKUP(D55,'10. Posgrado'!$F:$G,2,FALSE),IFERROR(VLOOKUP(D55,'17. Gestión TIC'!$F:$G,2,FALSE),IFERROR(VLOOKUP(D55,'16. Desa. del Sistema Educ.Sup.'!$F:$G,2,FALSE),IFERROR(VLOOKUP(D55,'8. Cultura de Inno. Insti...'!$F:$G,2,FALSE),VLOOKUP(D55,'7. Lo Esencial de la Reforma U.'!$F:$G,2,0)))))))))))))))))</f>
        <v>#N/A</v>
      </c>
      <c r="D56" s="31"/>
      <c r="E56" s="93"/>
      <c r="F56" s="93"/>
      <c r="G56" s="93"/>
      <c r="H56" s="76"/>
      <c r="I56" s="76"/>
      <c r="J56" s="76"/>
      <c r="K56" s="112"/>
    </row>
    <row r="57" spans="3:11" ht="15.75" thickBot="1" x14ac:dyDescent="0.3">
      <c r="C57" s="70"/>
      <c r="D57" s="31"/>
      <c r="E57" s="93"/>
      <c r="F57" s="93"/>
      <c r="G57" s="93"/>
      <c r="H57" s="76"/>
      <c r="I57" s="76"/>
      <c r="J57" s="76"/>
      <c r="K57" s="112"/>
    </row>
    <row r="58" spans="3:11" ht="30.75" thickBot="1" x14ac:dyDescent="0.3">
      <c r="C58" s="125" t="s">
        <v>44</v>
      </c>
      <c r="D58" s="127" t="s">
        <v>55</v>
      </c>
      <c r="E58" s="127" t="s">
        <v>57</v>
      </c>
      <c r="F58" s="126" t="s">
        <v>27</v>
      </c>
      <c r="G58" s="132" t="s">
        <v>130</v>
      </c>
      <c r="H58" s="127" t="s">
        <v>46</v>
      </c>
      <c r="I58" s="127" t="s">
        <v>131</v>
      </c>
      <c r="J58" s="127" t="s">
        <v>408</v>
      </c>
      <c r="K58" s="127" t="s">
        <v>409</v>
      </c>
    </row>
    <row r="59" spans="3:11" x14ac:dyDescent="0.25">
      <c r="C59" s="95" t="s">
        <v>63</v>
      </c>
      <c r="D59" s="157"/>
      <c r="E59" s="96">
        <v>2800</v>
      </c>
      <c r="F59" s="97">
        <f>D59*E59</f>
        <v>0</v>
      </c>
      <c r="G59" s="160"/>
      <c r="H59" s="98" t="s">
        <v>983</v>
      </c>
      <c r="I59" s="98" t="str">
        <f>VLOOKUP(H59,Presupuesto!$B$11:$C$565,2,0)</f>
        <v>MUEBLES VARIOS DE OFICINA</v>
      </c>
      <c r="J59" s="217" t="s">
        <v>1452</v>
      </c>
      <c r="K59" s="98" t="s">
        <v>402</v>
      </c>
    </row>
    <row r="60" spans="3:11" x14ac:dyDescent="0.25">
      <c r="C60" s="99" t="s">
        <v>64</v>
      </c>
      <c r="D60" s="150"/>
      <c r="E60" s="100">
        <v>2400</v>
      </c>
      <c r="F60" s="97">
        <f>D60*E60</f>
        <v>0</v>
      </c>
      <c r="G60" s="160"/>
      <c r="H60" s="101" t="s">
        <v>983</v>
      </c>
      <c r="I60" s="98" t="str">
        <f>VLOOKUP(H60,Presupuesto!$B$11:$C$565,2,0)</f>
        <v>MUEBLES VARIOS DE OFICINA</v>
      </c>
      <c r="J60" s="98" t="str">
        <f>$J$59</f>
        <v>Posgrado</v>
      </c>
      <c r="K60" s="98" t="s">
        <v>410</v>
      </c>
    </row>
    <row r="61" spans="3:11" x14ac:dyDescent="0.25">
      <c r="C61" s="99" t="s">
        <v>65</v>
      </c>
      <c r="D61" s="150"/>
      <c r="E61" s="100">
        <v>1000</v>
      </c>
      <c r="F61" s="97">
        <f t="shared" ref="F61:F68" si="5">D61*E61</f>
        <v>0</v>
      </c>
      <c r="G61" s="160"/>
      <c r="H61" s="101" t="s">
        <v>983</v>
      </c>
      <c r="I61" s="98" t="str">
        <f>VLOOKUP(H61,Presupuesto!$B$11:$C$565,2,0)</f>
        <v>MUEBLES VARIOS DE OFICINA</v>
      </c>
      <c r="J61" s="98" t="str">
        <f t="shared" ref="J61:J68" si="6">$J$59</f>
        <v>Posgrado</v>
      </c>
      <c r="K61" s="98" t="s">
        <v>393</v>
      </c>
    </row>
    <row r="62" spans="3:11" x14ac:dyDescent="0.25">
      <c r="C62" s="99" t="s">
        <v>66</v>
      </c>
      <c r="D62" s="150"/>
      <c r="E62" s="100">
        <v>6000</v>
      </c>
      <c r="F62" s="97">
        <f t="shared" si="5"/>
        <v>0</v>
      </c>
      <c r="G62" s="160"/>
      <c r="H62" s="101" t="s">
        <v>983</v>
      </c>
      <c r="I62" s="98" t="str">
        <f>VLOOKUP(H62,Presupuesto!$B$11:$C$565,2,0)</f>
        <v>MUEBLES VARIOS DE OFICINA</v>
      </c>
      <c r="J62" s="98" t="str">
        <f t="shared" si="6"/>
        <v>Posgrado</v>
      </c>
      <c r="K62" s="98" t="s">
        <v>393</v>
      </c>
    </row>
    <row r="63" spans="3:11" x14ac:dyDescent="0.25">
      <c r="C63" s="99" t="s">
        <v>67</v>
      </c>
      <c r="D63" s="150"/>
      <c r="E63" s="100">
        <v>3000</v>
      </c>
      <c r="F63" s="97">
        <f t="shared" si="5"/>
        <v>0</v>
      </c>
      <c r="G63" s="160"/>
      <c r="H63" s="101" t="s">
        <v>983</v>
      </c>
      <c r="I63" s="98" t="str">
        <f>VLOOKUP(H63,Presupuesto!$B$11:$C$565,2,0)</f>
        <v>MUEBLES VARIOS DE OFICINA</v>
      </c>
      <c r="J63" s="98" t="str">
        <f t="shared" si="6"/>
        <v>Posgrado</v>
      </c>
      <c r="K63" s="98" t="s">
        <v>393</v>
      </c>
    </row>
    <row r="64" spans="3:11" x14ac:dyDescent="0.25">
      <c r="C64" s="99" t="s">
        <v>68</v>
      </c>
      <c r="D64" s="150"/>
      <c r="E64" s="100">
        <v>10000</v>
      </c>
      <c r="F64" s="97">
        <f t="shared" si="5"/>
        <v>0</v>
      </c>
      <c r="G64" s="160"/>
      <c r="H64" s="101" t="s">
        <v>983</v>
      </c>
      <c r="I64" s="98" t="str">
        <f>VLOOKUP(H64,Presupuesto!$B$11:$C$565,2,0)</f>
        <v>MUEBLES VARIOS DE OFICINA</v>
      </c>
      <c r="J64" s="98" t="str">
        <f t="shared" si="6"/>
        <v>Posgrado</v>
      </c>
      <c r="K64" s="98" t="s">
        <v>393</v>
      </c>
    </row>
    <row r="65" spans="3:11" x14ac:dyDescent="0.25">
      <c r="C65" s="99" t="s">
        <v>69</v>
      </c>
      <c r="D65" s="150"/>
      <c r="E65" s="100">
        <v>8000</v>
      </c>
      <c r="F65" s="97">
        <f t="shared" si="5"/>
        <v>0</v>
      </c>
      <c r="G65" s="160"/>
      <c r="H65" s="101" t="s">
        <v>986</v>
      </c>
      <c r="I65" s="98" t="str">
        <f>VLOOKUP(H65,Presupuesto!$B$11:$C$565,2,0)</f>
        <v>EQUIPOS VARIOS DE OFICINA</v>
      </c>
      <c r="J65" s="98" t="str">
        <f t="shared" si="6"/>
        <v>Posgrado</v>
      </c>
      <c r="K65" s="98" t="s">
        <v>393</v>
      </c>
    </row>
    <row r="66" spans="3:11" x14ac:dyDescent="0.25">
      <c r="C66" s="99" t="s">
        <v>70</v>
      </c>
      <c r="D66" s="150"/>
      <c r="E66" s="100">
        <v>2000</v>
      </c>
      <c r="F66" s="97">
        <f t="shared" si="5"/>
        <v>0</v>
      </c>
      <c r="G66" s="160"/>
      <c r="H66" s="101" t="s">
        <v>986</v>
      </c>
      <c r="I66" s="98" t="str">
        <f>VLOOKUP(H66,Presupuesto!$B$11:$C$565,2,0)</f>
        <v>EQUIPOS VARIOS DE OFICINA</v>
      </c>
      <c r="J66" s="98" t="str">
        <f t="shared" si="6"/>
        <v>Posgrado</v>
      </c>
      <c r="K66" s="98" t="s">
        <v>401</v>
      </c>
    </row>
    <row r="67" spans="3:11" x14ac:dyDescent="0.25">
      <c r="C67" s="99" t="s">
        <v>71</v>
      </c>
      <c r="D67" s="150"/>
      <c r="E67" s="100">
        <v>5000</v>
      </c>
      <c r="F67" s="97">
        <f t="shared" si="5"/>
        <v>0</v>
      </c>
      <c r="G67" s="160"/>
      <c r="H67" s="101" t="s">
        <v>986</v>
      </c>
      <c r="I67" s="98" t="str">
        <f>VLOOKUP(H67,Presupuesto!$B$11:$C$565,2,0)</f>
        <v>EQUIPOS VARIOS DE OFICINA</v>
      </c>
      <c r="J67" s="98" t="str">
        <f t="shared" si="6"/>
        <v>Posgrado</v>
      </c>
      <c r="K67" s="98" t="s">
        <v>397</v>
      </c>
    </row>
    <row r="68" spans="3:11" ht="15.75" thickBot="1" x14ac:dyDescent="0.3">
      <c r="C68" s="102" t="s">
        <v>72</v>
      </c>
      <c r="D68" s="158"/>
      <c r="E68" s="104">
        <v>100000</v>
      </c>
      <c r="F68" s="105">
        <f t="shared" si="5"/>
        <v>0</v>
      </c>
      <c r="G68" s="161"/>
      <c r="H68" s="106" t="s">
        <v>986</v>
      </c>
      <c r="I68" s="106" t="str">
        <f>VLOOKUP(H68,Presupuesto!$B$11:$C$565,2,0)</f>
        <v>EQUIPOS VARIOS DE OFICINA</v>
      </c>
      <c r="J68" s="106" t="str">
        <f t="shared" si="6"/>
        <v>Posgrado</v>
      </c>
      <c r="K68" s="124" t="s">
        <v>392</v>
      </c>
    </row>
    <row r="70" spans="3:11" ht="15.75" thickBot="1" x14ac:dyDescent="0.3"/>
    <row r="71" spans="3:11" ht="15.75" thickBot="1" x14ac:dyDescent="0.3">
      <c r="C71" s="29" t="s">
        <v>43</v>
      </c>
      <c r="D71" s="30">
        <f>SUM(F78:F87)</f>
        <v>0</v>
      </c>
      <c r="E71" s="176"/>
      <c r="F71" s="176"/>
      <c r="G71" s="79"/>
      <c r="H71" s="176"/>
      <c r="I71" s="176"/>
    </row>
    <row r="72" spans="3:11" x14ac:dyDescent="0.25">
      <c r="C72" s="70"/>
      <c r="D72" s="31"/>
      <c r="E72" s="93"/>
      <c r="F72" s="93"/>
      <c r="G72" s="93"/>
      <c r="H72" s="76"/>
      <c r="I72" s="76"/>
      <c r="J72" s="76"/>
      <c r="K72" s="112"/>
    </row>
    <row r="73" spans="3:11" x14ac:dyDescent="0.25">
      <c r="C73" s="70"/>
      <c r="D73" s="31"/>
      <c r="E73" s="93"/>
      <c r="F73" s="93"/>
      <c r="G73" s="93"/>
      <c r="H73" s="76"/>
      <c r="I73" s="76"/>
      <c r="J73" s="76"/>
      <c r="K73" s="112"/>
    </row>
    <row r="74" spans="3:11" ht="15.75" x14ac:dyDescent="0.25">
      <c r="C74" s="201" t="s">
        <v>390</v>
      </c>
      <c r="D74" s="368"/>
      <c r="E74" s="93"/>
      <c r="F74" s="93"/>
      <c r="G74" s="93"/>
      <c r="H74" s="76"/>
      <c r="I74" s="76"/>
      <c r="J74" s="76"/>
      <c r="K74" s="112"/>
    </row>
    <row r="75" spans="3:11" ht="18.75" x14ac:dyDescent="0.25">
      <c r="C75" s="209" t="e">
        <f>IFERROR(VLOOKUP(D74,'1. Desarrollo e Innov. Curricu.'!$F:$G,2,FALSE),IFERROR(VLOOKUP(D74,'2. Investigación Científica'!$F:$G,2,FALSE),IFERROR(VLOOKUP(D74,'3. Vinculación Univ. Sociedad'!$F:$G,2,FALSE),IFERROR(VLOOKUP(D74,'4. Docencia y Profesorado Univ.'!$F:$G,2,FALSE),IFERROR(VLOOKUP(D74,'5. Estudiantes y Graduados'!$F:$G,2,FALSE),IFERROR(VLOOKUP(D74,'11. Gestion Administrativa'!$F:$G,2,FALSE),IFERROR(VLOOKUP(D74,'13. Gestión Académica'!$F:$G,2,FALSE),IFERROR(VLOOKUP(D74,'9. Asegura. de la Calid. y M'!$F:$G,2,FALSE),IFERROR(VLOOKUP(D74,'6. Gestión del Conocimiento'!$F:$G,2,FALSE),IFERROR(VLOOKUP(D74,'15. Gobernabilidad y Proceso...'!$F:$G,2,FALSE),IFERROR(VLOOKUP(D74,'12. Gestión del Talento Humano'!$F:$G,2,FALSE),IFERROR(VLOOKUP(D74,'14. Internacional... de la E.S.'!$F:$G,2,FALSE),IFERROR(VLOOKUP(D74,'10. Posgrado'!$F:$G,2,FALSE),IFERROR(VLOOKUP(D74,'17. Gestión TIC'!$F:$G,2,FALSE),IFERROR(VLOOKUP(D74,'16. Desa. del Sistema Educ.Sup.'!$F:$G,2,FALSE),IFERROR(VLOOKUP(D74,'8. Cultura de Inno. Insti...'!$F:$G,2,FALSE),VLOOKUP(D74,'7. Lo Esencial de la Reforma U.'!$F:$G,2,0)))))))))))))))))</f>
        <v>#N/A</v>
      </c>
      <c r="D75" s="31"/>
      <c r="E75" s="93"/>
      <c r="F75" s="93"/>
      <c r="G75" s="93"/>
      <c r="H75" s="76"/>
      <c r="I75" s="76"/>
      <c r="J75" s="76"/>
      <c r="K75" s="112"/>
    </row>
    <row r="76" spans="3:11" ht="15.75" thickBot="1" x14ac:dyDescent="0.3">
      <c r="C76" s="70"/>
      <c r="D76" s="31"/>
      <c r="E76" s="93"/>
      <c r="F76" s="93"/>
      <c r="G76" s="93"/>
      <c r="H76" s="76"/>
      <c r="I76" s="76"/>
      <c r="J76" s="76"/>
      <c r="K76" s="112"/>
    </row>
    <row r="77" spans="3:11" ht="30.75" thickBot="1" x14ac:dyDescent="0.3">
      <c r="C77" s="125" t="s">
        <v>44</v>
      </c>
      <c r="D77" s="127" t="s">
        <v>55</v>
      </c>
      <c r="E77" s="127" t="s">
        <v>57</v>
      </c>
      <c r="F77" s="126" t="s">
        <v>27</v>
      </c>
      <c r="G77" s="132" t="s">
        <v>130</v>
      </c>
      <c r="H77" s="127" t="s">
        <v>46</v>
      </c>
      <c r="I77" s="127" t="s">
        <v>131</v>
      </c>
      <c r="J77" s="127" t="s">
        <v>408</v>
      </c>
      <c r="K77" s="127" t="s">
        <v>409</v>
      </c>
    </row>
    <row r="78" spans="3:11" x14ac:dyDescent="0.25">
      <c r="C78" s="95" t="s">
        <v>63</v>
      </c>
      <c r="D78" s="157"/>
      <c r="E78" s="96">
        <v>2800</v>
      </c>
      <c r="F78" s="97">
        <f>D78*E78</f>
        <v>0</v>
      </c>
      <c r="G78" s="160"/>
      <c r="H78" s="98" t="s">
        <v>983</v>
      </c>
      <c r="I78" s="98" t="str">
        <f>VLOOKUP(H78,Presupuesto!$B$11:$C$565,2,0)</f>
        <v>MUEBLES VARIOS DE OFICINA</v>
      </c>
      <c r="J78" s="217" t="s">
        <v>1452</v>
      </c>
      <c r="K78" s="98" t="s">
        <v>402</v>
      </c>
    </row>
    <row r="79" spans="3:11" x14ac:dyDescent="0.25">
      <c r="C79" s="99" t="s">
        <v>64</v>
      </c>
      <c r="D79" s="150"/>
      <c r="E79" s="100">
        <v>2400</v>
      </c>
      <c r="F79" s="97">
        <f>D79*E79</f>
        <v>0</v>
      </c>
      <c r="G79" s="160"/>
      <c r="H79" s="101" t="s">
        <v>983</v>
      </c>
      <c r="I79" s="98" t="str">
        <f>VLOOKUP(H79,Presupuesto!$B$11:$C$565,2,0)</f>
        <v>MUEBLES VARIOS DE OFICINA</v>
      </c>
      <c r="J79" s="98" t="str">
        <f>$J$78</f>
        <v>Posgrado</v>
      </c>
      <c r="K79" s="98" t="s">
        <v>410</v>
      </c>
    </row>
    <row r="80" spans="3:11" x14ac:dyDescent="0.25">
      <c r="C80" s="99" t="s">
        <v>65</v>
      </c>
      <c r="D80" s="150"/>
      <c r="E80" s="100">
        <v>1000</v>
      </c>
      <c r="F80" s="97">
        <f t="shared" ref="F80:F87" si="7">D80*E80</f>
        <v>0</v>
      </c>
      <c r="G80" s="160"/>
      <c r="H80" s="101" t="s">
        <v>983</v>
      </c>
      <c r="I80" s="98" t="str">
        <f>VLOOKUP(H80,Presupuesto!$B$11:$C$565,2,0)</f>
        <v>MUEBLES VARIOS DE OFICINA</v>
      </c>
      <c r="J80" s="98" t="str">
        <f t="shared" ref="J80:J87" si="8">$J$78</f>
        <v>Posgrado</v>
      </c>
      <c r="K80" s="98" t="s">
        <v>393</v>
      </c>
    </row>
    <row r="81" spans="3:11" x14ac:dyDescent="0.25">
      <c r="C81" s="99" t="s">
        <v>66</v>
      </c>
      <c r="D81" s="150"/>
      <c r="E81" s="100">
        <v>6000</v>
      </c>
      <c r="F81" s="97">
        <f t="shared" si="7"/>
        <v>0</v>
      </c>
      <c r="G81" s="160"/>
      <c r="H81" s="101" t="s">
        <v>983</v>
      </c>
      <c r="I81" s="98" t="str">
        <f>VLOOKUP(H81,Presupuesto!$B$11:$C$565,2,0)</f>
        <v>MUEBLES VARIOS DE OFICINA</v>
      </c>
      <c r="J81" s="98" t="str">
        <f t="shared" si="8"/>
        <v>Posgrado</v>
      </c>
      <c r="K81" s="98" t="s">
        <v>393</v>
      </c>
    </row>
    <row r="82" spans="3:11" x14ac:dyDescent="0.25">
      <c r="C82" s="99" t="s">
        <v>67</v>
      </c>
      <c r="D82" s="150"/>
      <c r="E82" s="100">
        <v>3000</v>
      </c>
      <c r="F82" s="97">
        <f t="shared" si="7"/>
        <v>0</v>
      </c>
      <c r="G82" s="160"/>
      <c r="H82" s="101" t="s">
        <v>983</v>
      </c>
      <c r="I82" s="98" t="str">
        <f>VLOOKUP(H82,Presupuesto!$B$11:$C$565,2,0)</f>
        <v>MUEBLES VARIOS DE OFICINA</v>
      </c>
      <c r="J82" s="98" t="str">
        <f t="shared" si="8"/>
        <v>Posgrado</v>
      </c>
      <c r="K82" s="98" t="s">
        <v>393</v>
      </c>
    </row>
    <row r="83" spans="3:11" x14ac:dyDescent="0.25">
      <c r="C83" s="99" t="s">
        <v>68</v>
      </c>
      <c r="D83" s="150"/>
      <c r="E83" s="100">
        <v>10000</v>
      </c>
      <c r="F83" s="97">
        <f t="shared" si="7"/>
        <v>0</v>
      </c>
      <c r="G83" s="160"/>
      <c r="H83" s="101" t="s">
        <v>983</v>
      </c>
      <c r="I83" s="98" t="str">
        <f>VLOOKUP(H83,Presupuesto!$B$11:$C$565,2,0)</f>
        <v>MUEBLES VARIOS DE OFICINA</v>
      </c>
      <c r="J83" s="98" t="str">
        <f t="shared" si="8"/>
        <v>Posgrado</v>
      </c>
      <c r="K83" s="98" t="s">
        <v>393</v>
      </c>
    </row>
    <row r="84" spans="3:11" x14ac:dyDescent="0.25">
      <c r="C84" s="99" t="s">
        <v>69</v>
      </c>
      <c r="D84" s="150"/>
      <c r="E84" s="100">
        <v>8000</v>
      </c>
      <c r="F84" s="97">
        <f t="shared" si="7"/>
        <v>0</v>
      </c>
      <c r="G84" s="160"/>
      <c r="H84" s="101" t="s">
        <v>986</v>
      </c>
      <c r="I84" s="98" t="str">
        <f>VLOOKUP(H84,Presupuesto!$B$11:$C$565,2,0)</f>
        <v>EQUIPOS VARIOS DE OFICINA</v>
      </c>
      <c r="J84" s="98" t="str">
        <f t="shared" si="8"/>
        <v>Posgrado</v>
      </c>
      <c r="K84" s="98" t="s">
        <v>393</v>
      </c>
    </row>
    <row r="85" spans="3:11" x14ac:dyDescent="0.25">
      <c r="C85" s="99" t="s">
        <v>70</v>
      </c>
      <c r="D85" s="150"/>
      <c r="E85" s="100">
        <v>2000</v>
      </c>
      <c r="F85" s="97">
        <f t="shared" si="7"/>
        <v>0</v>
      </c>
      <c r="G85" s="160"/>
      <c r="H85" s="101" t="s">
        <v>986</v>
      </c>
      <c r="I85" s="98" t="str">
        <f>VLOOKUP(H85,Presupuesto!$B$11:$C$565,2,0)</f>
        <v>EQUIPOS VARIOS DE OFICINA</v>
      </c>
      <c r="J85" s="98" t="str">
        <f t="shared" si="8"/>
        <v>Posgrado</v>
      </c>
      <c r="K85" s="98" t="s">
        <v>401</v>
      </c>
    </row>
    <row r="86" spans="3:11" x14ac:dyDescent="0.25">
      <c r="C86" s="99" t="s">
        <v>71</v>
      </c>
      <c r="D86" s="150"/>
      <c r="E86" s="100">
        <v>5000</v>
      </c>
      <c r="F86" s="97">
        <f t="shared" si="7"/>
        <v>0</v>
      </c>
      <c r="G86" s="160"/>
      <c r="H86" s="101" t="s">
        <v>986</v>
      </c>
      <c r="I86" s="98" t="str">
        <f>VLOOKUP(H86,Presupuesto!$B$11:$C$565,2,0)</f>
        <v>EQUIPOS VARIOS DE OFICINA</v>
      </c>
      <c r="J86" s="98" t="str">
        <f t="shared" si="8"/>
        <v>Posgrado</v>
      </c>
      <c r="K86" s="98" t="s">
        <v>397</v>
      </c>
    </row>
    <row r="87" spans="3:11" ht="15.75" thickBot="1" x14ac:dyDescent="0.3">
      <c r="C87" s="102" t="s">
        <v>72</v>
      </c>
      <c r="D87" s="158"/>
      <c r="E87" s="104">
        <v>100000</v>
      </c>
      <c r="F87" s="105">
        <f t="shared" si="7"/>
        <v>0</v>
      </c>
      <c r="G87" s="161"/>
      <c r="H87" s="106" t="s">
        <v>986</v>
      </c>
      <c r="I87" s="106" t="str">
        <f>VLOOKUP(H87,Presupuesto!$B$11:$C$565,2,0)</f>
        <v>EQUIPOS VARIOS DE OFICINA</v>
      </c>
      <c r="J87" s="106" t="str">
        <f t="shared" si="8"/>
        <v>Posgrado</v>
      </c>
      <c r="K87" s="124" t="s">
        <v>392</v>
      </c>
    </row>
    <row r="89" spans="3:11" ht="15.75" thickBot="1" x14ac:dyDescent="0.3">
      <c r="C89" s="335"/>
      <c r="D89" s="336"/>
      <c r="E89" s="337"/>
      <c r="F89" s="337"/>
      <c r="G89" s="338"/>
      <c r="H89" s="337"/>
      <c r="I89" s="337"/>
      <c r="J89" s="154"/>
      <c r="K89" s="154"/>
    </row>
    <row r="90" spans="3:11" ht="15.75" thickBot="1" x14ac:dyDescent="0.3">
      <c r="C90" s="29" t="s">
        <v>43</v>
      </c>
      <c r="D90" s="30">
        <f>SUM(F97:F106)</f>
        <v>0</v>
      </c>
      <c r="E90" s="176"/>
      <c r="F90" s="176"/>
      <c r="G90" s="79"/>
      <c r="H90" s="176"/>
      <c r="I90" s="176"/>
    </row>
    <row r="91" spans="3:11" x14ac:dyDescent="0.25">
      <c r="C91" s="70"/>
      <c r="D91" s="31"/>
      <c r="E91" s="93"/>
      <c r="F91" s="93"/>
      <c r="G91" s="93"/>
      <c r="H91" s="76"/>
      <c r="I91" s="76"/>
      <c r="J91" s="76"/>
      <c r="K91" s="112"/>
    </row>
    <row r="92" spans="3:11" x14ac:dyDescent="0.25">
      <c r="C92" s="70"/>
      <c r="D92" s="31"/>
      <c r="E92" s="93"/>
      <c r="F92" s="93"/>
      <c r="G92" s="93"/>
      <c r="H92" s="76"/>
      <c r="I92" s="76"/>
      <c r="J92" s="76"/>
      <c r="K92" s="112"/>
    </row>
    <row r="93" spans="3:11" ht="15.75" x14ac:dyDescent="0.25">
      <c r="C93" s="201" t="s">
        <v>390</v>
      </c>
      <c r="D93" s="368"/>
      <c r="E93" s="93"/>
      <c r="F93" s="93"/>
      <c r="G93" s="93"/>
      <c r="H93" s="76"/>
      <c r="I93" s="76"/>
      <c r="J93" s="76"/>
      <c r="K93" s="112"/>
    </row>
    <row r="94" spans="3:11" ht="18.75" x14ac:dyDescent="0.25">
      <c r="C94" s="209" t="e">
        <f>IFERROR(VLOOKUP(D93,'1. Desarrollo e Innov. Curricu.'!$F:$G,2,FALSE),IFERROR(VLOOKUP(D93,'2. Investigación Científica'!$F:$G,2,FALSE),IFERROR(VLOOKUP(D93,'3. Vinculación Univ. Sociedad'!$F:$G,2,FALSE),IFERROR(VLOOKUP(D93,'4. Docencia y Profesorado Univ.'!$F:$G,2,FALSE),IFERROR(VLOOKUP(D93,'5. Estudiantes y Graduados'!$F:$G,2,FALSE),IFERROR(VLOOKUP(D93,'11. Gestion Administrativa'!$F:$G,2,FALSE),IFERROR(VLOOKUP(D93,'13. Gestión Académica'!$F:$G,2,FALSE),IFERROR(VLOOKUP(D93,'9. Asegura. de la Calid. y M'!$F:$G,2,FALSE),IFERROR(VLOOKUP(D93,'6. Gestión del Conocimiento'!$F:$G,2,FALSE),IFERROR(VLOOKUP(D93,'15. Gobernabilidad y Proceso...'!$F:$G,2,FALSE),IFERROR(VLOOKUP(D93,'12. Gestión del Talento Humano'!$F:$G,2,FALSE),IFERROR(VLOOKUP(D93,'14. Internacional... de la E.S.'!$F:$G,2,FALSE),IFERROR(VLOOKUP(D93,'10. Posgrado'!$F:$G,2,FALSE),IFERROR(VLOOKUP(D93,'17. Gestión TIC'!$F:$G,2,FALSE),IFERROR(VLOOKUP(D93,'16. Desa. del Sistema Educ.Sup.'!$F:$G,2,FALSE),IFERROR(VLOOKUP(D93,'8. Cultura de Inno. Insti...'!$F:$G,2,FALSE),VLOOKUP(D93,'7. Lo Esencial de la Reforma U.'!$F:$G,2,0)))))))))))))))))</f>
        <v>#N/A</v>
      </c>
      <c r="D94" s="31"/>
      <c r="E94" s="93"/>
      <c r="F94" s="93"/>
      <c r="G94" s="93"/>
      <c r="H94" s="76"/>
      <c r="I94" s="76"/>
      <c r="J94" s="76"/>
      <c r="K94" s="112"/>
    </row>
    <row r="95" spans="3:11" ht="15.75" thickBot="1" x14ac:dyDescent="0.3">
      <c r="C95" s="70"/>
      <c r="D95" s="31"/>
      <c r="E95" s="93"/>
      <c r="F95" s="93"/>
      <c r="G95" s="93"/>
      <c r="H95" s="76"/>
      <c r="I95" s="76"/>
      <c r="J95" s="76"/>
      <c r="K95" s="112"/>
    </row>
    <row r="96" spans="3:11" ht="30.75" thickBot="1" x14ac:dyDescent="0.3">
      <c r="C96" s="125" t="s">
        <v>44</v>
      </c>
      <c r="D96" s="127" t="s">
        <v>55</v>
      </c>
      <c r="E96" s="127" t="s">
        <v>57</v>
      </c>
      <c r="F96" s="126" t="s">
        <v>27</v>
      </c>
      <c r="G96" s="132" t="s">
        <v>130</v>
      </c>
      <c r="H96" s="127" t="s">
        <v>46</v>
      </c>
      <c r="I96" s="127" t="s">
        <v>131</v>
      </c>
      <c r="J96" s="127" t="s">
        <v>408</v>
      </c>
      <c r="K96" s="127" t="s">
        <v>409</v>
      </c>
    </row>
    <row r="97" spans="3:11" x14ac:dyDescent="0.25">
      <c r="C97" s="95" t="s">
        <v>63</v>
      </c>
      <c r="D97" s="157"/>
      <c r="E97" s="96">
        <v>2800</v>
      </c>
      <c r="F97" s="97">
        <f>D97*E97</f>
        <v>0</v>
      </c>
      <c r="G97" s="160"/>
      <c r="H97" s="98" t="s">
        <v>983</v>
      </c>
      <c r="I97" s="98" t="str">
        <f>VLOOKUP(H97,Presupuesto!$B$11:$C$565,2,0)</f>
        <v>MUEBLES VARIOS DE OFICINA</v>
      </c>
      <c r="J97" s="217" t="s">
        <v>1452</v>
      </c>
      <c r="K97" s="98" t="s">
        <v>402</v>
      </c>
    </row>
    <row r="98" spans="3:11" x14ac:dyDescent="0.25">
      <c r="C98" s="99" t="s">
        <v>64</v>
      </c>
      <c r="D98" s="150"/>
      <c r="E98" s="100">
        <v>2400</v>
      </c>
      <c r="F98" s="97">
        <f>D98*E98</f>
        <v>0</v>
      </c>
      <c r="G98" s="160"/>
      <c r="H98" s="101" t="s">
        <v>983</v>
      </c>
      <c r="I98" s="98" t="str">
        <f>VLOOKUP(H98,Presupuesto!$B$11:$C$565,2,0)</f>
        <v>MUEBLES VARIOS DE OFICINA</v>
      </c>
      <c r="J98" s="98" t="str">
        <f>$J$97</f>
        <v>Posgrado</v>
      </c>
      <c r="K98" s="98" t="s">
        <v>410</v>
      </c>
    </row>
    <row r="99" spans="3:11" x14ac:dyDescent="0.25">
      <c r="C99" s="99" t="s">
        <v>65</v>
      </c>
      <c r="D99" s="150"/>
      <c r="E99" s="100">
        <v>1000</v>
      </c>
      <c r="F99" s="97">
        <f t="shared" ref="F99:F106" si="9">D99*E99</f>
        <v>0</v>
      </c>
      <c r="G99" s="160"/>
      <c r="H99" s="101" t="s">
        <v>983</v>
      </c>
      <c r="I99" s="98" t="str">
        <f>VLOOKUP(H99,Presupuesto!$B$11:$C$565,2,0)</f>
        <v>MUEBLES VARIOS DE OFICINA</v>
      </c>
      <c r="J99" s="98" t="str">
        <f t="shared" ref="J99:J106" si="10">$J$97</f>
        <v>Posgrado</v>
      </c>
      <c r="K99" s="98" t="s">
        <v>393</v>
      </c>
    </row>
    <row r="100" spans="3:11" x14ac:dyDescent="0.25">
      <c r="C100" s="99" t="s">
        <v>66</v>
      </c>
      <c r="D100" s="150"/>
      <c r="E100" s="100">
        <v>6000</v>
      </c>
      <c r="F100" s="97">
        <f t="shared" si="9"/>
        <v>0</v>
      </c>
      <c r="G100" s="160"/>
      <c r="H100" s="101" t="s">
        <v>983</v>
      </c>
      <c r="I100" s="98" t="str">
        <f>VLOOKUP(H100,Presupuesto!$B$11:$C$565,2,0)</f>
        <v>MUEBLES VARIOS DE OFICINA</v>
      </c>
      <c r="J100" s="98" t="str">
        <f t="shared" si="10"/>
        <v>Posgrado</v>
      </c>
      <c r="K100" s="98" t="s">
        <v>393</v>
      </c>
    </row>
    <row r="101" spans="3:11" x14ac:dyDescent="0.25">
      <c r="C101" s="99" t="s">
        <v>67</v>
      </c>
      <c r="D101" s="150"/>
      <c r="E101" s="100">
        <v>3000</v>
      </c>
      <c r="F101" s="97">
        <f t="shared" si="9"/>
        <v>0</v>
      </c>
      <c r="G101" s="160"/>
      <c r="H101" s="101" t="s">
        <v>983</v>
      </c>
      <c r="I101" s="98" t="str">
        <f>VLOOKUP(H101,Presupuesto!$B$11:$C$565,2,0)</f>
        <v>MUEBLES VARIOS DE OFICINA</v>
      </c>
      <c r="J101" s="98" t="str">
        <f t="shared" si="10"/>
        <v>Posgrado</v>
      </c>
      <c r="K101" s="98" t="s">
        <v>393</v>
      </c>
    </row>
    <row r="102" spans="3:11" x14ac:dyDescent="0.25">
      <c r="C102" s="99" t="s">
        <v>68</v>
      </c>
      <c r="D102" s="150"/>
      <c r="E102" s="100">
        <v>10000</v>
      </c>
      <c r="F102" s="97">
        <f t="shared" si="9"/>
        <v>0</v>
      </c>
      <c r="G102" s="160"/>
      <c r="H102" s="101" t="s">
        <v>983</v>
      </c>
      <c r="I102" s="98" t="str">
        <f>VLOOKUP(H102,Presupuesto!$B$11:$C$565,2,0)</f>
        <v>MUEBLES VARIOS DE OFICINA</v>
      </c>
      <c r="J102" s="98" t="str">
        <f t="shared" si="10"/>
        <v>Posgrado</v>
      </c>
      <c r="K102" s="98" t="s">
        <v>393</v>
      </c>
    </row>
    <row r="103" spans="3:11" x14ac:dyDescent="0.25">
      <c r="C103" s="99" t="s">
        <v>69</v>
      </c>
      <c r="D103" s="150"/>
      <c r="E103" s="100">
        <v>8000</v>
      </c>
      <c r="F103" s="97">
        <f t="shared" si="9"/>
        <v>0</v>
      </c>
      <c r="G103" s="160"/>
      <c r="H103" s="101" t="s">
        <v>986</v>
      </c>
      <c r="I103" s="98" t="str">
        <f>VLOOKUP(H103,Presupuesto!$B$11:$C$565,2,0)</f>
        <v>EQUIPOS VARIOS DE OFICINA</v>
      </c>
      <c r="J103" s="98" t="str">
        <f t="shared" si="10"/>
        <v>Posgrado</v>
      </c>
      <c r="K103" s="98" t="s">
        <v>393</v>
      </c>
    </row>
    <row r="104" spans="3:11" x14ac:dyDescent="0.25">
      <c r="C104" s="99" t="s">
        <v>70</v>
      </c>
      <c r="D104" s="150"/>
      <c r="E104" s="100">
        <v>2000</v>
      </c>
      <c r="F104" s="97">
        <f t="shared" si="9"/>
        <v>0</v>
      </c>
      <c r="G104" s="160"/>
      <c r="H104" s="101" t="s">
        <v>986</v>
      </c>
      <c r="I104" s="98" t="str">
        <f>VLOOKUP(H104,Presupuesto!$B$11:$C$565,2,0)</f>
        <v>EQUIPOS VARIOS DE OFICINA</v>
      </c>
      <c r="J104" s="98" t="str">
        <f t="shared" si="10"/>
        <v>Posgrado</v>
      </c>
      <c r="K104" s="98" t="s">
        <v>401</v>
      </c>
    </row>
    <row r="105" spans="3:11" x14ac:dyDescent="0.25">
      <c r="C105" s="99" t="s">
        <v>71</v>
      </c>
      <c r="D105" s="150"/>
      <c r="E105" s="100">
        <v>5000</v>
      </c>
      <c r="F105" s="97">
        <f t="shared" si="9"/>
        <v>0</v>
      </c>
      <c r="G105" s="160"/>
      <c r="H105" s="101" t="s">
        <v>986</v>
      </c>
      <c r="I105" s="98" t="str">
        <f>VLOOKUP(H105,Presupuesto!$B$11:$C$565,2,0)</f>
        <v>EQUIPOS VARIOS DE OFICINA</v>
      </c>
      <c r="J105" s="98" t="str">
        <f t="shared" si="10"/>
        <v>Posgrado</v>
      </c>
      <c r="K105" s="98" t="s">
        <v>397</v>
      </c>
    </row>
    <row r="106" spans="3:11" ht="15.75" thickBot="1" x14ac:dyDescent="0.3">
      <c r="C106" s="102" t="s">
        <v>72</v>
      </c>
      <c r="D106" s="158"/>
      <c r="E106" s="104">
        <v>100000</v>
      </c>
      <c r="F106" s="105">
        <f t="shared" si="9"/>
        <v>0</v>
      </c>
      <c r="G106" s="161"/>
      <c r="H106" s="106" t="s">
        <v>986</v>
      </c>
      <c r="I106" s="106" t="str">
        <f>VLOOKUP(H106,Presupuesto!$B$11:$C$565,2,0)</f>
        <v>EQUIPOS VARIOS DE OFICINA</v>
      </c>
      <c r="J106" s="106" t="str">
        <f t="shared" si="10"/>
        <v>Posgrado</v>
      </c>
      <c r="K106" s="124" t="s">
        <v>392</v>
      </c>
    </row>
    <row r="108" spans="3:11" ht="15.75" thickBot="1" x14ac:dyDescent="0.3"/>
    <row r="109" spans="3:11" ht="15.75" thickBot="1" x14ac:dyDescent="0.3">
      <c r="C109" s="29" t="s">
        <v>43</v>
      </c>
      <c r="D109" s="30">
        <f>SUM(F116:F125)</f>
        <v>0</v>
      </c>
      <c r="E109" s="176"/>
      <c r="F109" s="176"/>
      <c r="G109" s="79"/>
      <c r="H109" s="176"/>
      <c r="I109" s="176"/>
    </row>
    <row r="110" spans="3:11" x14ac:dyDescent="0.25">
      <c r="C110" s="70"/>
      <c r="D110" s="31"/>
      <c r="E110" s="93"/>
      <c r="F110" s="93"/>
      <c r="G110" s="93"/>
      <c r="H110" s="76"/>
      <c r="I110" s="76"/>
      <c r="J110" s="76"/>
      <c r="K110" s="112"/>
    </row>
    <row r="111" spans="3:11" x14ac:dyDescent="0.25">
      <c r="C111" s="70"/>
      <c r="D111" s="31"/>
      <c r="E111" s="93"/>
      <c r="F111" s="93"/>
      <c r="G111" s="93"/>
      <c r="H111" s="76"/>
      <c r="I111" s="76"/>
      <c r="J111" s="76"/>
      <c r="K111" s="112"/>
    </row>
    <row r="112" spans="3:11" ht="15.75" x14ac:dyDescent="0.25">
      <c r="C112" s="201" t="s">
        <v>390</v>
      </c>
      <c r="D112" s="368"/>
      <c r="E112" s="93"/>
      <c r="F112" s="93"/>
      <c r="G112" s="93"/>
      <c r="H112" s="76"/>
      <c r="I112" s="76"/>
      <c r="J112" s="76"/>
      <c r="K112" s="112"/>
    </row>
    <row r="113" spans="3:11" ht="18.75" x14ac:dyDescent="0.25">
      <c r="C113" s="209" t="e">
        <f>IFERROR(VLOOKUP(D112,'1. Desarrollo e Innov. Curricu.'!$F:$G,2,FALSE),IFERROR(VLOOKUP(D112,'2. Investigación Científica'!$F:$G,2,FALSE),IFERROR(VLOOKUP(D112,'3. Vinculación Univ. Sociedad'!$F:$G,2,FALSE),IFERROR(VLOOKUP(D112,'4. Docencia y Profesorado Univ.'!$F:$G,2,FALSE),IFERROR(VLOOKUP(D112,'5. Estudiantes y Graduados'!$F:$G,2,FALSE),IFERROR(VLOOKUP(D112,'11. Gestion Administrativa'!$F:$G,2,FALSE),IFERROR(VLOOKUP(D112,'13. Gestión Académica'!$F:$G,2,FALSE),IFERROR(VLOOKUP(D112,'9. Asegura. de la Calid. y M'!$F:$G,2,FALSE),IFERROR(VLOOKUP(D112,'6. Gestión del Conocimiento'!$F:$G,2,FALSE),IFERROR(VLOOKUP(D112,'15. Gobernabilidad y Proceso...'!$F:$G,2,FALSE),IFERROR(VLOOKUP(D112,'12. Gestión del Talento Humano'!$F:$G,2,FALSE),IFERROR(VLOOKUP(D112,'14. Internacional... de la E.S.'!$F:$G,2,FALSE),IFERROR(VLOOKUP(D112,'10. Posgrado'!$F:$G,2,FALSE),IFERROR(VLOOKUP(D112,'17. Gestión TIC'!$F:$G,2,FALSE),IFERROR(VLOOKUP(D112,'16. Desa. del Sistema Educ.Sup.'!$F:$G,2,FALSE),IFERROR(VLOOKUP(D112,'8. Cultura de Inno. Insti...'!$F:$G,2,FALSE),VLOOKUP(D112,'7. Lo Esencial de la Reforma U.'!$F:$G,2,0)))))))))))))))))</f>
        <v>#N/A</v>
      </c>
      <c r="D113" s="31"/>
      <c r="E113" s="93"/>
      <c r="F113" s="93"/>
      <c r="G113" s="93"/>
      <c r="H113" s="76"/>
      <c r="I113" s="76"/>
      <c r="J113" s="76"/>
      <c r="K113" s="112"/>
    </row>
    <row r="114" spans="3:11" ht="15.75" thickBot="1" x14ac:dyDescent="0.3">
      <c r="C114" s="70"/>
      <c r="D114" s="31"/>
      <c r="E114" s="93"/>
      <c r="F114" s="93"/>
      <c r="G114" s="93"/>
      <c r="H114" s="76"/>
      <c r="I114" s="76"/>
      <c r="J114" s="76"/>
      <c r="K114" s="112"/>
    </row>
    <row r="115" spans="3:11" ht="30.75" thickBot="1" x14ac:dyDescent="0.3">
      <c r="C115" s="125" t="s">
        <v>44</v>
      </c>
      <c r="D115" s="127" t="s">
        <v>55</v>
      </c>
      <c r="E115" s="127" t="s">
        <v>57</v>
      </c>
      <c r="F115" s="126" t="s">
        <v>27</v>
      </c>
      <c r="G115" s="132" t="s">
        <v>130</v>
      </c>
      <c r="H115" s="127" t="s">
        <v>46</v>
      </c>
      <c r="I115" s="127" t="s">
        <v>131</v>
      </c>
      <c r="J115" s="127" t="s">
        <v>408</v>
      </c>
      <c r="K115" s="127" t="s">
        <v>409</v>
      </c>
    </row>
    <row r="116" spans="3:11" x14ac:dyDescent="0.25">
      <c r="C116" s="95" t="s">
        <v>63</v>
      </c>
      <c r="D116" s="157"/>
      <c r="E116" s="96">
        <v>2800</v>
      </c>
      <c r="F116" s="97">
        <f>D116*E116</f>
        <v>0</v>
      </c>
      <c r="G116" s="160"/>
      <c r="H116" s="98" t="s">
        <v>983</v>
      </c>
      <c r="I116" s="98" t="str">
        <f>VLOOKUP(H116,Presupuesto!$B$11:$C$565,2,0)</f>
        <v>MUEBLES VARIOS DE OFICINA</v>
      </c>
      <c r="J116" s="217" t="s">
        <v>1452</v>
      </c>
      <c r="K116" s="98" t="s">
        <v>402</v>
      </c>
    </row>
    <row r="117" spans="3:11" x14ac:dyDescent="0.25">
      <c r="C117" s="99" t="s">
        <v>64</v>
      </c>
      <c r="D117" s="150"/>
      <c r="E117" s="100">
        <v>2400</v>
      </c>
      <c r="F117" s="97">
        <f>D117*E117</f>
        <v>0</v>
      </c>
      <c r="G117" s="160"/>
      <c r="H117" s="101" t="s">
        <v>983</v>
      </c>
      <c r="I117" s="98" t="str">
        <f>VLOOKUP(H117,Presupuesto!$B$11:$C$565,2,0)</f>
        <v>MUEBLES VARIOS DE OFICINA</v>
      </c>
      <c r="J117" s="98" t="str">
        <f>$J$116</f>
        <v>Posgrado</v>
      </c>
      <c r="K117" s="98" t="s">
        <v>410</v>
      </c>
    </row>
    <row r="118" spans="3:11" x14ac:dyDescent="0.25">
      <c r="C118" s="99" t="s">
        <v>65</v>
      </c>
      <c r="D118" s="150"/>
      <c r="E118" s="100">
        <v>1000</v>
      </c>
      <c r="F118" s="97">
        <f t="shared" ref="F118:F125" si="11">D118*E118</f>
        <v>0</v>
      </c>
      <c r="G118" s="160"/>
      <c r="H118" s="101" t="s">
        <v>983</v>
      </c>
      <c r="I118" s="98" t="str">
        <f>VLOOKUP(H118,Presupuesto!$B$11:$C$565,2,0)</f>
        <v>MUEBLES VARIOS DE OFICINA</v>
      </c>
      <c r="J118" s="98" t="str">
        <f t="shared" ref="J118:J125" si="12">$J$116</f>
        <v>Posgrado</v>
      </c>
      <c r="K118" s="98" t="s">
        <v>393</v>
      </c>
    </row>
    <row r="119" spans="3:11" x14ac:dyDescent="0.25">
      <c r="C119" s="99" t="s">
        <v>66</v>
      </c>
      <c r="D119" s="150"/>
      <c r="E119" s="100">
        <v>6000</v>
      </c>
      <c r="F119" s="97">
        <f t="shared" si="11"/>
        <v>0</v>
      </c>
      <c r="G119" s="160"/>
      <c r="H119" s="101" t="s">
        <v>983</v>
      </c>
      <c r="I119" s="98" t="str">
        <f>VLOOKUP(H119,Presupuesto!$B$11:$C$565,2,0)</f>
        <v>MUEBLES VARIOS DE OFICINA</v>
      </c>
      <c r="J119" s="98" t="str">
        <f t="shared" si="12"/>
        <v>Posgrado</v>
      </c>
      <c r="K119" s="98" t="s">
        <v>393</v>
      </c>
    </row>
    <row r="120" spans="3:11" x14ac:dyDescent="0.25">
      <c r="C120" s="99" t="s">
        <v>67</v>
      </c>
      <c r="D120" s="150"/>
      <c r="E120" s="100">
        <v>3000</v>
      </c>
      <c r="F120" s="97">
        <f t="shared" si="11"/>
        <v>0</v>
      </c>
      <c r="G120" s="160"/>
      <c r="H120" s="101" t="s">
        <v>983</v>
      </c>
      <c r="I120" s="98" t="str">
        <f>VLOOKUP(H120,Presupuesto!$B$11:$C$565,2,0)</f>
        <v>MUEBLES VARIOS DE OFICINA</v>
      </c>
      <c r="J120" s="98" t="str">
        <f t="shared" si="12"/>
        <v>Posgrado</v>
      </c>
      <c r="K120" s="98" t="s">
        <v>393</v>
      </c>
    </row>
    <row r="121" spans="3:11" x14ac:dyDescent="0.25">
      <c r="C121" s="99" t="s">
        <v>68</v>
      </c>
      <c r="D121" s="150"/>
      <c r="E121" s="100">
        <v>10000</v>
      </c>
      <c r="F121" s="97">
        <f t="shared" si="11"/>
        <v>0</v>
      </c>
      <c r="G121" s="160"/>
      <c r="H121" s="101" t="s">
        <v>983</v>
      </c>
      <c r="I121" s="98" t="str">
        <f>VLOOKUP(H121,Presupuesto!$B$11:$C$565,2,0)</f>
        <v>MUEBLES VARIOS DE OFICINA</v>
      </c>
      <c r="J121" s="98" t="str">
        <f t="shared" si="12"/>
        <v>Posgrado</v>
      </c>
      <c r="K121" s="98" t="s">
        <v>393</v>
      </c>
    </row>
    <row r="122" spans="3:11" x14ac:dyDescent="0.25">
      <c r="C122" s="99" t="s">
        <v>69</v>
      </c>
      <c r="D122" s="150"/>
      <c r="E122" s="100">
        <v>8000</v>
      </c>
      <c r="F122" s="97">
        <f t="shared" si="11"/>
        <v>0</v>
      </c>
      <c r="G122" s="160"/>
      <c r="H122" s="101" t="s">
        <v>986</v>
      </c>
      <c r="I122" s="98" t="str">
        <f>VLOOKUP(H122,Presupuesto!$B$11:$C$565,2,0)</f>
        <v>EQUIPOS VARIOS DE OFICINA</v>
      </c>
      <c r="J122" s="98" t="str">
        <f t="shared" si="12"/>
        <v>Posgrado</v>
      </c>
      <c r="K122" s="98" t="s">
        <v>393</v>
      </c>
    </row>
    <row r="123" spans="3:11" x14ac:dyDescent="0.25">
      <c r="C123" s="99" t="s">
        <v>70</v>
      </c>
      <c r="D123" s="150"/>
      <c r="E123" s="100">
        <v>2000</v>
      </c>
      <c r="F123" s="97">
        <f t="shared" si="11"/>
        <v>0</v>
      </c>
      <c r="G123" s="160"/>
      <c r="H123" s="101" t="s">
        <v>986</v>
      </c>
      <c r="I123" s="98" t="str">
        <f>VLOOKUP(H123,Presupuesto!$B$11:$C$565,2,0)</f>
        <v>EQUIPOS VARIOS DE OFICINA</v>
      </c>
      <c r="J123" s="98" t="str">
        <f t="shared" si="12"/>
        <v>Posgrado</v>
      </c>
      <c r="K123" s="98" t="s">
        <v>401</v>
      </c>
    </row>
    <row r="124" spans="3:11" x14ac:dyDescent="0.25">
      <c r="C124" s="99" t="s">
        <v>71</v>
      </c>
      <c r="D124" s="150"/>
      <c r="E124" s="100">
        <v>5000</v>
      </c>
      <c r="F124" s="97">
        <f t="shared" si="11"/>
        <v>0</v>
      </c>
      <c r="G124" s="160"/>
      <c r="H124" s="101" t="s">
        <v>986</v>
      </c>
      <c r="I124" s="98" t="str">
        <f>VLOOKUP(H124,Presupuesto!$B$11:$C$565,2,0)</f>
        <v>EQUIPOS VARIOS DE OFICINA</v>
      </c>
      <c r="J124" s="98" t="str">
        <f t="shared" si="12"/>
        <v>Posgrado</v>
      </c>
      <c r="K124" s="98" t="s">
        <v>397</v>
      </c>
    </row>
    <row r="125" spans="3:11" ht="15.75" thickBot="1" x14ac:dyDescent="0.3">
      <c r="C125" s="102" t="s">
        <v>72</v>
      </c>
      <c r="D125" s="158"/>
      <c r="E125" s="104">
        <v>100000</v>
      </c>
      <c r="F125" s="105">
        <f t="shared" si="11"/>
        <v>0</v>
      </c>
      <c r="G125" s="161"/>
      <c r="H125" s="106" t="s">
        <v>986</v>
      </c>
      <c r="I125" s="106" t="str">
        <f>VLOOKUP(H125,Presupuesto!$B$11:$C$565,2,0)</f>
        <v>EQUIPOS VARIOS DE OFICINA</v>
      </c>
      <c r="J125" s="106" t="str">
        <f t="shared" si="12"/>
        <v>Posgrado</v>
      </c>
      <c r="K125" s="124" t="s">
        <v>392</v>
      </c>
    </row>
    <row r="127" spans="3:11" ht="15.75" thickBot="1" x14ac:dyDescent="0.3">
      <c r="C127" s="335"/>
      <c r="D127" s="336"/>
      <c r="E127" s="337"/>
      <c r="F127" s="337"/>
      <c r="G127" s="338"/>
      <c r="H127" s="337"/>
      <c r="I127" s="337"/>
      <c r="J127" s="154"/>
      <c r="K127" s="154"/>
    </row>
    <row r="128" spans="3:11" ht="15.75" thickBot="1" x14ac:dyDescent="0.3">
      <c r="C128" s="29" t="s">
        <v>43</v>
      </c>
      <c r="D128" s="30">
        <f>SUM(F135:F144)</f>
        <v>0</v>
      </c>
      <c r="E128" s="176"/>
      <c r="F128" s="176"/>
      <c r="G128" s="79"/>
      <c r="H128" s="176"/>
      <c r="I128" s="176"/>
    </row>
    <row r="129" spans="3:11" x14ac:dyDescent="0.25">
      <c r="C129" s="70"/>
      <c r="D129" s="31"/>
      <c r="E129" s="93"/>
      <c r="F129" s="93"/>
      <c r="G129" s="93"/>
      <c r="H129" s="76"/>
      <c r="I129" s="76"/>
      <c r="J129" s="76"/>
      <c r="K129" s="112"/>
    </row>
    <row r="130" spans="3:11" x14ac:dyDescent="0.25">
      <c r="C130" s="70"/>
      <c r="D130" s="31"/>
      <c r="E130" s="93"/>
      <c r="F130" s="93"/>
      <c r="G130" s="93"/>
      <c r="H130" s="76"/>
      <c r="I130" s="76"/>
      <c r="J130" s="76"/>
      <c r="K130" s="112"/>
    </row>
    <row r="131" spans="3:11" ht="15.75" x14ac:dyDescent="0.25">
      <c r="C131" s="201" t="s">
        <v>390</v>
      </c>
      <c r="D131" s="368"/>
      <c r="E131" s="93"/>
      <c r="F131" s="93"/>
      <c r="G131" s="93"/>
      <c r="H131" s="76"/>
      <c r="I131" s="76"/>
      <c r="J131" s="76"/>
      <c r="K131" s="112"/>
    </row>
    <row r="132" spans="3:11" ht="18.75" x14ac:dyDescent="0.25">
      <c r="C132" s="209" t="e">
        <f>IFERROR(VLOOKUP(D131,'1. Desarrollo e Innov. Curricu.'!$F:$G,2,FALSE),IFERROR(VLOOKUP(D131,'2. Investigación Científica'!$F:$G,2,FALSE),IFERROR(VLOOKUP(D131,'3. Vinculación Univ. Sociedad'!$F:$G,2,FALSE),IFERROR(VLOOKUP(D131,'4. Docencia y Profesorado Univ.'!$F:$G,2,FALSE),IFERROR(VLOOKUP(D131,'5. Estudiantes y Graduados'!$F:$G,2,FALSE),IFERROR(VLOOKUP(D131,'11. Gestion Administrativa'!$F:$G,2,FALSE),IFERROR(VLOOKUP(D131,'13. Gestión Académica'!$F:$G,2,FALSE),IFERROR(VLOOKUP(D131,'9. Asegura. de la Calid. y M'!$F:$G,2,FALSE),IFERROR(VLOOKUP(D131,'6. Gestión del Conocimiento'!$F:$G,2,FALSE),IFERROR(VLOOKUP(D131,'15. Gobernabilidad y Proceso...'!$F:$G,2,FALSE),IFERROR(VLOOKUP(D131,'12. Gestión del Talento Humano'!$F:$G,2,FALSE),IFERROR(VLOOKUP(D131,'14. Internacional... de la E.S.'!$F:$G,2,FALSE),IFERROR(VLOOKUP(D131,'10. Posgrado'!$F:$G,2,FALSE),IFERROR(VLOOKUP(D131,'17. Gestión TIC'!$F:$G,2,FALSE),IFERROR(VLOOKUP(D131,'16. Desa. del Sistema Educ.Sup.'!$F:$G,2,FALSE),IFERROR(VLOOKUP(D131,'8. Cultura de Inno. Insti...'!$F:$G,2,FALSE),VLOOKUP(D131,'7. Lo Esencial de la Reforma U.'!$F:$G,2,0)))))))))))))))))</f>
        <v>#N/A</v>
      </c>
      <c r="D132" s="31"/>
      <c r="E132" s="93"/>
      <c r="F132" s="93"/>
      <c r="G132" s="93"/>
      <c r="H132" s="76"/>
      <c r="I132" s="76"/>
      <c r="J132" s="76"/>
      <c r="K132" s="112"/>
    </row>
    <row r="133" spans="3:11" ht="15.75" thickBot="1" x14ac:dyDescent="0.3">
      <c r="C133" s="70"/>
      <c r="D133" s="31"/>
      <c r="E133" s="93"/>
      <c r="F133" s="93"/>
      <c r="G133" s="93"/>
      <c r="H133" s="76"/>
      <c r="I133" s="76"/>
      <c r="J133" s="76"/>
      <c r="K133" s="112"/>
    </row>
    <row r="134" spans="3:11" ht="30.75" thickBot="1" x14ac:dyDescent="0.3">
      <c r="C134" s="125" t="s">
        <v>44</v>
      </c>
      <c r="D134" s="127" t="s">
        <v>55</v>
      </c>
      <c r="E134" s="127" t="s">
        <v>57</v>
      </c>
      <c r="F134" s="126" t="s">
        <v>27</v>
      </c>
      <c r="G134" s="132" t="s">
        <v>130</v>
      </c>
      <c r="H134" s="127" t="s">
        <v>46</v>
      </c>
      <c r="I134" s="127" t="s">
        <v>131</v>
      </c>
      <c r="J134" s="127" t="s">
        <v>408</v>
      </c>
      <c r="K134" s="127" t="s">
        <v>409</v>
      </c>
    </row>
    <row r="135" spans="3:11" x14ac:dyDescent="0.25">
      <c r="C135" s="95" t="s">
        <v>63</v>
      </c>
      <c r="D135" s="157"/>
      <c r="E135" s="96">
        <v>2800</v>
      </c>
      <c r="F135" s="97">
        <f>D135*E135</f>
        <v>0</v>
      </c>
      <c r="G135" s="160"/>
      <c r="H135" s="98" t="s">
        <v>983</v>
      </c>
      <c r="I135" s="98" t="str">
        <f>VLOOKUP(H135,Presupuesto!$B$11:$C$565,2,0)</f>
        <v>MUEBLES VARIOS DE OFICINA</v>
      </c>
      <c r="J135" s="217" t="s">
        <v>1452</v>
      </c>
      <c r="K135" s="98" t="s">
        <v>402</v>
      </c>
    </row>
    <row r="136" spans="3:11" x14ac:dyDescent="0.25">
      <c r="C136" s="99" t="s">
        <v>64</v>
      </c>
      <c r="D136" s="150"/>
      <c r="E136" s="100">
        <v>2400</v>
      </c>
      <c r="F136" s="97">
        <f>D136*E136</f>
        <v>0</v>
      </c>
      <c r="G136" s="160"/>
      <c r="H136" s="101" t="s">
        <v>983</v>
      </c>
      <c r="I136" s="98" t="str">
        <f>VLOOKUP(H136,Presupuesto!$B$11:$C$565,2,0)</f>
        <v>MUEBLES VARIOS DE OFICINA</v>
      </c>
      <c r="J136" s="98" t="str">
        <f>$J$135</f>
        <v>Posgrado</v>
      </c>
      <c r="K136" s="98" t="s">
        <v>410</v>
      </c>
    </row>
    <row r="137" spans="3:11" x14ac:dyDescent="0.25">
      <c r="C137" s="99" t="s">
        <v>65</v>
      </c>
      <c r="D137" s="150"/>
      <c r="E137" s="100">
        <v>1000</v>
      </c>
      <c r="F137" s="97">
        <f t="shared" ref="F137:F144" si="13">D137*E137</f>
        <v>0</v>
      </c>
      <c r="G137" s="160"/>
      <c r="H137" s="101" t="s">
        <v>983</v>
      </c>
      <c r="I137" s="98" t="str">
        <f>VLOOKUP(H137,Presupuesto!$B$11:$C$565,2,0)</f>
        <v>MUEBLES VARIOS DE OFICINA</v>
      </c>
      <c r="J137" s="98" t="str">
        <f t="shared" ref="J137:J144" si="14">$J$135</f>
        <v>Posgrado</v>
      </c>
      <c r="K137" s="98" t="s">
        <v>393</v>
      </c>
    </row>
    <row r="138" spans="3:11" x14ac:dyDescent="0.25">
      <c r="C138" s="99" t="s">
        <v>66</v>
      </c>
      <c r="D138" s="150"/>
      <c r="E138" s="100">
        <v>6000</v>
      </c>
      <c r="F138" s="97">
        <f t="shared" si="13"/>
        <v>0</v>
      </c>
      <c r="G138" s="160"/>
      <c r="H138" s="101" t="s">
        <v>983</v>
      </c>
      <c r="I138" s="98" t="str">
        <f>VLOOKUP(H138,Presupuesto!$B$11:$C$565,2,0)</f>
        <v>MUEBLES VARIOS DE OFICINA</v>
      </c>
      <c r="J138" s="98" t="str">
        <f t="shared" si="14"/>
        <v>Posgrado</v>
      </c>
      <c r="K138" s="98" t="s">
        <v>393</v>
      </c>
    </row>
    <row r="139" spans="3:11" x14ac:dyDescent="0.25">
      <c r="C139" s="99" t="s">
        <v>67</v>
      </c>
      <c r="D139" s="150"/>
      <c r="E139" s="100">
        <v>3000</v>
      </c>
      <c r="F139" s="97">
        <f t="shared" si="13"/>
        <v>0</v>
      </c>
      <c r="G139" s="160"/>
      <c r="H139" s="101" t="s">
        <v>983</v>
      </c>
      <c r="I139" s="98" t="str">
        <f>VLOOKUP(H139,Presupuesto!$B$11:$C$565,2,0)</f>
        <v>MUEBLES VARIOS DE OFICINA</v>
      </c>
      <c r="J139" s="98" t="str">
        <f t="shared" si="14"/>
        <v>Posgrado</v>
      </c>
      <c r="K139" s="98" t="s">
        <v>393</v>
      </c>
    </row>
    <row r="140" spans="3:11" x14ac:dyDescent="0.25">
      <c r="C140" s="99" t="s">
        <v>68</v>
      </c>
      <c r="D140" s="150"/>
      <c r="E140" s="100">
        <v>10000</v>
      </c>
      <c r="F140" s="97">
        <f t="shared" si="13"/>
        <v>0</v>
      </c>
      <c r="G140" s="160"/>
      <c r="H140" s="101" t="s">
        <v>983</v>
      </c>
      <c r="I140" s="98" t="str">
        <f>VLOOKUP(H140,Presupuesto!$B$11:$C$565,2,0)</f>
        <v>MUEBLES VARIOS DE OFICINA</v>
      </c>
      <c r="J140" s="98" t="str">
        <f t="shared" si="14"/>
        <v>Posgrado</v>
      </c>
      <c r="K140" s="98" t="s">
        <v>393</v>
      </c>
    </row>
    <row r="141" spans="3:11" x14ac:dyDescent="0.25">
      <c r="C141" s="99" t="s">
        <v>69</v>
      </c>
      <c r="D141" s="150"/>
      <c r="E141" s="100">
        <v>8000</v>
      </c>
      <c r="F141" s="97">
        <f t="shared" si="13"/>
        <v>0</v>
      </c>
      <c r="G141" s="160"/>
      <c r="H141" s="101" t="s">
        <v>986</v>
      </c>
      <c r="I141" s="98" t="str">
        <f>VLOOKUP(H141,Presupuesto!$B$11:$C$565,2,0)</f>
        <v>EQUIPOS VARIOS DE OFICINA</v>
      </c>
      <c r="J141" s="98" t="str">
        <f t="shared" si="14"/>
        <v>Posgrado</v>
      </c>
      <c r="K141" s="98" t="s">
        <v>393</v>
      </c>
    </row>
    <row r="142" spans="3:11" x14ac:dyDescent="0.25">
      <c r="C142" s="99" t="s">
        <v>70</v>
      </c>
      <c r="D142" s="150"/>
      <c r="E142" s="100">
        <v>2000</v>
      </c>
      <c r="F142" s="97">
        <f t="shared" si="13"/>
        <v>0</v>
      </c>
      <c r="G142" s="160"/>
      <c r="H142" s="101" t="s">
        <v>986</v>
      </c>
      <c r="I142" s="98" t="str">
        <f>VLOOKUP(H142,Presupuesto!$B$11:$C$565,2,0)</f>
        <v>EQUIPOS VARIOS DE OFICINA</v>
      </c>
      <c r="J142" s="98" t="str">
        <f t="shared" si="14"/>
        <v>Posgrado</v>
      </c>
      <c r="K142" s="98" t="s">
        <v>401</v>
      </c>
    </row>
    <row r="143" spans="3:11" x14ac:dyDescent="0.25">
      <c r="C143" s="99" t="s">
        <v>71</v>
      </c>
      <c r="D143" s="150"/>
      <c r="E143" s="100">
        <v>5000</v>
      </c>
      <c r="F143" s="97">
        <f t="shared" si="13"/>
        <v>0</v>
      </c>
      <c r="G143" s="160"/>
      <c r="H143" s="101" t="s">
        <v>986</v>
      </c>
      <c r="I143" s="98" t="str">
        <f>VLOOKUP(H143,Presupuesto!$B$11:$C$565,2,0)</f>
        <v>EQUIPOS VARIOS DE OFICINA</v>
      </c>
      <c r="J143" s="98" t="str">
        <f t="shared" si="14"/>
        <v>Posgrado</v>
      </c>
      <c r="K143" s="98" t="s">
        <v>397</v>
      </c>
    </row>
    <row r="144" spans="3:11" ht="15.75" thickBot="1" x14ac:dyDescent="0.3">
      <c r="C144" s="102" t="s">
        <v>72</v>
      </c>
      <c r="D144" s="158"/>
      <c r="E144" s="104">
        <v>100000</v>
      </c>
      <c r="F144" s="105">
        <f t="shared" si="13"/>
        <v>0</v>
      </c>
      <c r="G144" s="161"/>
      <c r="H144" s="106" t="s">
        <v>986</v>
      </c>
      <c r="I144" s="106" t="str">
        <f>VLOOKUP(H144,Presupuesto!$B$11:$C$565,2,0)</f>
        <v>EQUIPOS VARIOS DE OFICINA</v>
      </c>
      <c r="J144" s="106" t="str">
        <f t="shared" si="14"/>
        <v>Posgrado</v>
      </c>
      <c r="K144" s="124" t="s">
        <v>392</v>
      </c>
    </row>
    <row r="146" spans="3:11" ht="15.75" thickBot="1" x14ac:dyDescent="0.3"/>
    <row r="147" spans="3:11" ht="15.75" thickBot="1" x14ac:dyDescent="0.3">
      <c r="C147" s="29" t="s">
        <v>43</v>
      </c>
      <c r="D147" s="30">
        <f>SUM(F154:F163)</f>
        <v>0</v>
      </c>
      <c r="E147" s="176"/>
      <c r="F147" s="176"/>
      <c r="G147" s="79"/>
      <c r="H147" s="176"/>
      <c r="I147" s="176"/>
    </row>
    <row r="148" spans="3:11" x14ac:dyDescent="0.25">
      <c r="C148" s="70"/>
      <c r="D148" s="31"/>
      <c r="E148" s="93"/>
      <c r="F148" s="93"/>
      <c r="G148" s="93"/>
      <c r="H148" s="76"/>
      <c r="I148" s="76"/>
      <c r="J148" s="76"/>
      <c r="K148" s="112"/>
    </row>
    <row r="149" spans="3:11" x14ac:dyDescent="0.25">
      <c r="C149" s="70"/>
      <c r="D149" s="31"/>
      <c r="E149" s="93"/>
      <c r="F149" s="93"/>
      <c r="G149" s="93"/>
      <c r="H149" s="76"/>
      <c r="I149" s="76"/>
      <c r="J149" s="76"/>
      <c r="K149" s="112"/>
    </row>
    <row r="150" spans="3:11" ht="15.75" x14ac:dyDescent="0.25">
      <c r="C150" s="201" t="s">
        <v>390</v>
      </c>
      <c r="D150" s="368"/>
      <c r="E150" s="93"/>
      <c r="F150" s="93"/>
      <c r="G150" s="93"/>
      <c r="H150" s="76"/>
      <c r="I150" s="76"/>
      <c r="J150" s="76"/>
      <c r="K150" s="112"/>
    </row>
    <row r="151" spans="3:11" ht="18.75" x14ac:dyDescent="0.25">
      <c r="C151" s="209" t="e">
        <f>IFERROR(VLOOKUP(D150,'1. Desarrollo e Innov. Curricu.'!$F:$G,2,FALSE),IFERROR(VLOOKUP(D150,'2. Investigación Científica'!$F:$G,2,FALSE),IFERROR(VLOOKUP(D150,'3. Vinculación Univ. Sociedad'!$F:$G,2,FALSE),IFERROR(VLOOKUP(D150,'4. Docencia y Profesorado Univ.'!$F:$G,2,FALSE),IFERROR(VLOOKUP(D150,'5. Estudiantes y Graduados'!$F:$G,2,FALSE),IFERROR(VLOOKUP(D150,'11. Gestion Administrativa'!$F:$G,2,FALSE),IFERROR(VLOOKUP(D150,'13. Gestión Académica'!$F:$G,2,FALSE),IFERROR(VLOOKUP(D150,'9. Asegura. de la Calid. y M'!$F:$G,2,FALSE),IFERROR(VLOOKUP(D150,'6. Gestión del Conocimiento'!$F:$G,2,FALSE),IFERROR(VLOOKUP(D150,'15. Gobernabilidad y Proceso...'!$F:$G,2,FALSE),IFERROR(VLOOKUP(D150,'12. Gestión del Talento Humano'!$F:$G,2,FALSE),IFERROR(VLOOKUP(D150,'14. Internacional... de la E.S.'!$F:$G,2,FALSE),IFERROR(VLOOKUP(D150,'10. Posgrado'!$F:$G,2,FALSE),IFERROR(VLOOKUP(D150,'17. Gestión TIC'!$F:$G,2,FALSE),IFERROR(VLOOKUP(D150,'16. Desa. del Sistema Educ.Sup.'!$F:$G,2,FALSE),IFERROR(VLOOKUP(D150,'8. Cultura de Inno. Insti...'!$F:$G,2,FALSE),VLOOKUP(D150,'7. Lo Esencial de la Reforma U.'!$F:$G,2,0)))))))))))))))))</f>
        <v>#N/A</v>
      </c>
      <c r="D151" s="31"/>
      <c r="E151" s="93"/>
      <c r="F151" s="93"/>
      <c r="G151" s="93"/>
      <c r="H151" s="76"/>
      <c r="I151" s="76"/>
      <c r="J151" s="76"/>
      <c r="K151" s="112"/>
    </row>
    <row r="152" spans="3:11" ht="15.75" thickBot="1" x14ac:dyDescent="0.3">
      <c r="C152" s="70"/>
      <c r="D152" s="31"/>
      <c r="E152" s="93"/>
      <c r="F152" s="93"/>
      <c r="G152" s="93"/>
      <c r="H152" s="76"/>
      <c r="I152" s="76"/>
      <c r="J152" s="76"/>
      <c r="K152" s="112"/>
    </row>
    <row r="153" spans="3:11" ht="30.75" thickBot="1" x14ac:dyDescent="0.3">
      <c r="C153" s="125" t="s">
        <v>44</v>
      </c>
      <c r="D153" s="127" t="s">
        <v>55</v>
      </c>
      <c r="E153" s="127" t="s">
        <v>57</v>
      </c>
      <c r="F153" s="126" t="s">
        <v>27</v>
      </c>
      <c r="G153" s="132" t="s">
        <v>130</v>
      </c>
      <c r="H153" s="127" t="s">
        <v>46</v>
      </c>
      <c r="I153" s="127" t="s">
        <v>131</v>
      </c>
      <c r="J153" s="127" t="s">
        <v>408</v>
      </c>
      <c r="K153" s="127" t="s">
        <v>409</v>
      </c>
    </row>
    <row r="154" spans="3:11" x14ac:dyDescent="0.25">
      <c r="C154" s="95" t="s">
        <v>63</v>
      </c>
      <c r="D154" s="157"/>
      <c r="E154" s="96">
        <v>2800</v>
      </c>
      <c r="F154" s="97">
        <f>D154*E154</f>
        <v>0</v>
      </c>
      <c r="G154" s="160"/>
      <c r="H154" s="98" t="s">
        <v>983</v>
      </c>
      <c r="I154" s="98" t="str">
        <f>VLOOKUP(H154,Presupuesto!$B$11:$C$565,2,0)</f>
        <v>MUEBLES VARIOS DE OFICINA</v>
      </c>
      <c r="J154" s="217" t="s">
        <v>1452</v>
      </c>
      <c r="K154" s="98" t="s">
        <v>402</v>
      </c>
    </row>
    <row r="155" spans="3:11" x14ac:dyDescent="0.25">
      <c r="C155" s="99" t="s">
        <v>64</v>
      </c>
      <c r="D155" s="150"/>
      <c r="E155" s="100">
        <v>2400</v>
      </c>
      <c r="F155" s="97">
        <f>D155*E155</f>
        <v>0</v>
      </c>
      <c r="G155" s="160"/>
      <c r="H155" s="101" t="s">
        <v>983</v>
      </c>
      <c r="I155" s="98" t="str">
        <f>VLOOKUP(H155,Presupuesto!$B$11:$C$565,2,0)</f>
        <v>MUEBLES VARIOS DE OFICINA</v>
      </c>
      <c r="J155" s="98" t="str">
        <f>$J$154</f>
        <v>Posgrado</v>
      </c>
      <c r="K155" s="98" t="s">
        <v>410</v>
      </c>
    </row>
    <row r="156" spans="3:11" x14ac:dyDescent="0.25">
      <c r="C156" s="99" t="s">
        <v>65</v>
      </c>
      <c r="D156" s="150"/>
      <c r="E156" s="100">
        <v>1000</v>
      </c>
      <c r="F156" s="97">
        <f t="shared" ref="F156:F163" si="15">D156*E156</f>
        <v>0</v>
      </c>
      <c r="G156" s="160"/>
      <c r="H156" s="101" t="s">
        <v>983</v>
      </c>
      <c r="I156" s="98" t="str">
        <f>VLOOKUP(H156,Presupuesto!$B$11:$C$565,2,0)</f>
        <v>MUEBLES VARIOS DE OFICINA</v>
      </c>
      <c r="J156" s="98" t="str">
        <f t="shared" ref="J156:J163" si="16">$J$154</f>
        <v>Posgrado</v>
      </c>
      <c r="K156" s="98" t="s">
        <v>393</v>
      </c>
    </row>
    <row r="157" spans="3:11" x14ac:dyDescent="0.25">
      <c r="C157" s="99" t="s">
        <v>66</v>
      </c>
      <c r="D157" s="150"/>
      <c r="E157" s="100">
        <v>6000</v>
      </c>
      <c r="F157" s="97">
        <f t="shared" si="15"/>
        <v>0</v>
      </c>
      <c r="G157" s="160"/>
      <c r="H157" s="101" t="s">
        <v>983</v>
      </c>
      <c r="I157" s="98" t="str">
        <f>VLOOKUP(H157,Presupuesto!$B$11:$C$565,2,0)</f>
        <v>MUEBLES VARIOS DE OFICINA</v>
      </c>
      <c r="J157" s="98" t="str">
        <f t="shared" si="16"/>
        <v>Posgrado</v>
      </c>
      <c r="K157" s="98" t="s">
        <v>393</v>
      </c>
    </row>
    <row r="158" spans="3:11" x14ac:dyDescent="0.25">
      <c r="C158" s="99" t="s">
        <v>67</v>
      </c>
      <c r="D158" s="150"/>
      <c r="E158" s="100">
        <v>3000</v>
      </c>
      <c r="F158" s="97">
        <f t="shared" si="15"/>
        <v>0</v>
      </c>
      <c r="G158" s="160"/>
      <c r="H158" s="101" t="s">
        <v>983</v>
      </c>
      <c r="I158" s="98" t="str">
        <f>VLOOKUP(H158,Presupuesto!$B$11:$C$565,2,0)</f>
        <v>MUEBLES VARIOS DE OFICINA</v>
      </c>
      <c r="J158" s="98" t="str">
        <f t="shared" si="16"/>
        <v>Posgrado</v>
      </c>
      <c r="K158" s="98" t="s">
        <v>393</v>
      </c>
    </row>
    <row r="159" spans="3:11" x14ac:dyDescent="0.25">
      <c r="C159" s="99" t="s">
        <v>68</v>
      </c>
      <c r="D159" s="150"/>
      <c r="E159" s="100">
        <v>10000</v>
      </c>
      <c r="F159" s="97">
        <f t="shared" si="15"/>
        <v>0</v>
      </c>
      <c r="G159" s="160"/>
      <c r="H159" s="101" t="s">
        <v>983</v>
      </c>
      <c r="I159" s="98" t="str">
        <f>VLOOKUP(H159,Presupuesto!$B$11:$C$565,2,0)</f>
        <v>MUEBLES VARIOS DE OFICINA</v>
      </c>
      <c r="J159" s="98" t="str">
        <f t="shared" si="16"/>
        <v>Posgrado</v>
      </c>
      <c r="K159" s="98" t="s">
        <v>393</v>
      </c>
    </row>
    <row r="160" spans="3:11" x14ac:dyDescent="0.25">
      <c r="C160" s="99" t="s">
        <v>69</v>
      </c>
      <c r="D160" s="150"/>
      <c r="E160" s="100">
        <v>8000</v>
      </c>
      <c r="F160" s="97">
        <f t="shared" si="15"/>
        <v>0</v>
      </c>
      <c r="G160" s="160"/>
      <c r="H160" s="101" t="s">
        <v>986</v>
      </c>
      <c r="I160" s="98" t="str">
        <f>VLOOKUP(H160,Presupuesto!$B$11:$C$565,2,0)</f>
        <v>EQUIPOS VARIOS DE OFICINA</v>
      </c>
      <c r="J160" s="98" t="str">
        <f t="shared" si="16"/>
        <v>Posgrado</v>
      </c>
      <c r="K160" s="98" t="s">
        <v>393</v>
      </c>
    </row>
    <row r="161" spans="3:11" x14ac:dyDescent="0.25">
      <c r="C161" s="99" t="s">
        <v>70</v>
      </c>
      <c r="D161" s="150"/>
      <c r="E161" s="100">
        <v>2000</v>
      </c>
      <c r="F161" s="97">
        <f t="shared" si="15"/>
        <v>0</v>
      </c>
      <c r="G161" s="160"/>
      <c r="H161" s="101" t="s">
        <v>986</v>
      </c>
      <c r="I161" s="98" t="str">
        <f>VLOOKUP(H161,Presupuesto!$B$11:$C$565,2,0)</f>
        <v>EQUIPOS VARIOS DE OFICINA</v>
      </c>
      <c r="J161" s="98" t="str">
        <f t="shared" si="16"/>
        <v>Posgrado</v>
      </c>
      <c r="K161" s="98" t="s">
        <v>401</v>
      </c>
    </row>
    <row r="162" spans="3:11" x14ac:dyDescent="0.25">
      <c r="C162" s="99" t="s">
        <v>71</v>
      </c>
      <c r="D162" s="150"/>
      <c r="E162" s="100">
        <v>5000</v>
      </c>
      <c r="F162" s="97">
        <f t="shared" si="15"/>
        <v>0</v>
      </c>
      <c r="G162" s="160"/>
      <c r="H162" s="101" t="s">
        <v>986</v>
      </c>
      <c r="I162" s="98" t="str">
        <f>VLOOKUP(H162,Presupuesto!$B$11:$C$565,2,0)</f>
        <v>EQUIPOS VARIOS DE OFICINA</v>
      </c>
      <c r="J162" s="98" t="str">
        <f t="shared" si="16"/>
        <v>Posgrado</v>
      </c>
      <c r="K162" s="98" t="s">
        <v>397</v>
      </c>
    </row>
    <row r="163" spans="3:11" ht="15.75" thickBot="1" x14ac:dyDescent="0.3">
      <c r="C163" s="102" t="s">
        <v>72</v>
      </c>
      <c r="D163" s="158"/>
      <c r="E163" s="104">
        <v>100000</v>
      </c>
      <c r="F163" s="105">
        <f t="shared" si="15"/>
        <v>0</v>
      </c>
      <c r="G163" s="161"/>
      <c r="H163" s="106" t="s">
        <v>986</v>
      </c>
      <c r="I163" s="106" t="str">
        <f>VLOOKUP(H163,Presupuesto!$B$11:$C$565,2,0)</f>
        <v>EQUIPOS VARIOS DE OFICINA</v>
      </c>
      <c r="J163" s="106" t="str">
        <f t="shared" si="16"/>
        <v>Posgrado</v>
      </c>
      <c r="K163" s="124" t="s">
        <v>392</v>
      </c>
    </row>
    <row r="165" spans="3:11" ht="15.75" thickBot="1" x14ac:dyDescent="0.3">
      <c r="C165" s="335"/>
      <c r="D165" s="336"/>
      <c r="E165" s="337"/>
      <c r="F165" s="337"/>
      <c r="G165" s="338"/>
      <c r="H165" s="337"/>
      <c r="I165" s="337"/>
      <c r="J165" s="154"/>
      <c r="K165" s="154"/>
    </row>
    <row r="166" spans="3:11" ht="15.75" thickBot="1" x14ac:dyDescent="0.3">
      <c r="C166" s="29" t="s">
        <v>43</v>
      </c>
      <c r="D166" s="30">
        <f>SUM(F173:F182)</f>
        <v>0</v>
      </c>
      <c r="E166" s="176"/>
      <c r="F166" s="176"/>
      <c r="G166" s="79"/>
      <c r="H166" s="176"/>
      <c r="I166" s="176"/>
    </row>
    <row r="167" spans="3:11" x14ac:dyDescent="0.25">
      <c r="C167" s="70"/>
      <c r="D167" s="31"/>
      <c r="E167" s="93"/>
      <c r="F167" s="93"/>
      <c r="G167" s="93"/>
      <c r="H167" s="76"/>
      <c r="I167" s="76"/>
      <c r="J167" s="76"/>
      <c r="K167" s="112"/>
    </row>
    <row r="168" spans="3:11" x14ac:dyDescent="0.25">
      <c r="C168" s="70"/>
      <c r="D168" s="31"/>
      <c r="E168" s="93"/>
      <c r="F168" s="93"/>
      <c r="G168" s="93"/>
      <c r="H168" s="76"/>
      <c r="I168" s="76"/>
      <c r="J168" s="76"/>
      <c r="K168" s="112"/>
    </row>
    <row r="169" spans="3:11" ht="15.75" x14ac:dyDescent="0.25">
      <c r="C169" s="201" t="s">
        <v>390</v>
      </c>
      <c r="D169" s="368"/>
      <c r="E169" s="93"/>
      <c r="F169" s="93"/>
      <c r="G169" s="93"/>
      <c r="H169" s="76"/>
      <c r="I169" s="76"/>
      <c r="J169" s="76"/>
      <c r="K169" s="112"/>
    </row>
    <row r="170" spans="3:11" ht="18.75" x14ac:dyDescent="0.25">
      <c r="C170" s="209" t="e">
        <f>IFERROR(VLOOKUP(D169,'1. Desarrollo e Innov. Curricu.'!$F:$G,2,FALSE),IFERROR(VLOOKUP(D169,'2. Investigación Científica'!$F:$G,2,FALSE),IFERROR(VLOOKUP(D169,'3. Vinculación Univ. Sociedad'!$F:$G,2,FALSE),IFERROR(VLOOKUP(D169,'4. Docencia y Profesorado Univ.'!$F:$G,2,FALSE),IFERROR(VLOOKUP(D169,'5. Estudiantes y Graduados'!$F:$G,2,FALSE),IFERROR(VLOOKUP(D169,'11. Gestion Administrativa'!$F:$G,2,FALSE),IFERROR(VLOOKUP(D169,'13. Gestión Académica'!$F:$G,2,FALSE),IFERROR(VLOOKUP(D169,'9. Asegura. de la Calid. y M'!$F:$G,2,FALSE),IFERROR(VLOOKUP(D169,'6. Gestión del Conocimiento'!$F:$G,2,FALSE),IFERROR(VLOOKUP(D169,'15. Gobernabilidad y Proceso...'!$F:$G,2,FALSE),IFERROR(VLOOKUP(D169,'12. Gestión del Talento Humano'!$F:$G,2,FALSE),IFERROR(VLOOKUP(D169,'14. Internacional... de la E.S.'!$F:$G,2,FALSE),IFERROR(VLOOKUP(D169,'10. Posgrado'!$F:$G,2,FALSE),IFERROR(VLOOKUP(D169,'17. Gestión TIC'!$F:$G,2,FALSE),IFERROR(VLOOKUP(D169,'16. Desa. del Sistema Educ.Sup.'!$F:$G,2,FALSE),IFERROR(VLOOKUP(D169,'8. Cultura de Inno. Insti...'!$F:$G,2,FALSE),VLOOKUP(D169,'7. Lo Esencial de la Reforma U.'!$F:$G,2,0)))))))))))))))))</f>
        <v>#N/A</v>
      </c>
      <c r="D170" s="31"/>
      <c r="E170" s="93"/>
      <c r="F170" s="93"/>
      <c r="G170" s="93"/>
      <c r="H170" s="76"/>
      <c r="I170" s="76"/>
      <c r="J170" s="76"/>
      <c r="K170" s="112"/>
    </row>
    <row r="171" spans="3:11" ht="15.75" thickBot="1" x14ac:dyDescent="0.3">
      <c r="C171" s="70"/>
      <c r="D171" s="31"/>
      <c r="E171" s="93"/>
      <c r="F171" s="93"/>
      <c r="G171" s="93"/>
      <c r="H171" s="76"/>
      <c r="I171" s="76"/>
      <c r="J171" s="76"/>
      <c r="K171" s="112"/>
    </row>
    <row r="172" spans="3:11" ht="30.75" thickBot="1" x14ac:dyDescent="0.3">
      <c r="C172" s="125" t="s">
        <v>44</v>
      </c>
      <c r="D172" s="127" t="s">
        <v>55</v>
      </c>
      <c r="E172" s="127" t="s">
        <v>57</v>
      </c>
      <c r="F172" s="126" t="s">
        <v>27</v>
      </c>
      <c r="G172" s="132" t="s">
        <v>130</v>
      </c>
      <c r="H172" s="127" t="s">
        <v>46</v>
      </c>
      <c r="I172" s="127" t="s">
        <v>131</v>
      </c>
      <c r="J172" s="127" t="s">
        <v>408</v>
      </c>
      <c r="K172" s="127" t="s">
        <v>409</v>
      </c>
    </row>
    <row r="173" spans="3:11" x14ac:dyDescent="0.25">
      <c r="C173" s="95" t="s">
        <v>63</v>
      </c>
      <c r="D173" s="157"/>
      <c r="E173" s="96">
        <v>2800</v>
      </c>
      <c r="F173" s="97">
        <f>D173*E173</f>
        <v>0</v>
      </c>
      <c r="G173" s="160"/>
      <c r="H173" s="98" t="s">
        <v>983</v>
      </c>
      <c r="I173" s="98" t="str">
        <f>VLOOKUP(H173,Presupuesto!$B$11:$C$565,2,0)</f>
        <v>MUEBLES VARIOS DE OFICINA</v>
      </c>
      <c r="J173" s="217" t="s">
        <v>1452</v>
      </c>
      <c r="K173" s="98" t="s">
        <v>402</v>
      </c>
    </row>
    <row r="174" spans="3:11" x14ac:dyDescent="0.25">
      <c r="C174" s="99" t="s">
        <v>64</v>
      </c>
      <c r="D174" s="150"/>
      <c r="E174" s="100">
        <v>2400</v>
      </c>
      <c r="F174" s="97">
        <f>D174*E174</f>
        <v>0</v>
      </c>
      <c r="G174" s="160"/>
      <c r="H174" s="101" t="s">
        <v>983</v>
      </c>
      <c r="I174" s="98" t="str">
        <f>VLOOKUP(H174,Presupuesto!$B$11:$C$565,2,0)</f>
        <v>MUEBLES VARIOS DE OFICINA</v>
      </c>
      <c r="J174" s="98" t="str">
        <f>$J$173</f>
        <v>Posgrado</v>
      </c>
      <c r="K174" s="98" t="s">
        <v>410</v>
      </c>
    </row>
    <row r="175" spans="3:11" x14ac:dyDescent="0.25">
      <c r="C175" s="99" t="s">
        <v>65</v>
      </c>
      <c r="D175" s="150"/>
      <c r="E175" s="100">
        <v>1000</v>
      </c>
      <c r="F175" s="97">
        <f t="shared" ref="F175:F182" si="17">D175*E175</f>
        <v>0</v>
      </c>
      <c r="G175" s="160"/>
      <c r="H175" s="101" t="s">
        <v>983</v>
      </c>
      <c r="I175" s="98" t="str">
        <f>VLOOKUP(H175,Presupuesto!$B$11:$C$565,2,0)</f>
        <v>MUEBLES VARIOS DE OFICINA</v>
      </c>
      <c r="J175" s="98" t="str">
        <f t="shared" ref="J175:J182" si="18">$J$173</f>
        <v>Posgrado</v>
      </c>
      <c r="K175" s="98" t="s">
        <v>393</v>
      </c>
    </row>
    <row r="176" spans="3:11" x14ac:dyDescent="0.25">
      <c r="C176" s="99" t="s">
        <v>66</v>
      </c>
      <c r="D176" s="150"/>
      <c r="E176" s="100">
        <v>6000</v>
      </c>
      <c r="F176" s="97">
        <f t="shared" si="17"/>
        <v>0</v>
      </c>
      <c r="G176" s="160"/>
      <c r="H176" s="101" t="s">
        <v>983</v>
      </c>
      <c r="I176" s="98" t="str">
        <f>VLOOKUP(H176,Presupuesto!$B$11:$C$565,2,0)</f>
        <v>MUEBLES VARIOS DE OFICINA</v>
      </c>
      <c r="J176" s="98" t="str">
        <f t="shared" si="18"/>
        <v>Posgrado</v>
      </c>
      <c r="K176" s="98" t="s">
        <v>393</v>
      </c>
    </row>
    <row r="177" spans="3:11" x14ac:dyDescent="0.25">
      <c r="C177" s="99" t="s">
        <v>67</v>
      </c>
      <c r="D177" s="150"/>
      <c r="E177" s="100">
        <v>3000</v>
      </c>
      <c r="F177" s="97">
        <f t="shared" si="17"/>
        <v>0</v>
      </c>
      <c r="G177" s="160"/>
      <c r="H177" s="101" t="s">
        <v>983</v>
      </c>
      <c r="I177" s="98" t="str">
        <f>VLOOKUP(H177,Presupuesto!$B$11:$C$565,2,0)</f>
        <v>MUEBLES VARIOS DE OFICINA</v>
      </c>
      <c r="J177" s="98" t="str">
        <f t="shared" si="18"/>
        <v>Posgrado</v>
      </c>
      <c r="K177" s="98" t="s">
        <v>393</v>
      </c>
    </row>
    <row r="178" spans="3:11" x14ac:dyDescent="0.25">
      <c r="C178" s="99" t="s">
        <v>68</v>
      </c>
      <c r="D178" s="150"/>
      <c r="E178" s="100">
        <v>10000</v>
      </c>
      <c r="F178" s="97">
        <f t="shared" si="17"/>
        <v>0</v>
      </c>
      <c r="G178" s="160"/>
      <c r="H178" s="101" t="s">
        <v>983</v>
      </c>
      <c r="I178" s="98" t="str">
        <f>VLOOKUP(H178,Presupuesto!$B$11:$C$565,2,0)</f>
        <v>MUEBLES VARIOS DE OFICINA</v>
      </c>
      <c r="J178" s="98" t="str">
        <f t="shared" si="18"/>
        <v>Posgrado</v>
      </c>
      <c r="K178" s="98" t="s">
        <v>393</v>
      </c>
    </row>
    <row r="179" spans="3:11" x14ac:dyDescent="0.25">
      <c r="C179" s="99" t="s">
        <v>69</v>
      </c>
      <c r="D179" s="150"/>
      <c r="E179" s="100">
        <v>8000</v>
      </c>
      <c r="F179" s="97">
        <f t="shared" si="17"/>
        <v>0</v>
      </c>
      <c r="G179" s="160"/>
      <c r="H179" s="101" t="s">
        <v>986</v>
      </c>
      <c r="I179" s="98" t="str">
        <f>VLOOKUP(H179,Presupuesto!$B$11:$C$565,2,0)</f>
        <v>EQUIPOS VARIOS DE OFICINA</v>
      </c>
      <c r="J179" s="98" t="str">
        <f t="shared" si="18"/>
        <v>Posgrado</v>
      </c>
      <c r="K179" s="98" t="s">
        <v>393</v>
      </c>
    </row>
    <row r="180" spans="3:11" x14ac:dyDescent="0.25">
      <c r="C180" s="99" t="s">
        <v>70</v>
      </c>
      <c r="D180" s="150"/>
      <c r="E180" s="100">
        <v>2000</v>
      </c>
      <c r="F180" s="97">
        <f t="shared" si="17"/>
        <v>0</v>
      </c>
      <c r="G180" s="160"/>
      <c r="H180" s="101" t="s">
        <v>986</v>
      </c>
      <c r="I180" s="98" t="str">
        <f>VLOOKUP(H180,Presupuesto!$B$11:$C$565,2,0)</f>
        <v>EQUIPOS VARIOS DE OFICINA</v>
      </c>
      <c r="J180" s="98" t="str">
        <f t="shared" si="18"/>
        <v>Posgrado</v>
      </c>
      <c r="K180" s="98" t="s">
        <v>401</v>
      </c>
    </row>
    <row r="181" spans="3:11" x14ac:dyDescent="0.25">
      <c r="C181" s="99" t="s">
        <v>71</v>
      </c>
      <c r="D181" s="150"/>
      <c r="E181" s="100">
        <v>5000</v>
      </c>
      <c r="F181" s="97">
        <f t="shared" si="17"/>
        <v>0</v>
      </c>
      <c r="G181" s="160"/>
      <c r="H181" s="101" t="s">
        <v>986</v>
      </c>
      <c r="I181" s="98" t="str">
        <f>VLOOKUP(H181,Presupuesto!$B$11:$C$565,2,0)</f>
        <v>EQUIPOS VARIOS DE OFICINA</v>
      </c>
      <c r="J181" s="98" t="str">
        <f t="shared" si="18"/>
        <v>Posgrado</v>
      </c>
      <c r="K181" s="98" t="s">
        <v>397</v>
      </c>
    </row>
    <row r="182" spans="3:11" ht="15.75" thickBot="1" x14ac:dyDescent="0.3">
      <c r="C182" s="102" t="s">
        <v>72</v>
      </c>
      <c r="D182" s="158"/>
      <c r="E182" s="104">
        <v>100000</v>
      </c>
      <c r="F182" s="105">
        <f t="shared" si="17"/>
        <v>0</v>
      </c>
      <c r="G182" s="161"/>
      <c r="H182" s="106" t="s">
        <v>986</v>
      </c>
      <c r="I182" s="106" t="str">
        <f>VLOOKUP(H182,Presupuesto!$B$11:$C$565,2,0)</f>
        <v>EQUIPOS VARIOS DE OFICINA</v>
      </c>
      <c r="J182" s="106" t="str">
        <f t="shared" si="18"/>
        <v>Posgrado</v>
      </c>
      <c r="K182" s="124" t="s">
        <v>392</v>
      </c>
    </row>
    <row r="184" spans="3:11" ht="15.75" thickBot="1" x14ac:dyDescent="0.3"/>
    <row r="185" spans="3:11" ht="15.75" thickBot="1" x14ac:dyDescent="0.3">
      <c r="C185" s="29" t="s">
        <v>43</v>
      </c>
      <c r="D185" s="30">
        <f>SUM(F192:F201)</f>
        <v>0</v>
      </c>
      <c r="E185" s="176"/>
      <c r="F185" s="176"/>
      <c r="G185" s="79"/>
      <c r="H185" s="176"/>
      <c r="I185" s="176"/>
    </row>
    <row r="186" spans="3:11" x14ac:dyDescent="0.25">
      <c r="C186" s="70"/>
      <c r="D186" s="31"/>
      <c r="E186" s="93"/>
      <c r="F186" s="93"/>
      <c r="G186" s="93"/>
      <c r="H186" s="76"/>
      <c r="I186" s="76"/>
      <c r="J186" s="76"/>
      <c r="K186" s="112"/>
    </row>
    <row r="187" spans="3:11" x14ac:dyDescent="0.25">
      <c r="C187" s="70"/>
      <c r="D187" s="31"/>
      <c r="E187" s="93"/>
      <c r="F187" s="93"/>
      <c r="G187" s="93"/>
      <c r="H187" s="76"/>
      <c r="I187" s="76"/>
      <c r="J187" s="76"/>
      <c r="K187" s="112"/>
    </row>
    <row r="188" spans="3:11" ht="15.75" x14ac:dyDescent="0.25">
      <c r="C188" s="201" t="s">
        <v>390</v>
      </c>
      <c r="D188" s="368"/>
      <c r="E188" s="93"/>
      <c r="F188" s="93"/>
      <c r="G188" s="93"/>
      <c r="H188" s="76"/>
      <c r="I188" s="76"/>
      <c r="J188" s="76"/>
      <c r="K188" s="112"/>
    </row>
    <row r="189" spans="3:11" ht="18.75" x14ac:dyDescent="0.25">
      <c r="C189" s="209" t="e">
        <f>IFERROR(VLOOKUP(D188,'1. Desarrollo e Innov. Curricu.'!$F:$G,2,FALSE),IFERROR(VLOOKUP(D188,'2. Investigación Científica'!$F:$G,2,FALSE),IFERROR(VLOOKUP(D188,'3. Vinculación Univ. Sociedad'!$F:$G,2,FALSE),IFERROR(VLOOKUP(D188,'4. Docencia y Profesorado Univ.'!$F:$G,2,FALSE),IFERROR(VLOOKUP(D188,'5. Estudiantes y Graduados'!$F:$G,2,FALSE),IFERROR(VLOOKUP(D188,'11. Gestion Administrativa'!$F:$G,2,FALSE),IFERROR(VLOOKUP(D188,'13. Gestión Académica'!$F:$G,2,FALSE),IFERROR(VLOOKUP(D188,'9. Asegura. de la Calid. y M'!$F:$G,2,FALSE),IFERROR(VLOOKUP(D188,'6. Gestión del Conocimiento'!$F:$G,2,FALSE),IFERROR(VLOOKUP(D188,'15. Gobernabilidad y Proceso...'!$F:$G,2,FALSE),IFERROR(VLOOKUP(D188,'12. Gestión del Talento Humano'!$F:$G,2,FALSE),IFERROR(VLOOKUP(D188,'14. Internacional... de la E.S.'!$F:$G,2,FALSE),IFERROR(VLOOKUP(D188,'10. Posgrado'!$F:$G,2,FALSE),IFERROR(VLOOKUP(D188,'17. Gestión TIC'!$F:$G,2,FALSE),IFERROR(VLOOKUP(D188,'16. Desa. del Sistema Educ.Sup.'!$F:$G,2,FALSE),IFERROR(VLOOKUP(D188,'8. Cultura de Inno. Insti...'!$F:$G,2,FALSE),VLOOKUP(D188,'7. Lo Esencial de la Reforma U.'!$F:$G,2,0)))))))))))))))))</f>
        <v>#N/A</v>
      </c>
      <c r="D189" s="31"/>
      <c r="E189" s="93"/>
      <c r="F189" s="93"/>
      <c r="G189" s="93"/>
      <c r="H189" s="76"/>
      <c r="I189" s="76"/>
      <c r="J189" s="76"/>
      <c r="K189" s="112"/>
    </row>
    <row r="190" spans="3:11" ht="15.75" thickBot="1" x14ac:dyDescent="0.3">
      <c r="C190" s="70"/>
      <c r="D190" s="31"/>
      <c r="E190" s="93"/>
      <c r="F190" s="93"/>
      <c r="G190" s="93"/>
      <c r="H190" s="76"/>
      <c r="I190" s="76"/>
      <c r="J190" s="76"/>
      <c r="K190" s="112"/>
    </row>
    <row r="191" spans="3:11" ht="30.75" thickBot="1" x14ac:dyDescent="0.3">
      <c r="C191" s="125" t="s">
        <v>44</v>
      </c>
      <c r="D191" s="127" t="s">
        <v>55</v>
      </c>
      <c r="E191" s="127" t="s">
        <v>57</v>
      </c>
      <c r="F191" s="126" t="s">
        <v>27</v>
      </c>
      <c r="G191" s="132" t="s">
        <v>130</v>
      </c>
      <c r="H191" s="127" t="s">
        <v>46</v>
      </c>
      <c r="I191" s="127" t="s">
        <v>131</v>
      </c>
      <c r="J191" s="127" t="s">
        <v>408</v>
      </c>
      <c r="K191" s="127" t="s">
        <v>409</v>
      </c>
    </row>
    <row r="192" spans="3:11" x14ac:dyDescent="0.25">
      <c r="C192" s="95" t="s">
        <v>63</v>
      </c>
      <c r="D192" s="157"/>
      <c r="E192" s="96">
        <v>2800</v>
      </c>
      <c r="F192" s="97">
        <f>D192*E192</f>
        <v>0</v>
      </c>
      <c r="G192" s="160"/>
      <c r="H192" s="98" t="s">
        <v>983</v>
      </c>
      <c r="I192" s="98" t="str">
        <f>VLOOKUP(H192,Presupuesto!$B$11:$C$565,2,0)</f>
        <v>MUEBLES VARIOS DE OFICINA</v>
      </c>
      <c r="J192" s="217" t="s">
        <v>1452</v>
      </c>
      <c r="K192" s="98" t="s">
        <v>402</v>
      </c>
    </row>
    <row r="193" spans="3:11" x14ac:dyDescent="0.25">
      <c r="C193" s="99" t="s">
        <v>64</v>
      </c>
      <c r="D193" s="150"/>
      <c r="E193" s="100">
        <v>2400</v>
      </c>
      <c r="F193" s="97">
        <f>D193*E193</f>
        <v>0</v>
      </c>
      <c r="G193" s="160"/>
      <c r="H193" s="101" t="s">
        <v>983</v>
      </c>
      <c r="I193" s="98" t="str">
        <f>VLOOKUP(H193,Presupuesto!$B$11:$C$565,2,0)</f>
        <v>MUEBLES VARIOS DE OFICINA</v>
      </c>
      <c r="J193" s="98" t="str">
        <f>$J$192</f>
        <v>Posgrado</v>
      </c>
      <c r="K193" s="98" t="s">
        <v>410</v>
      </c>
    </row>
    <row r="194" spans="3:11" x14ac:dyDescent="0.25">
      <c r="C194" s="99" t="s">
        <v>65</v>
      </c>
      <c r="D194" s="150"/>
      <c r="E194" s="100">
        <v>1000</v>
      </c>
      <c r="F194" s="97">
        <f t="shared" ref="F194:F201" si="19">D194*E194</f>
        <v>0</v>
      </c>
      <c r="G194" s="160"/>
      <c r="H194" s="101" t="s">
        <v>983</v>
      </c>
      <c r="I194" s="98" t="str">
        <f>VLOOKUP(H194,Presupuesto!$B$11:$C$565,2,0)</f>
        <v>MUEBLES VARIOS DE OFICINA</v>
      </c>
      <c r="J194" s="98" t="str">
        <f t="shared" ref="J194:J201" si="20">$J$192</f>
        <v>Posgrado</v>
      </c>
      <c r="K194" s="98" t="s">
        <v>393</v>
      </c>
    </row>
    <row r="195" spans="3:11" x14ac:dyDescent="0.25">
      <c r="C195" s="99" t="s">
        <v>66</v>
      </c>
      <c r="D195" s="150"/>
      <c r="E195" s="100">
        <v>6000</v>
      </c>
      <c r="F195" s="97">
        <f t="shared" si="19"/>
        <v>0</v>
      </c>
      <c r="G195" s="160"/>
      <c r="H195" s="101" t="s">
        <v>983</v>
      </c>
      <c r="I195" s="98" t="str">
        <f>VLOOKUP(H195,Presupuesto!$B$11:$C$565,2,0)</f>
        <v>MUEBLES VARIOS DE OFICINA</v>
      </c>
      <c r="J195" s="98" t="str">
        <f t="shared" si="20"/>
        <v>Posgrado</v>
      </c>
      <c r="K195" s="98" t="s">
        <v>393</v>
      </c>
    </row>
    <row r="196" spans="3:11" x14ac:dyDescent="0.25">
      <c r="C196" s="99" t="s">
        <v>67</v>
      </c>
      <c r="D196" s="150"/>
      <c r="E196" s="100">
        <v>3000</v>
      </c>
      <c r="F196" s="97">
        <f t="shared" si="19"/>
        <v>0</v>
      </c>
      <c r="G196" s="160"/>
      <c r="H196" s="101" t="s">
        <v>983</v>
      </c>
      <c r="I196" s="98" t="str">
        <f>VLOOKUP(H196,Presupuesto!$B$11:$C$565,2,0)</f>
        <v>MUEBLES VARIOS DE OFICINA</v>
      </c>
      <c r="J196" s="98" t="str">
        <f t="shared" si="20"/>
        <v>Posgrado</v>
      </c>
      <c r="K196" s="98" t="s">
        <v>393</v>
      </c>
    </row>
    <row r="197" spans="3:11" x14ac:dyDescent="0.25">
      <c r="C197" s="99" t="s">
        <v>68</v>
      </c>
      <c r="D197" s="150"/>
      <c r="E197" s="100">
        <v>10000</v>
      </c>
      <c r="F197" s="97">
        <f t="shared" si="19"/>
        <v>0</v>
      </c>
      <c r="G197" s="160"/>
      <c r="H197" s="101" t="s">
        <v>983</v>
      </c>
      <c r="I197" s="98" t="str">
        <f>VLOOKUP(H197,Presupuesto!$B$11:$C$565,2,0)</f>
        <v>MUEBLES VARIOS DE OFICINA</v>
      </c>
      <c r="J197" s="98" t="str">
        <f t="shared" si="20"/>
        <v>Posgrado</v>
      </c>
      <c r="K197" s="98" t="s">
        <v>393</v>
      </c>
    </row>
    <row r="198" spans="3:11" x14ac:dyDescent="0.25">
      <c r="C198" s="99" t="s">
        <v>69</v>
      </c>
      <c r="D198" s="150"/>
      <c r="E198" s="100">
        <v>8000</v>
      </c>
      <c r="F198" s="97">
        <f t="shared" si="19"/>
        <v>0</v>
      </c>
      <c r="G198" s="160"/>
      <c r="H198" s="101" t="s">
        <v>986</v>
      </c>
      <c r="I198" s="98" t="str">
        <f>VLOOKUP(H198,Presupuesto!$B$11:$C$565,2,0)</f>
        <v>EQUIPOS VARIOS DE OFICINA</v>
      </c>
      <c r="J198" s="98" t="str">
        <f t="shared" si="20"/>
        <v>Posgrado</v>
      </c>
      <c r="K198" s="98" t="s">
        <v>393</v>
      </c>
    </row>
    <row r="199" spans="3:11" x14ac:dyDescent="0.25">
      <c r="C199" s="99" t="s">
        <v>70</v>
      </c>
      <c r="D199" s="150"/>
      <c r="E199" s="100">
        <v>2000</v>
      </c>
      <c r="F199" s="97">
        <f t="shared" si="19"/>
        <v>0</v>
      </c>
      <c r="G199" s="160"/>
      <c r="H199" s="101" t="s">
        <v>986</v>
      </c>
      <c r="I199" s="98" t="str">
        <f>VLOOKUP(H199,Presupuesto!$B$11:$C$565,2,0)</f>
        <v>EQUIPOS VARIOS DE OFICINA</v>
      </c>
      <c r="J199" s="98" t="str">
        <f t="shared" si="20"/>
        <v>Posgrado</v>
      </c>
      <c r="K199" s="98" t="s">
        <v>401</v>
      </c>
    </row>
    <row r="200" spans="3:11" x14ac:dyDescent="0.25">
      <c r="C200" s="99" t="s">
        <v>71</v>
      </c>
      <c r="D200" s="150"/>
      <c r="E200" s="100">
        <v>5000</v>
      </c>
      <c r="F200" s="97">
        <f t="shared" si="19"/>
        <v>0</v>
      </c>
      <c r="G200" s="160"/>
      <c r="H200" s="101" t="s">
        <v>986</v>
      </c>
      <c r="I200" s="98" t="str">
        <f>VLOOKUP(H200,Presupuesto!$B$11:$C$565,2,0)</f>
        <v>EQUIPOS VARIOS DE OFICINA</v>
      </c>
      <c r="J200" s="98" t="str">
        <f t="shared" si="20"/>
        <v>Posgrado</v>
      </c>
      <c r="K200" s="98" t="s">
        <v>397</v>
      </c>
    </row>
    <row r="201" spans="3:11" ht="15.75" thickBot="1" x14ac:dyDescent="0.3">
      <c r="C201" s="102" t="s">
        <v>72</v>
      </c>
      <c r="D201" s="158"/>
      <c r="E201" s="104">
        <v>100000</v>
      </c>
      <c r="F201" s="105">
        <f t="shared" si="19"/>
        <v>0</v>
      </c>
      <c r="G201" s="161"/>
      <c r="H201" s="106" t="s">
        <v>986</v>
      </c>
      <c r="I201" s="106" t="str">
        <f>VLOOKUP(H201,Presupuesto!$B$11:$C$565,2,0)</f>
        <v>EQUIPOS VARIOS DE OFICINA</v>
      </c>
      <c r="J201" s="106" t="str">
        <f t="shared" si="20"/>
        <v>Posgrado</v>
      </c>
      <c r="K201" s="124" t="s">
        <v>392</v>
      </c>
    </row>
    <row r="203" spans="3:11" ht="15.75" thickBot="1" x14ac:dyDescent="0.3">
      <c r="C203" s="335"/>
      <c r="D203" s="336"/>
      <c r="E203" s="337"/>
      <c r="F203" s="337"/>
      <c r="G203" s="338"/>
      <c r="H203" s="337"/>
      <c r="I203" s="337"/>
      <c r="J203" s="154"/>
      <c r="K203" s="154"/>
    </row>
    <row r="204" spans="3:11" ht="15.75" thickBot="1" x14ac:dyDescent="0.3">
      <c r="C204" s="29" t="s">
        <v>43</v>
      </c>
      <c r="D204" s="30">
        <f>SUM(F211:F220)</f>
        <v>0</v>
      </c>
      <c r="E204" s="176"/>
      <c r="F204" s="176"/>
      <c r="G204" s="79"/>
      <c r="H204" s="176"/>
      <c r="I204" s="176"/>
    </row>
    <row r="205" spans="3:11" x14ac:dyDescent="0.25">
      <c r="C205" s="70"/>
      <c r="D205" s="31"/>
      <c r="E205" s="93"/>
      <c r="F205" s="93"/>
      <c r="G205" s="93"/>
      <c r="H205" s="76"/>
      <c r="I205" s="76"/>
      <c r="J205" s="76"/>
      <c r="K205" s="112"/>
    </row>
    <row r="206" spans="3:11" x14ac:dyDescent="0.25">
      <c r="C206" s="70"/>
      <c r="D206" s="31"/>
      <c r="E206" s="93"/>
      <c r="F206" s="93"/>
      <c r="G206" s="93"/>
      <c r="H206" s="76"/>
      <c r="I206" s="76"/>
      <c r="J206" s="76"/>
      <c r="K206" s="112"/>
    </row>
    <row r="207" spans="3:11" ht="15.75" x14ac:dyDescent="0.25">
      <c r="C207" s="201" t="s">
        <v>390</v>
      </c>
      <c r="D207" s="368"/>
      <c r="E207" s="93"/>
      <c r="F207" s="93"/>
      <c r="G207" s="93"/>
      <c r="H207" s="76"/>
      <c r="I207" s="76"/>
      <c r="J207" s="76"/>
      <c r="K207" s="112"/>
    </row>
    <row r="208" spans="3:11" ht="18.75" x14ac:dyDescent="0.25">
      <c r="C208" s="209" t="e">
        <f>IFERROR(VLOOKUP(D207,'1. Desarrollo e Innov. Curricu.'!$F:$G,2,FALSE),IFERROR(VLOOKUP(D207,'2. Investigación Científica'!$F:$G,2,FALSE),IFERROR(VLOOKUP(D207,'3. Vinculación Univ. Sociedad'!$F:$G,2,FALSE),IFERROR(VLOOKUP(D207,'4. Docencia y Profesorado Univ.'!$F:$G,2,FALSE),IFERROR(VLOOKUP(D207,'5. Estudiantes y Graduados'!$F:$G,2,FALSE),IFERROR(VLOOKUP(D207,'11. Gestion Administrativa'!$F:$G,2,FALSE),IFERROR(VLOOKUP(D207,'13. Gestión Académica'!$F:$G,2,FALSE),IFERROR(VLOOKUP(D207,'9. Asegura. de la Calid. y M'!$F:$G,2,FALSE),IFERROR(VLOOKUP(D207,'6. Gestión del Conocimiento'!$F:$G,2,FALSE),IFERROR(VLOOKUP(D207,'15. Gobernabilidad y Proceso...'!$F:$G,2,FALSE),IFERROR(VLOOKUP(D207,'12. Gestión del Talento Humano'!$F:$G,2,FALSE),IFERROR(VLOOKUP(D207,'14. Internacional... de la E.S.'!$F:$G,2,FALSE),IFERROR(VLOOKUP(D207,'10. Posgrado'!$F:$G,2,FALSE),IFERROR(VLOOKUP(D207,'17. Gestión TIC'!$F:$G,2,FALSE),IFERROR(VLOOKUP(D207,'16. Desa. del Sistema Educ.Sup.'!$F:$G,2,FALSE),IFERROR(VLOOKUP(D207,'8. Cultura de Inno. Insti...'!$F:$G,2,FALSE),VLOOKUP(D207,'7. Lo Esencial de la Reforma U.'!$F:$G,2,0)))))))))))))))))</f>
        <v>#N/A</v>
      </c>
      <c r="D208" s="31"/>
      <c r="E208" s="93"/>
      <c r="F208" s="93"/>
      <c r="G208" s="93"/>
      <c r="H208" s="76"/>
      <c r="I208" s="76"/>
      <c r="J208" s="76"/>
      <c r="K208" s="112"/>
    </row>
    <row r="209" spans="3:11" ht="15.75" thickBot="1" x14ac:dyDescent="0.3">
      <c r="C209" s="70"/>
      <c r="D209" s="31"/>
      <c r="E209" s="93"/>
      <c r="F209" s="93"/>
      <c r="G209" s="93"/>
      <c r="H209" s="76"/>
      <c r="I209" s="76"/>
      <c r="J209" s="76"/>
      <c r="K209" s="112"/>
    </row>
    <row r="210" spans="3:11" ht="30.75" thickBot="1" x14ac:dyDescent="0.3">
      <c r="C210" s="125" t="s">
        <v>44</v>
      </c>
      <c r="D210" s="127" t="s">
        <v>55</v>
      </c>
      <c r="E210" s="127" t="s">
        <v>57</v>
      </c>
      <c r="F210" s="126" t="s">
        <v>27</v>
      </c>
      <c r="G210" s="132" t="s">
        <v>130</v>
      </c>
      <c r="H210" s="127" t="s">
        <v>46</v>
      </c>
      <c r="I210" s="127" t="s">
        <v>131</v>
      </c>
      <c r="J210" s="127" t="s">
        <v>408</v>
      </c>
      <c r="K210" s="127" t="s">
        <v>409</v>
      </c>
    </row>
    <row r="211" spans="3:11" x14ac:dyDescent="0.25">
      <c r="C211" s="95" t="s">
        <v>63</v>
      </c>
      <c r="D211" s="157"/>
      <c r="E211" s="96">
        <v>2800</v>
      </c>
      <c r="F211" s="97">
        <f>D211*E211</f>
        <v>0</v>
      </c>
      <c r="G211" s="160"/>
      <c r="H211" s="98" t="s">
        <v>983</v>
      </c>
      <c r="I211" s="98" t="str">
        <f>VLOOKUP(H211,Presupuesto!$B$11:$C$565,2,0)</f>
        <v>MUEBLES VARIOS DE OFICINA</v>
      </c>
      <c r="J211" s="217" t="s">
        <v>1477</v>
      </c>
      <c r="K211" s="98" t="s">
        <v>402</v>
      </c>
    </row>
    <row r="212" spans="3:11" x14ac:dyDescent="0.25">
      <c r="C212" s="99" t="s">
        <v>64</v>
      </c>
      <c r="D212" s="150"/>
      <c r="E212" s="100">
        <v>2400</v>
      </c>
      <c r="F212" s="97">
        <f>D212*E212</f>
        <v>0</v>
      </c>
      <c r="G212" s="160"/>
      <c r="H212" s="101" t="s">
        <v>983</v>
      </c>
      <c r="I212" s="98" t="str">
        <f>VLOOKUP(H212,Presupuesto!$B$11:$C$565,2,0)</f>
        <v>MUEBLES VARIOS DE OFICINA</v>
      </c>
      <c r="J212" s="98" t="str">
        <f>$J$211</f>
        <v>Desarrollo del Sistema de Educación Superior</v>
      </c>
      <c r="K212" s="98" t="s">
        <v>410</v>
      </c>
    </row>
    <row r="213" spans="3:11" x14ac:dyDescent="0.25">
      <c r="C213" s="99" t="s">
        <v>65</v>
      </c>
      <c r="D213" s="150"/>
      <c r="E213" s="100">
        <v>1000</v>
      </c>
      <c r="F213" s="97">
        <f t="shared" ref="F213:F220" si="21">D213*E213</f>
        <v>0</v>
      </c>
      <c r="G213" s="160"/>
      <c r="H213" s="101" t="s">
        <v>983</v>
      </c>
      <c r="I213" s="98" t="str">
        <f>VLOOKUP(H213,Presupuesto!$B$11:$C$565,2,0)</f>
        <v>MUEBLES VARIOS DE OFICINA</v>
      </c>
      <c r="J213" s="98" t="str">
        <f t="shared" ref="J213:J220" si="22">$J$211</f>
        <v>Desarrollo del Sistema de Educación Superior</v>
      </c>
      <c r="K213" s="98" t="s">
        <v>393</v>
      </c>
    </row>
    <row r="214" spans="3:11" x14ac:dyDescent="0.25">
      <c r="C214" s="99" t="s">
        <v>66</v>
      </c>
      <c r="D214" s="150"/>
      <c r="E214" s="100">
        <v>6000</v>
      </c>
      <c r="F214" s="97">
        <f t="shared" si="21"/>
        <v>0</v>
      </c>
      <c r="G214" s="160"/>
      <c r="H214" s="101" t="s">
        <v>983</v>
      </c>
      <c r="I214" s="98" t="str">
        <f>VLOOKUP(H214,Presupuesto!$B$11:$C$565,2,0)</f>
        <v>MUEBLES VARIOS DE OFICINA</v>
      </c>
      <c r="J214" s="98" t="str">
        <f t="shared" si="22"/>
        <v>Desarrollo del Sistema de Educación Superior</v>
      </c>
      <c r="K214" s="98" t="s">
        <v>393</v>
      </c>
    </row>
    <row r="215" spans="3:11" x14ac:dyDescent="0.25">
      <c r="C215" s="99" t="s">
        <v>67</v>
      </c>
      <c r="D215" s="150"/>
      <c r="E215" s="100">
        <v>3000</v>
      </c>
      <c r="F215" s="97">
        <f t="shared" si="21"/>
        <v>0</v>
      </c>
      <c r="G215" s="160"/>
      <c r="H215" s="101" t="s">
        <v>983</v>
      </c>
      <c r="I215" s="98" t="str">
        <f>VLOOKUP(H215,Presupuesto!$B$11:$C$565,2,0)</f>
        <v>MUEBLES VARIOS DE OFICINA</v>
      </c>
      <c r="J215" s="98" t="str">
        <f t="shared" si="22"/>
        <v>Desarrollo del Sistema de Educación Superior</v>
      </c>
      <c r="K215" s="98" t="s">
        <v>393</v>
      </c>
    </row>
    <row r="216" spans="3:11" x14ac:dyDescent="0.25">
      <c r="C216" s="99" t="s">
        <v>68</v>
      </c>
      <c r="D216" s="150"/>
      <c r="E216" s="100">
        <v>10000</v>
      </c>
      <c r="F216" s="97">
        <f t="shared" si="21"/>
        <v>0</v>
      </c>
      <c r="G216" s="160"/>
      <c r="H216" s="101" t="s">
        <v>983</v>
      </c>
      <c r="I216" s="98" t="str">
        <f>VLOOKUP(H216,Presupuesto!$B$11:$C$565,2,0)</f>
        <v>MUEBLES VARIOS DE OFICINA</v>
      </c>
      <c r="J216" s="98" t="str">
        <f t="shared" si="22"/>
        <v>Desarrollo del Sistema de Educación Superior</v>
      </c>
      <c r="K216" s="98" t="s">
        <v>393</v>
      </c>
    </row>
    <row r="217" spans="3:11" x14ac:dyDescent="0.25">
      <c r="C217" s="99" t="s">
        <v>69</v>
      </c>
      <c r="D217" s="150"/>
      <c r="E217" s="100">
        <v>8000</v>
      </c>
      <c r="F217" s="97">
        <f t="shared" si="21"/>
        <v>0</v>
      </c>
      <c r="G217" s="160"/>
      <c r="H217" s="101" t="s">
        <v>986</v>
      </c>
      <c r="I217" s="98" t="str">
        <f>VLOOKUP(H217,Presupuesto!$B$11:$C$565,2,0)</f>
        <v>EQUIPOS VARIOS DE OFICINA</v>
      </c>
      <c r="J217" s="98" t="str">
        <f t="shared" si="22"/>
        <v>Desarrollo del Sistema de Educación Superior</v>
      </c>
      <c r="K217" s="98" t="s">
        <v>393</v>
      </c>
    </row>
    <row r="218" spans="3:11" x14ac:dyDescent="0.25">
      <c r="C218" s="99" t="s">
        <v>70</v>
      </c>
      <c r="D218" s="150"/>
      <c r="E218" s="100">
        <v>2000</v>
      </c>
      <c r="F218" s="97">
        <f t="shared" si="21"/>
        <v>0</v>
      </c>
      <c r="G218" s="160"/>
      <c r="H218" s="101" t="s">
        <v>986</v>
      </c>
      <c r="I218" s="98" t="str">
        <f>VLOOKUP(H218,Presupuesto!$B$11:$C$565,2,0)</f>
        <v>EQUIPOS VARIOS DE OFICINA</v>
      </c>
      <c r="J218" s="98" t="str">
        <f t="shared" si="22"/>
        <v>Desarrollo del Sistema de Educación Superior</v>
      </c>
      <c r="K218" s="98" t="s">
        <v>401</v>
      </c>
    </row>
    <row r="219" spans="3:11" x14ac:dyDescent="0.25">
      <c r="C219" s="99" t="s">
        <v>71</v>
      </c>
      <c r="D219" s="150"/>
      <c r="E219" s="100">
        <v>5000</v>
      </c>
      <c r="F219" s="97">
        <f t="shared" si="21"/>
        <v>0</v>
      </c>
      <c r="G219" s="160"/>
      <c r="H219" s="101" t="s">
        <v>986</v>
      </c>
      <c r="I219" s="98" t="str">
        <f>VLOOKUP(H219,Presupuesto!$B$11:$C$565,2,0)</f>
        <v>EQUIPOS VARIOS DE OFICINA</v>
      </c>
      <c r="J219" s="98" t="str">
        <f t="shared" si="22"/>
        <v>Desarrollo del Sistema de Educación Superior</v>
      </c>
      <c r="K219" s="98" t="s">
        <v>397</v>
      </c>
    </row>
    <row r="220" spans="3:11" ht="15.75" thickBot="1" x14ac:dyDescent="0.3">
      <c r="C220" s="102" t="s">
        <v>72</v>
      </c>
      <c r="D220" s="158"/>
      <c r="E220" s="104">
        <v>100000</v>
      </c>
      <c r="F220" s="105">
        <f t="shared" si="21"/>
        <v>0</v>
      </c>
      <c r="G220" s="161"/>
      <c r="H220" s="106" t="s">
        <v>986</v>
      </c>
      <c r="I220" s="106" t="str">
        <f>VLOOKUP(H220,Presupuesto!$B$11:$C$565,2,0)</f>
        <v>EQUIPOS VARIOS DE OFICINA</v>
      </c>
      <c r="J220" s="106" t="str">
        <f t="shared" si="22"/>
        <v>Desarrollo del Sistema de Educación Superior</v>
      </c>
      <c r="K220" s="124" t="s">
        <v>392</v>
      </c>
    </row>
  </sheetData>
  <autoFilter ref="C12:C220"/>
  <dataValidations count="7">
    <dataValidation type="list" allowBlank="1" showInputMessage="1" showErrorMessage="1" errorTitle="¡Ingreso Invalido!" error="Seleccione una opción de la lista" promptTitle="Tipo de Presupuesto" prompt="Seleccione una opción de la lista" sqref="G192:G201 G211:G220 G59:G68 G78:G87 G97:G106 G116:G125 G135:G144 G154:G163 G173:G182 G38:G49 G19:G25">
      <formula1>$R$2:$S$2</formula1>
    </dataValidation>
    <dataValidation type="list" allowBlank="1" showInputMessage="1" showErrorMessage="1" errorTitle="¡Ingreso Inválido!" error="Seleccione una opción de la lista" promptTitle="Mes Requerido" prompt="Seleccione el mes en el que requiere el recurso." sqref="K192:K201 K211:K220 K59:K68 K78:K87 K97:K106 K116:K125 K135:K144 K154:K163 K173:K182 K19:K25 K38:K49">
      <formula1>$U$2:$AF$2</formula1>
    </dataValidation>
    <dataValidation type="list" allowBlank="1" showInputMessage="1" showErrorMessage="1" errorTitle="¡Ingreso Inválido!" error="Verifique el valor ingresado." promptTitle="Objeto de Gasto" prompt="Ingrese el Objeto de Gasto." sqref="H192:H201 H211:H220 H59:H68 H78:H87 H97:H106 H116:H125 H135:H144 H154:H163 H173:H182 H19:H25 H48:H49">
      <formula1>$A$1:$UI$1</formula1>
    </dataValidation>
    <dataValidation type="list" allowBlank="1" showInputMessage="1" showErrorMessage="1" errorTitle="¡Ingreso Inválido!" error="Seleccione una opción de la lista." promptTitle="Dimensión Estratégica" prompt="Seleccione una opción de la lista." sqref="J212:J220 J60:J68 J79:J87 J98:J106 J117:J125 J136:J144 J155:J163 J174:J182 J193:J201">
      <formula1>$A$2:$P$2</formula1>
    </dataValidation>
    <dataValidation type="list" allowBlank="1" showInputMessage="1" showErrorMessage="1" errorTitle="¡Ingreso Inválido!" error="Seleccione una opción de la lista." promptTitle="Dimensión Estratégica" prompt="Seleccione una opción de la lista." sqref="J173 J192 J211 J59 J78 J97 J116 J135 J154">
      <formula1>$A$2:$Q$2</formula1>
    </dataValidation>
    <dataValidation type="list" allowBlank="1" showInputMessage="1" showErrorMessage="1" errorTitle="¡Ingreso Inválido!" error="Seleccione una opción de la lista." promptTitle="Dimensión Estratégica" prompt="Seleccione una opción de la lista." sqref="J19:J25 J38:J49">
      <formula1>$A$2:$O$2</formula1>
    </dataValidation>
    <dataValidation type="list" allowBlank="1" showInputMessage="1" showErrorMessage="1" errorTitle="¡Ingreso Inválido!" error="Verifique el valor ingresado." promptTitle="Objeto de Gasto" prompt="Ingrese el Objeto de Gasto." sqref="H38:H47">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UI269"/>
  <sheetViews>
    <sheetView showGridLines="0" topLeftCell="E21" workbookViewId="0">
      <selection activeCell="K42" sqref="K42"/>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4.570312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6" t="s">
        <v>249</v>
      </c>
      <c r="B1" s="189" t="s">
        <v>250</v>
      </c>
      <c r="C1" s="180" t="s">
        <v>251</v>
      </c>
      <c r="D1" s="180" t="s">
        <v>494</v>
      </c>
      <c r="E1" s="180" t="s">
        <v>496</v>
      </c>
      <c r="F1" s="180" t="s">
        <v>498</v>
      </c>
      <c r="G1" s="180" t="s">
        <v>500</v>
      </c>
      <c r="H1" s="180" t="s">
        <v>502</v>
      </c>
      <c r="I1" s="180" t="s">
        <v>504</v>
      </c>
      <c r="J1" s="180" t="s">
        <v>252</v>
      </c>
      <c r="K1" s="180" t="s">
        <v>507</v>
      </c>
      <c r="L1" s="180" t="s">
        <v>253</v>
      </c>
      <c r="M1" s="180" t="s">
        <v>509</v>
      </c>
      <c r="N1" s="180" t="s">
        <v>511</v>
      </c>
      <c r="O1" s="180" t="s">
        <v>513</v>
      </c>
      <c r="P1" s="180" t="s">
        <v>254</v>
      </c>
      <c r="Q1" s="180" t="s">
        <v>514</v>
      </c>
      <c r="R1" s="180" t="s">
        <v>517</v>
      </c>
      <c r="S1" s="180" t="s">
        <v>255</v>
      </c>
      <c r="T1" s="180" t="s">
        <v>519</v>
      </c>
      <c r="U1" s="180" t="s">
        <v>256</v>
      </c>
      <c r="V1" s="180" t="s">
        <v>520</v>
      </c>
      <c r="W1" s="180" t="s">
        <v>521</v>
      </c>
      <c r="X1" s="180" t="s">
        <v>525</v>
      </c>
      <c r="Y1" s="180" t="s">
        <v>272</v>
      </c>
      <c r="Z1" s="180" t="s">
        <v>526</v>
      </c>
      <c r="AA1" s="180" t="s">
        <v>528</v>
      </c>
      <c r="AB1" s="180" t="s">
        <v>530</v>
      </c>
      <c r="AC1" s="180" t="s">
        <v>273</v>
      </c>
      <c r="AD1" s="180" t="s">
        <v>532</v>
      </c>
      <c r="AE1" s="180" t="s">
        <v>534</v>
      </c>
      <c r="AF1" s="180" t="s">
        <v>536</v>
      </c>
      <c r="AG1" s="180" t="s">
        <v>538</v>
      </c>
      <c r="AH1" s="180" t="s">
        <v>248</v>
      </c>
      <c r="AI1" s="180" t="s">
        <v>540</v>
      </c>
      <c r="AJ1" s="189" t="s">
        <v>257</v>
      </c>
      <c r="AK1" s="180" t="s">
        <v>542</v>
      </c>
      <c r="AL1" s="180" t="s">
        <v>258</v>
      </c>
      <c r="AM1" s="180" t="s">
        <v>544</v>
      </c>
      <c r="AN1" s="180" t="s">
        <v>546</v>
      </c>
      <c r="AO1" s="180" t="s">
        <v>259</v>
      </c>
      <c r="AP1" s="180" t="s">
        <v>548</v>
      </c>
      <c r="AQ1" s="180" t="s">
        <v>550</v>
      </c>
      <c r="AR1" s="180" t="s">
        <v>260</v>
      </c>
      <c r="AS1" s="180" t="s">
        <v>551</v>
      </c>
      <c r="AT1" s="180" t="s">
        <v>553</v>
      </c>
      <c r="AU1" s="180" t="s">
        <v>554</v>
      </c>
      <c r="AV1" s="180" t="s">
        <v>555</v>
      </c>
      <c r="AW1" s="180" t="s">
        <v>557</v>
      </c>
      <c r="AX1" s="180" t="s">
        <v>559</v>
      </c>
      <c r="AY1" s="180" t="s">
        <v>560</v>
      </c>
      <c r="AZ1" s="180" t="s">
        <v>261</v>
      </c>
      <c r="BA1" s="180" t="s">
        <v>562</v>
      </c>
      <c r="BB1" s="180" t="s">
        <v>564</v>
      </c>
      <c r="BC1" s="180" t="s">
        <v>566</v>
      </c>
      <c r="BD1" s="180" t="s">
        <v>568</v>
      </c>
      <c r="BE1" s="180" t="s">
        <v>570</v>
      </c>
      <c r="BF1" s="180" t="s">
        <v>572</v>
      </c>
      <c r="BG1" s="180" t="s">
        <v>574</v>
      </c>
      <c r="BH1" s="180" t="s">
        <v>576</v>
      </c>
      <c r="BI1" s="180" t="s">
        <v>274</v>
      </c>
      <c r="BJ1" s="180" t="s">
        <v>578</v>
      </c>
      <c r="BK1" s="180" t="s">
        <v>580</v>
      </c>
      <c r="BL1" s="180" t="s">
        <v>582</v>
      </c>
      <c r="BM1" s="180" t="s">
        <v>584</v>
      </c>
      <c r="BN1" s="180" t="s">
        <v>586</v>
      </c>
      <c r="BO1" s="180" t="s">
        <v>588</v>
      </c>
      <c r="BP1" s="180" t="s">
        <v>590</v>
      </c>
      <c r="BQ1" s="180" t="s">
        <v>592</v>
      </c>
      <c r="BR1" s="180" t="s">
        <v>594</v>
      </c>
      <c r="BS1" s="180" t="s">
        <v>596</v>
      </c>
      <c r="BT1" s="189" t="s">
        <v>262</v>
      </c>
      <c r="BU1" s="180" t="s">
        <v>263</v>
      </c>
      <c r="BV1" s="180" t="s">
        <v>598</v>
      </c>
      <c r="BW1" s="180" t="s">
        <v>264</v>
      </c>
      <c r="BX1" s="180" t="s">
        <v>600</v>
      </c>
      <c r="BY1" s="180" t="s">
        <v>602</v>
      </c>
      <c r="BZ1" s="189" t="s">
        <v>265</v>
      </c>
      <c r="CA1" s="180" t="s">
        <v>266</v>
      </c>
      <c r="CB1" s="180" t="s">
        <v>604</v>
      </c>
      <c r="CC1" s="180" t="s">
        <v>267</v>
      </c>
      <c r="CD1" s="180" t="s">
        <v>606</v>
      </c>
      <c r="CE1" s="180" t="s">
        <v>608</v>
      </c>
      <c r="CF1" s="180" t="s">
        <v>610</v>
      </c>
      <c r="CG1" s="189" t="s">
        <v>268</v>
      </c>
      <c r="CH1" s="180" t="s">
        <v>616</v>
      </c>
      <c r="CI1" s="180" t="s">
        <v>618</v>
      </c>
      <c r="CJ1" s="180" t="s">
        <v>269</v>
      </c>
      <c r="CK1" s="180" t="s">
        <v>612</v>
      </c>
      <c r="CL1" s="180" t="s">
        <v>614</v>
      </c>
      <c r="CM1" s="180" t="s">
        <v>270</v>
      </c>
      <c r="CN1" s="180" t="s">
        <v>620</v>
      </c>
      <c r="CO1" s="180" t="s">
        <v>271</v>
      </c>
      <c r="CP1" s="180" t="s">
        <v>621</v>
      </c>
      <c r="CQ1" s="177" t="s">
        <v>275</v>
      </c>
      <c r="CR1" s="189" t="s">
        <v>276</v>
      </c>
      <c r="CS1" s="180" t="s">
        <v>622</v>
      </c>
      <c r="CT1" s="180" t="s">
        <v>623</v>
      </c>
      <c r="CU1" s="180" t="s">
        <v>625</v>
      </c>
      <c r="CV1" s="180" t="s">
        <v>277</v>
      </c>
      <c r="CW1" s="180" t="s">
        <v>627</v>
      </c>
      <c r="CX1" s="180" t="s">
        <v>629</v>
      </c>
      <c r="CY1" s="180" t="s">
        <v>631</v>
      </c>
      <c r="CZ1" s="180" t="s">
        <v>633</v>
      </c>
      <c r="DA1" s="180" t="s">
        <v>635</v>
      </c>
      <c r="DB1" s="180" t="s">
        <v>637</v>
      </c>
      <c r="DC1" s="189" t="s">
        <v>278</v>
      </c>
      <c r="DD1" s="180" t="s">
        <v>279</v>
      </c>
      <c r="DE1" s="180" t="s">
        <v>639</v>
      </c>
      <c r="DF1" s="180" t="s">
        <v>280</v>
      </c>
      <c r="DG1" s="180" t="s">
        <v>641</v>
      </c>
      <c r="DH1" s="180" t="s">
        <v>643</v>
      </c>
      <c r="DI1" s="180" t="s">
        <v>645</v>
      </c>
      <c r="DJ1" s="180" t="s">
        <v>647</v>
      </c>
      <c r="DK1" s="180" t="s">
        <v>649</v>
      </c>
      <c r="DL1" s="180" t="s">
        <v>651</v>
      </c>
      <c r="DM1" s="180" t="s">
        <v>653</v>
      </c>
      <c r="DN1" s="180" t="s">
        <v>281</v>
      </c>
      <c r="DO1" s="180" t="s">
        <v>655</v>
      </c>
      <c r="DP1" s="180" t="s">
        <v>657</v>
      </c>
      <c r="DQ1" s="180" t="s">
        <v>659</v>
      </c>
      <c r="DR1" s="189" t="s">
        <v>282</v>
      </c>
      <c r="DS1" s="180" t="s">
        <v>661</v>
      </c>
      <c r="DT1" s="180" t="s">
        <v>283</v>
      </c>
      <c r="DU1" s="180" t="s">
        <v>663</v>
      </c>
      <c r="DV1" s="180" t="s">
        <v>284</v>
      </c>
      <c r="DW1" s="180" t="s">
        <v>665</v>
      </c>
      <c r="DX1" s="180" t="s">
        <v>667</v>
      </c>
      <c r="DY1" s="180" t="s">
        <v>669</v>
      </c>
      <c r="DZ1" s="180" t="s">
        <v>671</v>
      </c>
      <c r="EA1" s="180" t="s">
        <v>673</v>
      </c>
      <c r="EB1" s="180" t="s">
        <v>675</v>
      </c>
      <c r="EC1" s="180" t="s">
        <v>677</v>
      </c>
      <c r="ED1" s="180" t="s">
        <v>679</v>
      </c>
      <c r="EE1" s="180" t="s">
        <v>681</v>
      </c>
      <c r="EF1" s="180" t="s">
        <v>683</v>
      </c>
      <c r="EG1" s="180" t="s">
        <v>685</v>
      </c>
      <c r="EH1" s="189" t="s">
        <v>285</v>
      </c>
      <c r="EI1" s="180" t="s">
        <v>687</v>
      </c>
      <c r="EJ1" s="180" t="s">
        <v>286</v>
      </c>
      <c r="EK1" s="180" t="s">
        <v>689</v>
      </c>
      <c r="EL1" s="180" t="s">
        <v>691</v>
      </c>
      <c r="EM1" s="180" t="s">
        <v>287</v>
      </c>
      <c r="EN1" s="180" t="s">
        <v>693</v>
      </c>
      <c r="EO1" s="180" t="s">
        <v>695</v>
      </c>
      <c r="EP1" s="180" t="s">
        <v>288</v>
      </c>
      <c r="EQ1" s="180" t="s">
        <v>697</v>
      </c>
      <c r="ER1" s="180" t="s">
        <v>699</v>
      </c>
      <c r="ES1" s="180" t="s">
        <v>701</v>
      </c>
      <c r="ET1" s="180" t="s">
        <v>289</v>
      </c>
      <c r="EU1" s="180" t="s">
        <v>703</v>
      </c>
      <c r="EV1" s="180" t="s">
        <v>705</v>
      </c>
      <c r="EW1" s="189" t="s">
        <v>290</v>
      </c>
      <c r="EX1" s="180" t="s">
        <v>291</v>
      </c>
      <c r="EY1" s="180" t="s">
        <v>707</v>
      </c>
      <c r="EZ1" s="180" t="s">
        <v>709</v>
      </c>
      <c r="FA1" s="180" t="s">
        <v>711</v>
      </c>
      <c r="FB1" s="180" t="s">
        <v>713</v>
      </c>
      <c r="FC1" s="180" t="s">
        <v>292</v>
      </c>
      <c r="FD1" s="180" t="s">
        <v>715</v>
      </c>
      <c r="FE1" s="180" t="s">
        <v>717</v>
      </c>
      <c r="FF1" s="180" t="s">
        <v>719</v>
      </c>
      <c r="FG1" s="180" t="s">
        <v>721</v>
      </c>
      <c r="FH1" s="180" t="s">
        <v>723</v>
      </c>
      <c r="FI1" s="180" t="s">
        <v>293</v>
      </c>
      <c r="FJ1" s="180" t="s">
        <v>726</v>
      </c>
      <c r="FK1" s="180" t="s">
        <v>294</v>
      </c>
      <c r="FL1" s="180" t="s">
        <v>729</v>
      </c>
      <c r="FM1" s="180" t="s">
        <v>730</v>
      </c>
      <c r="FN1" s="180" t="s">
        <v>732</v>
      </c>
      <c r="FO1" s="180" t="s">
        <v>295</v>
      </c>
      <c r="FP1" s="180" t="s">
        <v>735</v>
      </c>
      <c r="FQ1" s="180" t="s">
        <v>736</v>
      </c>
      <c r="FR1" s="180" t="s">
        <v>738</v>
      </c>
      <c r="FS1" s="180" t="s">
        <v>296</v>
      </c>
      <c r="FT1" s="180" t="s">
        <v>741</v>
      </c>
      <c r="FU1" s="180" t="s">
        <v>743</v>
      </c>
      <c r="FV1" s="180" t="s">
        <v>745</v>
      </c>
      <c r="FW1" s="189" t="s">
        <v>297</v>
      </c>
      <c r="FX1" s="189" t="s">
        <v>298</v>
      </c>
      <c r="FY1" s="180" t="s">
        <v>304</v>
      </c>
      <c r="FZ1" s="180" t="s">
        <v>747</v>
      </c>
      <c r="GA1" s="180" t="s">
        <v>749</v>
      </c>
      <c r="GB1" s="180" t="s">
        <v>751</v>
      </c>
      <c r="GC1" s="180" t="s">
        <v>753</v>
      </c>
      <c r="GD1" s="180" t="s">
        <v>755</v>
      </c>
      <c r="GE1" s="180" t="s">
        <v>757</v>
      </c>
      <c r="GF1" s="189" t="s">
        <v>299</v>
      </c>
      <c r="GG1" s="180" t="s">
        <v>305</v>
      </c>
      <c r="GH1" s="180" t="s">
        <v>759</v>
      </c>
      <c r="GI1" s="180" t="s">
        <v>761</v>
      </c>
      <c r="GJ1" s="180" t="s">
        <v>762</v>
      </c>
      <c r="GK1" s="180" t="s">
        <v>306</v>
      </c>
      <c r="GL1" s="180" t="s">
        <v>765</v>
      </c>
      <c r="GM1" s="180" t="s">
        <v>766</v>
      </c>
      <c r="GN1" s="189" t="s">
        <v>300</v>
      </c>
      <c r="GO1" s="180" t="s">
        <v>301</v>
      </c>
      <c r="GP1" s="180" t="s">
        <v>768</v>
      </c>
      <c r="GQ1" s="180" t="s">
        <v>770</v>
      </c>
      <c r="GR1" s="180" t="s">
        <v>772</v>
      </c>
      <c r="GS1" s="180" t="s">
        <v>774</v>
      </c>
      <c r="GT1" s="180" t="s">
        <v>776</v>
      </c>
      <c r="GU1" s="189" t="s">
        <v>302</v>
      </c>
      <c r="GV1" s="180" t="s">
        <v>303</v>
      </c>
      <c r="GW1" s="180" t="s">
        <v>778</v>
      </c>
      <c r="GX1" s="180" t="s">
        <v>780</v>
      </c>
      <c r="GY1" s="180" t="s">
        <v>782</v>
      </c>
      <c r="GZ1" s="180" t="s">
        <v>784</v>
      </c>
      <c r="HA1" s="180" t="s">
        <v>786</v>
      </c>
      <c r="HB1" s="180" t="s">
        <v>788</v>
      </c>
      <c r="HC1" s="177" t="s">
        <v>307</v>
      </c>
      <c r="HD1" s="189" t="s">
        <v>308</v>
      </c>
      <c r="HE1" s="180" t="s">
        <v>309</v>
      </c>
      <c r="HF1" s="180" t="s">
        <v>790</v>
      </c>
      <c r="HG1" s="180" t="s">
        <v>792</v>
      </c>
      <c r="HH1" s="180" t="s">
        <v>794</v>
      </c>
      <c r="HI1" s="180" t="s">
        <v>796</v>
      </c>
      <c r="HJ1" s="180" t="s">
        <v>310</v>
      </c>
      <c r="HK1" s="180" t="s">
        <v>799</v>
      </c>
      <c r="HL1" s="180" t="s">
        <v>327</v>
      </c>
      <c r="HM1" s="180" t="s">
        <v>837</v>
      </c>
      <c r="HN1" s="180" t="s">
        <v>839</v>
      </c>
      <c r="HO1" s="180" t="s">
        <v>841</v>
      </c>
      <c r="HP1" s="189" t="s">
        <v>311</v>
      </c>
      <c r="HQ1" s="180" t="s">
        <v>801</v>
      </c>
      <c r="HR1" s="180" t="s">
        <v>803</v>
      </c>
      <c r="HS1" s="180" t="s">
        <v>312</v>
      </c>
      <c r="HT1" s="180" t="s">
        <v>806</v>
      </c>
      <c r="HU1" s="180" t="s">
        <v>808</v>
      </c>
      <c r="HV1" s="180" t="s">
        <v>809</v>
      </c>
      <c r="HW1" s="180" t="s">
        <v>811</v>
      </c>
      <c r="HX1" s="189" t="s">
        <v>313</v>
      </c>
      <c r="HY1" s="180" t="s">
        <v>813</v>
      </c>
      <c r="HZ1" s="180" t="s">
        <v>815</v>
      </c>
      <c r="IA1" s="180" t="s">
        <v>817</v>
      </c>
      <c r="IB1" s="180" t="s">
        <v>314</v>
      </c>
      <c r="IC1" s="180" t="s">
        <v>819</v>
      </c>
      <c r="ID1" s="180" t="s">
        <v>821</v>
      </c>
      <c r="IE1" s="180" t="s">
        <v>315</v>
      </c>
      <c r="IF1" s="180" t="s">
        <v>823</v>
      </c>
      <c r="IG1" s="180" t="s">
        <v>825</v>
      </c>
      <c r="IH1" s="180" t="s">
        <v>316</v>
      </c>
      <c r="II1" s="180" t="s">
        <v>827</v>
      </c>
      <c r="IJ1" s="180" t="s">
        <v>829</v>
      </c>
      <c r="IK1" s="180" t="s">
        <v>831</v>
      </c>
      <c r="IL1" s="180" t="s">
        <v>833</v>
      </c>
      <c r="IM1" s="180" t="s">
        <v>317</v>
      </c>
      <c r="IN1" s="180" t="s">
        <v>835</v>
      </c>
      <c r="IO1" s="189" t="s">
        <v>318</v>
      </c>
      <c r="IP1" s="180" t="s">
        <v>843</v>
      </c>
      <c r="IQ1" s="180" t="s">
        <v>845</v>
      </c>
      <c r="IR1" s="180" t="s">
        <v>319</v>
      </c>
      <c r="IS1" s="180" t="s">
        <v>847</v>
      </c>
      <c r="IT1" s="180" t="s">
        <v>849</v>
      </c>
      <c r="IU1" s="180" t="s">
        <v>851</v>
      </c>
      <c r="IV1" s="189" t="s">
        <v>320</v>
      </c>
      <c r="IW1" s="180" t="s">
        <v>853</v>
      </c>
      <c r="IX1" s="180" t="s">
        <v>321</v>
      </c>
      <c r="IY1" s="180" t="s">
        <v>856</v>
      </c>
      <c r="IZ1" s="180" t="s">
        <v>858</v>
      </c>
      <c r="JA1" s="180" t="s">
        <v>860</v>
      </c>
      <c r="JB1" s="180" t="s">
        <v>862</v>
      </c>
      <c r="JC1" s="180" t="s">
        <v>864</v>
      </c>
      <c r="JD1" s="180" t="s">
        <v>866</v>
      </c>
      <c r="JE1" s="180" t="s">
        <v>322</v>
      </c>
      <c r="JF1" s="180" t="s">
        <v>869</v>
      </c>
      <c r="JG1" s="180" t="s">
        <v>871</v>
      </c>
      <c r="JH1" s="180" t="s">
        <v>873</v>
      </c>
      <c r="JI1" s="180" t="s">
        <v>875</v>
      </c>
      <c r="JJ1" s="180" t="s">
        <v>877</v>
      </c>
      <c r="JK1" s="180" t="s">
        <v>879</v>
      </c>
      <c r="JL1" s="180" t="s">
        <v>881</v>
      </c>
      <c r="JM1" s="180" t="s">
        <v>883</v>
      </c>
      <c r="JN1" s="180" t="s">
        <v>323</v>
      </c>
      <c r="JO1" s="180" t="s">
        <v>886</v>
      </c>
      <c r="JP1" s="180" t="s">
        <v>888</v>
      </c>
      <c r="JQ1" s="180" t="s">
        <v>890</v>
      </c>
      <c r="JR1" s="180" t="s">
        <v>892</v>
      </c>
      <c r="JS1" s="180" t="s">
        <v>893</v>
      </c>
      <c r="JT1" s="180" t="s">
        <v>895</v>
      </c>
      <c r="JU1" s="180" t="s">
        <v>897</v>
      </c>
      <c r="JV1" s="180" t="s">
        <v>899</v>
      </c>
      <c r="JW1" s="180" t="s">
        <v>901</v>
      </c>
      <c r="JX1" s="180" t="s">
        <v>903</v>
      </c>
      <c r="JY1" s="180" t="s">
        <v>905</v>
      </c>
      <c r="JZ1" s="180" t="s">
        <v>907</v>
      </c>
      <c r="KA1" s="180" t="s">
        <v>909</v>
      </c>
      <c r="KB1" s="180" t="s">
        <v>911</v>
      </c>
      <c r="KC1" s="180" t="s">
        <v>913</v>
      </c>
      <c r="KD1" s="180" t="s">
        <v>915</v>
      </c>
      <c r="KE1" s="180" t="s">
        <v>917</v>
      </c>
      <c r="KF1" s="180" t="s">
        <v>919</v>
      </c>
      <c r="KG1" s="180" t="s">
        <v>921</v>
      </c>
      <c r="KH1" s="180" t="s">
        <v>923</v>
      </c>
      <c r="KI1" s="180" t="s">
        <v>925</v>
      </c>
      <c r="KJ1" s="180" t="s">
        <v>927</v>
      </c>
      <c r="KK1" s="180" t="s">
        <v>929</v>
      </c>
      <c r="KL1" s="180" t="s">
        <v>931</v>
      </c>
      <c r="KM1" s="180" t="s">
        <v>933</v>
      </c>
      <c r="KN1" s="180" t="s">
        <v>935</v>
      </c>
      <c r="KO1" s="189" t="s">
        <v>324</v>
      </c>
      <c r="KP1" s="180" t="s">
        <v>937</v>
      </c>
      <c r="KQ1" s="180" t="s">
        <v>325</v>
      </c>
      <c r="KR1" s="180" t="s">
        <v>940</v>
      </c>
      <c r="KS1" s="180" t="s">
        <v>942</v>
      </c>
      <c r="KT1" s="180" t="s">
        <v>944</v>
      </c>
      <c r="KU1" s="180" t="s">
        <v>946</v>
      </c>
      <c r="KV1" s="180" t="s">
        <v>326</v>
      </c>
      <c r="KW1" s="180" t="s">
        <v>949</v>
      </c>
      <c r="KX1" s="180" t="s">
        <v>951</v>
      </c>
      <c r="KY1" s="180" t="s">
        <v>953</v>
      </c>
      <c r="KZ1" s="180" t="s">
        <v>955</v>
      </c>
      <c r="LA1" s="180" t="s">
        <v>957</v>
      </c>
      <c r="LB1" s="180" t="s">
        <v>959</v>
      </c>
      <c r="LC1" s="180" t="s">
        <v>961</v>
      </c>
      <c r="LD1" s="177" t="s">
        <v>328</v>
      </c>
      <c r="LE1" s="189" t="s">
        <v>329</v>
      </c>
      <c r="LF1" s="180" t="s">
        <v>330</v>
      </c>
      <c r="LG1" s="180" t="s">
        <v>344</v>
      </c>
      <c r="LH1" s="180" t="s">
        <v>963</v>
      </c>
      <c r="LI1" s="180" t="s">
        <v>965</v>
      </c>
      <c r="LJ1" s="180" t="s">
        <v>967</v>
      </c>
      <c r="LK1" s="180" t="s">
        <v>969</v>
      </c>
      <c r="LL1" s="180" t="s">
        <v>345</v>
      </c>
      <c r="LM1" s="180" t="s">
        <v>971</v>
      </c>
      <c r="LN1" s="180" t="s">
        <v>346</v>
      </c>
      <c r="LO1" s="180" t="s">
        <v>973</v>
      </c>
      <c r="LP1" s="180" t="s">
        <v>331</v>
      </c>
      <c r="LQ1" s="180" t="s">
        <v>975</v>
      </c>
      <c r="LR1" s="180" t="s">
        <v>347</v>
      </c>
      <c r="LS1" s="180" t="s">
        <v>977</v>
      </c>
      <c r="LT1" s="180" t="s">
        <v>979</v>
      </c>
      <c r="LU1" s="180" t="s">
        <v>348</v>
      </c>
      <c r="LV1" s="189" t="s">
        <v>332</v>
      </c>
      <c r="LW1" s="180" t="s">
        <v>333</v>
      </c>
      <c r="LX1" s="180" t="s">
        <v>981</v>
      </c>
      <c r="LY1" s="180" t="s">
        <v>983</v>
      </c>
      <c r="LZ1" s="180" t="s">
        <v>984</v>
      </c>
      <c r="MA1" s="180" t="s">
        <v>986</v>
      </c>
      <c r="MB1" s="180" t="s">
        <v>987</v>
      </c>
      <c r="MC1" s="180" t="s">
        <v>989</v>
      </c>
      <c r="MD1" s="180" t="s">
        <v>991</v>
      </c>
      <c r="ME1" s="180" t="s">
        <v>993</v>
      </c>
      <c r="MF1" s="180" t="s">
        <v>995</v>
      </c>
      <c r="MG1" s="180" t="s">
        <v>334</v>
      </c>
      <c r="MH1" s="180" t="s">
        <v>998</v>
      </c>
      <c r="MI1" s="180" t="s">
        <v>999</v>
      </c>
      <c r="MJ1" s="180" t="s">
        <v>1001</v>
      </c>
      <c r="MK1" s="180" t="s">
        <v>335</v>
      </c>
      <c r="ML1" s="180" t="s">
        <v>1004</v>
      </c>
      <c r="MM1" s="180" t="s">
        <v>1005</v>
      </c>
      <c r="MN1" s="180" t="s">
        <v>1007</v>
      </c>
      <c r="MO1" s="180" t="s">
        <v>1009</v>
      </c>
      <c r="MP1" s="180" t="s">
        <v>336</v>
      </c>
      <c r="MQ1" s="180" t="s">
        <v>1012</v>
      </c>
      <c r="MR1" s="180" t="s">
        <v>1014</v>
      </c>
      <c r="MS1" s="180" t="s">
        <v>1016</v>
      </c>
      <c r="MT1" s="180" t="s">
        <v>1018</v>
      </c>
      <c r="MU1" s="180" t="s">
        <v>337</v>
      </c>
      <c r="MV1" s="180" t="s">
        <v>1021</v>
      </c>
      <c r="MW1" s="180" t="s">
        <v>1023</v>
      </c>
      <c r="MX1" s="180" t="s">
        <v>1025</v>
      </c>
      <c r="MY1" s="180" t="s">
        <v>1027</v>
      </c>
      <c r="MZ1" s="180" t="s">
        <v>1029</v>
      </c>
      <c r="NA1" s="180" t="s">
        <v>1031</v>
      </c>
      <c r="NB1" s="180" t="s">
        <v>1033</v>
      </c>
      <c r="NC1" s="180" t="s">
        <v>1035</v>
      </c>
      <c r="ND1" s="180" t="s">
        <v>1037</v>
      </c>
      <c r="NE1" s="180" t="s">
        <v>1039</v>
      </c>
      <c r="NF1" s="180" t="s">
        <v>1041</v>
      </c>
      <c r="NG1" s="180" t="s">
        <v>1042</v>
      </c>
      <c r="NH1" s="189" t="s">
        <v>338</v>
      </c>
      <c r="NI1" s="180" t="s">
        <v>339</v>
      </c>
      <c r="NJ1" s="180" t="s">
        <v>1044</v>
      </c>
      <c r="NK1" s="180" t="s">
        <v>1046</v>
      </c>
      <c r="NL1" s="180" t="s">
        <v>1048</v>
      </c>
      <c r="NM1" s="180" t="s">
        <v>1050</v>
      </c>
      <c r="NN1" s="189" t="s">
        <v>340</v>
      </c>
      <c r="NO1" s="180" t="s">
        <v>341</v>
      </c>
      <c r="NP1" s="180" t="s">
        <v>1051</v>
      </c>
      <c r="NQ1" s="180" t="s">
        <v>342</v>
      </c>
      <c r="NR1" s="180" t="s">
        <v>1053</v>
      </c>
      <c r="NS1" s="180" t="s">
        <v>1055</v>
      </c>
      <c r="NT1" s="180" t="s">
        <v>343</v>
      </c>
      <c r="NU1" s="180" t="s">
        <v>1057</v>
      </c>
      <c r="NV1" s="177" t="s">
        <v>349</v>
      </c>
      <c r="NW1" s="189" t="s">
        <v>350</v>
      </c>
      <c r="NX1" s="180" t="s">
        <v>351</v>
      </c>
      <c r="NY1" s="180" t="s">
        <v>1060</v>
      </c>
      <c r="NZ1" s="180" t="s">
        <v>1062</v>
      </c>
      <c r="OA1" s="180" t="s">
        <v>352</v>
      </c>
      <c r="OB1" s="180" t="s">
        <v>362</v>
      </c>
      <c r="OC1" s="180" t="s">
        <v>1064</v>
      </c>
      <c r="OD1" s="180" t="s">
        <v>1066</v>
      </c>
      <c r="OE1" s="180" t="s">
        <v>1068</v>
      </c>
      <c r="OF1" s="180" t="s">
        <v>1070</v>
      </c>
      <c r="OG1" s="180" t="s">
        <v>1072</v>
      </c>
      <c r="OH1" s="180" t="s">
        <v>1074</v>
      </c>
      <c r="OI1" s="180" t="s">
        <v>1076</v>
      </c>
      <c r="OJ1" s="180" t="s">
        <v>1078</v>
      </c>
      <c r="OK1" s="180" t="s">
        <v>1080</v>
      </c>
      <c r="OL1" s="180" t="s">
        <v>1082</v>
      </c>
      <c r="OM1" s="180" t="s">
        <v>1084</v>
      </c>
      <c r="ON1" s="180" t="s">
        <v>1086</v>
      </c>
      <c r="OO1" s="180" t="s">
        <v>1088</v>
      </c>
      <c r="OP1" s="180" t="s">
        <v>1090</v>
      </c>
      <c r="OQ1" s="180" t="s">
        <v>1092</v>
      </c>
      <c r="OR1" s="180" t="s">
        <v>1094</v>
      </c>
      <c r="OS1" s="180" t="s">
        <v>1096</v>
      </c>
      <c r="OT1" s="180" t="s">
        <v>1098</v>
      </c>
      <c r="OU1" s="180" t="s">
        <v>1100</v>
      </c>
      <c r="OV1" s="180" t="s">
        <v>1102</v>
      </c>
      <c r="OW1" s="180" t="s">
        <v>1104</v>
      </c>
      <c r="OX1" s="180" t="s">
        <v>1106</v>
      </c>
      <c r="OY1" s="180" t="s">
        <v>363</v>
      </c>
      <c r="OZ1" s="180" t="s">
        <v>1109</v>
      </c>
      <c r="PA1" s="180" t="s">
        <v>1111</v>
      </c>
      <c r="PB1" s="180" t="s">
        <v>1112</v>
      </c>
      <c r="PC1" s="180" t="s">
        <v>1114</v>
      </c>
      <c r="PD1" s="180" t="s">
        <v>1116</v>
      </c>
      <c r="PE1" s="180" t="s">
        <v>1118</v>
      </c>
      <c r="PF1" s="180" t="s">
        <v>1120</v>
      </c>
      <c r="PG1" s="180" t="s">
        <v>1122</v>
      </c>
      <c r="PH1" s="180" t="s">
        <v>1124</v>
      </c>
      <c r="PI1" s="180" t="s">
        <v>1126</v>
      </c>
      <c r="PJ1" s="180" t="s">
        <v>1128</v>
      </c>
      <c r="PK1" s="180" t="s">
        <v>1130</v>
      </c>
      <c r="PL1" s="180" t="s">
        <v>1132</v>
      </c>
      <c r="PM1" s="180" t="s">
        <v>1134</v>
      </c>
      <c r="PN1" s="180" t="s">
        <v>1136</v>
      </c>
      <c r="PO1" s="180" t="s">
        <v>1138</v>
      </c>
      <c r="PP1" s="180" t="s">
        <v>1140</v>
      </c>
      <c r="PQ1" s="180" t="s">
        <v>1142</v>
      </c>
      <c r="PR1" s="180" t="s">
        <v>1144</v>
      </c>
      <c r="PS1" s="180" t="s">
        <v>1146</v>
      </c>
      <c r="PT1" s="180" t="s">
        <v>1148</v>
      </c>
      <c r="PU1" s="180" t="s">
        <v>1150</v>
      </c>
      <c r="PV1" s="180" t="s">
        <v>1152</v>
      </c>
      <c r="PW1" s="180" t="s">
        <v>1154</v>
      </c>
      <c r="PX1" s="180" t="s">
        <v>1156</v>
      </c>
      <c r="PY1" s="180" t="s">
        <v>1158</v>
      </c>
      <c r="PZ1" s="180" t="s">
        <v>353</v>
      </c>
      <c r="QA1" s="180" t="s">
        <v>1160</v>
      </c>
      <c r="QB1" s="180" t="s">
        <v>1162</v>
      </c>
      <c r="QC1" s="180" t="s">
        <v>1164</v>
      </c>
      <c r="QD1" s="180" t="s">
        <v>1166</v>
      </c>
      <c r="QE1" s="180" t="s">
        <v>1168</v>
      </c>
      <c r="QF1" s="189" t="s">
        <v>354</v>
      </c>
      <c r="QG1" s="180" t="s">
        <v>355</v>
      </c>
      <c r="QH1" s="180" t="s">
        <v>1170</v>
      </c>
      <c r="QI1" s="180" t="s">
        <v>1172</v>
      </c>
      <c r="QJ1" s="180" t="s">
        <v>1174</v>
      </c>
      <c r="QK1" s="180" t="s">
        <v>1176</v>
      </c>
      <c r="QL1" s="180" t="s">
        <v>1178</v>
      </c>
      <c r="QM1" s="180" t="s">
        <v>1180</v>
      </c>
      <c r="QN1" s="189" t="s">
        <v>356</v>
      </c>
      <c r="QO1" s="180" t="s">
        <v>1182</v>
      </c>
      <c r="QP1" s="180" t="s">
        <v>357</v>
      </c>
      <c r="QQ1" s="180" t="s">
        <v>364</v>
      </c>
      <c r="QR1" s="180" t="s">
        <v>1184</v>
      </c>
      <c r="QS1" s="180" t="s">
        <v>1186</v>
      </c>
      <c r="QT1" s="180" t="s">
        <v>1188</v>
      </c>
      <c r="QU1" s="180" t="s">
        <v>1190</v>
      </c>
      <c r="QV1" s="180" t="s">
        <v>1192</v>
      </c>
      <c r="QW1" s="180" t="s">
        <v>1194</v>
      </c>
      <c r="QX1" s="180" t="s">
        <v>1196</v>
      </c>
      <c r="QY1" s="180" t="s">
        <v>1198</v>
      </c>
      <c r="QZ1" s="180" t="s">
        <v>1200</v>
      </c>
      <c r="RA1" s="180" t="s">
        <v>1202</v>
      </c>
      <c r="RB1" s="180" t="s">
        <v>1204</v>
      </c>
      <c r="RC1" s="180" t="s">
        <v>1206</v>
      </c>
      <c r="RD1" s="180" t="s">
        <v>1208</v>
      </c>
      <c r="RE1" s="180" t="s">
        <v>1210</v>
      </c>
      <c r="RF1" s="189" t="s">
        <v>358</v>
      </c>
      <c r="RG1" s="180" t="s">
        <v>359</v>
      </c>
      <c r="RH1" s="180" t="s">
        <v>1212</v>
      </c>
      <c r="RI1" s="180" t="s">
        <v>1214</v>
      </c>
      <c r="RJ1" s="189" t="s">
        <v>360</v>
      </c>
      <c r="RK1" s="180" t="s">
        <v>361</v>
      </c>
      <c r="RL1" s="180" t="s">
        <v>1216</v>
      </c>
      <c r="RM1" s="180" t="s">
        <v>1217</v>
      </c>
      <c r="RN1" s="180" t="s">
        <v>1218</v>
      </c>
      <c r="RO1" s="180" t="s">
        <v>1219</v>
      </c>
      <c r="RP1" s="180" t="s">
        <v>1221</v>
      </c>
      <c r="RQ1" s="180" t="s">
        <v>1222</v>
      </c>
      <c r="RR1" s="180" t="s">
        <v>1224</v>
      </c>
      <c r="RS1" s="180" t="s">
        <v>1225</v>
      </c>
      <c r="RT1" s="177" t="s">
        <v>365</v>
      </c>
      <c r="RU1" s="189" t="s">
        <v>366</v>
      </c>
      <c r="RV1" s="180" t="s">
        <v>367</v>
      </c>
      <c r="RW1" s="180" t="s">
        <v>1227</v>
      </c>
      <c r="RX1" s="180" t="s">
        <v>1229</v>
      </c>
      <c r="RY1" s="180" t="s">
        <v>368</v>
      </c>
      <c r="RZ1" s="180" t="s">
        <v>1231</v>
      </c>
      <c r="SA1" s="180" t="s">
        <v>1233</v>
      </c>
      <c r="SB1" s="180" t="s">
        <v>1235</v>
      </c>
      <c r="SC1" s="180" t="s">
        <v>1237</v>
      </c>
      <c r="SD1" s="189" t="s">
        <v>369</v>
      </c>
      <c r="SE1" s="180" t="s">
        <v>370</v>
      </c>
      <c r="SF1" s="180" t="s">
        <v>1239</v>
      </c>
      <c r="SG1" s="180" t="s">
        <v>1241</v>
      </c>
      <c r="SH1" s="180" t="s">
        <v>1243</v>
      </c>
      <c r="SI1" s="180" t="s">
        <v>1245</v>
      </c>
      <c r="SJ1" s="180" t="s">
        <v>1247</v>
      </c>
      <c r="SK1" s="180" t="s">
        <v>1249</v>
      </c>
      <c r="SL1" s="180" t="s">
        <v>1251</v>
      </c>
      <c r="SM1" s="180" t="s">
        <v>1253</v>
      </c>
      <c r="SN1" s="180" t="s">
        <v>1255</v>
      </c>
      <c r="SO1" s="180" t="s">
        <v>1257</v>
      </c>
      <c r="SP1" s="180" t="s">
        <v>1259</v>
      </c>
      <c r="SQ1" s="180" t="s">
        <v>1261</v>
      </c>
      <c r="SR1" s="180" t="s">
        <v>1263</v>
      </c>
      <c r="SS1" s="180" t="s">
        <v>1265</v>
      </c>
      <c r="ST1" s="180" t="s">
        <v>1267</v>
      </c>
      <c r="SU1" s="177" t="s">
        <v>371</v>
      </c>
      <c r="SV1" s="189" t="s">
        <v>372</v>
      </c>
      <c r="SW1" s="180" t="s">
        <v>373</v>
      </c>
      <c r="SX1" s="180" t="s">
        <v>1269</v>
      </c>
      <c r="SY1" s="180" t="s">
        <v>1271</v>
      </c>
      <c r="SZ1" s="180" t="s">
        <v>1273</v>
      </c>
      <c r="TA1" s="180" t="s">
        <v>1275</v>
      </c>
      <c r="TB1" s="180" t="s">
        <v>1277</v>
      </c>
      <c r="TC1" s="180" t="s">
        <v>374</v>
      </c>
      <c r="TD1" s="180" t="s">
        <v>1279</v>
      </c>
      <c r="TE1" s="180" t="s">
        <v>1281</v>
      </c>
      <c r="TF1" s="180" t="s">
        <v>1283</v>
      </c>
      <c r="TG1" s="180" t="s">
        <v>1285</v>
      </c>
      <c r="TH1" s="180" t="s">
        <v>1287</v>
      </c>
      <c r="TI1" s="180" t="s">
        <v>1289</v>
      </c>
      <c r="TJ1" s="189" t="s">
        <v>375</v>
      </c>
      <c r="TK1" s="180" t="s">
        <v>376</v>
      </c>
      <c r="TL1" s="180" t="s">
        <v>377</v>
      </c>
      <c r="TM1" s="180" t="s">
        <v>1291</v>
      </c>
      <c r="TN1" s="180" t="s">
        <v>1293</v>
      </c>
      <c r="TO1" s="180" t="s">
        <v>1294</v>
      </c>
      <c r="TP1" s="180" t="s">
        <v>1296</v>
      </c>
      <c r="TQ1" s="180" t="s">
        <v>1298</v>
      </c>
      <c r="TR1" s="180" t="s">
        <v>1300</v>
      </c>
      <c r="TS1" s="180" t="s">
        <v>1302</v>
      </c>
      <c r="TT1" s="180" t="s">
        <v>1304</v>
      </c>
      <c r="TU1" s="180" t="s">
        <v>1306</v>
      </c>
      <c r="TV1" s="180" t="s">
        <v>1308</v>
      </c>
      <c r="TW1" s="180" t="s">
        <v>1310</v>
      </c>
      <c r="TX1" s="180" t="s">
        <v>1312</v>
      </c>
      <c r="TY1" s="180" t="s">
        <v>1314</v>
      </c>
      <c r="TZ1" s="180" t="s">
        <v>1316</v>
      </c>
      <c r="UA1" s="180" t="s">
        <v>1318</v>
      </c>
      <c r="UB1" s="180" t="s">
        <v>1320</v>
      </c>
      <c r="UC1" s="177" t="s">
        <v>1322</v>
      </c>
      <c r="UD1" s="180" t="s">
        <v>1324</v>
      </c>
      <c r="UE1" s="180" t="s">
        <v>1326</v>
      </c>
      <c r="UF1" s="180" t="s">
        <v>1328</v>
      </c>
      <c r="UG1" s="180" t="s">
        <v>1330</v>
      </c>
      <c r="UH1" s="180" t="s">
        <v>1332</v>
      </c>
      <c r="UI1" s="183"/>
    </row>
    <row r="2" spans="1:555" s="122" customFormat="1" hidden="1" x14ac:dyDescent="0.25">
      <c r="A2" s="122" t="s">
        <v>1355</v>
      </c>
      <c r="B2" s="122" t="s">
        <v>1357</v>
      </c>
      <c r="C2" s="122" t="s">
        <v>469</v>
      </c>
      <c r="D2" s="122" t="s">
        <v>1356</v>
      </c>
      <c r="E2" s="122" t="s">
        <v>1358</v>
      </c>
      <c r="F2" s="122" t="s">
        <v>470</v>
      </c>
      <c r="G2" s="159" t="s">
        <v>1359</v>
      </c>
      <c r="H2" s="122" t="s">
        <v>1360</v>
      </c>
      <c r="I2" s="122" t="s">
        <v>1361</v>
      </c>
      <c r="J2" s="122" t="s">
        <v>1452</v>
      </c>
      <c r="K2" s="122" t="s">
        <v>1362</v>
      </c>
      <c r="L2" s="122" t="s">
        <v>1363</v>
      </c>
      <c r="M2" s="122" t="s">
        <v>1364</v>
      </c>
      <c r="N2" s="122" t="s">
        <v>1365</v>
      </c>
      <c r="O2" s="122" t="s">
        <v>1366</v>
      </c>
      <c r="P2" s="122" t="s">
        <v>1477</v>
      </c>
      <c r="Q2" s="122" t="s">
        <v>1512</v>
      </c>
      <c r="R2" s="461" t="str">
        <f>+Presupuesto!D11</f>
        <v>Recurrente</v>
      </c>
      <c r="S2" s="461" t="str">
        <f>+Presupuesto!E11</f>
        <v>Programa / Proyecto 2017</v>
      </c>
      <c r="U2" s="122" t="s">
        <v>392</v>
      </c>
      <c r="V2" s="122" t="s">
        <v>410</v>
      </c>
      <c r="W2" s="122" t="s">
        <v>393</v>
      </c>
      <c r="X2" s="122" t="s">
        <v>394</v>
      </c>
      <c r="Y2" s="122" t="s">
        <v>395</v>
      </c>
      <c r="Z2" s="122" t="s">
        <v>396</v>
      </c>
      <c r="AA2" s="122" t="s">
        <v>397</v>
      </c>
      <c r="AB2" s="122" t="s">
        <v>398</v>
      </c>
      <c r="AC2" s="122" t="s">
        <v>399</v>
      </c>
      <c r="AD2" s="122" t="s">
        <v>400</v>
      </c>
      <c r="AE2" s="122" t="s">
        <v>401</v>
      </c>
      <c r="AF2" s="122" t="s">
        <v>402</v>
      </c>
      <c r="AH2" s="456" t="s">
        <v>418</v>
      </c>
      <c r="AI2" s="456" t="s">
        <v>419</v>
      </c>
      <c r="AJ2" s="456" t="s">
        <v>420</v>
      </c>
      <c r="AK2" s="456" t="s">
        <v>421</v>
      </c>
      <c r="AL2" s="456" t="s">
        <v>422</v>
      </c>
      <c r="AM2" s="456" t="s">
        <v>425</v>
      </c>
      <c r="AN2" s="456" t="s">
        <v>423</v>
      </c>
      <c r="AO2" s="456" t="s">
        <v>424</v>
      </c>
      <c r="AP2" s="456" t="s">
        <v>426</v>
      </c>
      <c r="AQ2" s="456" t="s">
        <v>427</v>
      </c>
      <c r="AR2" s="456" t="s">
        <v>428</v>
      </c>
      <c r="AS2" s="456" t="s">
        <v>429</v>
      </c>
      <c r="AT2" s="456" t="s">
        <v>430</v>
      </c>
      <c r="AU2" s="456" t="s">
        <v>431</v>
      </c>
      <c r="AV2" s="456" t="s">
        <v>432</v>
      </c>
      <c r="AW2" s="456" t="s">
        <v>433</v>
      </c>
      <c r="AX2" s="456" t="s">
        <v>434</v>
      </c>
      <c r="AY2" s="456" t="s">
        <v>435</v>
      </c>
      <c r="AZ2" s="456" t="s">
        <v>436</v>
      </c>
      <c r="BA2" s="456" t="s">
        <v>437</v>
      </c>
      <c r="BB2" s="456" t="s">
        <v>438</v>
      </c>
      <c r="BC2" s="456" t="s">
        <v>439</v>
      </c>
      <c r="BD2" s="456" t="s">
        <v>440</v>
      </c>
      <c r="BE2" s="456" t="s">
        <v>441</v>
      </c>
      <c r="BF2" s="456" t="s">
        <v>442</v>
      </c>
      <c r="BG2" s="456" t="s">
        <v>443</v>
      </c>
      <c r="BH2" s="456" t="s">
        <v>444</v>
      </c>
      <c r="BI2" s="456" t="s">
        <v>445</v>
      </c>
      <c r="BJ2" s="456" t="s">
        <v>446</v>
      </c>
      <c r="BK2" s="456" t="s">
        <v>447</v>
      </c>
      <c r="BL2" s="456" t="s">
        <v>448</v>
      </c>
      <c r="BM2" s="456" t="s">
        <v>449</v>
      </c>
      <c r="BN2" s="456" t="s">
        <v>450</v>
      </c>
      <c r="BO2" s="456" t="s">
        <v>451</v>
      </c>
      <c r="BP2" s="456" t="s">
        <v>452</v>
      </c>
      <c r="BQ2" s="456" t="s">
        <v>453</v>
      </c>
      <c r="BR2" s="456" t="s">
        <v>454</v>
      </c>
      <c r="BS2" s="456" t="s">
        <v>455</v>
      </c>
      <c r="BT2" s="456" t="s">
        <v>456</v>
      </c>
      <c r="BU2" s="456" t="s">
        <v>457</v>
      </c>
      <c r="CB2" s="122" t="s">
        <v>1335</v>
      </c>
      <c r="CC2" s="122" t="s">
        <v>1336</v>
      </c>
      <c r="CD2" s="122" t="s">
        <v>1334</v>
      </c>
      <c r="CE2" s="122" t="s">
        <v>1337</v>
      </c>
    </row>
    <row r="3" spans="1:555" hidden="1" x14ac:dyDescent="0.25">
      <c r="AH3" s="457">
        <v>2500</v>
      </c>
      <c r="AI3" s="457">
        <v>1900</v>
      </c>
      <c r="AJ3" s="457">
        <v>1650</v>
      </c>
      <c r="AK3" s="457">
        <v>1580</v>
      </c>
      <c r="AL3" s="457">
        <v>2250</v>
      </c>
      <c r="AM3" s="457">
        <v>1650</v>
      </c>
      <c r="AN3" s="457">
        <v>1400</v>
      </c>
      <c r="AO3" s="458">
        <v>1340</v>
      </c>
      <c r="AP3" s="458">
        <v>2000</v>
      </c>
      <c r="AQ3" s="458">
        <v>1400</v>
      </c>
      <c r="AR3" s="458">
        <v>1150</v>
      </c>
      <c r="AS3" s="458">
        <v>1100</v>
      </c>
      <c r="AT3" s="458">
        <v>1750</v>
      </c>
      <c r="AU3" s="458">
        <v>1150</v>
      </c>
      <c r="AV3" s="458">
        <v>900</v>
      </c>
      <c r="AW3" s="458">
        <v>860</v>
      </c>
      <c r="AX3" s="458">
        <v>1200</v>
      </c>
      <c r="AY3" s="459">
        <v>900</v>
      </c>
      <c r="AZ3" s="459">
        <v>650</v>
      </c>
      <c r="BA3" s="459">
        <v>620</v>
      </c>
      <c r="BB3" s="457">
        <f>+'Cuadro Resumen'!C213</f>
        <v>5759.1495000000004</v>
      </c>
      <c r="BC3" s="457">
        <f>+'Cuadro Resumen'!D213</f>
        <v>5307.4515000000001</v>
      </c>
      <c r="BD3" s="457">
        <f>+'Cuadro Resumen'!E213</f>
        <v>6775.47</v>
      </c>
      <c r="BE3" s="457">
        <f>+'Cuadro Resumen'!F213</f>
        <v>6323.7719999999999</v>
      </c>
      <c r="BF3" s="457">
        <f>+'Cuadro Resumen'!C214</f>
        <v>5081.6025</v>
      </c>
      <c r="BG3" s="457">
        <f>+'Cuadro Resumen'!D214</f>
        <v>4629.9045000000006</v>
      </c>
      <c r="BH3" s="457">
        <f>+'Cuadro Resumen'!E214</f>
        <v>6097.9230000000007</v>
      </c>
      <c r="BI3" s="457">
        <f>+'Cuadro Resumen'!F214</f>
        <v>5646.2250000000004</v>
      </c>
      <c r="BJ3" s="458">
        <f>+'Cuadro Resumen'!C215</f>
        <v>4404.0555000000004</v>
      </c>
      <c r="BK3" s="458">
        <f>+'Cuadro Resumen'!D215</f>
        <v>4065.2820000000002</v>
      </c>
      <c r="BL3" s="458">
        <f>+'Cuadro Resumen'!E215</f>
        <v>5420.3760000000002</v>
      </c>
      <c r="BM3" s="458">
        <f>+'Cuadro Resumen'!F215</f>
        <v>4968.6779999999999</v>
      </c>
      <c r="BN3" s="458">
        <f>+'Cuadro Resumen'!C216</f>
        <v>3726.5085000000004</v>
      </c>
      <c r="BO3" s="458">
        <f>+'Cuadro Resumen'!D216</f>
        <v>3387.7350000000001</v>
      </c>
      <c r="BP3" s="458">
        <f>+'Cuadro Resumen'!E216</f>
        <v>4742.8290000000006</v>
      </c>
      <c r="BQ3" s="458">
        <f>+'Cuadro Resumen'!F216</f>
        <v>4404.0555000000004</v>
      </c>
      <c r="BR3" s="458">
        <f>+'Cuadro Resumen'!C217</f>
        <v>3274.8105</v>
      </c>
      <c r="BS3" s="458">
        <f>+'Cuadro Resumen'!D217</f>
        <v>3048.9615000000003</v>
      </c>
      <c r="BT3" s="458">
        <f>+'Cuadro Resumen'!E217</f>
        <v>4178.2065000000002</v>
      </c>
      <c r="BU3" s="458">
        <f>+'Cuadro Resumen'!F217</f>
        <v>3839.433</v>
      </c>
      <c r="CB3" s="86">
        <v>35000</v>
      </c>
      <c r="CC3" s="86">
        <v>15000</v>
      </c>
      <c r="CD3" s="86">
        <v>35000</v>
      </c>
      <c r="CE3" s="86">
        <v>15000</v>
      </c>
    </row>
    <row r="4" spans="1:555" ht="15.75" thickBot="1" x14ac:dyDescent="0.3"/>
    <row r="5" spans="1:555" ht="53.25" thickBot="1" x14ac:dyDescent="0.3">
      <c r="C5" s="87" t="s">
        <v>381</v>
      </c>
      <c r="D5" s="197">
        <f>SUMIF(C:C,$C$10,D:D)</f>
        <v>1147000</v>
      </c>
    </row>
    <row r="7" spans="1:555" s="465" customFormat="1" x14ac:dyDescent="0.25">
      <c r="G7" s="452"/>
    </row>
    <row r="8" spans="1:555" s="465" customFormat="1" x14ac:dyDescent="0.25">
      <c r="G8" s="452"/>
    </row>
    <row r="9" spans="1:555" ht="15.75" thickBot="1" x14ac:dyDescent="0.3"/>
    <row r="10" spans="1:555" ht="15.75" thickBot="1" x14ac:dyDescent="0.3">
      <c r="C10" s="29" t="s">
        <v>43</v>
      </c>
      <c r="D10" s="108">
        <f>SUM(F16)</f>
        <v>300000</v>
      </c>
      <c r="E10" s="107"/>
      <c r="F10" s="107"/>
      <c r="G10" s="78"/>
      <c r="H10" s="107"/>
      <c r="I10" s="107"/>
    </row>
    <row r="11" spans="1:555" x14ac:dyDescent="0.25">
      <c r="C11" s="107"/>
      <c r="D11" s="107"/>
      <c r="E11" s="107"/>
      <c r="F11" s="107"/>
      <c r="G11" s="78"/>
      <c r="H11" s="107"/>
      <c r="I11" s="107"/>
    </row>
    <row r="12" spans="1:555" ht="15.75" x14ac:dyDescent="0.25">
      <c r="B12" s="93"/>
      <c r="C12" s="201" t="s">
        <v>390</v>
      </c>
      <c r="D12" s="534" t="s">
        <v>1708</v>
      </c>
      <c r="E12" s="93"/>
      <c r="F12" s="93"/>
      <c r="G12" s="93"/>
      <c r="H12" s="76"/>
      <c r="I12" s="76"/>
      <c r="J12" s="76"/>
      <c r="K12" s="112"/>
      <c r="L12" s="465"/>
      <c r="M12" s="465"/>
      <c r="N12" s="465"/>
      <c r="O12" s="465"/>
      <c r="P12" s="465"/>
      <c r="Q12" s="465"/>
    </row>
    <row r="13" spans="1:555" ht="18.75" x14ac:dyDescent="0.25">
      <c r="B13" s="93"/>
      <c r="C13" s="209" t="str">
        <f>IFERROR(VLOOKUP(D12,'[1]Desarrollo e Innov. Curricular'!$E:$F,2,FALSE),IFERROR(VLOOKUP(D12,#REF!,2,FALSE),IFERROR(VLOOKUP(D12,#REF!,2,FALSE),IFERROR(VLOOKUP(D12,'[1]Docencia y Profesorado Universi'!$E:$F,2,FALSE),IFERROR(VLOOKUP(D12,'[1]Estudiantes y Graduados'!$E:$F,2,FALSE),IFERROR(VLOOKUP(D12,'[1]Gestion Administrativa'!$E:$F,2,FALSE),IFERROR(VLOOKUP(D12,'[1]Gestión Académica'!$E:$F,2,FALSE),IFERROR(VLOOKUP(D12,'[1]Aseguramiento de la Calidad'!$E:$F,2,FALSE),IFERROR(VLOOKUP(D12,'[1]Gestión del Conocimiento'!$E:$F,2,FALSE),IFERROR(VLOOKUP(D12,'[1]Gobernabilidad y Procesos...'!$E:$F,2,FALSE),IFERROR(VLOOKUP(D12,'[1]Gestión del Talento Humano'!$E:$F,2,FALSE),IFERROR(VLOOKUP(D12,'[1]Internacionalización de la E.S.'!$E:$F,2,FALSE),IFERROR(VLOOKUP(D12,[1]Posgrado!$E:$F,2,FALSE),IFERROR(VLOOKUP(D12,'[1]Cultura de Innovación Insti...'!$E:$F,2,FALSE),VLOOKUP(D12,'[1]Lo Esencial de la Reforma Univ.'!$E:$F,2,0)))))))))))))))</f>
        <v>1 Actualización permanentemente  de las licencias Docuware Professional, Cliente usuario ilimitado y Smart Connect que garanticen la sistematización de los procesos. 2- Adquisicion de   cinco licencia Adobe Acrobat XI Pro-(V.11) license 1 used-EDU. en español, una  Licencia Devexpress 2012, cinco licencias IBM SPSS Statistics BASE RED # 20( precios academicos) para 10 usuarios y 20 licencias de produccion Docuware para utilizarla con las Secretarías Academicas de las Facultades y Centros Universitarios Regionales                                 3-Digitalizar  la documentación de las Unidades de la S.G. (Planes de Estudios, Equivalencias, Convenios, Reclamos Administrativos, Títulos, Administración.)</v>
      </c>
      <c r="D13" s="31"/>
      <c r="E13" s="93"/>
      <c r="F13" s="93"/>
      <c r="G13" s="93"/>
      <c r="H13" s="76"/>
      <c r="I13" s="76"/>
      <c r="J13" s="76"/>
      <c r="K13" s="112"/>
      <c r="L13" s="465"/>
      <c r="M13" s="465"/>
      <c r="N13" s="465"/>
      <c r="O13" s="465"/>
      <c r="P13" s="465"/>
      <c r="Q13" s="465"/>
    </row>
    <row r="14" spans="1:555" ht="15.75" thickBot="1" x14ac:dyDescent="0.3">
      <c r="B14" s="93"/>
      <c r="C14" s="465"/>
      <c r="D14" s="465"/>
      <c r="E14" s="465"/>
      <c r="F14" s="93"/>
      <c r="G14" s="76"/>
      <c r="H14" s="76"/>
      <c r="I14" s="76"/>
      <c r="J14" s="465"/>
      <c r="K14" s="465"/>
      <c r="L14" s="465"/>
      <c r="M14" s="465"/>
      <c r="N14" s="465"/>
      <c r="O14" s="465"/>
      <c r="P14" s="465"/>
      <c r="Q14" s="465"/>
    </row>
    <row r="15" spans="1:555" ht="30" x14ac:dyDescent="0.25">
      <c r="B15" s="93"/>
      <c r="C15" s="148" t="s">
        <v>44</v>
      </c>
      <c r="D15" s="148" t="s">
        <v>55</v>
      </c>
      <c r="E15" s="148" t="s">
        <v>57</v>
      </c>
      <c r="F15" s="149" t="s">
        <v>27</v>
      </c>
      <c r="G15" s="149" t="s">
        <v>130</v>
      </c>
      <c r="H15" s="148" t="s">
        <v>46</v>
      </c>
      <c r="I15" s="148" t="s">
        <v>131</v>
      </c>
      <c r="J15" s="148" t="s">
        <v>408</v>
      </c>
      <c r="K15" s="536" t="s">
        <v>409</v>
      </c>
      <c r="L15" s="540" t="s">
        <v>462</v>
      </c>
      <c r="M15" s="538"/>
      <c r="N15" s="465"/>
      <c r="O15" s="465"/>
      <c r="P15" s="465"/>
      <c r="Q15" s="465"/>
    </row>
    <row r="16" spans="1:555" ht="15.75" thickBot="1" x14ac:dyDescent="0.3">
      <c r="B16" s="93"/>
      <c r="C16" s="99" t="s">
        <v>78</v>
      </c>
      <c r="D16" s="150">
        <v>3</v>
      </c>
      <c r="E16" s="100">
        <v>100000</v>
      </c>
      <c r="F16" s="97">
        <f>D16*E16</f>
        <v>300000</v>
      </c>
      <c r="G16" s="535" t="s">
        <v>1697</v>
      </c>
      <c r="H16" s="101" t="s">
        <v>1044</v>
      </c>
      <c r="I16" s="98" t="str">
        <f>VLOOKUP(H16,[1]Presupuesto!$B$11:$C$565,2,0)</f>
        <v>APLICACIONES INFORMATICAS</v>
      </c>
      <c r="J16" s="217" t="s">
        <v>1362</v>
      </c>
      <c r="K16" s="537" t="s">
        <v>392</v>
      </c>
      <c r="L16" s="541"/>
      <c r="M16" s="539"/>
      <c r="N16" s="465"/>
      <c r="O16" s="465"/>
      <c r="P16" s="465"/>
      <c r="Q16" s="465"/>
    </row>
    <row r="17" spans="2:13" x14ac:dyDescent="0.25">
      <c r="B17" s="93"/>
      <c r="F17" s="93"/>
      <c r="G17" s="76"/>
      <c r="H17" s="76"/>
      <c r="I17" s="76"/>
      <c r="M17" s="154"/>
    </row>
    <row r="18" spans="2:13" ht="15.75" thickBot="1" x14ac:dyDescent="0.3">
      <c r="M18" s="154"/>
    </row>
    <row r="19" spans="2:13" ht="15.75" thickBot="1" x14ac:dyDescent="0.3">
      <c r="C19" s="29" t="s">
        <v>43</v>
      </c>
      <c r="D19" s="108">
        <f>SUM(F26:F39)</f>
        <v>847000</v>
      </c>
      <c r="F19" s="70"/>
      <c r="G19" s="79"/>
      <c r="H19" s="70"/>
      <c r="I19" s="70"/>
    </row>
    <row r="20" spans="2:13" x14ac:dyDescent="0.25">
      <c r="C20" s="70"/>
      <c r="D20" s="31"/>
      <c r="E20" s="93"/>
      <c r="F20" s="93"/>
      <c r="G20" s="93"/>
      <c r="H20" s="76"/>
      <c r="I20" s="76"/>
      <c r="J20" s="76"/>
      <c r="K20" s="112"/>
    </row>
    <row r="21" spans="2:13" x14ac:dyDescent="0.25">
      <c r="C21" s="70"/>
      <c r="D21" s="31"/>
      <c r="E21" s="93"/>
      <c r="F21" s="93"/>
      <c r="G21" s="93"/>
      <c r="H21" s="76"/>
      <c r="I21" s="76"/>
      <c r="J21" s="76"/>
      <c r="K21" s="112"/>
    </row>
    <row r="22" spans="2:13" ht="15.75" x14ac:dyDescent="0.25">
      <c r="C22" s="201" t="s">
        <v>390</v>
      </c>
      <c r="D22" s="368" t="s">
        <v>1727</v>
      </c>
      <c r="E22" s="93"/>
      <c r="F22" s="93"/>
      <c r="G22" s="93"/>
      <c r="H22" s="76"/>
      <c r="I22" s="76"/>
      <c r="J22" s="76"/>
      <c r="K22" s="112"/>
    </row>
    <row r="23" spans="2:13" ht="18.75" x14ac:dyDescent="0.25">
      <c r="C23" s="209" t="str">
        <f>IFERROR(VLOOKUP(D22,'1. Desarrollo e Innov. Curricu.'!$F:$G,2,FALSE),IFERROR(VLOOKUP(D22,'2. Investigación Científica'!$F:$G,2,FALSE),IFERROR(VLOOKUP(D22,'3. Vinculación Univ. Sociedad'!$F:$G,2,FALSE),IFERROR(VLOOKUP(D22,'4. Docencia y Profesorado Univ.'!$F:$G,2,FALSE),IFERROR(VLOOKUP(D22,'5. Estudiantes y Graduados'!$F:$G,2,FALSE),IFERROR(VLOOKUP(D22,'11. Gestion Administrativa'!$F:$G,2,FALSE),IFERROR(VLOOKUP(D22,'13. Gestión Académica'!$F:$G,2,FALSE),IFERROR(VLOOKUP(D22,'9. Asegura. de la Calid. y M'!$F:$G,2,FALSE),IFERROR(VLOOKUP(D22,'6. Gestión del Conocimiento'!$F:$G,2,FALSE),IFERROR(VLOOKUP(D22,'15. Gobernabilidad y Proceso...'!$F:$G,2,FALSE),IFERROR(VLOOKUP(D22,'12. Gestión del Talento Humano'!$F:$G,2,FALSE),IFERROR(VLOOKUP(D22,'14. Internacional... de la E.S.'!$F:$G,2,FALSE),IFERROR(VLOOKUP(D22,'10. Posgrado'!$F:$G,2,FALSE),IFERROR(VLOOKUP(D22,'16. Desa. del Sistema Educ.Sup.'!$F:$G,2,FALSE),IFERROR(VLOOKUP(D22,'8. Cultura de Inno. Insti...'!$F:$G,2,FALSE),VLOOKUP(D22,'7. Lo Esencial de la Reforma U.'!$F:$G,2,0))))))))))))))))</f>
        <v xml:space="preserve">Gestionar la Solicitud de Compra de materiales y equipo actualizados como tecnologico (computadoras, scaner, fotocopiadora, planta electrica, cartuchos de tintas, sillas, mesas, un vehiculo, etc.) </v>
      </c>
      <c r="D23" s="31"/>
      <c r="E23" s="93"/>
      <c r="F23" s="93"/>
      <c r="G23" s="93"/>
      <c r="H23" s="76"/>
      <c r="I23" s="76"/>
      <c r="J23" s="76"/>
      <c r="K23" s="112"/>
    </row>
    <row r="24" spans="2:13" x14ac:dyDescent="0.25">
      <c r="F24" s="93"/>
      <c r="G24" s="76"/>
      <c r="H24" s="76"/>
      <c r="I24" s="76"/>
    </row>
    <row r="25" spans="2:13" ht="30.75" thickBot="1" x14ac:dyDescent="0.3">
      <c r="C25" s="148" t="s">
        <v>44</v>
      </c>
      <c r="D25" s="148" t="s">
        <v>55</v>
      </c>
      <c r="E25" s="148" t="s">
        <v>57</v>
      </c>
      <c r="F25" s="149" t="s">
        <v>27</v>
      </c>
      <c r="G25" s="149" t="s">
        <v>130</v>
      </c>
      <c r="H25" s="148" t="s">
        <v>46</v>
      </c>
      <c r="I25" s="148" t="s">
        <v>131</v>
      </c>
      <c r="J25" s="148" t="s">
        <v>408</v>
      </c>
      <c r="K25" s="148" t="s">
        <v>409</v>
      </c>
      <c r="L25" s="148" t="s">
        <v>462</v>
      </c>
    </row>
    <row r="26" spans="2:13" ht="15.75" thickBot="1" x14ac:dyDescent="0.3">
      <c r="C26" s="304" t="s">
        <v>1337</v>
      </c>
      <c r="D26" s="157"/>
      <c r="E26" s="96">
        <f>HLOOKUP($C26,$CB$2:$CE$3,2,0)</f>
        <v>15000</v>
      </c>
      <c r="F26" s="97">
        <f>D26*E26</f>
        <v>0</v>
      </c>
      <c r="G26" s="164"/>
      <c r="H26" s="98" t="s">
        <v>1012</v>
      </c>
      <c r="I26" s="98" t="str">
        <f>VLOOKUP(H26,Presupuesto!$B$11:$C$565,2,0)</f>
        <v>EQUIPO DE COMPUTACION</v>
      </c>
      <c r="J26" s="217" t="s">
        <v>1452</v>
      </c>
      <c r="K26" s="537" t="s">
        <v>392</v>
      </c>
      <c r="L26" s="98"/>
    </row>
    <row r="27" spans="2:13" x14ac:dyDescent="0.25">
      <c r="C27" s="304" t="s">
        <v>1335</v>
      </c>
      <c r="D27" s="150"/>
      <c r="E27" s="96">
        <f>HLOOKUP($C27,$CB$2:$CE$3,2,0)</f>
        <v>35000</v>
      </c>
      <c r="F27" s="97">
        <f>D27*E27</f>
        <v>0</v>
      </c>
      <c r="G27" s="164"/>
      <c r="H27" s="101" t="s">
        <v>1012</v>
      </c>
      <c r="I27" s="101" t="str">
        <f>VLOOKUP(H27,Presupuesto!$B$11:$C$565,2,0)</f>
        <v>EQUIPO DE COMPUTACION</v>
      </c>
      <c r="J27" s="98" t="str">
        <f>$J$26</f>
        <v>Posgrado</v>
      </c>
      <c r="K27" s="537" t="s">
        <v>410</v>
      </c>
      <c r="L27" s="98"/>
    </row>
    <row r="28" spans="2:13" x14ac:dyDescent="0.25">
      <c r="C28" s="99" t="s">
        <v>73</v>
      </c>
      <c r="D28" s="150">
        <v>22</v>
      </c>
      <c r="E28" s="100">
        <v>26000</v>
      </c>
      <c r="F28" s="97">
        <f t="shared" ref="F28:F39" si="0">D28*E28</f>
        <v>572000</v>
      </c>
      <c r="G28" s="545" t="s">
        <v>1697</v>
      </c>
      <c r="H28" s="101" t="s">
        <v>984</v>
      </c>
      <c r="I28" s="101" t="str">
        <f>VLOOKUP(H28,Presupuesto!$B$11:$C$565,2,0)</f>
        <v>EQUIPOS VARIOS DE OFICINA</v>
      </c>
      <c r="J28" s="98" t="str">
        <f t="shared" ref="J28:J39" si="1">$J$26</f>
        <v>Posgrado</v>
      </c>
      <c r="K28" s="537" t="s">
        <v>393</v>
      </c>
      <c r="L28" s="98"/>
    </row>
    <row r="29" spans="2:13" x14ac:dyDescent="0.25">
      <c r="C29" s="99" t="s">
        <v>74</v>
      </c>
      <c r="D29" s="150"/>
      <c r="E29" s="100">
        <v>8000</v>
      </c>
      <c r="F29" s="97">
        <f t="shared" si="0"/>
        <v>0</v>
      </c>
      <c r="G29" s="164"/>
      <c r="H29" s="101" t="s">
        <v>1012</v>
      </c>
      <c r="I29" s="101" t="str">
        <f>VLOOKUP(H29,Presupuesto!$B$11:$C$565,2,0)</f>
        <v>EQUIPO DE COMPUTACION</v>
      </c>
      <c r="J29" s="98" t="str">
        <f t="shared" si="1"/>
        <v>Posgrado</v>
      </c>
      <c r="K29" s="537" t="s">
        <v>394</v>
      </c>
      <c r="L29" s="98"/>
    </row>
    <row r="30" spans="2:13" x14ac:dyDescent="0.25">
      <c r="C30" s="99" t="s">
        <v>75</v>
      </c>
      <c r="D30" s="150">
        <v>11</v>
      </c>
      <c r="E30" s="100">
        <v>25000</v>
      </c>
      <c r="F30" s="97">
        <f t="shared" si="0"/>
        <v>275000</v>
      </c>
      <c r="G30" s="545" t="s">
        <v>1697</v>
      </c>
      <c r="H30" s="101" t="s">
        <v>1012</v>
      </c>
      <c r="I30" s="101" t="str">
        <f>VLOOKUP(H30,Presupuesto!$B$11:$C$565,2,0)</f>
        <v>EQUIPO DE COMPUTACION</v>
      </c>
      <c r="J30" s="98" t="str">
        <f t="shared" si="1"/>
        <v>Posgrado</v>
      </c>
      <c r="K30" s="537" t="s">
        <v>395</v>
      </c>
      <c r="L30" s="98"/>
    </row>
    <row r="31" spans="2:13" x14ac:dyDescent="0.25">
      <c r="C31" s="99" t="s">
        <v>35</v>
      </c>
      <c r="D31" s="150"/>
      <c r="E31" s="100">
        <v>13000</v>
      </c>
      <c r="F31" s="97">
        <f t="shared" si="0"/>
        <v>0</v>
      </c>
      <c r="G31" s="164"/>
      <c r="H31" s="101" t="s">
        <v>998</v>
      </c>
      <c r="I31" s="101" t="str">
        <f>VLOOKUP(H31,Presupuesto!$B$11:$C$565,2,0)</f>
        <v>EQUIPO DE TRANSPORTE TRACCION Y ELEVACION</v>
      </c>
      <c r="J31" s="98" t="str">
        <f t="shared" si="1"/>
        <v>Posgrado</v>
      </c>
      <c r="K31" s="537" t="s">
        <v>396</v>
      </c>
      <c r="L31" s="98"/>
    </row>
    <row r="32" spans="2:13" x14ac:dyDescent="0.25">
      <c r="C32" s="99" t="s">
        <v>76</v>
      </c>
      <c r="D32" s="150"/>
      <c r="E32" s="100">
        <v>15000</v>
      </c>
      <c r="F32" s="97">
        <f t="shared" si="0"/>
        <v>0</v>
      </c>
      <c r="G32" s="164"/>
      <c r="H32" s="101" t="s">
        <v>998</v>
      </c>
      <c r="I32" s="101" t="str">
        <f>VLOOKUP(H32,Presupuesto!$B$11:$C$565,2,0)</f>
        <v>EQUIPO DE TRANSPORTE TRACCION Y ELEVACION</v>
      </c>
      <c r="J32" s="98" t="str">
        <f t="shared" si="1"/>
        <v>Posgrado</v>
      </c>
      <c r="K32" s="537" t="s">
        <v>397</v>
      </c>
      <c r="L32" s="98"/>
    </row>
    <row r="33" spans="3:12" x14ac:dyDescent="0.25">
      <c r="C33" s="99" t="s">
        <v>77</v>
      </c>
      <c r="D33" s="150"/>
      <c r="E33" s="100">
        <v>10000</v>
      </c>
      <c r="F33" s="97">
        <f t="shared" si="0"/>
        <v>0</v>
      </c>
      <c r="G33" s="164"/>
      <c r="H33" s="101" t="s">
        <v>998</v>
      </c>
      <c r="I33" s="101" t="str">
        <f>VLOOKUP(H33,Presupuesto!$B$11:$C$565,2,0)</f>
        <v>EQUIPO DE TRANSPORTE TRACCION Y ELEVACION</v>
      </c>
      <c r="J33" s="98" t="str">
        <f t="shared" si="1"/>
        <v>Posgrado</v>
      </c>
      <c r="K33" s="537" t="s">
        <v>398</v>
      </c>
      <c r="L33" s="98"/>
    </row>
    <row r="34" spans="3:12" x14ac:dyDescent="0.25">
      <c r="C34" s="99" t="s">
        <v>78</v>
      </c>
      <c r="D34" s="150"/>
      <c r="E34" s="100">
        <v>10000</v>
      </c>
      <c r="F34" s="97">
        <f t="shared" si="0"/>
        <v>0</v>
      </c>
      <c r="G34" s="164"/>
      <c r="H34" s="101" t="s">
        <v>1044</v>
      </c>
      <c r="I34" s="101" t="str">
        <f>VLOOKUP(H34,Presupuesto!$B$11:$C$565,2,0)</f>
        <v>APLICACIONES INFORMATICAS</v>
      </c>
      <c r="J34" s="98" t="str">
        <f t="shared" si="1"/>
        <v>Posgrado</v>
      </c>
      <c r="K34" s="537" t="s">
        <v>399</v>
      </c>
      <c r="L34" s="98"/>
    </row>
    <row r="35" spans="3:12" x14ac:dyDescent="0.25">
      <c r="C35" s="109" t="s">
        <v>79</v>
      </c>
      <c r="D35" s="150"/>
      <c r="E35" s="100">
        <v>2000</v>
      </c>
      <c r="F35" s="97">
        <f t="shared" si="0"/>
        <v>0</v>
      </c>
      <c r="G35" s="164"/>
      <c r="H35" s="110" t="s">
        <v>1012</v>
      </c>
      <c r="I35" s="110" t="str">
        <f>VLOOKUP(H35,Presupuesto!$B$11:$C$565,2,0)</f>
        <v>EQUIPO DE COMPUTACION</v>
      </c>
      <c r="J35" s="98" t="str">
        <f t="shared" si="1"/>
        <v>Posgrado</v>
      </c>
      <c r="K35" s="537" t="s">
        <v>400</v>
      </c>
      <c r="L35" s="98"/>
    </row>
    <row r="36" spans="3:12" x14ac:dyDescent="0.25">
      <c r="C36" s="109" t="s">
        <v>1480</v>
      </c>
      <c r="D36" s="150"/>
      <c r="E36" s="100">
        <v>1500</v>
      </c>
      <c r="F36" s="97">
        <f t="shared" si="0"/>
        <v>0</v>
      </c>
      <c r="G36" s="164"/>
      <c r="H36" s="110" t="s">
        <v>944</v>
      </c>
      <c r="I36" s="110" t="str">
        <f>VLOOKUP(H36,Presupuesto!$B$11:$C$565,2,0)</f>
        <v>UTILES Y MATERIALES ELECTRICOS</v>
      </c>
      <c r="J36" s="98" t="str">
        <f t="shared" si="1"/>
        <v>Posgrado</v>
      </c>
      <c r="K36" s="537" t="s">
        <v>401</v>
      </c>
      <c r="L36" s="98"/>
    </row>
    <row r="37" spans="3:12" x14ac:dyDescent="0.25">
      <c r="C37" s="109" t="s">
        <v>80</v>
      </c>
      <c r="D37" s="150"/>
      <c r="E37" s="100">
        <v>1500</v>
      </c>
      <c r="F37" s="97">
        <f t="shared" si="0"/>
        <v>0</v>
      </c>
      <c r="G37" s="164"/>
      <c r="H37" s="110" t="s">
        <v>1012</v>
      </c>
      <c r="I37" s="110" t="str">
        <f>VLOOKUP(H37,Presupuesto!$B$11:$C$565,2,0)</f>
        <v>EQUIPO DE COMPUTACION</v>
      </c>
      <c r="J37" s="98" t="str">
        <f t="shared" si="1"/>
        <v>Posgrado</v>
      </c>
      <c r="K37" s="537" t="s">
        <v>402</v>
      </c>
      <c r="L37" s="98"/>
    </row>
    <row r="38" spans="3:12" x14ac:dyDescent="0.25">
      <c r="C38" s="109" t="s">
        <v>81</v>
      </c>
      <c r="D38" s="150"/>
      <c r="E38" s="100">
        <v>500</v>
      </c>
      <c r="F38" s="97">
        <f t="shared" si="0"/>
        <v>0</v>
      </c>
      <c r="G38" s="164"/>
      <c r="H38" s="110" t="s">
        <v>953</v>
      </c>
      <c r="I38" s="110" t="str">
        <f>VLOOKUP(H38,Presupuesto!$B$11:$C$565,2,0)</f>
        <v>OTROS RESPUESTOS Y ACCESORIOS MENORES</v>
      </c>
      <c r="J38" s="98" t="str">
        <f t="shared" si="1"/>
        <v>Posgrado</v>
      </c>
      <c r="K38" s="537" t="s">
        <v>1767</v>
      </c>
      <c r="L38" s="98"/>
    </row>
    <row r="39" spans="3:12" ht="15.75" thickBot="1" x14ac:dyDescent="0.3">
      <c r="C39" s="102" t="s">
        <v>82</v>
      </c>
      <c r="D39" s="158"/>
      <c r="E39" s="104">
        <v>20</v>
      </c>
      <c r="F39" s="105">
        <f t="shared" si="0"/>
        <v>0</v>
      </c>
      <c r="G39" s="161"/>
      <c r="H39" s="106" t="s">
        <v>953</v>
      </c>
      <c r="I39" s="106" t="str">
        <f>VLOOKUP(H39,Presupuesto!$B$11:$C$565,2,0)</f>
        <v>OTROS RESPUESTOS Y ACCESORIOS MENORES</v>
      </c>
      <c r="J39" s="106" t="str">
        <f t="shared" si="1"/>
        <v>Posgrado</v>
      </c>
      <c r="K39" s="124" t="s">
        <v>392</v>
      </c>
      <c r="L39" s="124"/>
    </row>
    <row r="41" spans="3:12" ht="15.75" thickBot="1" x14ac:dyDescent="0.3"/>
    <row r="42" spans="3:12" ht="15.75" thickBot="1" x14ac:dyDescent="0.3">
      <c r="C42" s="29" t="s">
        <v>43</v>
      </c>
      <c r="D42" s="108">
        <f>SUM(F49:F62)</f>
        <v>0</v>
      </c>
      <c r="F42" s="70"/>
      <c r="G42" s="79"/>
      <c r="H42" s="70"/>
      <c r="I42" s="70"/>
    </row>
    <row r="43" spans="3:12" x14ac:dyDescent="0.25">
      <c r="C43" s="70"/>
      <c r="D43" s="31"/>
      <c r="E43" s="93"/>
      <c r="F43" s="93"/>
      <c r="G43" s="93"/>
      <c r="H43" s="76"/>
      <c r="I43" s="76"/>
      <c r="J43" s="76"/>
      <c r="K43" s="112"/>
    </row>
    <row r="44" spans="3:12" x14ac:dyDescent="0.25">
      <c r="C44" s="70"/>
      <c r="D44" s="31"/>
      <c r="E44" s="93"/>
      <c r="F44" s="93"/>
      <c r="G44" s="93"/>
      <c r="H44" s="76"/>
      <c r="I44" s="76"/>
      <c r="J44" s="76"/>
      <c r="K44" s="112"/>
    </row>
    <row r="45" spans="3:12" ht="15.75" x14ac:dyDescent="0.25">
      <c r="C45" s="201" t="s">
        <v>390</v>
      </c>
      <c r="D45" s="368"/>
      <c r="E45" s="93"/>
      <c r="F45" s="93"/>
      <c r="G45" s="93"/>
      <c r="H45" s="76"/>
      <c r="I45" s="76"/>
      <c r="J45" s="76"/>
      <c r="K45" s="112"/>
    </row>
    <row r="46" spans="3:12" ht="18.75" x14ac:dyDescent="0.25">
      <c r="C46" s="209" t="e">
        <f>IFERROR(VLOOKUP(D45,'1. Desarrollo e Innov. Curricu.'!$F:$G,2,FALSE),IFERROR(VLOOKUP(D45,'2. Investigación Científica'!$F:$G,2,FALSE),IFERROR(VLOOKUP(D45,'3. Vinculación Univ. Sociedad'!$F:$G,2,FALSE),IFERROR(VLOOKUP(D45,'4. Docencia y Profesorado Univ.'!$F:$G,2,FALSE),IFERROR(VLOOKUP(D45,'5. Estudiantes y Graduados'!$F:$G,2,FALSE),IFERROR(VLOOKUP(D45,'11. Gestion Administrativa'!$F:$G,2,FALSE),IFERROR(VLOOKUP(D45,'13. Gestión Académica'!$F:$G,2,FALSE),IFERROR(VLOOKUP(D45,'9. Asegura. de la Calid. y M'!$F:$G,2,FALSE),IFERROR(VLOOKUP(D45,'6. Gestión del Conocimiento'!$F:$G,2,FALSE),IFERROR(VLOOKUP(D45,'15. Gobernabilidad y Proceso...'!$F:$G,2,FALSE),IFERROR(VLOOKUP(D45,'12. Gestión del Talento Humano'!$F:$G,2,FALSE),IFERROR(VLOOKUP(D45,'14. Internacional... de la E.S.'!$F:$G,2,FALSE),IFERROR(VLOOKUP(D45,'10. Posgrado'!$F:$G,2,FALSE),IFERROR(VLOOKUP(D45,'16. Desa. del Sistema Educ.Sup.'!$F:$G,2,FALSE),IFERROR(VLOOKUP(D45,'8. Cultura de Inno. Insti...'!$F:$G,2,FALSE),VLOOKUP(D45,'7. Lo Esencial de la Reforma U.'!$F:$G,2,0))))))))))))))))</f>
        <v>#N/A</v>
      </c>
      <c r="D46" s="31"/>
      <c r="E46" s="93"/>
      <c r="F46" s="93"/>
      <c r="G46" s="93"/>
      <c r="H46" s="76"/>
      <c r="I46" s="76"/>
      <c r="J46" s="76"/>
      <c r="K46" s="112"/>
    </row>
    <row r="47" spans="3:12" x14ac:dyDescent="0.25">
      <c r="F47" s="93"/>
      <c r="G47" s="76"/>
      <c r="H47" s="76"/>
      <c r="I47" s="76"/>
    </row>
    <row r="48" spans="3:12" ht="30.75" thickBot="1" x14ac:dyDescent="0.3">
      <c r="C48" s="148" t="s">
        <v>44</v>
      </c>
      <c r="D48" s="148" t="s">
        <v>55</v>
      </c>
      <c r="E48" s="148" t="s">
        <v>57</v>
      </c>
      <c r="F48" s="149" t="s">
        <v>27</v>
      </c>
      <c r="G48" s="149" t="s">
        <v>130</v>
      </c>
      <c r="H48" s="148" t="s">
        <v>46</v>
      </c>
      <c r="I48" s="148" t="s">
        <v>131</v>
      </c>
      <c r="J48" s="148" t="s">
        <v>408</v>
      </c>
      <c r="K48" s="148" t="s">
        <v>409</v>
      </c>
      <c r="L48" s="148" t="s">
        <v>462</v>
      </c>
    </row>
    <row r="49" spans="3:12" ht="15.75" thickBot="1" x14ac:dyDescent="0.3">
      <c r="C49" s="304" t="s">
        <v>1337</v>
      </c>
      <c r="D49" s="157"/>
      <c r="E49" s="96">
        <f>HLOOKUP($C49,$CB$2:$CE$3,2,0)</f>
        <v>15000</v>
      </c>
      <c r="F49" s="97">
        <f>D49*E49</f>
        <v>0</v>
      </c>
      <c r="G49" s="164"/>
      <c r="H49" s="98" t="s">
        <v>1012</v>
      </c>
      <c r="I49" s="98" t="str">
        <f>VLOOKUP(H49,Presupuesto!$B$11:$C$565,2,0)</f>
        <v>EQUIPO DE COMPUTACION</v>
      </c>
      <c r="J49" s="217" t="s">
        <v>1452</v>
      </c>
      <c r="K49" s="98" t="s">
        <v>392</v>
      </c>
      <c r="L49" s="98"/>
    </row>
    <row r="50" spans="3:12" x14ac:dyDescent="0.25">
      <c r="C50" s="304" t="s">
        <v>1335</v>
      </c>
      <c r="D50" s="150"/>
      <c r="E50" s="96">
        <f>HLOOKUP($C50,$CB$2:$CE$3,2,0)</f>
        <v>35000</v>
      </c>
      <c r="F50" s="97">
        <f>D50*E50</f>
        <v>0</v>
      </c>
      <c r="G50" s="164"/>
      <c r="H50" s="101" t="s">
        <v>1012</v>
      </c>
      <c r="I50" s="101" t="str">
        <f>VLOOKUP(H50,Presupuesto!$B$11:$C$565,2,0)</f>
        <v>EQUIPO DE COMPUTACION</v>
      </c>
      <c r="J50" s="98" t="str">
        <f>$J$49</f>
        <v>Posgrado</v>
      </c>
      <c r="K50" s="98" t="s">
        <v>410</v>
      </c>
      <c r="L50" s="98"/>
    </row>
    <row r="51" spans="3:12" x14ac:dyDescent="0.25">
      <c r="C51" s="99" t="s">
        <v>73</v>
      </c>
      <c r="D51" s="150"/>
      <c r="E51" s="100">
        <v>4000</v>
      </c>
      <c r="F51" s="97">
        <f t="shared" ref="F51:F62" si="2">D51*E51</f>
        <v>0</v>
      </c>
      <c r="G51" s="164"/>
      <c r="H51" s="101" t="s">
        <v>984</v>
      </c>
      <c r="I51" s="101" t="str">
        <f>VLOOKUP(H51,Presupuesto!$B$11:$C$565,2,0)</f>
        <v>EQUIPOS VARIOS DE OFICINA</v>
      </c>
      <c r="J51" s="98" t="str">
        <f t="shared" ref="J51:J62" si="3">$J$49</f>
        <v>Posgrado</v>
      </c>
      <c r="K51" s="98" t="s">
        <v>393</v>
      </c>
      <c r="L51" s="98"/>
    </row>
    <row r="52" spans="3:12" x14ac:dyDescent="0.25">
      <c r="C52" s="99" t="s">
        <v>74</v>
      </c>
      <c r="D52" s="150"/>
      <c r="E52" s="100">
        <v>8000</v>
      </c>
      <c r="F52" s="97">
        <f t="shared" si="2"/>
        <v>0</v>
      </c>
      <c r="G52" s="164"/>
      <c r="H52" s="101" t="s">
        <v>1012</v>
      </c>
      <c r="I52" s="101" t="str">
        <f>VLOOKUP(H52,Presupuesto!$B$11:$C$565,2,0)</f>
        <v>EQUIPO DE COMPUTACION</v>
      </c>
      <c r="J52" s="98" t="str">
        <f t="shared" si="3"/>
        <v>Posgrado</v>
      </c>
      <c r="K52" s="98" t="s">
        <v>393</v>
      </c>
      <c r="L52" s="98"/>
    </row>
    <row r="53" spans="3:12" x14ac:dyDescent="0.25">
      <c r="C53" s="99" t="s">
        <v>75</v>
      </c>
      <c r="D53" s="150"/>
      <c r="E53" s="100">
        <v>5000</v>
      </c>
      <c r="F53" s="97">
        <f t="shared" si="2"/>
        <v>0</v>
      </c>
      <c r="G53" s="164"/>
      <c r="H53" s="101" t="s">
        <v>1012</v>
      </c>
      <c r="I53" s="101" t="str">
        <f>VLOOKUP(H53,Presupuesto!$B$11:$C$565,2,0)</f>
        <v>EQUIPO DE COMPUTACION</v>
      </c>
      <c r="J53" s="98" t="str">
        <f t="shared" si="3"/>
        <v>Posgrado</v>
      </c>
      <c r="K53" s="98" t="s">
        <v>393</v>
      </c>
      <c r="L53" s="98"/>
    </row>
    <row r="54" spans="3:12" x14ac:dyDescent="0.25">
      <c r="C54" s="99" t="s">
        <v>35</v>
      </c>
      <c r="D54" s="150"/>
      <c r="E54" s="100">
        <v>13000</v>
      </c>
      <c r="F54" s="97">
        <f t="shared" si="2"/>
        <v>0</v>
      </c>
      <c r="G54" s="164"/>
      <c r="H54" s="101" t="s">
        <v>998</v>
      </c>
      <c r="I54" s="101" t="str">
        <f>VLOOKUP(H54,Presupuesto!$B$11:$C$565,2,0)</f>
        <v>EQUIPO DE TRANSPORTE TRACCION Y ELEVACION</v>
      </c>
      <c r="J54" s="98" t="str">
        <f t="shared" si="3"/>
        <v>Posgrado</v>
      </c>
      <c r="K54" s="98" t="s">
        <v>393</v>
      </c>
      <c r="L54" s="98"/>
    </row>
    <row r="55" spans="3:12" x14ac:dyDescent="0.25">
      <c r="C55" s="99" t="s">
        <v>76</v>
      </c>
      <c r="D55" s="150"/>
      <c r="E55" s="100">
        <v>15000</v>
      </c>
      <c r="F55" s="97">
        <f t="shared" si="2"/>
        <v>0</v>
      </c>
      <c r="G55" s="164"/>
      <c r="H55" s="101" t="s">
        <v>998</v>
      </c>
      <c r="I55" s="101" t="str">
        <f>VLOOKUP(H55,Presupuesto!$B$11:$C$565,2,0)</f>
        <v>EQUIPO DE TRANSPORTE TRACCION Y ELEVACION</v>
      </c>
      <c r="J55" s="98" t="str">
        <f t="shared" si="3"/>
        <v>Posgrado</v>
      </c>
      <c r="K55" s="98" t="s">
        <v>393</v>
      </c>
      <c r="L55" s="98"/>
    </row>
    <row r="56" spans="3:12" x14ac:dyDescent="0.25">
      <c r="C56" s="99" t="s">
        <v>77</v>
      </c>
      <c r="D56" s="150"/>
      <c r="E56" s="100">
        <v>10000</v>
      </c>
      <c r="F56" s="97">
        <f t="shared" si="2"/>
        <v>0</v>
      </c>
      <c r="G56" s="164"/>
      <c r="H56" s="101" t="s">
        <v>998</v>
      </c>
      <c r="I56" s="101" t="str">
        <f>VLOOKUP(H56,Presupuesto!$B$11:$C$565,2,0)</f>
        <v>EQUIPO DE TRANSPORTE TRACCION Y ELEVACION</v>
      </c>
      <c r="J56" s="98" t="str">
        <f t="shared" si="3"/>
        <v>Posgrado</v>
      </c>
      <c r="K56" s="98" t="s">
        <v>401</v>
      </c>
      <c r="L56" s="98"/>
    </row>
    <row r="57" spans="3:12" x14ac:dyDescent="0.25">
      <c r="C57" s="99" t="s">
        <v>78</v>
      </c>
      <c r="D57" s="150"/>
      <c r="E57" s="100">
        <v>10000</v>
      </c>
      <c r="F57" s="97">
        <f t="shared" si="2"/>
        <v>0</v>
      </c>
      <c r="G57" s="164"/>
      <c r="H57" s="101" t="s">
        <v>1044</v>
      </c>
      <c r="I57" s="101" t="str">
        <f>VLOOKUP(H57,Presupuesto!$B$11:$C$565,2,0)</f>
        <v>APLICACIONES INFORMATICAS</v>
      </c>
      <c r="J57" s="98" t="str">
        <f t="shared" si="3"/>
        <v>Posgrado</v>
      </c>
      <c r="K57" s="98" t="s">
        <v>397</v>
      </c>
      <c r="L57" s="98"/>
    </row>
    <row r="58" spans="3:12" x14ac:dyDescent="0.25">
      <c r="C58" s="109" t="s">
        <v>79</v>
      </c>
      <c r="D58" s="150"/>
      <c r="E58" s="100">
        <v>2000</v>
      </c>
      <c r="F58" s="97">
        <f t="shared" si="2"/>
        <v>0</v>
      </c>
      <c r="G58" s="164"/>
      <c r="H58" s="110" t="s">
        <v>1012</v>
      </c>
      <c r="I58" s="110" t="str">
        <f>VLOOKUP(H58,Presupuesto!$B$11:$C$565,2,0)</f>
        <v>EQUIPO DE COMPUTACION</v>
      </c>
      <c r="J58" s="98" t="str">
        <f t="shared" si="3"/>
        <v>Posgrado</v>
      </c>
      <c r="K58" s="98" t="s">
        <v>393</v>
      </c>
      <c r="L58" s="98"/>
    </row>
    <row r="59" spans="3:12" x14ac:dyDescent="0.25">
      <c r="C59" s="109" t="s">
        <v>1480</v>
      </c>
      <c r="D59" s="150"/>
      <c r="E59" s="100">
        <v>1500</v>
      </c>
      <c r="F59" s="97">
        <f t="shared" si="2"/>
        <v>0</v>
      </c>
      <c r="G59" s="164"/>
      <c r="H59" s="110" t="s">
        <v>944</v>
      </c>
      <c r="I59" s="110" t="str">
        <f>VLOOKUP(H59,Presupuesto!$B$11:$C$565,2,0)</f>
        <v>UTILES Y MATERIALES ELECTRICOS</v>
      </c>
      <c r="J59" s="98" t="str">
        <f t="shared" si="3"/>
        <v>Posgrado</v>
      </c>
      <c r="K59" s="98" t="s">
        <v>393</v>
      </c>
      <c r="L59" s="98"/>
    </row>
    <row r="60" spans="3:12" x14ac:dyDescent="0.25">
      <c r="C60" s="109" t="s">
        <v>80</v>
      </c>
      <c r="D60" s="150"/>
      <c r="E60" s="100">
        <v>1500</v>
      </c>
      <c r="F60" s="97">
        <f t="shared" si="2"/>
        <v>0</v>
      </c>
      <c r="G60" s="164"/>
      <c r="H60" s="110" t="s">
        <v>1012</v>
      </c>
      <c r="I60" s="110" t="str">
        <f>VLOOKUP(H60,Presupuesto!$B$11:$C$565,2,0)</f>
        <v>EQUIPO DE COMPUTACION</v>
      </c>
      <c r="J60" s="98" t="str">
        <f t="shared" si="3"/>
        <v>Posgrado</v>
      </c>
      <c r="K60" s="98" t="s">
        <v>393</v>
      </c>
      <c r="L60" s="98"/>
    </row>
    <row r="61" spans="3:12" x14ac:dyDescent="0.25">
      <c r="C61" s="109" t="s">
        <v>81</v>
      </c>
      <c r="D61" s="150"/>
      <c r="E61" s="100">
        <v>500</v>
      </c>
      <c r="F61" s="97">
        <f t="shared" si="2"/>
        <v>0</v>
      </c>
      <c r="G61" s="164"/>
      <c r="H61" s="110" t="s">
        <v>953</v>
      </c>
      <c r="I61" s="110" t="str">
        <f>VLOOKUP(H61,Presupuesto!$B$11:$C$565,2,0)</f>
        <v>OTROS RESPUESTOS Y ACCESORIOS MENORES</v>
      </c>
      <c r="J61" s="98" t="str">
        <f t="shared" si="3"/>
        <v>Posgrado</v>
      </c>
      <c r="K61" s="98" t="s">
        <v>393</v>
      </c>
      <c r="L61" s="98"/>
    </row>
    <row r="62" spans="3:12" ht="15.75" thickBot="1" x14ac:dyDescent="0.3">
      <c r="C62" s="102" t="s">
        <v>82</v>
      </c>
      <c r="D62" s="158"/>
      <c r="E62" s="104">
        <v>20</v>
      </c>
      <c r="F62" s="105">
        <f t="shared" si="2"/>
        <v>0</v>
      </c>
      <c r="G62" s="161"/>
      <c r="H62" s="106" t="s">
        <v>953</v>
      </c>
      <c r="I62" s="106" t="str">
        <f>VLOOKUP(H62,Presupuesto!$B$11:$C$565,2,0)</f>
        <v>OTROS RESPUESTOS Y ACCESORIOS MENORES</v>
      </c>
      <c r="J62" s="106" t="str">
        <f t="shared" si="3"/>
        <v>Posgrado</v>
      </c>
      <c r="K62" s="124" t="s">
        <v>392</v>
      </c>
      <c r="L62" s="124"/>
    </row>
    <row r="63" spans="3:12" x14ac:dyDescent="0.25">
      <c r="F63" s="93"/>
      <c r="G63" s="76"/>
      <c r="H63" s="76"/>
      <c r="I63" s="76"/>
    </row>
    <row r="64" spans="3:12" ht="15.75" thickBot="1" x14ac:dyDescent="0.3"/>
    <row r="65" spans="3:12" ht="15.75" thickBot="1" x14ac:dyDescent="0.3">
      <c r="C65" s="29" t="s">
        <v>43</v>
      </c>
      <c r="D65" s="108">
        <f>SUM(F72:F85)</f>
        <v>0</v>
      </c>
      <c r="F65" s="70"/>
      <c r="G65" s="79"/>
      <c r="H65" s="70"/>
      <c r="I65" s="70"/>
    </row>
    <row r="66" spans="3:12" x14ac:dyDescent="0.25">
      <c r="C66" s="70"/>
      <c r="D66" s="31"/>
      <c r="E66" s="93"/>
      <c r="F66" s="93"/>
      <c r="G66" s="93"/>
      <c r="H66" s="76"/>
      <c r="I66" s="76"/>
      <c r="J66" s="76"/>
      <c r="K66" s="112"/>
    </row>
    <row r="67" spans="3:12" x14ac:dyDescent="0.25">
      <c r="C67" s="70"/>
      <c r="D67" s="31"/>
      <c r="E67" s="93"/>
      <c r="F67" s="93"/>
      <c r="G67" s="93"/>
      <c r="H67" s="76"/>
      <c r="I67" s="76"/>
      <c r="J67" s="76"/>
      <c r="K67" s="112"/>
    </row>
    <row r="68" spans="3:12" ht="15.75" x14ac:dyDescent="0.25">
      <c r="C68" s="201" t="s">
        <v>390</v>
      </c>
      <c r="D68" s="368"/>
      <c r="E68" s="93"/>
      <c r="F68" s="93"/>
      <c r="G68" s="93"/>
      <c r="H68" s="76"/>
      <c r="I68" s="76"/>
      <c r="J68" s="76"/>
      <c r="K68" s="112"/>
    </row>
    <row r="69" spans="3:12" ht="18.75" x14ac:dyDescent="0.25">
      <c r="C69" s="209" t="e">
        <f>IFERROR(VLOOKUP(D68,'1. Desarrollo e Innov. Curricu.'!$F:$G,2,FALSE),IFERROR(VLOOKUP(D68,'2. Investigación Científica'!$F:$G,2,FALSE),IFERROR(VLOOKUP(D68,'3. Vinculación Univ. Sociedad'!$F:$G,2,FALSE),IFERROR(VLOOKUP(D68,'4. Docencia y Profesorado Univ.'!$F:$G,2,FALSE),IFERROR(VLOOKUP(D68,'5. Estudiantes y Graduados'!$F:$G,2,FALSE),IFERROR(VLOOKUP(D68,'11. Gestion Administrativa'!$F:$G,2,FALSE),IFERROR(VLOOKUP(D68,'13. Gestión Académica'!$F:$G,2,FALSE),IFERROR(VLOOKUP(D68,'9. Asegura. de la Calid. y M'!$F:$G,2,FALSE),IFERROR(VLOOKUP(D68,'6. Gestión del Conocimiento'!$F:$G,2,FALSE),IFERROR(VLOOKUP(D68,'15. Gobernabilidad y Proceso...'!$F:$G,2,FALSE),IFERROR(VLOOKUP(D68,'12. Gestión del Talento Humano'!$F:$G,2,FALSE),IFERROR(VLOOKUP(D68,'14. Internacional... de la E.S.'!$F:$G,2,FALSE),IFERROR(VLOOKUP(D68,'10. Posgrado'!$F:$G,2,FALSE),IFERROR(VLOOKUP(D68,'16. Desa. del Sistema Educ.Sup.'!$F:$G,2,FALSE),IFERROR(VLOOKUP(D68,'8. Cultura de Inno. Insti...'!$F:$G,2,FALSE),VLOOKUP(D68,'7. Lo Esencial de la Reforma U.'!$F:$G,2,0))))))))))))))))</f>
        <v>#N/A</v>
      </c>
      <c r="D69" s="31"/>
      <c r="E69" s="93"/>
      <c r="F69" s="93"/>
      <c r="G69" s="93"/>
      <c r="H69" s="76"/>
      <c r="I69" s="76"/>
      <c r="J69" s="76"/>
      <c r="K69" s="112"/>
    </row>
    <row r="70" spans="3:12" x14ac:dyDescent="0.25">
      <c r="F70" s="93"/>
      <c r="G70" s="76"/>
      <c r="H70" s="76"/>
      <c r="I70" s="76"/>
    </row>
    <row r="71" spans="3:12" ht="30.75" thickBot="1" x14ac:dyDescent="0.3">
      <c r="C71" s="148" t="s">
        <v>44</v>
      </c>
      <c r="D71" s="148" t="s">
        <v>55</v>
      </c>
      <c r="E71" s="148" t="s">
        <v>57</v>
      </c>
      <c r="F71" s="149" t="s">
        <v>27</v>
      </c>
      <c r="G71" s="149" t="s">
        <v>130</v>
      </c>
      <c r="H71" s="148" t="s">
        <v>46</v>
      </c>
      <c r="I71" s="148" t="s">
        <v>131</v>
      </c>
      <c r="J71" s="148" t="s">
        <v>408</v>
      </c>
      <c r="K71" s="148" t="s">
        <v>409</v>
      </c>
      <c r="L71" s="148" t="s">
        <v>462</v>
      </c>
    </row>
    <row r="72" spans="3:12" ht="15.75" thickBot="1" x14ac:dyDescent="0.3">
      <c r="C72" s="304" t="s">
        <v>1337</v>
      </c>
      <c r="D72" s="157"/>
      <c r="E72" s="96">
        <f>HLOOKUP($C72,$CB$2:$CE$3,2,0)</f>
        <v>15000</v>
      </c>
      <c r="F72" s="97">
        <f>D72*E72</f>
        <v>0</v>
      </c>
      <c r="G72" s="164"/>
      <c r="H72" s="98" t="s">
        <v>1012</v>
      </c>
      <c r="I72" s="98" t="str">
        <f>VLOOKUP(H72,Presupuesto!$B$11:$C$565,2,0)</f>
        <v>EQUIPO DE COMPUTACION</v>
      </c>
      <c r="J72" s="217" t="s">
        <v>1452</v>
      </c>
      <c r="K72" s="98" t="s">
        <v>392</v>
      </c>
      <c r="L72" s="98"/>
    </row>
    <row r="73" spans="3:12" x14ac:dyDescent="0.25">
      <c r="C73" s="304" t="s">
        <v>1335</v>
      </c>
      <c r="D73" s="150"/>
      <c r="E73" s="96">
        <f>HLOOKUP($C73,$CB$2:$CE$3,2,0)</f>
        <v>35000</v>
      </c>
      <c r="F73" s="97">
        <f>D73*E73</f>
        <v>0</v>
      </c>
      <c r="G73" s="164"/>
      <c r="H73" s="101" t="s">
        <v>1012</v>
      </c>
      <c r="I73" s="101" t="str">
        <f>VLOOKUP(H73,Presupuesto!$B$11:$C$565,2,0)</f>
        <v>EQUIPO DE COMPUTACION</v>
      </c>
      <c r="J73" s="98" t="str">
        <f>$J$72</f>
        <v>Posgrado</v>
      </c>
      <c r="K73" s="98" t="s">
        <v>410</v>
      </c>
      <c r="L73" s="98"/>
    </row>
    <row r="74" spans="3:12" x14ac:dyDescent="0.25">
      <c r="C74" s="99" t="s">
        <v>73</v>
      </c>
      <c r="D74" s="150"/>
      <c r="E74" s="100">
        <v>4000</v>
      </c>
      <c r="F74" s="97">
        <f t="shared" ref="F74:F85" si="4">D74*E74</f>
        <v>0</v>
      </c>
      <c r="G74" s="164"/>
      <c r="H74" s="101" t="s">
        <v>984</v>
      </c>
      <c r="I74" s="101" t="str">
        <f>VLOOKUP(H74,Presupuesto!$B$11:$C$565,2,0)</f>
        <v>EQUIPOS VARIOS DE OFICINA</v>
      </c>
      <c r="J74" s="98" t="str">
        <f t="shared" ref="J74:J85" si="5">$J$72</f>
        <v>Posgrado</v>
      </c>
      <c r="K74" s="98" t="s">
        <v>393</v>
      </c>
      <c r="L74" s="98"/>
    </row>
    <row r="75" spans="3:12" x14ac:dyDescent="0.25">
      <c r="C75" s="99" t="s">
        <v>74</v>
      </c>
      <c r="D75" s="150"/>
      <c r="E75" s="100">
        <v>8000</v>
      </c>
      <c r="F75" s="97">
        <f t="shared" si="4"/>
        <v>0</v>
      </c>
      <c r="G75" s="164"/>
      <c r="H75" s="101" t="s">
        <v>1012</v>
      </c>
      <c r="I75" s="101" t="str">
        <f>VLOOKUP(H75,Presupuesto!$B$11:$C$565,2,0)</f>
        <v>EQUIPO DE COMPUTACION</v>
      </c>
      <c r="J75" s="98" t="str">
        <f t="shared" si="5"/>
        <v>Posgrado</v>
      </c>
      <c r="K75" s="98" t="s">
        <v>393</v>
      </c>
      <c r="L75" s="98"/>
    </row>
    <row r="76" spans="3:12" x14ac:dyDescent="0.25">
      <c r="C76" s="99" t="s">
        <v>75</v>
      </c>
      <c r="D76" s="150"/>
      <c r="E76" s="100">
        <v>5000</v>
      </c>
      <c r="F76" s="97">
        <f t="shared" si="4"/>
        <v>0</v>
      </c>
      <c r="G76" s="164"/>
      <c r="H76" s="101" t="s">
        <v>1012</v>
      </c>
      <c r="I76" s="101" t="str">
        <f>VLOOKUP(H76,Presupuesto!$B$11:$C$565,2,0)</f>
        <v>EQUIPO DE COMPUTACION</v>
      </c>
      <c r="J76" s="98" t="str">
        <f t="shared" si="5"/>
        <v>Posgrado</v>
      </c>
      <c r="K76" s="98" t="s">
        <v>393</v>
      </c>
      <c r="L76" s="98"/>
    </row>
    <row r="77" spans="3:12" x14ac:dyDescent="0.25">
      <c r="C77" s="99" t="s">
        <v>35</v>
      </c>
      <c r="D77" s="150"/>
      <c r="E77" s="100">
        <v>13000</v>
      </c>
      <c r="F77" s="97">
        <f t="shared" si="4"/>
        <v>0</v>
      </c>
      <c r="G77" s="164"/>
      <c r="H77" s="101" t="s">
        <v>998</v>
      </c>
      <c r="I77" s="101" t="str">
        <f>VLOOKUP(H77,Presupuesto!$B$11:$C$565,2,0)</f>
        <v>EQUIPO DE TRANSPORTE TRACCION Y ELEVACION</v>
      </c>
      <c r="J77" s="98" t="str">
        <f t="shared" si="5"/>
        <v>Posgrado</v>
      </c>
      <c r="K77" s="98" t="s">
        <v>393</v>
      </c>
      <c r="L77" s="98"/>
    </row>
    <row r="78" spans="3:12" x14ac:dyDescent="0.25">
      <c r="C78" s="99" t="s">
        <v>76</v>
      </c>
      <c r="D78" s="150"/>
      <c r="E78" s="100">
        <v>15000</v>
      </c>
      <c r="F78" s="97">
        <f t="shared" si="4"/>
        <v>0</v>
      </c>
      <c r="G78" s="164"/>
      <c r="H78" s="101" t="s">
        <v>998</v>
      </c>
      <c r="I78" s="101" t="str">
        <f>VLOOKUP(H78,Presupuesto!$B$11:$C$565,2,0)</f>
        <v>EQUIPO DE TRANSPORTE TRACCION Y ELEVACION</v>
      </c>
      <c r="J78" s="98" t="str">
        <f t="shared" si="5"/>
        <v>Posgrado</v>
      </c>
      <c r="K78" s="98" t="s">
        <v>393</v>
      </c>
      <c r="L78" s="98"/>
    </row>
    <row r="79" spans="3:12" x14ac:dyDescent="0.25">
      <c r="C79" s="99" t="s">
        <v>77</v>
      </c>
      <c r="D79" s="150"/>
      <c r="E79" s="100">
        <v>10000</v>
      </c>
      <c r="F79" s="97">
        <f t="shared" si="4"/>
        <v>0</v>
      </c>
      <c r="G79" s="164"/>
      <c r="H79" s="101" t="s">
        <v>998</v>
      </c>
      <c r="I79" s="101" t="str">
        <f>VLOOKUP(H79,Presupuesto!$B$11:$C$565,2,0)</f>
        <v>EQUIPO DE TRANSPORTE TRACCION Y ELEVACION</v>
      </c>
      <c r="J79" s="98" t="str">
        <f t="shared" si="5"/>
        <v>Posgrado</v>
      </c>
      <c r="K79" s="98" t="s">
        <v>401</v>
      </c>
      <c r="L79" s="98"/>
    </row>
    <row r="80" spans="3:12" x14ac:dyDescent="0.25">
      <c r="C80" s="99" t="s">
        <v>78</v>
      </c>
      <c r="D80" s="150"/>
      <c r="E80" s="100">
        <v>10000</v>
      </c>
      <c r="F80" s="97">
        <f t="shared" si="4"/>
        <v>0</v>
      </c>
      <c r="G80" s="164"/>
      <c r="H80" s="101" t="s">
        <v>1044</v>
      </c>
      <c r="I80" s="101" t="str">
        <f>VLOOKUP(H80,Presupuesto!$B$11:$C$565,2,0)</f>
        <v>APLICACIONES INFORMATICAS</v>
      </c>
      <c r="J80" s="98" t="str">
        <f t="shared" si="5"/>
        <v>Posgrado</v>
      </c>
      <c r="K80" s="98" t="s">
        <v>397</v>
      </c>
      <c r="L80" s="98"/>
    </row>
    <row r="81" spans="3:12" x14ac:dyDescent="0.25">
      <c r="C81" s="109" t="s">
        <v>79</v>
      </c>
      <c r="D81" s="150"/>
      <c r="E81" s="100">
        <v>2000</v>
      </c>
      <c r="F81" s="97">
        <f t="shared" si="4"/>
        <v>0</v>
      </c>
      <c r="G81" s="164"/>
      <c r="H81" s="110" t="s">
        <v>1012</v>
      </c>
      <c r="I81" s="110" t="str">
        <f>VLOOKUP(H81,Presupuesto!$B$11:$C$565,2,0)</f>
        <v>EQUIPO DE COMPUTACION</v>
      </c>
      <c r="J81" s="98" t="str">
        <f t="shared" si="5"/>
        <v>Posgrado</v>
      </c>
      <c r="K81" s="98" t="s">
        <v>393</v>
      </c>
      <c r="L81" s="98"/>
    </row>
    <row r="82" spans="3:12" x14ac:dyDescent="0.25">
      <c r="C82" s="109" t="s">
        <v>1480</v>
      </c>
      <c r="D82" s="150"/>
      <c r="E82" s="100">
        <v>1500</v>
      </c>
      <c r="F82" s="97">
        <f t="shared" si="4"/>
        <v>0</v>
      </c>
      <c r="G82" s="164"/>
      <c r="H82" s="110" t="s">
        <v>944</v>
      </c>
      <c r="I82" s="110" t="str">
        <f>VLOOKUP(H82,Presupuesto!$B$11:$C$565,2,0)</f>
        <v>UTILES Y MATERIALES ELECTRICOS</v>
      </c>
      <c r="J82" s="98" t="str">
        <f t="shared" si="5"/>
        <v>Posgrado</v>
      </c>
      <c r="K82" s="98" t="s">
        <v>393</v>
      </c>
      <c r="L82" s="98"/>
    </row>
    <row r="83" spans="3:12" x14ac:dyDescent="0.25">
      <c r="C83" s="109" t="s">
        <v>80</v>
      </c>
      <c r="D83" s="150"/>
      <c r="E83" s="100">
        <v>1500</v>
      </c>
      <c r="F83" s="97">
        <f t="shared" si="4"/>
        <v>0</v>
      </c>
      <c r="G83" s="164"/>
      <c r="H83" s="110" t="s">
        <v>1012</v>
      </c>
      <c r="I83" s="110" t="str">
        <f>VLOOKUP(H83,Presupuesto!$B$11:$C$565,2,0)</f>
        <v>EQUIPO DE COMPUTACION</v>
      </c>
      <c r="J83" s="98" t="str">
        <f t="shared" si="5"/>
        <v>Posgrado</v>
      </c>
      <c r="K83" s="98" t="s">
        <v>393</v>
      </c>
      <c r="L83" s="98"/>
    </row>
    <row r="84" spans="3:12" x14ac:dyDescent="0.25">
      <c r="C84" s="109" t="s">
        <v>81</v>
      </c>
      <c r="D84" s="150"/>
      <c r="E84" s="100">
        <v>500</v>
      </c>
      <c r="F84" s="97">
        <f t="shared" si="4"/>
        <v>0</v>
      </c>
      <c r="G84" s="164"/>
      <c r="H84" s="110" t="s">
        <v>953</v>
      </c>
      <c r="I84" s="110" t="str">
        <f>VLOOKUP(H84,Presupuesto!$B$11:$C$565,2,0)</f>
        <v>OTROS RESPUESTOS Y ACCESORIOS MENORES</v>
      </c>
      <c r="J84" s="98" t="str">
        <f t="shared" si="5"/>
        <v>Posgrado</v>
      </c>
      <c r="K84" s="98" t="s">
        <v>393</v>
      </c>
      <c r="L84" s="98"/>
    </row>
    <row r="85" spans="3:12" ht="15.75" thickBot="1" x14ac:dyDescent="0.3">
      <c r="C85" s="102" t="s">
        <v>82</v>
      </c>
      <c r="D85" s="158"/>
      <c r="E85" s="104">
        <v>20</v>
      </c>
      <c r="F85" s="105">
        <f t="shared" si="4"/>
        <v>0</v>
      </c>
      <c r="G85" s="161"/>
      <c r="H85" s="106" t="s">
        <v>953</v>
      </c>
      <c r="I85" s="106" t="str">
        <f>VLOOKUP(H85,Presupuesto!$B$11:$C$565,2,0)</f>
        <v>OTROS RESPUESTOS Y ACCESORIOS MENORES</v>
      </c>
      <c r="J85" s="106" t="str">
        <f t="shared" si="5"/>
        <v>Posgrado</v>
      </c>
      <c r="K85" s="124" t="s">
        <v>392</v>
      </c>
      <c r="L85" s="124"/>
    </row>
    <row r="87" spans="3:12" ht="15.75" thickBot="1" x14ac:dyDescent="0.3"/>
    <row r="88" spans="3:12" ht="15.75" thickBot="1" x14ac:dyDescent="0.3">
      <c r="C88" s="29" t="s">
        <v>43</v>
      </c>
      <c r="D88" s="108">
        <f>SUM(F95:F108)</f>
        <v>0</v>
      </c>
      <c r="F88" s="70"/>
      <c r="G88" s="79"/>
      <c r="H88" s="70"/>
      <c r="I88" s="70"/>
    </row>
    <row r="89" spans="3:12" x14ac:dyDescent="0.25">
      <c r="C89" s="70"/>
      <c r="D89" s="31"/>
      <c r="E89" s="93"/>
      <c r="F89" s="93"/>
      <c r="G89" s="93"/>
      <c r="H89" s="76"/>
      <c r="I89" s="76"/>
      <c r="J89" s="76"/>
      <c r="K89" s="112"/>
    </row>
    <row r="90" spans="3:12" x14ac:dyDescent="0.25">
      <c r="C90" s="70"/>
      <c r="D90" s="31"/>
      <c r="E90" s="93"/>
      <c r="F90" s="93"/>
      <c r="G90" s="93"/>
      <c r="H90" s="76"/>
      <c r="I90" s="76"/>
      <c r="J90" s="76"/>
      <c r="K90" s="112"/>
    </row>
    <row r="91" spans="3:12" ht="15.75" x14ac:dyDescent="0.25">
      <c r="C91" s="201" t="s">
        <v>390</v>
      </c>
      <c r="D91" s="368"/>
      <c r="E91" s="93"/>
      <c r="F91" s="93"/>
      <c r="G91" s="93"/>
      <c r="H91" s="76"/>
      <c r="I91" s="76"/>
      <c r="J91" s="76"/>
      <c r="K91" s="112"/>
    </row>
    <row r="92" spans="3:12" ht="18.75" x14ac:dyDescent="0.25">
      <c r="C92" s="209" t="e">
        <f>IFERROR(VLOOKUP(D91,'1. Desarrollo e Innov. Curricu.'!$F:$G,2,FALSE),IFERROR(VLOOKUP(D91,'2. Investigación Científica'!$F:$G,2,FALSE),IFERROR(VLOOKUP(D91,'3. Vinculación Univ. Sociedad'!$F:$G,2,FALSE),IFERROR(VLOOKUP(D91,'4. Docencia y Profesorado Univ.'!$F:$G,2,FALSE),IFERROR(VLOOKUP(D91,'5. Estudiantes y Graduados'!$F:$G,2,FALSE),IFERROR(VLOOKUP(D91,'11. Gestion Administrativa'!$F:$G,2,FALSE),IFERROR(VLOOKUP(D91,'13. Gestión Académica'!$F:$G,2,FALSE),IFERROR(VLOOKUP(D91,'9. Asegura. de la Calid. y M'!$F:$G,2,FALSE),IFERROR(VLOOKUP(D91,'6. Gestión del Conocimiento'!$F:$G,2,FALSE),IFERROR(VLOOKUP(D91,'15. Gobernabilidad y Proceso...'!$F:$G,2,FALSE),IFERROR(VLOOKUP(D91,'12. Gestión del Talento Humano'!$F:$G,2,FALSE),IFERROR(VLOOKUP(D91,'14. Internacional... de la E.S.'!$F:$G,2,FALSE),IFERROR(VLOOKUP(D91,'10. Posgrado'!$F:$G,2,FALSE),IFERROR(VLOOKUP(D91,'16. Desa. del Sistema Educ.Sup.'!$F:$G,2,FALSE),IFERROR(VLOOKUP(D91,'8. Cultura de Inno. Insti...'!$F:$G,2,FALSE),VLOOKUP(D91,'7. Lo Esencial de la Reforma U.'!$F:$G,2,0))))))))))))))))</f>
        <v>#N/A</v>
      </c>
      <c r="D92" s="31"/>
      <c r="E92" s="93"/>
      <c r="F92" s="93"/>
      <c r="G92" s="93"/>
      <c r="H92" s="76"/>
      <c r="I92" s="76"/>
      <c r="J92" s="76"/>
      <c r="K92" s="112"/>
    </row>
    <row r="93" spans="3:12" x14ac:dyDescent="0.25">
      <c r="F93" s="93"/>
      <c r="G93" s="76"/>
      <c r="H93" s="76"/>
      <c r="I93" s="76"/>
    </row>
    <row r="94" spans="3:12" ht="30.75" thickBot="1" x14ac:dyDescent="0.3">
      <c r="C94" s="148" t="s">
        <v>44</v>
      </c>
      <c r="D94" s="148" t="s">
        <v>55</v>
      </c>
      <c r="E94" s="148" t="s">
        <v>57</v>
      </c>
      <c r="F94" s="149" t="s">
        <v>27</v>
      </c>
      <c r="G94" s="149" t="s">
        <v>130</v>
      </c>
      <c r="H94" s="148" t="s">
        <v>46</v>
      </c>
      <c r="I94" s="148" t="s">
        <v>131</v>
      </c>
      <c r="J94" s="148" t="s">
        <v>408</v>
      </c>
      <c r="K94" s="148" t="s">
        <v>409</v>
      </c>
      <c r="L94" s="148" t="s">
        <v>462</v>
      </c>
    </row>
    <row r="95" spans="3:12" ht="15.75" thickBot="1" x14ac:dyDescent="0.3">
      <c r="C95" s="304" t="s">
        <v>1337</v>
      </c>
      <c r="D95" s="157"/>
      <c r="E95" s="96">
        <f>HLOOKUP($C95,$CB$2:$CE$3,2,0)</f>
        <v>15000</v>
      </c>
      <c r="F95" s="97">
        <f>D95*E95</f>
        <v>0</v>
      </c>
      <c r="G95" s="164"/>
      <c r="H95" s="98" t="s">
        <v>1012</v>
      </c>
      <c r="I95" s="98" t="str">
        <f>VLOOKUP(H95,Presupuesto!$B$11:$C$565,2,0)</f>
        <v>EQUIPO DE COMPUTACION</v>
      </c>
      <c r="J95" s="217" t="s">
        <v>1512</v>
      </c>
      <c r="K95" s="98" t="s">
        <v>392</v>
      </c>
      <c r="L95" s="98"/>
    </row>
    <row r="96" spans="3:12" x14ac:dyDescent="0.25">
      <c r="C96" s="304" t="s">
        <v>1335</v>
      </c>
      <c r="D96" s="150"/>
      <c r="E96" s="96">
        <f>HLOOKUP($C96,$CB$2:$CE$3,2,0)</f>
        <v>35000</v>
      </c>
      <c r="F96" s="97">
        <f>D96*E96</f>
        <v>0</v>
      </c>
      <c r="G96" s="164"/>
      <c r="H96" s="101" t="s">
        <v>1012</v>
      </c>
      <c r="I96" s="101" t="str">
        <f>VLOOKUP(H96,Presupuesto!$B$11:$C$565,2,0)</f>
        <v>EQUIPO DE COMPUTACION</v>
      </c>
      <c r="J96" s="98" t="str">
        <f>$J$95</f>
        <v>Gestión Tecnologías de Información y Comunicación</v>
      </c>
      <c r="K96" s="98" t="s">
        <v>410</v>
      </c>
      <c r="L96" s="98"/>
    </row>
    <row r="97" spans="3:12" x14ac:dyDescent="0.25">
      <c r="C97" s="99" t="s">
        <v>73</v>
      </c>
      <c r="D97" s="150"/>
      <c r="E97" s="100">
        <v>4000</v>
      </c>
      <c r="F97" s="97">
        <f t="shared" ref="F97:F108" si="6">D97*E97</f>
        <v>0</v>
      </c>
      <c r="G97" s="164"/>
      <c r="H97" s="101" t="s">
        <v>984</v>
      </c>
      <c r="I97" s="101" t="str">
        <f>VLOOKUP(H97,Presupuesto!$B$11:$C$565,2,0)</f>
        <v>EQUIPOS VARIOS DE OFICINA</v>
      </c>
      <c r="J97" s="98" t="str">
        <f t="shared" ref="J97:J108" si="7">$J$95</f>
        <v>Gestión Tecnologías de Información y Comunicación</v>
      </c>
      <c r="K97" s="98" t="s">
        <v>393</v>
      </c>
      <c r="L97" s="98"/>
    </row>
    <row r="98" spans="3:12" x14ac:dyDescent="0.25">
      <c r="C98" s="99" t="s">
        <v>74</v>
      </c>
      <c r="D98" s="150"/>
      <c r="E98" s="100">
        <v>8000</v>
      </c>
      <c r="F98" s="97">
        <f t="shared" si="6"/>
        <v>0</v>
      </c>
      <c r="G98" s="164"/>
      <c r="H98" s="101" t="s">
        <v>1012</v>
      </c>
      <c r="I98" s="101" t="str">
        <f>VLOOKUP(H98,Presupuesto!$B$11:$C$565,2,0)</f>
        <v>EQUIPO DE COMPUTACION</v>
      </c>
      <c r="J98" s="98" t="str">
        <f t="shared" si="7"/>
        <v>Gestión Tecnologías de Información y Comunicación</v>
      </c>
      <c r="K98" s="98" t="s">
        <v>393</v>
      </c>
      <c r="L98" s="98"/>
    </row>
    <row r="99" spans="3:12" x14ac:dyDescent="0.25">
      <c r="C99" s="99" t="s">
        <v>75</v>
      </c>
      <c r="D99" s="150"/>
      <c r="E99" s="100">
        <v>5000</v>
      </c>
      <c r="F99" s="97">
        <f t="shared" si="6"/>
        <v>0</v>
      </c>
      <c r="G99" s="164"/>
      <c r="H99" s="101" t="s">
        <v>1012</v>
      </c>
      <c r="I99" s="101" t="str">
        <f>VLOOKUP(H99,Presupuesto!$B$11:$C$565,2,0)</f>
        <v>EQUIPO DE COMPUTACION</v>
      </c>
      <c r="J99" s="98" t="str">
        <f t="shared" si="7"/>
        <v>Gestión Tecnologías de Información y Comunicación</v>
      </c>
      <c r="K99" s="98" t="s">
        <v>393</v>
      </c>
      <c r="L99" s="98"/>
    </row>
    <row r="100" spans="3:12" x14ac:dyDescent="0.25">
      <c r="C100" s="99" t="s">
        <v>35</v>
      </c>
      <c r="D100" s="150"/>
      <c r="E100" s="100">
        <v>13000</v>
      </c>
      <c r="F100" s="97">
        <f t="shared" si="6"/>
        <v>0</v>
      </c>
      <c r="G100" s="164"/>
      <c r="H100" s="101" t="s">
        <v>998</v>
      </c>
      <c r="I100" s="101" t="str">
        <f>VLOOKUP(H100,Presupuesto!$B$11:$C$565,2,0)</f>
        <v>EQUIPO DE TRANSPORTE TRACCION Y ELEVACION</v>
      </c>
      <c r="J100" s="98" t="str">
        <f t="shared" si="7"/>
        <v>Gestión Tecnologías de Información y Comunicación</v>
      </c>
      <c r="K100" s="98" t="s">
        <v>393</v>
      </c>
      <c r="L100" s="98"/>
    </row>
    <row r="101" spans="3:12" x14ac:dyDescent="0.25">
      <c r="C101" s="99" t="s">
        <v>76</v>
      </c>
      <c r="D101" s="150"/>
      <c r="E101" s="100">
        <v>15000</v>
      </c>
      <c r="F101" s="97">
        <f t="shared" si="6"/>
        <v>0</v>
      </c>
      <c r="G101" s="164"/>
      <c r="H101" s="101" t="s">
        <v>998</v>
      </c>
      <c r="I101" s="101" t="str">
        <f>VLOOKUP(H101,Presupuesto!$B$11:$C$565,2,0)</f>
        <v>EQUIPO DE TRANSPORTE TRACCION Y ELEVACION</v>
      </c>
      <c r="J101" s="98" t="str">
        <f t="shared" si="7"/>
        <v>Gestión Tecnologías de Información y Comunicación</v>
      </c>
      <c r="K101" s="98" t="s">
        <v>393</v>
      </c>
      <c r="L101" s="98"/>
    </row>
    <row r="102" spans="3:12" x14ac:dyDescent="0.25">
      <c r="C102" s="99" t="s">
        <v>77</v>
      </c>
      <c r="D102" s="150"/>
      <c r="E102" s="100">
        <v>10000</v>
      </c>
      <c r="F102" s="97">
        <f t="shared" si="6"/>
        <v>0</v>
      </c>
      <c r="G102" s="164"/>
      <c r="H102" s="101" t="s">
        <v>998</v>
      </c>
      <c r="I102" s="101" t="str">
        <f>VLOOKUP(H102,Presupuesto!$B$11:$C$565,2,0)</f>
        <v>EQUIPO DE TRANSPORTE TRACCION Y ELEVACION</v>
      </c>
      <c r="J102" s="98" t="str">
        <f t="shared" si="7"/>
        <v>Gestión Tecnologías de Información y Comunicación</v>
      </c>
      <c r="K102" s="98" t="s">
        <v>401</v>
      </c>
      <c r="L102" s="98"/>
    </row>
    <row r="103" spans="3:12" x14ac:dyDescent="0.25">
      <c r="C103" s="99" t="s">
        <v>78</v>
      </c>
      <c r="D103" s="150"/>
      <c r="E103" s="100">
        <v>10000</v>
      </c>
      <c r="F103" s="97">
        <f t="shared" si="6"/>
        <v>0</v>
      </c>
      <c r="G103" s="164"/>
      <c r="H103" s="101" t="s">
        <v>1044</v>
      </c>
      <c r="I103" s="101" t="str">
        <f>VLOOKUP(H103,Presupuesto!$B$11:$C$565,2,0)</f>
        <v>APLICACIONES INFORMATICAS</v>
      </c>
      <c r="J103" s="98" t="str">
        <f t="shared" si="7"/>
        <v>Gestión Tecnologías de Información y Comunicación</v>
      </c>
      <c r="K103" s="98" t="s">
        <v>397</v>
      </c>
      <c r="L103" s="98"/>
    </row>
    <row r="104" spans="3:12" x14ac:dyDescent="0.25">
      <c r="C104" s="109" t="s">
        <v>79</v>
      </c>
      <c r="D104" s="150"/>
      <c r="E104" s="100">
        <v>2000</v>
      </c>
      <c r="F104" s="97">
        <f t="shared" si="6"/>
        <v>0</v>
      </c>
      <c r="G104" s="164"/>
      <c r="H104" s="110" t="s">
        <v>1012</v>
      </c>
      <c r="I104" s="110" t="str">
        <f>VLOOKUP(H104,Presupuesto!$B$11:$C$565,2,0)</f>
        <v>EQUIPO DE COMPUTACION</v>
      </c>
      <c r="J104" s="98" t="str">
        <f t="shared" si="7"/>
        <v>Gestión Tecnologías de Información y Comunicación</v>
      </c>
      <c r="K104" s="98" t="s">
        <v>393</v>
      </c>
      <c r="L104" s="98"/>
    </row>
    <row r="105" spans="3:12" x14ac:dyDescent="0.25">
      <c r="C105" s="109" t="s">
        <v>1480</v>
      </c>
      <c r="D105" s="150"/>
      <c r="E105" s="100">
        <v>1500</v>
      </c>
      <c r="F105" s="97">
        <f t="shared" si="6"/>
        <v>0</v>
      </c>
      <c r="G105" s="164"/>
      <c r="H105" s="110" t="s">
        <v>944</v>
      </c>
      <c r="I105" s="110" t="str">
        <f>VLOOKUP(H105,Presupuesto!$B$11:$C$565,2,0)</f>
        <v>UTILES Y MATERIALES ELECTRICOS</v>
      </c>
      <c r="J105" s="98" t="str">
        <f t="shared" si="7"/>
        <v>Gestión Tecnologías de Información y Comunicación</v>
      </c>
      <c r="K105" s="98" t="s">
        <v>393</v>
      </c>
      <c r="L105" s="98"/>
    </row>
    <row r="106" spans="3:12" x14ac:dyDescent="0.25">
      <c r="C106" s="109" t="s">
        <v>80</v>
      </c>
      <c r="D106" s="150"/>
      <c r="E106" s="100">
        <v>1500</v>
      </c>
      <c r="F106" s="97">
        <f t="shared" si="6"/>
        <v>0</v>
      </c>
      <c r="G106" s="164"/>
      <c r="H106" s="110" t="s">
        <v>1012</v>
      </c>
      <c r="I106" s="110" t="str">
        <f>VLOOKUP(H106,Presupuesto!$B$11:$C$565,2,0)</f>
        <v>EQUIPO DE COMPUTACION</v>
      </c>
      <c r="J106" s="98" t="str">
        <f t="shared" si="7"/>
        <v>Gestión Tecnologías de Información y Comunicación</v>
      </c>
      <c r="K106" s="98" t="s">
        <v>393</v>
      </c>
      <c r="L106" s="98"/>
    </row>
    <row r="107" spans="3:12" x14ac:dyDescent="0.25">
      <c r="C107" s="109" t="s">
        <v>81</v>
      </c>
      <c r="D107" s="150"/>
      <c r="E107" s="100">
        <v>500</v>
      </c>
      <c r="F107" s="97">
        <f t="shared" si="6"/>
        <v>0</v>
      </c>
      <c r="G107" s="164"/>
      <c r="H107" s="110" t="s">
        <v>953</v>
      </c>
      <c r="I107" s="110" t="str">
        <f>VLOOKUP(H107,Presupuesto!$B$11:$C$565,2,0)</f>
        <v>OTROS RESPUESTOS Y ACCESORIOS MENORES</v>
      </c>
      <c r="J107" s="98" t="str">
        <f t="shared" si="7"/>
        <v>Gestión Tecnologías de Información y Comunicación</v>
      </c>
      <c r="K107" s="98" t="s">
        <v>393</v>
      </c>
      <c r="L107" s="98"/>
    </row>
    <row r="108" spans="3:12" ht="15.75" thickBot="1" x14ac:dyDescent="0.3">
      <c r="C108" s="102" t="s">
        <v>82</v>
      </c>
      <c r="D108" s="158"/>
      <c r="E108" s="104">
        <v>20</v>
      </c>
      <c r="F108" s="105">
        <f t="shared" si="6"/>
        <v>0</v>
      </c>
      <c r="G108" s="161"/>
      <c r="H108" s="106" t="s">
        <v>953</v>
      </c>
      <c r="I108" s="106" t="str">
        <f>VLOOKUP(H108,Presupuesto!$B$11:$C$565,2,0)</f>
        <v>OTROS RESPUESTOS Y ACCESORIOS MENORES</v>
      </c>
      <c r="J108" s="106" t="str">
        <f t="shared" si="7"/>
        <v>Gestión Tecnologías de Información y Comunicación</v>
      </c>
      <c r="K108" s="124" t="s">
        <v>392</v>
      </c>
      <c r="L108" s="124"/>
    </row>
    <row r="109" spans="3:12" x14ac:dyDescent="0.25">
      <c r="F109" s="93"/>
      <c r="G109" s="76"/>
      <c r="H109" s="76"/>
      <c r="I109" s="76"/>
    </row>
    <row r="110" spans="3:12" ht="15.75" thickBot="1" x14ac:dyDescent="0.3"/>
    <row r="111" spans="3:12" ht="15.75" thickBot="1" x14ac:dyDescent="0.3">
      <c r="C111" s="29" t="s">
        <v>43</v>
      </c>
      <c r="D111" s="108">
        <f>SUM(F118:F131)</f>
        <v>0</v>
      </c>
      <c r="F111" s="70"/>
      <c r="G111" s="79"/>
      <c r="H111" s="70"/>
      <c r="I111" s="70"/>
    </row>
    <row r="112" spans="3:12" x14ac:dyDescent="0.25">
      <c r="C112" s="70"/>
      <c r="D112" s="31"/>
      <c r="E112" s="93"/>
      <c r="F112" s="93"/>
      <c r="G112" s="93"/>
      <c r="H112" s="76"/>
      <c r="I112" s="76"/>
      <c r="J112" s="76"/>
      <c r="K112" s="112"/>
    </row>
    <row r="113" spans="3:12" x14ac:dyDescent="0.25">
      <c r="C113" s="70"/>
      <c r="D113" s="31"/>
      <c r="E113" s="93"/>
      <c r="F113" s="93"/>
      <c r="G113" s="93"/>
      <c r="H113" s="76"/>
      <c r="I113" s="76"/>
      <c r="J113" s="76"/>
      <c r="K113" s="112"/>
    </row>
    <row r="114" spans="3:12" ht="15.75" x14ac:dyDescent="0.25">
      <c r="C114" s="201" t="s">
        <v>390</v>
      </c>
      <c r="D114" s="368"/>
      <c r="E114" s="93"/>
      <c r="F114" s="93"/>
      <c r="G114" s="93"/>
      <c r="H114" s="76"/>
      <c r="I114" s="76"/>
      <c r="J114" s="76"/>
      <c r="K114" s="112"/>
    </row>
    <row r="115" spans="3:12" ht="18.75" x14ac:dyDescent="0.25">
      <c r="C115" s="209" t="e">
        <f>IFERROR(VLOOKUP(D114,'1. Desarrollo e Innov. Curricu.'!$F:$G,2,FALSE),IFERROR(VLOOKUP(D114,'2. Investigación Científica'!$F:$G,2,FALSE),IFERROR(VLOOKUP(D114,'3. Vinculación Univ. Sociedad'!$F:$G,2,FALSE),IFERROR(VLOOKUP(D114,'4. Docencia y Profesorado Univ.'!$F:$G,2,FALSE),IFERROR(VLOOKUP(D114,'5. Estudiantes y Graduados'!$F:$G,2,FALSE),IFERROR(VLOOKUP(D114,'11. Gestion Administrativa'!$F:$G,2,FALSE),IFERROR(VLOOKUP(D114,'13. Gestión Académica'!$F:$G,2,FALSE),IFERROR(VLOOKUP(D114,'9. Asegura. de la Calid. y M'!$F:$G,2,FALSE),IFERROR(VLOOKUP(D114,'6. Gestión del Conocimiento'!$F:$G,2,FALSE),IFERROR(VLOOKUP(D114,'15. Gobernabilidad y Proceso...'!$F:$G,2,FALSE),IFERROR(VLOOKUP(D114,'12. Gestión del Talento Humano'!$F:$G,2,FALSE),IFERROR(VLOOKUP(D114,'14. Internacional... de la E.S.'!$F:$G,2,FALSE),IFERROR(VLOOKUP(D114,'10. Posgrado'!$F:$G,2,FALSE),IFERROR(VLOOKUP(D114,'16. Desa. del Sistema Educ.Sup.'!$F:$G,2,FALSE),IFERROR(VLOOKUP(D114,'8. Cultura de Inno. Insti...'!$F:$G,2,FALSE),VLOOKUP(D114,'7. Lo Esencial de la Reforma U.'!$F:$G,2,0))))))))))))))))</f>
        <v>#N/A</v>
      </c>
      <c r="D115" s="31"/>
      <c r="E115" s="93"/>
      <c r="F115" s="93"/>
      <c r="G115" s="93"/>
      <c r="H115" s="76"/>
      <c r="I115" s="76"/>
      <c r="J115" s="76"/>
      <c r="K115" s="112"/>
    </row>
    <row r="116" spans="3:12" x14ac:dyDescent="0.25">
      <c r="F116" s="93"/>
      <c r="G116" s="76"/>
      <c r="H116" s="76"/>
      <c r="I116" s="76"/>
    </row>
    <row r="117" spans="3:12" ht="30.75" thickBot="1" x14ac:dyDescent="0.3">
      <c r="C117" s="148" t="s">
        <v>44</v>
      </c>
      <c r="D117" s="148" t="s">
        <v>55</v>
      </c>
      <c r="E117" s="148" t="s">
        <v>57</v>
      </c>
      <c r="F117" s="149" t="s">
        <v>27</v>
      </c>
      <c r="G117" s="149" t="s">
        <v>130</v>
      </c>
      <c r="H117" s="148" t="s">
        <v>46</v>
      </c>
      <c r="I117" s="148" t="s">
        <v>131</v>
      </c>
      <c r="J117" s="148" t="s">
        <v>408</v>
      </c>
      <c r="K117" s="148" t="s">
        <v>409</v>
      </c>
      <c r="L117" s="148" t="s">
        <v>462</v>
      </c>
    </row>
    <row r="118" spans="3:12" ht="15.75" thickBot="1" x14ac:dyDescent="0.3">
      <c r="C118" s="304" t="s">
        <v>1337</v>
      </c>
      <c r="D118" s="157"/>
      <c r="E118" s="96">
        <f>HLOOKUP($C118,$CB$2:$CE$3,2,0)</f>
        <v>15000</v>
      </c>
      <c r="F118" s="97">
        <f>D118*E118</f>
        <v>0</v>
      </c>
      <c r="G118" s="164"/>
      <c r="H118" s="98" t="s">
        <v>1012</v>
      </c>
      <c r="I118" s="98" t="str">
        <f>VLOOKUP(H118,Presupuesto!$B$11:$C$565,2,0)</f>
        <v>EQUIPO DE COMPUTACION</v>
      </c>
      <c r="J118" s="217" t="s">
        <v>1452</v>
      </c>
      <c r="K118" s="98" t="s">
        <v>392</v>
      </c>
      <c r="L118" s="98"/>
    </row>
    <row r="119" spans="3:12" x14ac:dyDescent="0.25">
      <c r="C119" s="304" t="s">
        <v>1335</v>
      </c>
      <c r="D119" s="150"/>
      <c r="E119" s="96">
        <f>HLOOKUP($C119,$CB$2:$CE$3,2,0)</f>
        <v>35000</v>
      </c>
      <c r="F119" s="97">
        <f>D119*E119</f>
        <v>0</v>
      </c>
      <c r="G119" s="164"/>
      <c r="H119" s="101" t="s">
        <v>1012</v>
      </c>
      <c r="I119" s="101" t="str">
        <f>VLOOKUP(H119,Presupuesto!$B$11:$C$565,2,0)</f>
        <v>EQUIPO DE COMPUTACION</v>
      </c>
      <c r="J119" s="98" t="str">
        <f>$J$118</f>
        <v>Posgrado</v>
      </c>
      <c r="K119" s="98" t="s">
        <v>410</v>
      </c>
      <c r="L119" s="98"/>
    </row>
    <row r="120" spans="3:12" x14ac:dyDescent="0.25">
      <c r="C120" s="99" t="s">
        <v>73</v>
      </c>
      <c r="D120" s="150"/>
      <c r="E120" s="100">
        <v>4000</v>
      </c>
      <c r="F120" s="97">
        <f t="shared" ref="F120:F131" si="8">D120*E120</f>
        <v>0</v>
      </c>
      <c r="G120" s="164"/>
      <c r="H120" s="101" t="s">
        <v>984</v>
      </c>
      <c r="I120" s="101" t="str">
        <f>VLOOKUP(H120,Presupuesto!$B$11:$C$565,2,0)</f>
        <v>EQUIPOS VARIOS DE OFICINA</v>
      </c>
      <c r="J120" s="98" t="str">
        <f t="shared" ref="J120:J130" si="9">$J$118</f>
        <v>Posgrado</v>
      </c>
      <c r="K120" s="98" t="s">
        <v>393</v>
      </c>
      <c r="L120" s="98"/>
    </row>
    <row r="121" spans="3:12" x14ac:dyDescent="0.25">
      <c r="C121" s="99" t="s">
        <v>74</v>
      </c>
      <c r="D121" s="150"/>
      <c r="E121" s="100">
        <v>8000</v>
      </c>
      <c r="F121" s="97">
        <f t="shared" si="8"/>
        <v>0</v>
      </c>
      <c r="G121" s="164"/>
      <c r="H121" s="101" t="s">
        <v>1012</v>
      </c>
      <c r="I121" s="101" t="str">
        <f>VLOOKUP(H121,Presupuesto!$B$11:$C$565,2,0)</f>
        <v>EQUIPO DE COMPUTACION</v>
      </c>
      <c r="J121" s="98" t="str">
        <f t="shared" si="9"/>
        <v>Posgrado</v>
      </c>
      <c r="K121" s="98" t="s">
        <v>393</v>
      </c>
      <c r="L121" s="98"/>
    </row>
    <row r="122" spans="3:12" x14ac:dyDescent="0.25">
      <c r="C122" s="99" t="s">
        <v>75</v>
      </c>
      <c r="D122" s="150"/>
      <c r="E122" s="100">
        <v>5000</v>
      </c>
      <c r="F122" s="97">
        <f t="shared" si="8"/>
        <v>0</v>
      </c>
      <c r="G122" s="164"/>
      <c r="H122" s="101" t="s">
        <v>1012</v>
      </c>
      <c r="I122" s="101" t="str">
        <f>VLOOKUP(H122,Presupuesto!$B$11:$C$565,2,0)</f>
        <v>EQUIPO DE COMPUTACION</v>
      </c>
      <c r="J122" s="98" t="str">
        <f t="shared" si="9"/>
        <v>Posgrado</v>
      </c>
      <c r="K122" s="98" t="s">
        <v>393</v>
      </c>
      <c r="L122" s="98"/>
    </row>
    <row r="123" spans="3:12" x14ac:dyDescent="0.25">
      <c r="C123" s="99" t="s">
        <v>35</v>
      </c>
      <c r="D123" s="150"/>
      <c r="E123" s="100">
        <v>13000</v>
      </c>
      <c r="F123" s="97">
        <f t="shared" si="8"/>
        <v>0</v>
      </c>
      <c r="G123" s="164"/>
      <c r="H123" s="101" t="s">
        <v>998</v>
      </c>
      <c r="I123" s="101" t="str">
        <f>VLOOKUP(H123,Presupuesto!$B$11:$C$565,2,0)</f>
        <v>EQUIPO DE TRANSPORTE TRACCION Y ELEVACION</v>
      </c>
      <c r="J123" s="98" t="str">
        <f t="shared" si="9"/>
        <v>Posgrado</v>
      </c>
      <c r="K123" s="98" t="s">
        <v>393</v>
      </c>
      <c r="L123" s="98"/>
    </row>
    <row r="124" spans="3:12" x14ac:dyDescent="0.25">
      <c r="C124" s="99" t="s">
        <v>76</v>
      </c>
      <c r="D124" s="150"/>
      <c r="E124" s="100">
        <v>15000</v>
      </c>
      <c r="F124" s="97">
        <f t="shared" si="8"/>
        <v>0</v>
      </c>
      <c r="G124" s="164"/>
      <c r="H124" s="101" t="s">
        <v>998</v>
      </c>
      <c r="I124" s="101" t="str">
        <f>VLOOKUP(H124,Presupuesto!$B$11:$C$565,2,0)</f>
        <v>EQUIPO DE TRANSPORTE TRACCION Y ELEVACION</v>
      </c>
      <c r="J124" s="98" t="str">
        <f t="shared" si="9"/>
        <v>Posgrado</v>
      </c>
      <c r="K124" s="98" t="s">
        <v>393</v>
      </c>
      <c r="L124" s="98"/>
    </row>
    <row r="125" spans="3:12" x14ac:dyDescent="0.25">
      <c r="C125" s="99" t="s">
        <v>77</v>
      </c>
      <c r="D125" s="150"/>
      <c r="E125" s="100">
        <v>10000</v>
      </c>
      <c r="F125" s="97">
        <f t="shared" si="8"/>
        <v>0</v>
      </c>
      <c r="G125" s="164"/>
      <c r="H125" s="101" t="s">
        <v>998</v>
      </c>
      <c r="I125" s="101" t="str">
        <f>VLOOKUP(H125,Presupuesto!$B$11:$C$565,2,0)</f>
        <v>EQUIPO DE TRANSPORTE TRACCION Y ELEVACION</v>
      </c>
      <c r="J125" s="98" t="str">
        <f t="shared" si="9"/>
        <v>Posgrado</v>
      </c>
      <c r="K125" s="98" t="s">
        <v>401</v>
      </c>
      <c r="L125" s="98"/>
    </row>
    <row r="126" spans="3:12" x14ac:dyDescent="0.25">
      <c r="C126" s="99" t="s">
        <v>78</v>
      </c>
      <c r="D126" s="150"/>
      <c r="E126" s="100">
        <v>10000</v>
      </c>
      <c r="F126" s="97">
        <f t="shared" si="8"/>
        <v>0</v>
      </c>
      <c r="G126" s="164"/>
      <c r="H126" s="101" t="s">
        <v>1044</v>
      </c>
      <c r="I126" s="101" t="str">
        <f>VLOOKUP(H126,Presupuesto!$B$11:$C$565,2,0)</f>
        <v>APLICACIONES INFORMATICAS</v>
      </c>
      <c r="J126" s="98" t="str">
        <f t="shared" si="9"/>
        <v>Posgrado</v>
      </c>
      <c r="K126" s="98" t="s">
        <v>397</v>
      </c>
      <c r="L126" s="98"/>
    </row>
    <row r="127" spans="3:12" x14ac:dyDescent="0.25">
      <c r="C127" s="109" t="s">
        <v>79</v>
      </c>
      <c r="D127" s="150"/>
      <c r="E127" s="100">
        <v>2000</v>
      </c>
      <c r="F127" s="97">
        <f t="shared" si="8"/>
        <v>0</v>
      </c>
      <c r="G127" s="164"/>
      <c r="H127" s="110" t="s">
        <v>1012</v>
      </c>
      <c r="I127" s="110" t="str">
        <f>VLOOKUP(H127,Presupuesto!$B$11:$C$565,2,0)</f>
        <v>EQUIPO DE COMPUTACION</v>
      </c>
      <c r="J127" s="98" t="str">
        <f t="shared" si="9"/>
        <v>Posgrado</v>
      </c>
      <c r="K127" s="98" t="s">
        <v>393</v>
      </c>
      <c r="L127" s="98"/>
    </row>
    <row r="128" spans="3:12" x14ac:dyDescent="0.25">
      <c r="C128" s="109" t="s">
        <v>1480</v>
      </c>
      <c r="D128" s="150"/>
      <c r="E128" s="100">
        <v>1500</v>
      </c>
      <c r="F128" s="97">
        <f t="shared" si="8"/>
        <v>0</v>
      </c>
      <c r="G128" s="164"/>
      <c r="H128" s="110" t="s">
        <v>944</v>
      </c>
      <c r="I128" s="110" t="str">
        <f>VLOOKUP(H128,Presupuesto!$B$11:$C$565,2,0)</f>
        <v>UTILES Y MATERIALES ELECTRICOS</v>
      </c>
      <c r="J128" s="98" t="str">
        <f t="shared" si="9"/>
        <v>Posgrado</v>
      </c>
      <c r="K128" s="98" t="s">
        <v>393</v>
      </c>
      <c r="L128" s="98"/>
    </row>
    <row r="129" spans="3:12" x14ac:dyDescent="0.25">
      <c r="C129" s="109" t="s">
        <v>80</v>
      </c>
      <c r="D129" s="150"/>
      <c r="E129" s="100">
        <v>1500</v>
      </c>
      <c r="F129" s="97">
        <f t="shared" si="8"/>
        <v>0</v>
      </c>
      <c r="G129" s="164"/>
      <c r="H129" s="110" t="s">
        <v>1012</v>
      </c>
      <c r="I129" s="110" t="str">
        <f>VLOOKUP(H129,Presupuesto!$B$11:$C$565,2,0)</f>
        <v>EQUIPO DE COMPUTACION</v>
      </c>
      <c r="J129" s="98" t="str">
        <f t="shared" si="9"/>
        <v>Posgrado</v>
      </c>
      <c r="K129" s="98" t="s">
        <v>393</v>
      </c>
      <c r="L129" s="98"/>
    </row>
    <row r="130" spans="3:12" x14ac:dyDescent="0.25">
      <c r="C130" s="109" t="s">
        <v>81</v>
      </c>
      <c r="D130" s="150"/>
      <c r="E130" s="100">
        <v>500</v>
      </c>
      <c r="F130" s="97">
        <f t="shared" si="8"/>
        <v>0</v>
      </c>
      <c r="G130" s="164"/>
      <c r="H130" s="110" t="s">
        <v>953</v>
      </c>
      <c r="I130" s="110" t="str">
        <f>VLOOKUP(H130,Presupuesto!$B$11:$C$565,2,0)</f>
        <v>OTROS RESPUESTOS Y ACCESORIOS MENORES</v>
      </c>
      <c r="J130" s="98" t="str">
        <f t="shared" si="9"/>
        <v>Posgrado</v>
      </c>
      <c r="K130" s="98" t="s">
        <v>393</v>
      </c>
      <c r="L130" s="98"/>
    </row>
    <row r="131" spans="3:12" ht="15.75" thickBot="1" x14ac:dyDescent="0.3">
      <c r="C131" s="102" t="s">
        <v>82</v>
      </c>
      <c r="D131" s="158"/>
      <c r="E131" s="104">
        <v>20</v>
      </c>
      <c r="F131" s="105">
        <f t="shared" si="8"/>
        <v>0</v>
      </c>
      <c r="G131" s="161"/>
      <c r="H131" s="106" t="s">
        <v>953</v>
      </c>
      <c r="I131" s="106" t="str">
        <f>VLOOKUP(H131,Presupuesto!$B$11:$C$565,2,0)</f>
        <v>OTROS RESPUESTOS Y ACCESORIOS MENORES</v>
      </c>
      <c r="J131" s="106" t="str">
        <f>$J$118</f>
        <v>Posgrado</v>
      </c>
      <c r="K131" s="124" t="s">
        <v>392</v>
      </c>
      <c r="L131" s="124"/>
    </row>
    <row r="133" spans="3:12" ht="15.75" thickBot="1" x14ac:dyDescent="0.3"/>
    <row r="134" spans="3:12" ht="15.75" thickBot="1" x14ac:dyDescent="0.3">
      <c r="C134" s="29" t="s">
        <v>43</v>
      </c>
      <c r="D134" s="108">
        <f>SUM(F141:F154)</f>
        <v>0</v>
      </c>
      <c r="F134" s="70"/>
      <c r="G134" s="79"/>
      <c r="H134" s="70"/>
      <c r="I134" s="70"/>
    </row>
    <row r="135" spans="3:12" x14ac:dyDescent="0.25">
      <c r="C135" s="70"/>
      <c r="D135" s="31"/>
      <c r="E135" s="93"/>
      <c r="F135" s="93"/>
      <c r="G135" s="93"/>
      <c r="H135" s="76"/>
      <c r="I135" s="76"/>
      <c r="J135" s="76"/>
      <c r="K135" s="112"/>
    </row>
    <row r="136" spans="3:12" x14ac:dyDescent="0.25">
      <c r="C136" s="70"/>
      <c r="D136" s="31"/>
      <c r="E136" s="93"/>
      <c r="F136" s="93"/>
      <c r="G136" s="93"/>
      <c r="H136" s="76"/>
      <c r="I136" s="76"/>
      <c r="J136" s="76"/>
      <c r="K136" s="112"/>
    </row>
    <row r="137" spans="3:12" ht="15.75" x14ac:dyDescent="0.25">
      <c r="C137" s="201" t="s">
        <v>390</v>
      </c>
      <c r="D137" s="368"/>
      <c r="E137" s="93"/>
      <c r="F137" s="93"/>
      <c r="G137" s="93"/>
      <c r="H137" s="76"/>
      <c r="I137" s="76"/>
      <c r="J137" s="76"/>
      <c r="K137" s="112"/>
    </row>
    <row r="138" spans="3:12" ht="18.75" x14ac:dyDescent="0.25">
      <c r="C138" s="209" t="e">
        <f>IFERROR(VLOOKUP(D137,'1. Desarrollo e Innov. Curricu.'!$F:$G,2,FALSE),IFERROR(VLOOKUP(D137,'2. Investigación Científica'!$F:$G,2,FALSE),IFERROR(VLOOKUP(D137,'3. Vinculación Univ. Sociedad'!$F:$G,2,FALSE),IFERROR(VLOOKUP(D137,'4. Docencia y Profesorado Univ.'!$F:$G,2,FALSE),IFERROR(VLOOKUP(D137,'5. Estudiantes y Graduados'!$F:$G,2,FALSE),IFERROR(VLOOKUP(D137,'11. Gestion Administrativa'!$F:$G,2,FALSE),IFERROR(VLOOKUP(D137,'13. Gestión Académica'!$F:$G,2,FALSE),IFERROR(VLOOKUP(D137,'9. Asegura. de la Calid. y M'!$F:$G,2,FALSE),IFERROR(VLOOKUP(D137,'6. Gestión del Conocimiento'!$F:$G,2,FALSE),IFERROR(VLOOKUP(D137,'15. Gobernabilidad y Proceso...'!$F:$G,2,FALSE),IFERROR(VLOOKUP(D137,'12. Gestión del Talento Humano'!$F:$G,2,FALSE),IFERROR(VLOOKUP(D137,'14. Internacional... de la E.S.'!$F:$G,2,FALSE),IFERROR(VLOOKUP(D137,'10. Posgrado'!$F:$G,2,FALSE),IFERROR(VLOOKUP(D137,'16. Desa. del Sistema Educ.Sup.'!$F:$G,2,FALSE),IFERROR(VLOOKUP(D137,'8. Cultura de Inno. Insti...'!$F:$G,2,FALSE),VLOOKUP(D137,'7. Lo Esencial de la Reforma U.'!$F:$G,2,0))))))))))))))))</f>
        <v>#N/A</v>
      </c>
      <c r="D138" s="31"/>
      <c r="E138" s="93"/>
      <c r="F138" s="93"/>
      <c r="G138" s="93"/>
      <c r="H138" s="76"/>
      <c r="I138" s="76"/>
      <c r="J138" s="76"/>
      <c r="K138" s="112"/>
    </row>
    <row r="139" spans="3:12" x14ac:dyDescent="0.25">
      <c r="F139" s="93"/>
      <c r="G139" s="76"/>
      <c r="H139" s="76"/>
      <c r="I139" s="76"/>
    </row>
    <row r="140" spans="3:12" ht="30.75" thickBot="1" x14ac:dyDescent="0.3">
      <c r="C140" s="148" t="s">
        <v>44</v>
      </c>
      <c r="D140" s="148" t="s">
        <v>55</v>
      </c>
      <c r="E140" s="148" t="s">
        <v>57</v>
      </c>
      <c r="F140" s="149" t="s">
        <v>27</v>
      </c>
      <c r="G140" s="149" t="s">
        <v>130</v>
      </c>
      <c r="H140" s="148" t="s">
        <v>46</v>
      </c>
      <c r="I140" s="148" t="s">
        <v>131</v>
      </c>
      <c r="J140" s="148" t="s">
        <v>408</v>
      </c>
      <c r="K140" s="148" t="s">
        <v>409</v>
      </c>
      <c r="L140" s="148" t="s">
        <v>462</v>
      </c>
    </row>
    <row r="141" spans="3:12" ht="15.75" thickBot="1" x14ac:dyDescent="0.3">
      <c r="C141" s="304" t="s">
        <v>1337</v>
      </c>
      <c r="D141" s="157"/>
      <c r="E141" s="96">
        <f>HLOOKUP($C141,$CB$2:$CE$3,2,0)</f>
        <v>15000</v>
      </c>
      <c r="F141" s="97">
        <f>D141*E141</f>
        <v>0</v>
      </c>
      <c r="G141" s="164"/>
      <c r="H141" s="98" t="s">
        <v>1012</v>
      </c>
      <c r="I141" s="98" t="str">
        <f>VLOOKUP(H141,Presupuesto!$B$11:$C$565,2,0)</f>
        <v>EQUIPO DE COMPUTACION</v>
      </c>
      <c r="J141" s="217" t="s">
        <v>1452</v>
      </c>
      <c r="K141" s="98" t="s">
        <v>392</v>
      </c>
      <c r="L141" s="98"/>
    </row>
    <row r="142" spans="3:12" x14ac:dyDescent="0.25">
      <c r="C142" s="304" t="s">
        <v>1335</v>
      </c>
      <c r="D142" s="150"/>
      <c r="E142" s="96">
        <f>HLOOKUP($C142,$CB$2:$CE$3,2,0)</f>
        <v>35000</v>
      </c>
      <c r="F142" s="97">
        <f>D142*E142</f>
        <v>0</v>
      </c>
      <c r="G142" s="164"/>
      <c r="H142" s="101" t="s">
        <v>1012</v>
      </c>
      <c r="I142" s="101" t="str">
        <f>VLOOKUP(H142,Presupuesto!$B$11:$C$565,2,0)</f>
        <v>EQUIPO DE COMPUTACION</v>
      </c>
      <c r="J142" s="98" t="str">
        <f>$J$141</f>
        <v>Posgrado</v>
      </c>
      <c r="K142" s="98" t="s">
        <v>410</v>
      </c>
      <c r="L142" s="98"/>
    </row>
    <row r="143" spans="3:12" x14ac:dyDescent="0.25">
      <c r="C143" s="99" t="s">
        <v>73</v>
      </c>
      <c r="D143" s="150"/>
      <c r="E143" s="100">
        <v>4000</v>
      </c>
      <c r="F143" s="97">
        <f t="shared" ref="F143:F154" si="10">D143*E143</f>
        <v>0</v>
      </c>
      <c r="G143" s="164"/>
      <c r="H143" s="101" t="s">
        <v>984</v>
      </c>
      <c r="I143" s="101" t="str">
        <f>VLOOKUP(H143,Presupuesto!$B$11:$C$565,2,0)</f>
        <v>EQUIPOS VARIOS DE OFICINA</v>
      </c>
      <c r="J143" s="98" t="str">
        <f t="shared" ref="J143:J154" si="11">$J$141</f>
        <v>Posgrado</v>
      </c>
      <c r="K143" s="98" t="s">
        <v>393</v>
      </c>
      <c r="L143" s="98"/>
    </row>
    <row r="144" spans="3:12" x14ac:dyDescent="0.25">
      <c r="C144" s="99" t="s">
        <v>74</v>
      </c>
      <c r="D144" s="150"/>
      <c r="E144" s="100">
        <v>8000</v>
      </c>
      <c r="F144" s="97">
        <f t="shared" si="10"/>
        <v>0</v>
      </c>
      <c r="G144" s="164"/>
      <c r="H144" s="101" t="s">
        <v>1012</v>
      </c>
      <c r="I144" s="101" t="str">
        <f>VLOOKUP(H144,Presupuesto!$B$11:$C$565,2,0)</f>
        <v>EQUIPO DE COMPUTACION</v>
      </c>
      <c r="J144" s="98" t="str">
        <f t="shared" si="11"/>
        <v>Posgrado</v>
      </c>
      <c r="K144" s="98" t="s">
        <v>393</v>
      </c>
      <c r="L144" s="98"/>
    </row>
    <row r="145" spans="3:12" x14ac:dyDescent="0.25">
      <c r="C145" s="99" t="s">
        <v>75</v>
      </c>
      <c r="D145" s="150"/>
      <c r="E145" s="100">
        <v>5000</v>
      </c>
      <c r="F145" s="97">
        <f t="shared" si="10"/>
        <v>0</v>
      </c>
      <c r="G145" s="164"/>
      <c r="H145" s="101" t="s">
        <v>1012</v>
      </c>
      <c r="I145" s="101" t="str">
        <f>VLOOKUP(H145,Presupuesto!$B$11:$C$565,2,0)</f>
        <v>EQUIPO DE COMPUTACION</v>
      </c>
      <c r="J145" s="98" t="str">
        <f t="shared" si="11"/>
        <v>Posgrado</v>
      </c>
      <c r="K145" s="98" t="s">
        <v>393</v>
      </c>
      <c r="L145" s="98"/>
    </row>
    <row r="146" spans="3:12" x14ac:dyDescent="0.25">
      <c r="C146" s="99" t="s">
        <v>35</v>
      </c>
      <c r="D146" s="150"/>
      <c r="E146" s="100">
        <v>13000</v>
      </c>
      <c r="F146" s="97">
        <f t="shared" si="10"/>
        <v>0</v>
      </c>
      <c r="G146" s="164"/>
      <c r="H146" s="101" t="s">
        <v>998</v>
      </c>
      <c r="I146" s="101" t="str">
        <f>VLOOKUP(H146,Presupuesto!$B$11:$C$565,2,0)</f>
        <v>EQUIPO DE TRANSPORTE TRACCION Y ELEVACION</v>
      </c>
      <c r="J146" s="98" t="str">
        <f t="shared" si="11"/>
        <v>Posgrado</v>
      </c>
      <c r="K146" s="98" t="s">
        <v>393</v>
      </c>
      <c r="L146" s="98"/>
    </row>
    <row r="147" spans="3:12" x14ac:dyDescent="0.25">
      <c r="C147" s="99" t="s">
        <v>76</v>
      </c>
      <c r="D147" s="150"/>
      <c r="E147" s="100">
        <v>15000</v>
      </c>
      <c r="F147" s="97">
        <f t="shared" si="10"/>
        <v>0</v>
      </c>
      <c r="G147" s="164"/>
      <c r="H147" s="101" t="s">
        <v>998</v>
      </c>
      <c r="I147" s="101" t="str">
        <f>VLOOKUP(H147,Presupuesto!$B$11:$C$565,2,0)</f>
        <v>EQUIPO DE TRANSPORTE TRACCION Y ELEVACION</v>
      </c>
      <c r="J147" s="98" t="str">
        <f t="shared" si="11"/>
        <v>Posgrado</v>
      </c>
      <c r="K147" s="98" t="s">
        <v>393</v>
      </c>
      <c r="L147" s="98"/>
    </row>
    <row r="148" spans="3:12" x14ac:dyDescent="0.25">
      <c r="C148" s="99" t="s">
        <v>77</v>
      </c>
      <c r="D148" s="150"/>
      <c r="E148" s="100">
        <v>10000</v>
      </c>
      <c r="F148" s="97">
        <f t="shared" si="10"/>
        <v>0</v>
      </c>
      <c r="G148" s="164"/>
      <c r="H148" s="101" t="s">
        <v>998</v>
      </c>
      <c r="I148" s="101" t="str">
        <f>VLOOKUP(H148,Presupuesto!$B$11:$C$565,2,0)</f>
        <v>EQUIPO DE TRANSPORTE TRACCION Y ELEVACION</v>
      </c>
      <c r="J148" s="98" t="str">
        <f t="shared" si="11"/>
        <v>Posgrado</v>
      </c>
      <c r="K148" s="98" t="s">
        <v>401</v>
      </c>
      <c r="L148" s="98"/>
    </row>
    <row r="149" spans="3:12" x14ac:dyDescent="0.25">
      <c r="C149" s="99" t="s">
        <v>78</v>
      </c>
      <c r="D149" s="150"/>
      <c r="E149" s="100">
        <v>10000</v>
      </c>
      <c r="F149" s="97">
        <f t="shared" si="10"/>
        <v>0</v>
      </c>
      <c r="G149" s="164"/>
      <c r="H149" s="101" t="s">
        <v>1044</v>
      </c>
      <c r="I149" s="101" t="str">
        <f>VLOOKUP(H149,Presupuesto!$B$11:$C$565,2,0)</f>
        <v>APLICACIONES INFORMATICAS</v>
      </c>
      <c r="J149" s="98" t="str">
        <f t="shared" si="11"/>
        <v>Posgrado</v>
      </c>
      <c r="K149" s="98" t="s">
        <v>397</v>
      </c>
      <c r="L149" s="98"/>
    </row>
    <row r="150" spans="3:12" x14ac:dyDescent="0.25">
      <c r="C150" s="109" t="s">
        <v>79</v>
      </c>
      <c r="D150" s="150"/>
      <c r="E150" s="100">
        <v>2000</v>
      </c>
      <c r="F150" s="97">
        <f t="shared" si="10"/>
        <v>0</v>
      </c>
      <c r="G150" s="164"/>
      <c r="H150" s="110" t="s">
        <v>1012</v>
      </c>
      <c r="I150" s="110" t="str">
        <f>VLOOKUP(H150,Presupuesto!$B$11:$C$565,2,0)</f>
        <v>EQUIPO DE COMPUTACION</v>
      </c>
      <c r="J150" s="98" t="str">
        <f t="shared" si="11"/>
        <v>Posgrado</v>
      </c>
      <c r="K150" s="98" t="s">
        <v>393</v>
      </c>
      <c r="L150" s="98"/>
    </row>
    <row r="151" spans="3:12" x14ac:dyDescent="0.25">
      <c r="C151" s="109" t="s">
        <v>1480</v>
      </c>
      <c r="D151" s="150"/>
      <c r="E151" s="100">
        <v>1500</v>
      </c>
      <c r="F151" s="97">
        <f t="shared" si="10"/>
        <v>0</v>
      </c>
      <c r="G151" s="164"/>
      <c r="H151" s="110" t="s">
        <v>944</v>
      </c>
      <c r="I151" s="110" t="str">
        <f>VLOOKUP(H151,Presupuesto!$B$11:$C$565,2,0)</f>
        <v>UTILES Y MATERIALES ELECTRICOS</v>
      </c>
      <c r="J151" s="98" t="str">
        <f t="shared" si="11"/>
        <v>Posgrado</v>
      </c>
      <c r="K151" s="98" t="s">
        <v>393</v>
      </c>
      <c r="L151" s="98"/>
    </row>
    <row r="152" spans="3:12" x14ac:dyDescent="0.25">
      <c r="C152" s="109" t="s">
        <v>80</v>
      </c>
      <c r="D152" s="150"/>
      <c r="E152" s="100">
        <v>1500</v>
      </c>
      <c r="F152" s="97">
        <f t="shared" si="10"/>
        <v>0</v>
      </c>
      <c r="G152" s="164"/>
      <c r="H152" s="110" t="s">
        <v>1012</v>
      </c>
      <c r="I152" s="110" t="str">
        <f>VLOOKUP(H152,Presupuesto!$B$11:$C$565,2,0)</f>
        <v>EQUIPO DE COMPUTACION</v>
      </c>
      <c r="J152" s="98" t="str">
        <f t="shared" si="11"/>
        <v>Posgrado</v>
      </c>
      <c r="K152" s="98" t="s">
        <v>393</v>
      </c>
      <c r="L152" s="98"/>
    </row>
    <row r="153" spans="3:12" x14ac:dyDescent="0.25">
      <c r="C153" s="109" t="s">
        <v>81</v>
      </c>
      <c r="D153" s="150"/>
      <c r="E153" s="100">
        <v>500</v>
      </c>
      <c r="F153" s="97">
        <f t="shared" si="10"/>
        <v>0</v>
      </c>
      <c r="G153" s="164"/>
      <c r="H153" s="110" t="s">
        <v>953</v>
      </c>
      <c r="I153" s="110" t="str">
        <f>VLOOKUP(H153,Presupuesto!$B$11:$C$565,2,0)</f>
        <v>OTROS RESPUESTOS Y ACCESORIOS MENORES</v>
      </c>
      <c r="J153" s="98" t="str">
        <f t="shared" si="11"/>
        <v>Posgrado</v>
      </c>
      <c r="K153" s="98" t="s">
        <v>393</v>
      </c>
      <c r="L153" s="98"/>
    </row>
    <row r="154" spans="3:12" ht="15.75" thickBot="1" x14ac:dyDescent="0.3">
      <c r="C154" s="102" t="s">
        <v>82</v>
      </c>
      <c r="D154" s="158"/>
      <c r="E154" s="104">
        <v>20</v>
      </c>
      <c r="F154" s="105">
        <f t="shared" si="10"/>
        <v>0</v>
      </c>
      <c r="G154" s="161"/>
      <c r="H154" s="106" t="s">
        <v>953</v>
      </c>
      <c r="I154" s="106" t="str">
        <f>VLOOKUP(H154,Presupuesto!$B$11:$C$565,2,0)</f>
        <v>OTROS RESPUESTOS Y ACCESORIOS MENORES</v>
      </c>
      <c r="J154" s="106" t="str">
        <f t="shared" si="11"/>
        <v>Posgrado</v>
      </c>
      <c r="K154" s="124" t="s">
        <v>392</v>
      </c>
      <c r="L154" s="124"/>
    </row>
    <row r="155" spans="3:12" x14ac:dyDescent="0.25">
      <c r="F155" s="93"/>
      <c r="G155" s="76"/>
      <c r="H155" s="76"/>
      <c r="I155" s="76"/>
    </row>
    <row r="156" spans="3:12" ht="15.75" thickBot="1" x14ac:dyDescent="0.3"/>
    <row r="157" spans="3:12" ht="15.75" thickBot="1" x14ac:dyDescent="0.3">
      <c r="C157" s="29" t="s">
        <v>43</v>
      </c>
      <c r="D157" s="108">
        <f>SUM(F164:F177)</f>
        <v>0</v>
      </c>
      <c r="F157" s="70"/>
      <c r="G157" s="79"/>
      <c r="H157" s="70"/>
      <c r="I157" s="70"/>
    </row>
    <row r="158" spans="3:12" x14ac:dyDescent="0.25">
      <c r="C158" s="70"/>
      <c r="D158" s="31"/>
      <c r="E158" s="93"/>
      <c r="F158" s="93"/>
      <c r="G158" s="93"/>
      <c r="H158" s="76"/>
      <c r="I158" s="76"/>
      <c r="J158" s="76"/>
      <c r="K158" s="112"/>
    </row>
    <row r="159" spans="3:12" x14ac:dyDescent="0.25">
      <c r="C159" s="70"/>
      <c r="D159" s="31"/>
      <c r="E159" s="93"/>
      <c r="F159" s="93"/>
      <c r="G159" s="93"/>
      <c r="H159" s="76"/>
      <c r="I159" s="76"/>
      <c r="J159" s="76"/>
      <c r="K159" s="112"/>
    </row>
    <row r="160" spans="3:12" ht="15.75" x14ac:dyDescent="0.25">
      <c r="C160" s="201" t="s">
        <v>390</v>
      </c>
      <c r="D160" s="368"/>
      <c r="E160" s="93"/>
      <c r="F160" s="93"/>
      <c r="G160" s="93"/>
      <c r="H160" s="76"/>
      <c r="I160" s="76"/>
      <c r="J160" s="76"/>
      <c r="K160" s="112"/>
    </row>
    <row r="161" spans="3:12" ht="18.75" x14ac:dyDescent="0.25">
      <c r="C161" s="209" t="e">
        <f>IFERROR(VLOOKUP(D160,'1. Desarrollo e Innov. Curricu.'!$F:$G,2,FALSE),IFERROR(VLOOKUP(D160,'2. Investigación Científica'!$F:$G,2,FALSE),IFERROR(VLOOKUP(D160,'3. Vinculación Univ. Sociedad'!$F:$G,2,FALSE),IFERROR(VLOOKUP(D160,'4. Docencia y Profesorado Univ.'!$F:$G,2,FALSE),IFERROR(VLOOKUP(D160,'5. Estudiantes y Graduados'!$F:$G,2,FALSE),IFERROR(VLOOKUP(D160,'11. Gestion Administrativa'!$F:$G,2,FALSE),IFERROR(VLOOKUP(D160,'13. Gestión Académica'!$F:$G,2,FALSE),IFERROR(VLOOKUP(D160,'9. Asegura. de la Calid. y M'!$F:$G,2,FALSE),IFERROR(VLOOKUP(D160,'6. Gestión del Conocimiento'!$F:$G,2,FALSE),IFERROR(VLOOKUP(D160,'15. Gobernabilidad y Proceso...'!$F:$G,2,FALSE),IFERROR(VLOOKUP(D160,'12. Gestión del Talento Humano'!$F:$G,2,FALSE),IFERROR(VLOOKUP(D160,'14. Internacional... de la E.S.'!$F:$G,2,FALSE),IFERROR(VLOOKUP(D160,'10. Posgrado'!$F:$G,2,FALSE),IFERROR(VLOOKUP(D160,'16. Desa. del Sistema Educ.Sup.'!$F:$G,2,FALSE),IFERROR(VLOOKUP(D160,'8. Cultura de Inno. Insti...'!$F:$G,2,FALSE),VLOOKUP(D160,'7. Lo Esencial de la Reforma U.'!$F:$G,2,0))))))))))))))))</f>
        <v>#N/A</v>
      </c>
      <c r="D161" s="31"/>
      <c r="E161" s="93"/>
      <c r="F161" s="93"/>
      <c r="G161" s="93"/>
      <c r="H161" s="76"/>
      <c r="I161" s="76"/>
      <c r="J161" s="76"/>
      <c r="K161" s="112"/>
    </row>
    <row r="162" spans="3:12" x14ac:dyDescent="0.25">
      <c r="F162" s="93"/>
      <c r="G162" s="76"/>
      <c r="H162" s="76"/>
      <c r="I162" s="76"/>
    </row>
    <row r="163" spans="3:12" ht="30.75" thickBot="1" x14ac:dyDescent="0.3">
      <c r="C163" s="148" t="s">
        <v>44</v>
      </c>
      <c r="D163" s="148" t="s">
        <v>55</v>
      </c>
      <c r="E163" s="148" t="s">
        <v>57</v>
      </c>
      <c r="F163" s="149" t="s">
        <v>27</v>
      </c>
      <c r="G163" s="149" t="s">
        <v>130</v>
      </c>
      <c r="H163" s="148" t="s">
        <v>46</v>
      </c>
      <c r="I163" s="148" t="s">
        <v>131</v>
      </c>
      <c r="J163" s="148" t="s">
        <v>408</v>
      </c>
      <c r="K163" s="148" t="s">
        <v>409</v>
      </c>
      <c r="L163" s="148" t="s">
        <v>462</v>
      </c>
    </row>
    <row r="164" spans="3:12" ht="15.75" thickBot="1" x14ac:dyDescent="0.3">
      <c r="C164" s="304" t="s">
        <v>1337</v>
      </c>
      <c r="D164" s="157"/>
      <c r="E164" s="96">
        <f>HLOOKUP($C164,$CB$2:$CE$3,2,0)</f>
        <v>15000</v>
      </c>
      <c r="F164" s="97">
        <f>D164*E164</f>
        <v>0</v>
      </c>
      <c r="G164" s="164"/>
      <c r="H164" s="98" t="s">
        <v>1012</v>
      </c>
      <c r="I164" s="98" t="str">
        <f>VLOOKUP(H164,Presupuesto!$B$11:$C$565,2,0)</f>
        <v>EQUIPO DE COMPUTACION</v>
      </c>
      <c r="J164" s="217" t="s">
        <v>1452</v>
      </c>
      <c r="K164" s="98" t="s">
        <v>392</v>
      </c>
      <c r="L164" s="98"/>
    </row>
    <row r="165" spans="3:12" x14ac:dyDescent="0.25">
      <c r="C165" s="304" t="s">
        <v>1335</v>
      </c>
      <c r="D165" s="150"/>
      <c r="E165" s="96">
        <f>HLOOKUP($C165,$CB$2:$CE$3,2,0)</f>
        <v>35000</v>
      </c>
      <c r="F165" s="97">
        <f>D165*E165</f>
        <v>0</v>
      </c>
      <c r="G165" s="164"/>
      <c r="H165" s="101" t="s">
        <v>1012</v>
      </c>
      <c r="I165" s="101" t="str">
        <f>VLOOKUP(H165,Presupuesto!$B$11:$C$565,2,0)</f>
        <v>EQUIPO DE COMPUTACION</v>
      </c>
      <c r="J165" s="98" t="str">
        <f>$J$164</f>
        <v>Posgrado</v>
      </c>
      <c r="K165" s="98" t="s">
        <v>410</v>
      </c>
      <c r="L165" s="98"/>
    </row>
    <row r="166" spans="3:12" x14ac:dyDescent="0.25">
      <c r="C166" s="99" t="s">
        <v>73</v>
      </c>
      <c r="D166" s="150"/>
      <c r="E166" s="100">
        <v>4000</v>
      </c>
      <c r="F166" s="97">
        <f t="shared" ref="F166:F177" si="12">D166*E166</f>
        <v>0</v>
      </c>
      <c r="G166" s="164"/>
      <c r="H166" s="101" t="s">
        <v>984</v>
      </c>
      <c r="I166" s="101" t="str">
        <f>VLOOKUP(H166,Presupuesto!$B$11:$C$565,2,0)</f>
        <v>EQUIPOS VARIOS DE OFICINA</v>
      </c>
      <c r="J166" s="98" t="str">
        <f t="shared" ref="J166:J177" si="13">$J$164</f>
        <v>Posgrado</v>
      </c>
      <c r="K166" s="98" t="s">
        <v>393</v>
      </c>
      <c r="L166" s="98"/>
    </row>
    <row r="167" spans="3:12" x14ac:dyDescent="0.25">
      <c r="C167" s="99" t="s">
        <v>74</v>
      </c>
      <c r="D167" s="150"/>
      <c r="E167" s="100">
        <v>8000</v>
      </c>
      <c r="F167" s="97">
        <f t="shared" si="12"/>
        <v>0</v>
      </c>
      <c r="G167" s="164"/>
      <c r="H167" s="101" t="s">
        <v>1012</v>
      </c>
      <c r="I167" s="101" t="str">
        <f>VLOOKUP(H167,Presupuesto!$B$11:$C$565,2,0)</f>
        <v>EQUIPO DE COMPUTACION</v>
      </c>
      <c r="J167" s="98" t="str">
        <f t="shared" si="13"/>
        <v>Posgrado</v>
      </c>
      <c r="K167" s="98" t="s">
        <v>393</v>
      </c>
      <c r="L167" s="98"/>
    </row>
    <row r="168" spans="3:12" x14ac:dyDescent="0.25">
      <c r="C168" s="99" t="s">
        <v>75</v>
      </c>
      <c r="D168" s="150"/>
      <c r="E168" s="100">
        <v>5000</v>
      </c>
      <c r="F168" s="97">
        <f t="shared" si="12"/>
        <v>0</v>
      </c>
      <c r="G168" s="164"/>
      <c r="H168" s="101" t="s">
        <v>1012</v>
      </c>
      <c r="I168" s="101" t="str">
        <f>VLOOKUP(H168,Presupuesto!$B$11:$C$565,2,0)</f>
        <v>EQUIPO DE COMPUTACION</v>
      </c>
      <c r="J168" s="98" t="str">
        <f t="shared" si="13"/>
        <v>Posgrado</v>
      </c>
      <c r="K168" s="98" t="s">
        <v>393</v>
      </c>
      <c r="L168" s="98"/>
    </row>
    <row r="169" spans="3:12" x14ac:dyDescent="0.25">
      <c r="C169" s="99" t="s">
        <v>35</v>
      </c>
      <c r="D169" s="150"/>
      <c r="E169" s="100">
        <v>13000</v>
      </c>
      <c r="F169" s="97">
        <f t="shared" si="12"/>
        <v>0</v>
      </c>
      <c r="G169" s="164"/>
      <c r="H169" s="101" t="s">
        <v>998</v>
      </c>
      <c r="I169" s="101" t="str">
        <f>VLOOKUP(H169,Presupuesto!$B$11:$C$565,2,0)</f>
        <v>EQUIPO DE TRANSPORTE TRACCION Y ELEVACION</v>
      </c>
      <c r="J169" s="98" t="str">
        <f t="shared" si="13"/>
        <v>Posgrado</v>
      </c>
      <c r="K169" s="98" t="s">
        <v>393</v>
      </c>
      <c r="L169" s="98"/>
    </row>
    <row r="170" spans="3:12" x14ac:dyDescent="0.25">
      <c r="C170" s="99" t="s">
        <v>76</v>
      </c>
      <c r="D170" s="150"/>
      <c r="E170" s="100">
        <v>15000</v>
      </c>
      <c r="F170" s="97">
        <f t="shared" si="12"/>
        <v>0</v>
      </c>
      <c r="G170" s="164"/>
      <c r="H170" s="101" t="s">
        <v>998</v>
      </c>
      <c r="I170" s="101" t="str">
        <f>VLOOKUP(H170,Presupuesto!$B$11:$C$565,2,0)</f>
        <v>EQUIPO DE TRANSPORTE TRACCION Y ELEVACION</v>
      </c>
      <c r="J170" s="98" t="str">
        <f t="shared" si="13"/>
        <v>Posgrado</v>
      </c>
      <c r="K170" s="98" t="s">
        <v>393</v>
      </c>
      <c r="L170" s="98"/>
    </row>
    <row r="171" spans="3:12" x14ac:dyDescent="0.25">
      <c r="C171" s="99" t="s">
        <v>77</v>
      </c>
      <c r="D171" s="150"/>
      <c r="E171" s="100">
        <v>10000</v>
      </c>
      <c r="F171" s="97">
        <f t="shared" si="12"/>
        <v>0</v>
      </c>
      <c r="G171" s="164"/>
      <c r="H171" s="101" t="s">
        <v>998</v>
      </c>
      <c r="I171" s="101" t="str">
        <f>VLOOKUP(H171,Presupuesto!$B$11:$C$565,2,0)</f>
        <v>EQUIPO DE TRANSPORTE TRACCION Y ELEVACION</v>
      </c>
      <c r="J171" s="98" t="str">
        <f t="shared" si="13"/>
        <v>Posgrado</v>
      </c>
      <c r="K171" s="98" t="s">
        <v>401</v>
      </c>
      <c r="L171" s="98"/>
    </row>
    <row r="172" spans="3:12" x14ac:dyDescent="0.25">
      <c r="C172" s="99" t="s">
        <v>78</v>
      </c>
      <c r="D172" s="150"/>
      <c r="E172" s="100">
        <v>10000</v>
      </c>
      <c r="F172" s="97">
        <f t="shared" si="12"/>
        <v>0</v>
      </c>
      <c r="G172" s="164"/>
      <c r="H172" s="101" t="s">
        <v>1044</v>
      </c>
      <c r="I172" s="101" t="str">
        <f>VLOOKUP(H172,Presupuesto!$B$11:$C$565,2,0)</f>
        <v>APLICACIONES INFORMATICAS</v>
      </c>
      <c r="J172" s="98" t="str">
        <f t="shared" si="13"/>
        <v>Posgrado</v>
      </c>
      <c r="K172" s="98" t="s">
        <v>397</v>
      </c>
      <c r="L172" s="98"/>
    </row>
    <row r="173" spans="3:12" x14ac:dyDescent="0.25">
      <c r="C173" s="109" t="s">
        <v>79</v>
      </c>
      <c r="D173" s="150"/>
      <c r="E173" s="100">
        <v>2000</v>
      </c>
      <c r="F173" s="97">
        <f t="shared" si="12"/>
        <v>0</v>
      </c>
      <c r="G173" s="164"/>
      <c r="H173" s="110" t="s">
        <v>1012</v>
      </c>
      <c r="I173" s="110" t="str">
        <f>VLOOKUP(H173,Presupuesto!$B$11:$C$565,2,0)</f>
        <v>EQUIPO DE COMPUTACION</v>
      </c>
      <c r="J173" s="98" t="str">
        <f t="shared" si="13"/>
        <v>Posgrado</v>
      </c>
      <c r="K173" s="98" t="s">
        <v>393</v>
      </c>
      <c r="L173" s="98"/>
    </row>
    <row r="174" spans="3:12" x14ac:dyDescent="0.25">
      <c r="C174" s="109" t="s">
        <v>1480</v>
      </c>
      <c r="D174" s="150"/>
      <c r="E174" s="100">
        <v>1500</v>
      </c>
      <c r="F174" s="97">
        <f t="shared" si="12"/>
        <v>0</v>
      </c>
      <c r="G174" s="164"/>
      <c r="H174" s="110" t="s">
        <v>944</v>
      </c>
      <c r="I174" s="110" t="str">
        <f>VLOOKUP(H174,Presupuesto!$B$11:$C$565,2,0)</f>
        <v>UTILES Y MATERIALES ELECTRICOS</v>
      </c>
      <c r="J174" s="98" t="str">
        <f t="shared" si="13"/>
        <v>Posgrado</v>
      </c>
      <c r="K174" s="98" t="s">
        <v>393</v>
      </c>
      <c r="L174" s="98"/>
    </row>
    <row r="175" spans="3:12" x14ac:dyDescent="0.25">
      <c r="C175" s="109" t="s">
        <v>80</v>
      </c>
      <c r="D175" s="150"/>
      <c r="E175" s="100">
        <v>1500</v>
      </c>
      <c r="F175" s="97">
        <f t="shared" si="12"/>
        <v>0</v>
      </c>
      <c r="G175" s="164"/>
      <c r="H175" s="110" t="s">
        <v>1012</v>
      </c>
      <c r="I175" s="110" t="str">
        <f>VLOOKUP(H175,Presupuesto!$B$11:$C$565,2,0)</f>
        <v>EQUIPO DE COMPUTACION</v>
      </c>
      <c r="J175" s="98" t="str">
        <f t="shared" si="13"/>
        <v>Posgrado</v>
      </c>
      <c r="K175" s="98" t="s">
        <v>393</v>
      </c>
      <c r="L175" s="98"/>
    </row>
    <row r="176" spans="3:12" x14ac:dyDescent="0.25">
      <c r="C176" s="109" t="s">
        <v>81</v>
      </c>
      <c r="D176" s="150"/>
      <c r="E176" s="100">
        <v>500</v>
      </c>
      <c r="F176" s="97">
        <f t="shared" si="12"/>
        <v>0</v>
      </c>
      <c r="G176" s="164"/>
      <c r="H176" s="110" t="s">
        <v>953</v>
      </c>
      <c r="I176" s="110" t="str">
        <f>VLOOKUP(H176,Presupuesto!$B$11:$C$565,2,0)</f>
        <v>OTROS RESPUESTOS Y ACCESORIOS MENORES</v>
      </c>
      <c r="J176" s="98" t="str">
        <f t="shared" si="13"/>
        <v>Posgrado</v>
      </c>
      <c r="K176" s="98" t="s">
        <v>393</v>
      </c>
      <c r="L176" s="98"/>
    </row>
    <row r="177" spans="3:12" ht="15.75" thickBot="1" x14ac:dyDescent="0.3">
      <c r="C177" s="102" t="s">
        <v>82</v>
      </c>
      <c r="D177" s="158"/>
      <c r="E177" s="104">
        <v>20</v>
      </c>
      <c r="F177" s="105">
        <f t="shared" si="12"/>
        <v>0</v>
      </c>
      <c r="G177" s="161"/>
      <c r="H177" s="106" t="s">
        <v>953</v>
      </c>
      <c r="I177" s="106" t="str">
        <f>VLOOKUP(H177,Presupuesto!$B$11:$C$565,2,0)</f>
        <v>OTROS RESPUESTOS Y ACCESORIOS MENORES</v>
      </c>
      <c r="J177" s="106" t="str">
        <f t="shared" si="13"/>
        <v>Posgrado</v>
      </c>
      <c r="K177" s="124" t="s">
        <v>392</v>
      </c>
      <c r="L177" s="124"/>
    </row>
    <row r="179" spans="3:12" ht="15.75" thickBot="1" x14ac:dyDescent="0.3"/>
    <row r="180" spans="3:12" ht="15.75" thickBot="1" x14ac:dyDescent="0.3">
      <c r="C180" s="29" t="s">
        <v>43</v>
      </c>
      <c r="D180" s="108">
        <f>SUM(F187:F200)</f>
        <v>0</v>
      </c>
      <c r="F180" s="70"/>
      <c r="G180" s="79"/>
      <c r="H180" s="70"/>
      <c r="I180" s="70"/>
    </row>
    <row r="181" spans="3:12" x14ac:dyDescent="0.25">
      <c r="C181" s="70"/>
      <c r="D181" s="31"/>
      <c r="E181" s="93"/>
      <c r="F181" s="93"/>
      <c r="G181" s="93"/>
      <c r="H181" s="76"/>
      <c r="I181" s="76"/>
      <c r="J181" s="76"/>
      <c r="K181" s="112"/>
    </row>
    <row r="182" spans="3:12" x14ac:dyDescent="0.25">
      <c r="C182" s="70"/>
      <c r="D182" s="31"/>
      <c r="E182" s="93"/>
      <c r="F182" s="93"/>
      <c r="G182" s="93"/>
      <c r="H182" s="76"/>
      <c r="I182" s="76"/>
      <c r="J182" s="76"/>
      <c r="K182" s="112"/>
    </row>
    <row r="183" spans="3:12" ht="15.75" x14ac:dyDescent="0.25">
      <c r="C183" s="201" t="s">
        <v>390</v>
      </c>
      <c r="D183" s="368"/>
      <c r="E183" s="93"/>
      <c r="F183" s="93"/>
      <c r="G183" s="93"/>
      <c r="H183" s="76"/>
      <c r="I183" s="76"/>
      <c r="J183" s="76"/>
      <c r="K183" s="112"/>
    </row>
    <row r="184" spans="3:12" ht="18.75" x14ac:dyDescent="0.25">
      <c r="C184" s="209" t="e">
        <f>IFERROR(VLOOKUP(D183,'1. Desarrollo e Innov. Curricu.'!$F:$G,2,FALSE),IFERROR(VLOOKUP(D183,'2. Investigación Científica'!$F:$G,2,FALSE),IFERROR(VLOOKUP(D183,'3. Vinculación Univ. Sociedad'!$F:$G,2,FALSE),IFERROR(VLOOKUP(D183,'4. Docencia y Profesorado Univ.'!$F:$G,2,FALSE),IFERROR(VLOOKUP(D183,'5. Estudiantes y Graduados'!$F:$G,2,FALSE),IFERROR(VLOOKUP(D183,'11. Gestion Administrativa'!$F:$G,2,FALSE),IFERROR(VLOOKUP(D183,'13. Gestión Académica'!$F:$G,2,FALSE),IFERROR(VLOOKUP(D183,'9. Asegura. de la Calid. y M'!$F:$G,2,FALSE),IFERROR(VLOOKUP(D183,'6. Gestión del Conocimiento'!$F:$G,2,FALSE),IFERROR(VLOOKUP(D183,'15. Gobernabilidad y Proceso...'!$F:$G,2,FALSE),IFERROR(VLOOKUP(D183,'12. Gestión del Talento Humano'!$F:$G,2,FALSE),IFERROR(VLOOKUP(D183,'14. Internacional... de la E.S.'!$F:$G,2,FALSE),IFERROR(VLOOKUP(D183,'10. Posgrado'!$F:$G,2,FALSE),IFERROR(VLOOKUP(D183,'16. Desa. del Sistema Educ.Sup.'!$F:$G,2,FALSE),IFERROR(VLOOKUP(D183,'8. Cultura de Inno. Insti...'!$F:$G,2,FALSE),VLOOKUP(D183,'7. Lo Esencial de la Reforma U.'!$F:$G,2,0))))))))))))))))</f>
        <v>#N/A</v>
      </c>
      <c r="D184" s="31"/>
      <c r="E184" s="93"/>
      <c r="F184" s="93"/>
      <c r="G184" s="93"/>
      <c r="H184" s="76"/>
      <c r="I184" s="76"/>
      <c r="J184" s="76"/>
      <c r="K184" s="112"/>
    </row>
    <row r="185" spans="3:12" x14ac:dyDescent="0.25">
      <c r="F185" s="93"/>
      <c r="G185" s="76"/>
      <c r="H185" s="76"/>
      <c r="I185" s="76"/>
    </row>
    <row r="186" spans="3:12" ht="30.75" thickBot="1" x14ac:dyDescent="0.3">
      <c r="C186" s="148" t="s">
        <v>44</v>
      </c>
      <c r="D186" s="148" t="s">
        <v>55</v>
      </c>
      <c r="E186" s="148" t="s">
        <v>57</v>
      </c>
      <c r="F186" s="149" t="s">
        <v>27</v>
      </c>
      <c r="G186" s="149" t="s">
        <v>130</v>
      </c>
      <c r="H186" s="148" t="s">
        <v>46</v>
      </c>
      <c r="I186" s="148" t="s">
        <v>131</v>
      </c>
      <c r="J186" s="148" t="s">
        <v>408</v>
      </c>
      <c r="K186" s="148" t="s">
        <v>409</v>
      </c>
      <c r="L186" s="148" t="s">
        <v>462</v>
      </c>
    </row>
    <row r="187" spans="3:12" ht="15.75" thickBot="1" x14ac:dyDescent="0.3">
      <c r="C187" s="304" t="s">
        <v>1337</v>
      </c>
      <c r="D187" s="157"/>
      <c r="E187" s="96">
        <f>HLOOKUP($C187,$CB$2:$CE$3,2,0)</f>
        <v>15000</v>
      </c>
      <c r="F187" s="97">
        <f>D187*E187</f>
        <v>0</v>
      </c>
      <c r="G187" s="164"/>
      <c r="H187" s="98" t="s">
        <v>1012</v>
      </c>
      <c r="I187" s="98" t="str">
        <f>VLOOKUP(H187,Presupuesto!$B$11:$C$565,2,0)</f>
        <v>EQUIPO DE COMPUTACION</v>
      </c>
      <c r="J187" s="217" t="s">
        <v>1452</v>
      </c>
      <c r="K187" s="98" t="s">
        <v>392</v>
      </c>
      <c r="L187" s="98"/>
    </row>
    <row r="188" spans="3:12" x14ac:dyDescent="0.25">
      <c r="C188" s="304" t="s">
        <v>1335</v>
      </c>
      <c r="D188" s="150"/>
      <c r="E188" s="96">
        <f>HLOOKUP($C188,$CB$2:$CE$3,2,0)</f>
        <v>35000</v>
      </c>
      <c r="F188" s="97">
        <f>D188*E188</f>
        <v>0</v>
      </c>
      <c r="G188" s="164"/>
      <c r="H188" s="101" t="s">
        <v>1012</v>
      </c>
      <c r="I188" s="101" t="str">
        <f>VLOOKUP(H188,Presupuesto!$B$11:$C$565,2,0)</f>
        <v>EQUIPO DE COMPUTACION</v>
      </c>
      <c r="J188" s="98" t="str">
        <f>$J$187</f>
        <v>Posgrado</v>
      </c>
      <c r="K188" s="98" t="s">
        <v>410</v>
      </c>
      <c r="L188" s="98"/>
    </row>
    <row r="189" spans="3:12" x14ac:dyDescent="0.25">
      <c r="C189" s="99" t="s">
        <v>73</v>
      </c>
      <c r="D189" s="150"/>
      <c r="E189" s="100">
        <v>4000</v>
      </c>
      <c r="F189" s="97">
        <f t="shared" ref="F189:F200" si="14">D189*E189</f>
        <v>0</v>
      </c>
      <c r="G189" s="164"/>
      <c r="H189" s="101" t="s">
        <v>984</v>
      </c>
      <c r="I189" s="101" t="str">
        <f>VLOOKUP(H189,Presupuesto!$B$11:$C$565,2,0)</f>
        <v>EQUIPOS VARIOS DE OFICINA</v>
      </c>
      <c r="J189" s="98" t="str">
        <f t="shared" ref="J189:J200" si="15">$J$187</f>
        <v>Posgrado</v>
      </c>
      <c r="K189" s="98" t="s">
        <v>393</v>
      </c>
      <c r="L189" s="98"/>
    </row>
    <row r="190" spans="3:12" x14ac:dyDescent="0.25">
      <c r="C190" s="99" t="s">
        <v>74</v>
      </c>
      <c r="D190" s="150"/>
      <c r="E190" s="100">
        <v>8000</v>
      </c>
      <c r="F190" s="97">
        <f t="shared" si="14"/>
        <v>0</v>
      </c>
      <c r="G190" s="164"/>
      <c r="H190" s="101" t="s">
        <v>1012</v>
      </c>
      <c r="I190" s="101" t="str">
        <f>VLOOKUP(H190,Presupuesto!$B$11:$C$565,2,0)</f>
        <v>EQUIPO DE COMPUTACION</v>
      </c>
      <c r="J190" s="98" t="str">
        <f t="shared" si="15"/>
        <v>Posgrado</v>
      </c>
      <c r="K190" s="98" t="s">
        <v>393</v>
      </c>
      <c r="L190" s="98"/>
    </row>
    <row r="191" spans="3:12" x14ac:dyDescent="0.25">
      <c r="C191" s="99" t="s">
        <v>75</v>
      </c>
      <c r="D191" s="150"/>
      <c r="E191" s="100">
        <v>5000</v>
      </c>
      <c r="F191" s="97">
        <f t="shared" si="14"/>
        <v>0</v>
      </c>
      <c r="G191" s="164"/>
      <c r="H191" s="101" t="s">
        <v>1012</v>
      </c>
      <c r="I191" s="101" t="str">
        <f>VLOOKUP(H191,Presupuesto!$B$11:$C$565,2,0)</f>
        <v>EQUIPO DE COMPUTACION</v>
      </c>
      <c r="J191" s="98" t="str">
        <f t="shared" si="15"/>
        <v>Posgrado</v>
      </c>
      <c r="K191" s="98" t="s">
        <v>393</v>
      </c>
      <c r="L191" s="98"/>
    </row>
    <row r="192" spans="3:12" x14ac:dyDescent="0.25">
      <c r="C192" s="99" t="s">
        <v>35</v>
      </c>
      <c r="D192" s="150"/>
      <c r="E192" s="100">
        <v>13000</v>
      </c>
      <c r="F192" s="97">
        <f t="shared" si="14"/>
        <v>0</v>
      </c>
      <c r="G192" s="164"/>
      <c r="H192" s="101" t="s">
        <v>998</v>
      </c>
      <c r="I192" s="101" t="str">
        <f>VLOOKUP(H192,Presupuesto!$B$11:$C$565,2,0)</f>
        <v>EQUIPO DE TRANSPORTE TRACCION Y ELEVACION</v>
      </c>
      <c r="J192" s="98" t="str">
        <f t="shared" si="15"/>
        <v>Posgrado</v>
      </c>
      <c r="K192" s="98" t="s">
        <v>393</v>
      </c>
      <c r="L192" s="98"/>
    </row>
    <row r="193" spans="3:12" x14ac:dyDescent="0.25">
      <c r="C193" s="99" t="s">
        <v>76</v>
      </c>
      <c r="D193" s="150"/>
      <c r="E193" s="100">
        <v>15000</v>
      </c>
      <c r="F193" s="97">
        <f t="shared" si="14"/>
        <v>0</v>
      </c>
      <c r="G193" s="164"/>
      <c r="H193" s="101" t="s">
        <v>998</v>
      </c>
      <c r="I193" s="101" t="str">
        <f>VLOOKUP(H193,Presupuesto!$B$11:$C$565,2,0)</f>
        <v>EQUIPO DE TRANSPORTE TRACCION Y ELEVACION</v>
      </c>
      <c r="J193" s="98" t="str">
        <f t="shared" si="15"/>
        <v>Posgrado</v>
      </c>
      <c r="K193" s="98" t="s">
        <v>393</v>
      </c>
      <c r="L193" s="98"/>
    </row>
    <row r="194" spans="3:12" x14ac:dyDescent="0.25">
      <c r="C194" s="99" t="s">
        <v>77</v>
      </c>
      <c r="D194" s="150"/>
      <c r="E194" s="100">
        <v>10000</v>
      </c>
      <c r="F194" s="97">
        <f t="shared" si="14"/>
        <v>0</v>
      </c>
      <c r="G194" s="164"/>
      <c r="H194" s="101" t="s">
        <v>998</v>
      </c>
      <c r="I194" s="101" t="str">
        <f>VLOOKUP(H194,Presupuesto!$B$11:$C$565,2,0)</f>
        <v>EQUIPO DE TRANSPORTE TRACCION Y ELEVACION</v>
      </c>
      <c r="J194" s="98" t="str">
        <f t="shared" si="15"/>
        <v>Posgrado</v>
      </c>
      <c r="K194" s="98" t="s">
        <v>401</v>
      </c>
      <c r="L194" s="98"/>
    </row>
    <row r="195" spans="3:12" x14ac:dyDescent="0.25">
      <c r="C195" s="99" t="s">
        <v>78</v>
      </c>
      <c r="D195" s="150"/>
      <c r="E195" s="100">
        <v>10000</v>
      </c>
      <c r="F195" s="97">
        <f t="shared" si="14"/>
        <v>0</v>
      </c>
      <c r="G195" s="164"/>
      <c r="H195" s="101" t="s">
        <v>1044</v>
      </c>
      <c r="I195" s="101" t="str">
        <f>VLOOKUP(H195,Presupuesto!$B$11:$C$565,2,0)</f>
        <v>APLICACIONES INFORMATICAS</v>
      </c>
      <c r="J195" s="98" t="str">
        <f t="shared" si="15"/>
        <v>Posgrado</v>
      </c>
      <c r="K195" s="98" t="s">
        <v>397</v>
      </c>
      <c r="L195" s="98"/>
    </row>
    <row r="196" spans="3:12" x14ac:dyDescent="0.25">
      <c r="C196" s="109" t="s">
        <v>79</v>
      </c>
      <c r="D196" s="150"/>
      <c r="E196" s="100">
        <v>2000</v>
      </c>
      <c r="F196" s="97">
        <f t="shared" si="14"/>
        <v>0</v>
      </c>
      <c r="G196" s="164"/>
      <c r="H196" s="110" t="s">
        <v>1012</v>
      </c>
      <c r="I196" s="110" t="str">
        <f>VLOOKUP(H196,Presupuesto!$B$11:$C$565,2,0)</f>
        <v>EQUIPO DE COMPUTACION</v>
      </c>
      <c r="J196" s="98" t="str">
        <f t="shared" si="15"/>
        <v>Posgrado</v>
      </c>
      <c r="K196" s="98" t="s">
        <v>393</v>
      </c>
      <c r="L196" s="98"/>
    </row>
    <row r="197" spans="3:12" x14ac:dyDescent="0.25">
      <c r="C197" s="109" t="s">
        <v>1480</v>
      </c>
      <c r="D197" s="150"/>
      <c r="E197" s="100">
        <v>1500</v>
      </c>
      <c r="F197" s="97">
        <f t="shared" si="14"/>
        <v>0</v>
      </c>
      <c r="G197" s="164"/>
      <c r="H197" s="110" t="s">
        <v>944</v>
      </c>
      <c r="I197" s="110" t="str">
        <f>VLOOKUP(H197,Presupuesto!$B$11:$C$565,2,0)</f>
        <v>UTILES Y MATERIALES ELECTRICOS</v>
      </c>
      <c r="J197" s="98" t="str">
        <f t="shared" si="15"/>
        <v>Posgrado</v>
      </c>
      <c r="K197" s="98" t="s">
        <v>393</v>
      </c>
      <c r="L197" s="98"/>
    </row>
    <row r="198" spans="3:12" x14ac:dyDescent="0.25">
      <c r="C198" s="109" t="s">
        <v>80</v>
      </c>
      <c r="D198" s="150"/>
      <c r="E198" s="100">
        <v>1500</v>
      </c>
      <c r="F198" s="97">
        <f t="shared" si="14"/>
        <v>0</v>
      </c>
      <c r="G198" s="164"/>
      <c r="H198" s="110" t="s">
        <v>1012</v>
      </c>
      <c r="I198" s="110" t="str">
        <f>VLOOKUP(H198,Presupuesto!$B$11:$C$565,2,0)</f>
        <v>EQUIPO DE COMPUTACION</v>
      </c>
      <c r="J198" s="98" t="str">
        <f t="shared" si="15"/>
        <v>Posgrado</v>
      </c>
      <c r="K198" s="98" t="s">
        <v>393</v>
      </c>
      <c r="L198" s="98"/>
    </row>
    <row r="199" spans="3:12" x14ac:dyDescent="0.25">
      <c r="C199" s="109" t="s">
        <v>81</v>
      </c>
      <c r="D199" s="150"/>
      <c r="E199" s="100">
        <v>500</v>
      </c>
      <c r="F199" s="97">
        <f t="shared" si="14"/>
        <v>0</v>
      </c>
      <c r="G199" s="164"/>
      <c r="H199" s="110" t="s">
        <v>953</v>
      </c>
      <c r="I199" s="110" t="str">
        <f>VLOOKUP(H199,Presupuesto!$B$11:$C$565,2,0)</f>
        <v>OTROS RESPUESTOS Y ACCESORIOS MENORES</v>
      </c>
      <c r="J199" s="98" t="str">
        <f t="shared" si="15"/>
        <v>Posgrado</v>
      </c>
      <c r="K199" s="98" t="s">
        <v>393</v>
      </c>
      <c r="L199" s="98"/>
    </row>
    <row r="200" spans="3:12" ht="15.75" thickBot="1" x14ac:dyDescent="0.3">
      <c r="C200" s="102" t="s">
        <v>82</v>
      </c>
      <c r="D200" s="158"/>
      <c r="E200" s="104">
        <v>20</v>
      </c>
      <c r="F200" s="105">
        <f t="shared" si="14"/>
        <v>0</v>
      </c>
      <c r="G200" s="161"/>
      <c r="H200" s="106" t="s">
        <v>953</v>
      </c>
      <c r="I200" s="106" t="str">
        <f>VLOOKUP(H200,Presupuesto!$B$11:$C$565,2,0)</f>
        <v>OTROS RESPUESTOS Y ACCESORIOS MENORES</v>
      </c>
      <c r="J200" s="106" t="str">
        <f t="shared" si="15"/>
        <v>Posgrado</v>
      </c>
      <c r="K200" s="124" t="s">
        <v>392</v>
      </c>
      <c r="L200" s="124"/>
    </row>
    <row r="201" spans="3:12" x14ac:dyDescent="0.25">
      <c r="F201" s="93"/>
      <c r="G201" s="76"/>
      <c r="H201" s="76"/>
      <c r="I201" s="76"/>
    </row>
    <row r="202" spans="3:12" ht="15.75" thickBot="1" x14ac:dyDescent="0.3"/>
    <row r="203" spans="3:12" ht="15.75" thickBot="1" x14ac:dyDescent="0.3">
      <c r="C203" s="29" t="s">
        <v>43</v>
      </c>
      <c r="D203" s="108">
        <f>SUM(F210:F223)</f>
        <v>0</v>
      </c>
      <c r="F203" s="70"/>
      <c r="G203" s="79"/>
      <c r="H203" s="70"/>
      <c r="I203" s="70"/>
    </row>
    <row r="204" spans="3:12" x14ac:dyDescent="0.25">
      <c r="C204" s="70"/>
      <c r="D204" s="31"/>
      <c r="E204" s="93"/>
      <c r="F204" s="93"/>
      <c r="G204" s="93"/>
      <c r="H204" s="76"/>
      <c r="I204" s="76"/>
      <c r="J204" s="76"/>
      <c r="K204" s="112"/>
    </row>
    <row r="205" spans="3:12" x14ac:dyDescent="0.25">
      <c r="C205" s="70"/>
      <c r="D205" s="31"/>
      <c r="E205" s="93"/>
      <c r="F205" s="93"/>
      <c r="G205" s="93"/>
      <c r="H205" s="76"/>
      <c r="I205" s="76"/>
      <c r="J205" s="76"/>
      <c r="K205" s="112"/>
    </row>
    <row r="206" spans="3:12" ht="15.75" x14ac:dyDescent="0.25">
      <c r="C206" s="201" t="s">
        <v>390</v>
      </c>
      <c r="D206" s="368"/>
      <c r="E206" s="93"/>
      <c r="F206" s="93"/>
      <c r="G206" s="93"/>
      <c r="H206" s="76"/>
      <c r="I206" s="76"/>
      <c r="J206" s="76"/>
      <c r="K206" s="112"/>
    </row>
    <row r="207" spans="3:12" ht="18.75" x14ac:dyDescent="0.25">
      <c r="C207" s="209" t="e">
        <f>IFERROR(VLOOKUP(D206,'1. Desarrollo e Innov. Curricu.'!$F:$G,2,FALSE),IFERROR(VLOOKUP(D206,'2. Investigación Científica'!$F:$G,2,FALSE),IFERROR(VLOOKUP(D206,'3. Vinculación Univ. Sociedad'!$F:$G,2,FALSE),IFERROR(VLOOKUP(D206,'4. Docencia y Profesorado Univ.'!$F:$G,2,FALSE),IFERROR(VLOOKUP(D206,'5. Estudiantes y Graduados'!$F:$G,2,FALSE),IFERROR(VLOOKUP(D206,'11. Gestion Administrativa'!$F:$G,2,FALSE),IFERROR(VLOOKUP(D206,'13. Gestión Académica'!$F:$G,2,FALSE),IFERROR(VLOOKUP(D206,'9. Asegura. de la Calid. y M'!$F:$G,2,FALSE),IFERROR(VLOOKUP(D206,'6. Gestión del Conocimiento'!$F:$G,2,FALSE),IFERROR(VLOOKUP(D206,'15. Gobernabilidad y Proceso...'!$F:$G,2,FALSE),IFERROR(VLOOKUP(D206,'12. Gestión del Talento Humano'!$F:$G,2,FALSE),IFERROR(VLOOKUP(D206,'14. Internacional... de la E.S.'!$F:$G,2,FALSE),IFERROR(VLOOKUP(D206,'10. Posgrado'!$F:$G,2,FALSE),IFERROR(VLOOKUP(D206,'16. Desa. del Sistema Educ.Sup.'!$F:$G,2,FALSE),IFERROR(VLOOKUP(D206,'8. Cultura de Inno. Insti...'!$F:$G,2,FALSE),VLOOKUP(D206,'7. Lo Esencial de la Reforma U.'!$F:$G,2,0))))))))))))))))</f>
        <v>#N/A</v>
      </c>
      <c r="D207" s="31"/>
      <c r="E207" s="93"/>
      <c r="F207" s="93"/>
      <c r="G207" s="93"/>
      <c r="H207" s="76"/>
      <c r="I207" s="76"/>
      <c r="J207" s="76"/>
      <c r="K207" s="112"/>
    </row>
    <row r="208" spans="3:12" x14ac:dyDescent="0.25">
      <c r="F208" s="93"/>
      <c r="G208" s="76"/>
      <c r="H208" s="76"/>
      <c r="I208" s="76"/>
    </row>
    <row r="209" spans="3:12" ht="30.75" thickBot="1" x14ac:dyDescent="0.3">
      <c r="C209" s="148" t="s">
        <v>44</v>
      </c>
      <c r="D209" s="148" t="s">
        <v>55</v>
      </c>
      <c r="E209" s="148" t="s">
        <v>57</v>
      </c>
      <c r="F209" s="149" t="s">
        <v>27</v>
      </c>
      <c r="G209" s="149" t="s">
        <v>130</v>
      </c>
      <c r="H209" s="148" t="s">
        <v>46</v>
      </c>
      <c r="I209" s="148" t="s">
        <v>131</v>
      </c>
      <c r="J209" s="148" t="s">
        <v>408</v>
      </c>
      <c r="K209" s="148" t="s">
        <v>409</v>
      </c>
      <c r="L209" s="148" t="s">
        <v>462</v>
      </c>
    </row>
    <row r="210" spans="3:12" ht="15.75" thickBot="1" x14ac:dyDescent="0.3">
      <c r="C210" s="304" t="s">
        <v>1337</v>
      </c>
      <c r="D210" s="157"/>
      <c r="E210" s="96">
        <f>HLOOKUP($C210,$CB$2:$CE$3,2,0)</f>
        <v>15000</v>
      </c>
      <c r="F210" s="97">
        <f>D210*E210</f>
        <v>0</v>
      </c>
      <c r="G210" s="164"/>
      <c r="H210" s="98" t="s">
        <v>1012</v>
      </c>
      <c r="I210" s="98" t="str">
        <f>VLOOKUP(H210,Presupuesto!$B$11:$C$565,2,0)</f>
        <v>EQUIPO DE COMPUTACION</v>
      </c>
      <c r="J210" s="217" t="s">
        <v>1452</v>
      </c>
      <c r="K210" s="98" t="s">
        <v>392</v>
      </c>
      <c r="L210" s="98"/>
    </row>
    <row r="211" spans="3:12" x14ac:dyDescent="0.25">
      <c r="C211" s="304" t="s">
        <v>1335</v>
      </c>
      <c r="D211" s="150"/>
      <c r="E211" s="96">
        <f>HLOOKUP($C211,$CB$2:$CE$3,2,0)</f>
        <v>35000</v>
      </c>
      <c r="F211" s="97">
        <f>D211*E211</f>
        <v>0</v>
      </c>
      <c r="G211" s="164"/>
      <c r="H211" s="101" t="s">
        <v>1012</v>
      </c>
      <c r="I211" s="101" t="str">
        <f>VLOOKUP(H211,Presupuesto!$B$11:$C$565,2,0)</f>
        <v>EQUIPO DE COMPUTACION</v>
      </c>
      <c r="J211" s="98" t="str">
        <f>$J$210</f>
        <v>Posgrado</v>
      </c>
      <c r="K211" s="98" t="s">
        <v>410</v>
      </c>
      <c r="L211" s="98"/>
    </row>
    <row r="212" spans="3:12" x14ac:dyDescent="0.25">
      <c r="C212" s="99" t="s">
        <v>73</v>
      </c>
      <c r="D212" s="150"/>
      <c r="E212" s="100">
        <v>4000</v>
      </c>
      <c r="F212" s="97">
        <f t="shared" ref="F212:F223" si="16">D212*E212</f>
        <v>0</v>
      </c>
      <c r="G212" s="164"/>
      <c r="H212" s="101" t="s">
        <v>984</v>
      </c>
      <c r="I212" s="101" t="str">
        <f>VLOOKUP(H212,Presupuesto!$B$11:$C$565,2,0)</f>
        <v>EQUIPOS VARIOS DE OFICINA</v>
      </c>
      <c r="J212" s="98" t="str">
        <f t="shared" ref="J212:J223" si="17">$J$210</f>
        <v>Posgrado</v>
      </c>
      <c r="K212" s="98" t="s">
        <v>393</v>
      </c>
      <c r="L212" s="98"/>
    </row>
    <row r="213" spans="3:12" x14ac:dyDescent="0.25">
      <c r="C213" s="99" t="s">
        <v>74</v>
      </c>
      <c r="D213" s="150"/>
      <c r="E213" s="100">
        <v>8000</v>
      </c>
      <c r="F213" s="97">
        <f t="shared" si="16"/>
        <v>0</v>
      </c>
      <c r="G213" s="164"/>
      <c r="H213" s="101" t="s">
        <v>1012</v>
      </c>
      <c r="I213" s="101" t="str">
        <f>VLOOKUP(H213,Presupuesto!$B$11:$C$565,2,0)</f>
        <v>EQUIPO DE COMPUTACION</v>
      </c>
      <c r="J213" s="98" t="str">
        <f t="shared" si="17"/>
        <v>Posgrado</v>
      </c>
      <c r="K213" s="98" t="s">
        <v>393</v>
      </c>
      <c r="L213" s="98"/>
    </row>
    <row r="214" spans="3:12" x14ac:dyDescent="0.25">
      <c r="C214" s="99" t="s">
        <v>75</v>
      </c>
      <c r="D214" s="150"/>
      <c r="E214" s="100">
        <v>5000</v>
      </c>
      <c r="F214" s="97">
        <f t="shared" si="16"/>
        <v>0</v>
      </c>
      <c r="G214" s="164"/>
      <c r="H214" s="101" t="s">
        <v>1012</v>
      </c>
      <c r="I214" s="101" t="str">
        <f>VLOOKUP(H214,Presupuesto!$B$11:$C$565,2,0)</f>
        <v>EQUIPO DE COMPUTACION</v>
      </c>
      <c r="J214" s="98" t="str">
        <f t="shared" si="17"/>
        <v>Posgrado</v>
      </c>
      <c r="K214" s="98" t="s">
        <v>393</v>
      </c>
      <c r="L214" s="98"/>
    </row>
    <row r="215" spans="3:12" x14ac:dyDescent="0.25">
      <c r="C215" s="99" t="s">
        <v>35</v>
      </c>
      <c r="D215" s="150"/>
      <c r="E215" s="100">
        <v>13000</v>
      </c>
      <c r="F215" s="97">
        <f t="shared" si="16"/>
        <v>0</v>
      </c>
      <c r="G215" s="164"/>
      <c r="H215" s="101" t="s">
        <v>998</v>
      </c>
      <c r="I215" s="101" t="str">
        <f>VLOOKUP(H215,Presupuesto!$B$11:$C$565,2,0)</f>
        <v>EQUIPO DE TRANSPORTE TRACCION Y ELEVACION</v>
      </c>
      <c r="J215" s="98" t="str">
        <f t="shared" si="17"/>
        <v>Posgrado</v>
      </c>
      <c r="K215" s="98" t="s">
        <v>393</v>
      </c>
      <c r="L215" s="98"/>
    </row>
    <row r="216" spans="3:12" x14ac:dyDescent="0.25">
      <c r="C216" s="99" t="s">
        <v>76</v>
      </c>
      <c r="D216" s="150"/>
      <c r="E216" s="100">
        <v>15000</v>
      </c>
      <c r="F216" s="97">
        <f t="shared" si="16"/>
        <v>0</v>
      </c>
      <c r="G216" s="164"/>
      <c r="H216" s="101" t="s">
        <v>998</v>
      </c>
      <c r="I216" s="101" t="str">
        <f>VLOOKUP(H216,Presupuesto!$B$11:$C$565,2,0)</f>
        <v>EQUIPO DE TRANSPORTE TRACCION Y ELEVACION</v>
      </c>
      <c r="J216" s="98" t="str">
        <f t="shared" si="17"/>
        <v>Posgrado</v>
      </c>
      <c r="K216" s="98" t="s">
        <v>393</v>
      </c>
      <c r="L216" s="98"/>
    </row>
    <row r="217" spans="3:12" x14ac:dyDescent="0.25">
      <c r="C217" s="99" t="s">
        <v>77</v>
      </c>
      <c r="D217" s="150"/>
      <c r="E217" s="100">
        <v>10000</v>
      </c>
      <c r="F217" s="97">
        <f t="shared" si="16"/>
        <v>0</v>
      </c>
      <c r="G217" s="164"/>
      <c r="H217" s="101" t="s">
        <v>998</v>
      </c>
      <c r="I217" s="101" t="str">
        <f>VLOOKUP(H217,Presupuesto!$B$11:$C$565,2,0)</f>
        <v>EQUIPO DE TRANSPORTE TRACCION Y ELEVACION</v>
      </c>
      <c r="J217" s="98" t="str">
        <f t="shared" si="17"/>
        <v>Posgrado</v>
      </c>
      <c r="K217" s="98" t="s">
        <v>401</v>
      </c>
      <c r="L217" s="98"/>
    </row>
    <row r="218" spans="3:12" x14ac:dyDescent="0.25">
      <c r="C218" s="99" t="s">
        <v>78</v>
      </c>
      <c r="D218" s="150"/>
      <c r="E218" s="100">
        <v>10000</v>
      </c>
      <c r="F218" s="97">
        <f t="shared" si="16"/>
        <v>0</v>
      </c>
      <c r="G218" s="164"/>
      <c r="H218" s="101" t="s">
        <v>1044</v>
      </c>
      <c r="I218" s="101" t="str">
        <f>VLOOKUP(H218,Presupuesto!$B$11:$C$565,2,0)</f>
        <v>APLICACIONES INFORMATICAS</v>
      </c>
      <c r="J218" s="98" t="str">
        <f t="shared" si="17"/>
        <v>Posgrado</v>
      </c>
      <c r="K218" s="98" t="s">
        <v>397</v>
      </c>
      <c r="L218" s="98"/>
    </row>
    <row r="219" spans="3:12" x14ac:dyDescent="0.25">
      <c r="C219" s="109" t="s">
        <v>79</v>
      </c>
      <c r="D219" s="150"/>
      <c r="E219" s="100">
        <v>2000</v>
      </c>
      <c r="F219" s="97">
        <f t="shared" si="16"/>
        <v>0</v>
      </c>
      <c r="G219" s="164"/>
      <c r="H219" s="110" t="s">
        <v>1012</v>
      </c>
      <c r="I219" s="110" t="str">
        <f>VLOOKUP(H219,Presupuesto!$B$11:$C$565,2,0)</f>
        <v>EQUIPO DE COMPUTACION</v>
      </c>
      <c r="J219" s="98" t="str">
        <f t="shared" si="17"/>
        <v>Posgrado</v>
      </c>
      <c r="K219" s="98" t="s">
        <v>393</v>
      </c>
      <c r="L219" s="98"/>
    </row>
    <row r="220" spans="3:12" x14ac:dyDescent="0.25">
      <c r="C220" s="109" t="s">
        <v>1480</v>
      </c>
      <c r="D220" s="150"/>
      <c r="E220" s="100">
        <v>1500</v>
      </c>
      <c r="F220" s="97">
        <f t="shared" si="16"/>
        <v>0</v>
      </c>
      <c r="G220" s="164"/>
      <c r="H220" s="110" t="s">
        <v>944</v>
      </c>
      <c r="I220" s="110" t="str">
        <f>VLOOKUP(H220,Presupuesto!$B$11:$C$565,2,0)</f>
        <v>UTILES Y MATERIALES ELECTRICOS</v>
      </c>
      <c r="J220" s="98" t="str">
        <f t="shared" si="17"/>
        <v>Posgrado</v>
      </c>
      <c r="K220" s="98" t="s">
        <v>393</v>
      </c>
      <c r="L220" s="98"/>
    </row>
    <row r="221" spans="3:12" x14ac:dyDescent="0.25">
      <c r="C221" s="109" t="s">
        <v>80</v>
      </c>
      <c r="D221" s="150"/>
      <c r="E221" s="100">
        <v>1500</v>
      </c>
      <c r="F221" s="97">
        <f t="shared" si="16"/>
        <v>0</v>
      </c>
      <c r="G221" s="164"/>
      <c r="H221" s="110" t="s">
        <v>1012</v>
      </c>
      <c r="I221" s="110" t="str">
        <f>VLOOKUP(H221,Presupuesto!$B$11:$C$565,2,0)</f>
        <v>EQUIPO DE COMPUTACION</v>
      </c>
      <c r="J221" s="98" t="str">
        <f t="shared" si="17"/>
        <v>Posgrado</v>
      </c>
      <c r="K221" s="98" t="s">
        <v>393</v>
      </c>
      <c r="L221" s="98"/>
    </row>
    <row r="222" spans="3:12" x14ac:dyDescent="0.25">
      <c r="C222" s="109" t="s">
        <v>81</v>
      </c>
      <c r="D222" s="150"/>
      <c r="E222" s="100">
        <v>500</v>
      </c>
      <c r="F222" s="97">
        <f t="shared" si="16"/>
        <v>0</v>
      </c>
      <c r="G222" s="164"/>
      <c r="H222" s="110" t="s">
        <v>953</v>
      </c>
      <c r="I222" s="110" t="str">
        <f>VLOOKUP(H222,Presupuesto!$B$11:$C$565,2,0)</f>
        <v>OTROS RESPUESTOS Y ACCESORIOS MENORES</v>
      </c>
      <c r="J222" s="98" t="str">
        <f t="shared" si="17"/>
        <v>Posgrado</v>
      </c>
      <c r="K222" s="98" t="s">
        <v>393</v>
      </c>
      <c r="L222" s="98"/>
    </row>
    <row r="223" spans="3:12" ht="15.75" thickBot="1" x14ac:dyDescent="0.3">
      <c r="C223" s="102" t="s">
        <v>82</v>
      </c>
      <c r="D223" s="158"/>
      <c r="E223" s="104">
        <v>20</v>
      </c>
      <c r="F223" s="105">
        <f t="shared" si="16"/>
        <v>0</v>
      </c>
      <c r="G223" s="161"/>
      <c r="H223" s="106" t="s">
        <v>953</v>
      </c>
      <c r="I223" s="106" t="str">
        <f>VLOOKUP(H223,Presupuesto!$B$11:$C$565,2,0)</f>
        <v>OTROS RESPUESTOS Y ACCESORIOS MENORES</v>
      </c>
      <c r="J223" s="106" t="str">
        <f t="shared" si="17"/>
        <v>Posgrado</v>
      </c>
      <c r="K223" s="124" t="s">
        <v>392</v>
      </c>
      <c r="L223" s="124"/>
    </row>
    <row r="225" spans="3:12" ht="15.75" thickBot="1" x14ac:dyDescent="0.3"/>
    <row r="226" spans="3:12" ht="15.75" thickBot="1" x14ac:dyDescent="0.3">
      <c r="C226" s="29" t="s">
        <v>43</v>
      </c>
      <c r="D226" s="108">
        <f>SUM(F233:F246)</f>
        <v>0</v>
      </c>
      <c r="F226" s="70"/>
      <c r="G226" s="79"/>
      <c r="H226" s="70"/>
      <c r="I226" s="70"/>
    </row>
    <row r="227" spans="3:12" x14ac:dyDescent="0.25">
      <c r="C227" s="70"/>
      <c r="D227" s="31"/>
      <c r="E227" s="93"/>
      <c r="F227" s="93"/>
      <c r="G227" s="93"/>
      <c r="H227" s="76"/>
      <c r="I227" s="76"/>
      <c r="J227" s="76"/>
      <c r="K227" s="112"/>
    </row>
    <row r="228" spans="3:12" x14ac:dyDescent="0.25">
      <c r="C228" s="70"/>
      <c r="D228" s="31"/>
      <c r="E228" s="93"/>
      <c r="F228" s="93"/>
      <c r="G228" s="93"/>
      <c r="H228" s="76"/>
      <c r="I228" s="76"/>
      <c r="J228" s="76"/>
      <c r="K228" s="112"/>
    </row>
    <row r="229" spans="3:12" ht="15.75" x14ac:dyDescent="0.25">
      <c r="C229" s="201" t="s">
        <v>390</v>
      </c>
      <c r="D229" s="368"/>
      <c r="E229" s="93"/>
      <c r="F229" s="93"/>
      <c r="G229" s="93"/>
      <c r="H229" s="76"/>
      <c r="I229" s="76"/>
      <c r="J229" s="76"/>
      <c r="K229" s="112"/>
    </row>
    <row r="230" spans="3:12" ht="18.75" x14ac:dyDescent="0.25">
      <c r="C230" s="209" t="e">
        <f>IFERROR(VLOOKUP(D229,'1. Desarrollo e Innov. Curricu.'!$F:$G,2,FALSE),IFERROR(VLOOKUP(D229,'2. Investigación Científica'!$F:$G,2,FALSE),IFERROR(VLOOKUP(D229,'3. Vinculación Univ. Sociedad'!$F:$G,2,FALSE),IFERROR(VLOOKUP(D229,'4. Docencia y Profesorado Univ.'!$F:$G,2,FALSE),IFERROR(VLOOKUP(D229,'5. Estudiantes y Graduados'!$F:$G,2,FALSE),IFERROR(VLOOKUP(D229,'11. Gestion Administrativa'!$F:$G,2,FALSE),IFERROR(VLOOKUP(D229,'13. Gestión Académica'!$F:$G,2,FALSE),IFERROR(VLOOKUP(D229,'9. Asegura. de la Calid. y M'!$F:$G,2,FALSE),IFERROR(VLOOKUP(D229,'6. Gestión del Conocimiento'!$F:$G,2,FALSE),IFERROR(VLOOKUP(D229,'15. Gobernabilidad y Proceso...'!$F:$G,2,FALSE),IFERROR(VLOOKUP(D229,'12. Gestión del Talento Humano'!$F:$G,2,FALSE),IFERROR(VLOOKUP(D229,'14. Internacional... de la E.S.'!$F:$G,2,FALSE),IFERROR(VLOOKUP(D229,'10. Posgrado'!$F:$G,2,FALSE),IFERROR(VLOOKUP(D229,'16. Desa. del Sistema Educ.Sup.'!$F:$G,2,FALSE),IFERROR(VLOOKUP(D229,'8. Cultura de Inno. Insti...'!$F:$G,2,FALSE),VLOOKUP(D229,'7. Lo Esencial de la Reforma U.'!$F:$G,2,0))))))))))))))))</f>
        <v>#N/A</v>
      </c>
      <c r="D230" s="31"/>
      <c r="E230" s="93"/>
      <c r="F230" s="93"/>
      <c r="G230" s="93"/>
      <c r="H230" s="76"/>
      <c r="I230" s="76"/>
      <c r="J230" s="76"/>
      <c r="K230" s="112"/>
    </row>
    <row r="231" spans="3:12" x14ac:dyDescent="0.25">
      <c r="F231" s="93"/>
      <c r="G231" s="76"/>
      <c r="H231" s="76"/>
      <c r="I231" s="76"/>
    </row>
    <row r="232" spans="3:12" ht="30.75" thickBot="1" x14ac:dyDescent="0.3">
      <c r="C232" s="148" t="s">
        <v>44</v>
      </c>
      <c r="D232" s="148" t="s">
        <v>55</v>
      </c>
      <c r="E232" s="148" t="s">
        <v>57</v>
      </c>
      <c r="F232" s="149" t="s">
        <v>27</v>
      </c>
      <c r="G232" s="149" t="s">
        <v>130</v>
      </c>
      <c r="H232" s="148" t="s">
        <v>46</v>
      </c>
      <c r="I232" s="148" t="s">
        <v>131</v>
      </c>
      <c r="J232" s="148" t="s">
        <v>408</v>
      </c>
      <c r="K232" s="148" t="s">
        <v>409</v>
      </c>
      <c r="L232" s="148" t="s">
        <v>462</v>
      </c>
    </row>
    <row r="233" spans="3:12" ht="15.75" thickBot="1" x14ac:dyDescent="0.3">
      <c r="C233" s="304" t="s">
        <v>1337</v>
      </c>
      <c r="D233" s="157"/>
      <c r="E233" s="96">
        <f>HLOOKUP($C233,$CB$2:$CE$3,2,0)</f>
        <v>15000</v>
      </c>
      <c r="F233" s="97">
        <f>D233*E233</f>
        <v>0</v>
      </c>
      <c r="G233" s="164"/>
      <c r="H233" s="98" t="s">
        <v>1012</v>
      </c>
      <c r="I233" s="98" t="str">
        <f>VLOOKUP(H233,Presupuesto!$B$11:$C$565,2,0)</f>
        <v>EQUIPO DE COMPUTACION</v>
      </c>
      <c r="J233" s="217" t="s">
        <v>1452</v>
      </c>
      <c r="K233" s="98" t="s">
        <v>392</v>
      </c>
      <c r="L233" s="98"/>
    </row>
    <row r="234" spans="3:12" x14ac:dyDescent="0.25">
      <c r="C234" s="304" t="s">
        <v>1335</v>
      </c>
      <c r="D234" s="150"/>
      <c r="E234" s="96">
        <f>HLOOKUP($C234,$CB$2:$CE$3,2,0)</f>
        <v>35000</v>
      </c>
      <c r="F234" s="97">
        <f>D234*E234</f>
        <v>0</v>
      </c>
      <c r="G234" s="164"/>
      <c r="H234" s="101" t="s">
        <v>1012</v>
      </c>
      <c r="I234" s="101" t="str">
        <f>VLOOKUP(H234,Presupuesto!$B$11:$C$565,2,0)</f>
        <v>EQUIPO DE COMPUTACION</v>
      </c>
      <c r="J234" s="98" t="str">
        <f>$J$233</f>
        <v>Posgrado</v>
      </c>
      <c r="K234" s="98" t="s">
        <v>410</v>
      </c>
      <c r="L234" s="98"/>
    </row>
    <row r="235" spans="3:12" x14ac:dyDescent="0.25">
      <c r="C235" s="99" t="s">
        <v>73</v>
      </c>
      <c r="D235" s="150"/>
      <c r="E235" s="100">
        <v>4000</v>
      </c>
      <c r="F235" s="97">
        <f t="shared" ref="F235:F246" si="18">D235*E235</f>
        <v>0</v>
      </c>
      <c r="G235" s="164"/>
      <c r="H235" s="101" t="s">
        <v>984</v>
      </c>
      <c r="I235" s="101" t="str">
        <f>VLOOKUP(H235,Presupuesto!$B$11:$C$565,2,0)</f>
        <v>EQUIPOS VARIOS DE OFICINA</v>
      </c>
      <c r="J235" s="98" t="str">
        <f t="shared" ref="J235:J246" si="19">$J$233</f>
        <v>Posgrado</v>
      </c>
      <c r="K235" s="98" t="s">
        <v>393</v>
      </c>
      <c r="L235" s="98"/>
    </row>
    <row r="236" spans="3:12" x14ac:dyDescent="0.25">
      <c r="C236" s="99" t="s">
        <v>74</v>
      </c>
      <c r="D236" s="150"/>
      <c r="E236" s="100">
        <v>8000</v>
      </c>
      <c r="F236" s="97">
        <f t="shared" si="18"/>
        <v>0</v>
      </c>
      <c r="G236" s="164"/>
      <c r="H236" s="101" t="s">
        <v>1012</v>
      </c>
      <c r="I236" s="101" t="str">
        <f>VLOOKUP(H236,Presupuesto!$B$11:$C$565,2,0)</f>
        <v>EQUIPO DE COMPUTACION</v>
      </c>
      <c r="J236" s="98" t="str">
        <f t="shared" si="19"/>
        <v>Posgrado</v>
      </c>
      <c r="K236" s="98" t="s">
        <v>393</v>
      </c>
      <c r="L236" s="98"/>
    </row>
    <row r="237" spans="3:12" x14ac:dyDescent="0.25">
      <c r="C237" s="99" t="s">
        <v>75</v>
      </c>
      <c r="D237" s="150"/>
      <c r="E237" s="100">
        <v>5000</v>
      </c>
      <c r="F237" s="97">
        <f t="shared" si="18"/>
        <v>0</v>
      </c>
      <c r="G237" s="164"/>
      <c r="H237" s="101" t="s">
        <v>1012</v>
      </c>
      <c r="I237" s="101" t="str">
        <f>VLOOKUP(H237,Presupuesto!$B$11:$C$565,2,0)</f>
        <v>EQUIPO DE COMPUTACION</v>
      </c>
      <c r="J237" s="98" t="str">
        <f t="shared" si="19"/>
        <v>Posgrado</v>
      </c>
      <c r="K237" s="98" t="s">
        <v>393</v>
      </c>
      <c r="L237" s="98"/>
    </row>
    <row r="238" spans="3:12" x14ac:dyDescent="0.25">
      <c r="C238" s="99" t="s">
        <v>35</v>
      </c>
      <c r="D238" s="150"/>
      <c r="E238" s="100">
        <v>13000</v>
      </c>
      <c r="F238" s="97">
        <f t="shared" si="18"/>
        <v>0</v>
      </c>
      <c r="G238" s="164"/>
      <c r="H238" s="101" t="s">
        <v>998</v>
      </c>
      <c r="I238" s="101" t="str">
        <f>VLOOKUP(H238,Presupuesto!$B$11:$C$565,2,0)</f>
        <v>EQUIPO DE TRANSPORTE TRACCION Y ELEVACION</v>
      </c>
      <c r="J238" s="98" t="str">
        <f t="shared" si="19"/>
        <v>Posgrado</v>
      </c>
      <c r="K238" s="98" t="s">
        <v>393</v>
      </c>
      <c r="L238" s="98"/>
    </row>
    <row r="239" spans="3:12" x14ac:dyDescent="0.25">
      <c r="C239" s="99" t="s">
        <v>76</v>
      </c>
      <c r="D239" s="150"/>
      <c r="E239" s="100">
        <v>15000</v>
      </c>
      <c r="F239" s="97">
        <f t="shared" si="18"/>
        <v>0</v>
      </c>
      <c r="G239" s="164"/>
      <c r="H239" s="101" t="s">
        <v>998</v>
      </c>
      <c r="I239" s="101" t="str">
        <f>VLOOKUP(H239,Presupuesto!$B$11:$C$565,2,0)</f>
        <v>EQUIPO DE TRANSPORTE TRACCION Y ELEVACION</v>
      </c>
      <c r="J239" s="98" t="str">
        <f t="shared" si="19"/>
        <v>Posgrado</v>
      </c>
      <c r="K239" s="98" t="s">
        <v>393</v>
      </c>
      <c r="L239" s="98"/>
    </row>
    <row r="240" spans="3:12" x14ac:dyDescent="0.25">
      <c r="C240" s="99" t="s">
        <v>77</v>
      </c>
      <c r="D240" s="150"/>
      <c r="E240" s="100">
        <v>10000</v>
      </c>
      <c r="F240" s="97">
        <f t="shared" si="18"/>
        <v>0</v>
      </c>
      <c r="G240" s="164"/>
      <c r="H240" s="101" t="s">
        <v>998</v>
      </c>
      <c r="I240" s="101" t="str">
        <f>VLOOKUP(H240,Presupuesto!$B$11:$C$565,2,0)</f>
        <v>EQUIPO DE TRANSPORTE TRACCION Y ELEVACION</v>
      </c>
      <c r="J240" s="98" t="str">
        <f t="shared" si="19"/>
        <v>Posgrado</v>
      </c>
      <c r="K240" s="98" t="s">
        <v>401</v>
      </c>
      <c r="L240" s="98"/>
    </row>
    <row r="241" spans="3:12" x14ac:dyDescent="0.25">
      <c r="C241" s="99" t="s">
        <v>78</v>
      </c>
      <c r="D241" s="150"/>
      <c r="E241" s="100">
        <v>10000</v>
      </c>
      <c r="F241" s="97">
        <f t="shared" si="18"/>
        <v>0</v>
      </c>
      <c r="G241" s="164"/>
      <c r="H241" s="101" t="s">
        <v>1044</v>
      </c>
      <c r="I241" s="101" t="str">
        <f>VLOOKUP(H241,Presupuesto!$B$11:$C$565,2,0)</f>
        <v>APLICACIONES INFORMATICAS</v>
      </c>
      <c r="J241" s="98" t="str">
        <f t="shared" si="19"/>
        <v>Posgrado</v>
      </c>
      <c r="K241" s="98" t="s">
        <v>397</v>
      </c>
      <c r="L241" s="98"/>
    </row>
    <row r="242" spans="3:12" x14ac:dyDescent="0.25">
      <c r="C242" s="109" t="s">
        <v>79</v>
      </c>
      <c r="D242" s="150"/>
      <c r="E242" s="100">
        <v>2000</v>
      </c>
      <c r="F242" s="97">
        <f t="shared" si="18"/>
        <v>0</v>
      </c>
      <c r="G242" s="164"/>
      <c r="H242" s="110" t="s">
        <v>1012</v>
      </c>
      <c r="I242" s="110" t="str">
        <f>VLOOKUP(H242,Presupuesto!$B$11:$C$565,2,0)</f>
        <v>EQUIPO DE COMPUTACION</v>
      </c>
      <c r="J242" s="98" t="str">
        <f t="shared" si="19"/>
        <v>Posgrado</v>
      </c>
      <c r="K242" s="98" t="s">
        <v>393</v>
      </c>
      <c r="L242" s="98"/>
    </row>
    <row r="243" spans="3:12" x14ac:dyDescent="0.25">
      <c r="C243" s="109" t="s">
        <v>1480</v>
      </c>
      <c r="D243" s="150"/>
      <c r="E243" s="100">
        <v>1500</v>
      </c>
      <c r="F243" s="97">
        <f t="shared" si="18"/>
        <v>0</v>
      </c>
      <c r="G243" s="164"/>
      <c r="H243" s="110" t="s">
        <v>944</v>
      </c>
      <c r="I243" s="110" t="str">
        <f>VLOOKUP(H243,Presupuesto!$B$11:$C$565,2,0)</f>
        <v>UTILES Y MATERIALES ELECTRICOS</v>
      </c>
      <c r="J243" s="98" t="str">
        <f t="shared" si="19"/>
        <v>Posgrado</v>
      </c>
      <c r="K243" s="98" t="s">
        <v>393</v>
      </c>
      <c r="L243" s="98"/>
    </row>
    <row r="244" spans="3:12" x14ac:dyDescent="0.25">
      <c r="C244" s="109" t="s">
        <v>80</v>
      </c>
      <c r="D244" s="150"/>
      <c r="E244" s="100">
        <v>1500</v>
      </c>
      <c r="F244" s="97">
        <f t="shared" si="18"/>
        <v>0</v>
      </c>
      <c r="G244" s="164"/>
      <c r="H244" s="110" t="s">
        <v>1012</v>
      </c>
      <c r="I244" s="110" t="str">
        <f>VLOOKUP(H244,Presupuesto!$B$11:$C$565,2,0)</f>
        <v>EQUIPO DE COMPUTACION</v>
      </c>
      <c r="J244" s="98" t="str">
        <f t="shared" si="19"/>
        <v>Posgrado</v>
      </c>
      <c r="K244" s="98" t="s">
        <v>393</v>
      </c>
      <c r="L244" s="98"/>
    </row>
    <row r="245" spans="3:12" x14ac:dyDescent="0.25">
      <c r="C245" s="109" t="s">
        <v>81</v>
      </c>
      <c r="D245" s="150"/>
      <c r="E245" s="100">
        <v>500</v>
      </c>
      <c r="F245" s="97">
        <f t="shared" si="18"/>
        <v>0</v>
      </c>
      <c r="G245" s="164"/>
      <c r="H245" s="110" t="s">
        <v>953</v>
      </c>
      <c r="I245" s="110" t="str">
        <f>VLOOKUP(H245,Presupuesto!$B$11:$C$565,2,0)</f>
        <v>OTROS RESPUESTOS Y ACCESORIOS MENORES</v>
      </c>
      <c r="J245" s="98" t="str">
        <f t="shared" si="19"/>
        <v>Posgrado</v>
      </c>
      <c r="K245" s="98" t="s">
        <v>393</v>
      </c>
      <c r="L245" s="98"/>
    </row>
    <row r="246" spans="3:12" ht="15.75" thickBot="1" x14ac:dyDescent="0.3">
      <c r="C246" s="102" t="s">
        <v>82</v>
      </c>
      <c r="D246" s="158"/>
      <c r="E246" s="104">
        <v>20</v>
      </c>
      <c r="F246" s="105">
        <f t="shared" si="18"/>
        <v>0</v>
      </c>
      <c r="G246" s="161"/>
      <c r="H246" s="106" t="s">
        <v>953</v>
      </c>
      <c r="I246" s="106" t="str">
        <f>VLOOKUP(H246,Presupuesto!$B$11:$C$565,2,0)</f>
        <v>OTROS RESPUESTOS Y ACCESORIOS MENORES</v>
      </c>
      <c r="J246" s="106" t="str">
        <f t="shared" si="19"/>
        <v>Posgrado</v>
      </c>
      <c r="K246" s="124" t="s">
        <v>392</v>
      </c>
      <c r="L246" s="124"/>
    </row>
    <row r="247" spans="3:12" x14ac:dyDescent="0.25">
      <c r="F247" s="93"/>
      <c r="G247" s="76"/>
      <c r="H247" s="76"/>
      <c r="I247" s="76"/>
    </row>
    <row r="248" spans="3:12" ht="15.75" thickBot="1" x14ac:dyDescent="0.3"/>
    <row r="249" spans="3:12" ht="15.75" thickBot="1" x14ac:dyDescent="0.3">
      <c r="C249" s="29" t="s">
        <v>43</v>
      </c>
      <c r="D249" s="108">
        <f>SUM(F256:F269)</f>
        <v>0</v>
      </c>
      <c r="F249" s="70"/>
      <c r="G249" s="79"/>
      <c r="H249" s="70"/>
      <c r="I249" s="70"/>
    </row>
    <row r="250" spans="3:12" x14ac:dyDescent="0.25">
      <c r="C250" s="70"/>
      <c r="D250" s="31"/>
      <c r="E250" s="93"/>
      <c r="F250" s="93"/>
      <c r="G250" s="93"/>
      <c r="H250" s="76"/>
      <c r="I250" s="76"/>
      <c r="J250" s="76"/>
      <c r="K250" s="112"/>
    </row>
    <row r="251" spans="3:12" x14ac:dyDescent="0.25">
      <c r="C251" s="70"/>
      <c r="D251" s="31"/>
      <c r="E251" s="93"/>
      <c r="F251" s="93"/>
      <c r="G251" s="93"/>
      <c r="H251" s="76"/>
      <c r="I251" s="76"/>
      <c r="J251" s="76"/>
      <c r="K251" s="112"/>
    </row>
    <row r="252" spans="3:12" ht="15.75" x14ac:dyDescent="0.25">
      <c r="C252" s="201" t="s">
        <v>390</v>
      </c>
      <c r="D252" s="368"/>
      <c r="E252" s="93"/>
      <c r="F252" s="93"/>
      <c r="G252" s="93"/>
      <c r="H252" s="76"/>
      <c r="I252" s="76"/>
      <c r="J252" s="76"/>
      <c r="K252" s="112"/>
    </row>
    <row r="253" spans="3:12" ht="18.75" x14ac:dyDescent="0.25">
      <c r="C253" s="209" t="e">
        <f>IFERROR(VLOOKUP(D252,'1. Desarrollo e Innov. Curricu.'!$F:$G,2,FALSE),IFERROR(VLOOKUP(D252,'2. Investigación Científica'!$F:$G,2,FALSE),IFERROR(VLOOKUP(D252,'3. Vinculación Univ. Sociedad'!$F:$G,2,FALSE),IFERROR(VLOOKUP(D252,'4. Docencia y Profesorado Univ.'!$F:$G,2,FALSE),IFERROR(VLOOKUP(D252,'5. Estudiantes y Graduados'!$F:$G,2,FALSE),IFERROR(VLOOKUP(D252,'11. Gestion Administrativa'!$F:$G,2,FALSE),IFERROR(VLOOKUP(D252,'13. Gestión Académica'!$F:$G,2,FALSE),IFERROR(VLOOKUP(D252,'9. Asegura. de la Calid. y M'!$F:$G,2,FALSE),IFERROR(VLOOKUP(D252,'6. Gestión del Conocimiento'!$F:$G,2,FALSE),IFERROR(VLOOKUP(D252,'15. Gobernabilidad y Proceso...'!$F:$G,2,FALSE),IFERROR(VLOOKUP(D252,'12. Gestión del Talento Humano'!$F:$G,2,FALSE),IFERROR(VLOOKUP(D252,'14. Internacional... de la E.S.'!$F:$G,2,FALSE),IFERROR(VLOOKUP(D252,'10. Posgrado'!$F:$G,2,FALSE),IFERROR(VLOOKUP(D252,'16. Desa. del Sistema Educ.Sup.'!$F:$G,2,FALSE),IFERROR(VLOOKUP(D252,'8. Cultura de Inno. Insti...'!$F:$G,2,FALSE),VLOOKUP(D252,'7. Lo Esencial de la Reforma U.'!$F:$G,2,0))))))))))))))))</f>
        <v>#N/A</v>
      </c>
      <c r="D253" s="31"/>
      <c r="E253" s="93"/>
      <c r="F253" s="93"/>
      <c r="G253" s="93"/>
      <c r="H253" s="76"/>
      <c r="I253" s="76"/>
      <c r="J253" s="76"/>
      <c r="K253" s="112"/>
    </row>
    <row r="254" spans="3:12" x14ac:dyDescent="0.25">
      <c r="F254" s="93"/>
      <c r="G254" s="76"/>
      <c r="H254" s="76"/>
      <c r="I254" s="76"/>
    </row>
    <row r="255" spans="3:12" ht="30.75" thickBot="1" x14ac:dyDescent="0.3">
      <c r="C255" s="148" t="s">
        <v>44</v>
      </c>
      <c r="D255" s="148" t="s">
        <v>55</v>
      </c>
      <c r="E255" s="148" t="s">
        <v>57</v>
      </c>
      <c r="F255" s="149" t="s">
        <v>27</v>
      </c>
      <c r="G255" s="149" t="s">
        <v>130</v>
      </c>
      <c r="H255" s="148" t="s">
        <v>46</v>
      </c>
      <c r="I255" s="148" t="s">
        <v>131</v>
      </c>
      <c r="J255" s="148" t="s">
        <v>408</v>
      </c>
      <c r="K255" s="148" t="s">
        <v>409</v>
      </c>
      <c r="L255" s="148" t="s">
        <v>462</v>
      </c>
    </row>
    <row r="256" spans="3:12" ht="15.75" thickBot="1" x14ac:dyDescent="0.3">
      <c r="C256" s="304" t="s">
        <v>1337</v>
      </c>
      <c r="D256" s="157"/>
      <c r="E256" s="96">
        <f>HLOOKUP($C256,$CB$2:$CE$3,2,0)</f>
        <v>15000</v>
      </c>
      <c r="F256" s="97">
        <f>D256*E256</f>
        <v>0</v>
      </c>
      <c r="G256" s="164"/>
      <c r="H256" s="98" t="s">
        <v>1012</v>
      </c>
      <c r="I256" s="98" t="str">
        <f>VLOOKUP(H256,Presupuesto!$B$11:$C$565,2,0)</f>
        <v>EQUIPO DE COMPUTACION</v>
      </c>
      <c r="J256" s="217" t="s">
        <v>1477</v>
      </c>
      <c r="K256" s="98" t="s">
        <v>392</v>
      </c>
      <c r="L256" s="98"/>
    </row>
    <row r="257" spans="3:12" x14ac:dyDescent="0.25">
      <c r="C257" s="304" t="s">
        <v>1335</v>
      </c>
      <c r="D257" s="150"/>
      <c r="E257" s="96">
        <f>HLOOKUP($C257,$CB$2:$CE$3,2,0)</f>
        <v>35000</v>
      </c>
      <c r="F257" s="97">
        <f>D257*E257</f>
        <v>0</v>
      </c>
      <c r="G257" s="164"/>
      <c r="H257" s="101" t="s">
        <v>1012</v>
      </c>
      <c r="I257" s="101" t="str">
        <f>VLOOKUP(H257,Presupuesto!$B$11:$C$565,2,0)</f>
        <v>EQUIPO DE COMPUTACION</v>
      </c>
      <c r="J257" s="98" t="str">
        <f>$J$256</f>
        <v>Desarrollo del Sistema de Educación Superior</v>
      </c>
      <c r="K257" s="98" t="s">
        <v>410</v>
      </c>
      <c r="L257" s="98"/>
    </row>
    <row r="258" spans="3:12" x14ac:dyDescent="0.25">
      <c r="C258" s="99" t="s">
        <v>73</v>
      </c>
      <c r="D258" s="150"/>
      <c r="E258" s="100">
        <v>4000</v>
      </c>
      <c r="F258" s="97">
        <f t="shared" ref="F258:F269" si="20">D258*E258</f>
        <v>0</v>
      </c>
      <c r="G258" s="164"/>
      <c r="H258" s="101" t="s">
        <v>984</v>
      </c>
      <c r="I258" s="101" t="str">
        <f>VLOOKUP(H258,Presupuesto!$B$11:$C$565,2,0)</f>
        <v>EQUIPOS VARIOS DE OFICINA</v>
      </c>
      <c r="J258" s="98" t="str">
        <f t="shared" ref="J258:J269" si="21">$J$256</f>
        <v>Desarrollo del Sistema de Educación Superior</v>
      </c>
      <c r="K258" s="98" t="s">
        <v>393</v>
      </c>
      <c r="L258" s="98"/>
    </row>
    <row r="259" spans="3:12" x14ac:dyDescent="0.25">
      <c r="C259" s="99" t="s">
        <v>74</v>
      </c>
      <c r="D259" s="150"/>
      <c r="E259" s="100">
        <v>8000</v>
      </c>
      <c r="F259" s="97">
        <f t="shared" si="20"/>
        <v>0</v>
      </c>
      <c r="G259" s="164"/>
      <c r="H259" s="101" t="s">
        <v>1012</v>
      </c>
      <c r="I259" s="101" t="str">
        <f>VLOOKUP(H259,Presupuesto!$B$11:$C$565,2,0)</f>
        <v>EQUIPO DE COMPUTACION</v>
      </c>
      <c r="J259" s="98" t="str">
        <f t="shared" si="21"/>
        <v>Desarrollo del Sistema de Educación Superior</v>
      </c>
      <c r="K259" s="98" t="s">
        <v>393</v>
      </c>
      <c r="L259" s="98"/>
    </row>
    <row r="260" spans="3:12" x14ac:dyDescent="0.25">
      <c r="C260" s="99" t="s">
        <v>75</v>
      </c>
      <c r="D260" s="150"/>
      <c r="E260" s="100">
        <v>5000</v>
      </c>
      <c r="F260" s="97">
        <f t="shared" si="20"/>
        <v>0</v>
      </c>
      <c r="G260" s="164"/>
      <c r="H260" s="101" t="s">
        <v>1012</v>
      </c>
      <c r="I260" s="101" t="str">
        <f>VLOOKUP(H260,Presupuesto!$B$11:$C$565,2,0)</f>
        <v>EQUIPO DE COMPUTACION</v>
      </c>
      <c r="J260" s="98" t="str">
        <f t="shared" si="21"/>
        <v>Desarrollo del Sistema de Educación Superior</v>
      </c>
      <c r="K260" s="98" t="s">
        <v>393</v>
      </c>
      <c r="L260" s="98"/>
    </row>
    <row r="261" spans="3:12" x14ac:dyDescent="0.25">
      <c r="C261" s="99" t="s">
        <v>35</v>
      </c>
      <c r="D261" s="150"/>
      <c r="E261" s="100">
        <v>13000</v>
      </c>
      <c r="F261" s="97">
        <f t="shared" si="20"/>
        <v>0</v>
      </c>
      <c r="G261" s="164"/>
      <c r="H261" s="101" t="s">
        <v>998</v>
      </c>
      <c r="I261" s="101" t="str">
        <f>VLOOKUP(H261,Presupuesto!$B$11:$C$565,2,0)</f>
        <v>EQUIPO DE TRANSPORTE TRACCION Y ELEVACION</v>
      </c>
      <c r="J261" s="98" t="str">
        <f t="shared" si="21"/>
        <v>Desarrollo del Sistema de Educación Superior</v>
      </c>
      <c r="K261" s="98" t="s">
        <v>393</v>
      </c>
      <c r="L261" s="98"/>
    </row>
    <row r="262" spans="3:12" x14ac:dyDescent="0.25">
      <c r="C262" s="99" t="s">
        <v>76</v>
      </c>
      <c r="D262" s="150"/>
      <c r="E262" s="100">
        <v>15000</v>
      </c>
      <c r="F262" s="97">
        <f t="shared" si="20"/>
        <v>0</v>
      </c>
      <c r="G262" s="164"/>
      <c r="H262" s="101" t="s">
        <v>998</v>
      </c>
      <c r="I262" s="101" t="str">
        <f>VLOOKUP(H262,Presupuesto!$B$11:$C$565,2,0)</f>
        <v>EQUIPO DE TRANSPORTE TRACCION Y ELEVACION</v>
      </c>
      <c r="J262" s="98" t="str">
        <f t="shared" si="21"/>
        <v>Desarrollo del Sistema de Educación Superior</v>
      </c>
      <c r="K262" s="98" t="s">
        <v>393</v>
      </c>
      <c r="L262" s="98"/>
    </row>
    <row r="263" spans="3:12" x14ac:dyDescent="0.25">
      <c r="C263" s="99" t="s">
        <v>77</v>
      </c>
      <c r="D263" s="150"/>
      <c r="E263" s="100">
        <v>10000</v>
      </c>
      <c r="F263" s="97">
        <f t="shared" si="20"/>
        <v>0</v>
      </c>
      <c r="G263" s="164"/>
      <c r="H263" s="101" t="s">
        <v>998</v>
      </c>
      <c r="I263" s="101" t="str">
        <f>VLOOKUP(H263,Presupuesto!$B$11:$C$565,2,0)</f>
        <v>EQUIPO DE TRANSPORTE TRACCION Y ELEVACION</v>
      </c>
      <c r="J263" s="98" t="str">
        <f t="shared" si="21"/>
        <v>Desarrollo del Sistema de Educación Superior</v>
      </c>
      <c r="K263" s="98" t="s">
        <v>401</v>
      </c>
      <c r="L263" s="98"/>
    </row>
    <row r="264" spans="3:12" x14ac:dyDescent="0.25">
      <c r="C264" s="99" t="s">
        <v>78</v>
      </c>
      <c r="D264" s="150"/>
      <c r="E264" s="100">
        <v>10000</v>
      </c>
      <c r="F264" s="97">
        <f t="shared" si="20"/>
        <v>0</v>
      </c>
      <c r="G264" s="164"/>
      <c r="H264" s="101" t="s">
        <v>1044</v>
      </c>
      <c r="I264" s="101" t="str">
        <f>VLOOKUP(H264,Presupuesto!$B$11:$C$565,2,0)</f>
        <v>APLICACIONES INFORMATICAS</v>
      </c>
      <c r="J264" s="98" t="str">
        <f t="shared" si="21"/>
        <v>Desarrollo del Sistema de Educación Superior</v>
      </c>
      <c r="K264" s="98" t="s">
        <v>397</v>
      </c>
      <c r="L264" s="98"/>
    </row>
    <row r="265" spans="3:12" x14ac:dyDescent="0.25">
      <c r="C265" s="109" t="s">
        <v>79</v>
      </c>
      <c r="D265" s="150"/>
      <c r="E265" s="100">
        <v>2000</v>
      </c>
      <c r="F265" s="97">
        <f t="shared" si="20"/>
        <v>0</v>
      </c>
      <c r="G265" s="164"/>
      <c r="H265" s="110" t="s">
        <v>1012</v>
      </c>
      <c r="I265" s="110" t="str">
        <f>VLOOKUP(H265,Presupuesto!$B$11:$C$565,2,0)</f>
        <v>EQUIPO DE COMPUTACION</v>
      </c>
      <c r="J265" s="98" t="str">
        <f t="shared" si="21"/>
        <v>Desarrollo del Sistema de Educación Superior</v>
      </c>
      <c r="K265" s="98" t="s">
        <v>393</v>
      </c>
      <c r="L265" s="98"/>
    </row>
    <row r="266" spans="3:12" x14ac:dyDescent="0.25">
      <c r="C266" s="109" t="s">
        <v>1480</v>
      </c>
      <c r="D266" s="150"/>
      <c r="E266" s="100">
        <v>1500</v>
      </c>
      <c r="F266" s="97">
        <f t="shared" si="20"/>
        <v>0</v>
      </c>
      <c r="G266" s="164"/>
      <c r="H266" s="110" t="s">
        <v>944</v>
      </c>
      <c r="I266" s="110" t="str">
        <f>VLOOKUP(H266,Presupuesto!$B$11:$C$565,2,0)</f>
        <v>UTILES Y MATERIALES ELECTRICOS</v>
      </c>
      <c r="J266" s="98" t="str">
        <f t="shared" si="21"/>
        <v>Desarrollo del Sistema de Educación Superior</v>
      </c>
      <c r="K266" s="98" t="s">
        <v>393</v>
      </c>
      <c r="L266" s="98"/>
    </row>
    <row r="267" spans="3:12" x14ac:dyDescent="0.25">
      <c r="C267" s="109" t="s">
        <v>80</v>
      </c>
      <c r="D267" s="150"/>
      <c r="E267" s="100">
        <v>1500</v>
      </c>
      <c r="F267" s="97">
        <f t="shared" si="20"/>
        <v>0</v>
      </c>
      <c r="G267" s="164"/>
      <c r="H267" s="110" t="s">
        <v>1012</v>
      </c>
      <c r="I267" s="110" t="str">
        <f>VLOOKUP(H267,Presupuesto!$B$11:$C$565,2,0)</f>
        <v>EQUIPO DE COMPUTACION</v>
      </c>
      <c r="J267" s="98" t="str">
        <f t="shared" si="21"/>
        <v>Desarrollo del Sistema de Educación Superior</v>
      </c>
      <c r="K267" s="98" t="s">
        <v>393</v>
      </c>
      <c r="L267" s="98"/>
    </row>
    <row r="268" spans="3:12" x14ac:dyDescent="0.25">
      <c r="C268" s="109" t="s">
        <v>81</v>
      </c>
      <c r="D268" s="150"/>
      <c r="E268" s="100">
        <v>500</v>
      </c>
      <c r="F268" s="97">
        <f t="shared" si="20"/>
        <v>0</v>
      </c>
      <c r="G268" s="164"/>
      <c r="H268" s="110" t="s">
        <v>953</v>
      </c>
      <c r="I268" s="110" t="str">
        <f>VLOOKUP(H268,Presupuesto!$B$11:$C$565,2,0)</f>
        <v>OTROS RESPUESTOS Y ACCESORIOS MENORES</v>
      </c>
      <c r="J268" s="98" t="str">
        <f t="shared" si="21"/>
        <v>Desarrollo del Sistema de Educación Superior</v>
      </c>
      <c r="K268" s="98" t="s">
        <v>393</v>
      </c>
      <c r="L268" s="98"/>
    </row>
    <row r="269" spans="3:12" ht="15.75" thickBot="1" x14ac:dyDescent="0.3">
      <c r="C269" s="102" t="s">
        <v>82</v>
      </c>
      <c r="D269" s="158"/>
      <c r="E269" s="104">
        <v>20</v>
      </c>
      <c r="F269" s="105">
        <f t="shared" si="20"/>
        <v>0</v>
      </c>
      <c r="G269" s="161"/>
      <c r="H269" s="106" t="s">
        <v>953</v>
      </c>
      <c r="I269" s="106" t="str">
        <f>VLOOKUP(H269,Presupuesto!$B$11:$C$565,2,0)</f>
        <v>OTROS RESPUESTOS Y ACCESORIOS MENORES</v>
      </c>
      <c r="J269" s="106" t="str">
        <f t="shared" si="21"/>
        <v>Desarrollo del Sistema de Educación Superior</v>
      </c>
      <c r="K269" s="124" t="s">
        <v>392</v>
      </c>
      <c r="L269" s="124"/>
    </row>
  </sheetData>
  <dataValidations xWindow="801" yWindow="652" count="9">
    <dataValidation type="list" allowBlank="1" showInputMessage="1" showErrorMessage="1" errorTitle="¡Ingreso Inválido!" error="Seleccione una opción de la lista._x000a_" promptTitle="Tipo de Presupuesto" prompt="Seleccione una opción de la lista." sqref="G26:G39 G49:G62 G72:G85 G95:G108 G118:G131 G141:G154 G164:G177 G187:G200 G210:G223 G233:G246 G256:G269">
      <formula1>$R$2:$S$2</formula1>
    </dataValidation>
    <dataValidation type="list" allowBlank="1" showInputMessage="1" showErrorMessage="1" errorTitle="¡Ingreso Inválido!" error="Seleccione una opción de la lista" promptTitle="Mes Requerido" prompt="Seleccione el mes en el que requiere el recurso." sqref="K16 K49:K62 K72:K85 K95:K108 K118:K131 K141:K154 K164:K177 K187:K200 K210:K223 K233:K246 K256:K269 K26:K39">
      <formula1>$U$2:$AF$2</formula1>
    </dataValidation>
    <dataValidation type="list" allowBlank="1" showInputMessage="1" showErrorMessage="1" sqref="C26:C27 C49:C50 C72:C73 C95:C96 C118:C119 C141:C142 C164:C165 C187:C188 C210:C211 C233:C234 C256:C257">
      <formula1>$CB$2:$CE$2</formula1>
    </dataValidation>
    <dataValidation type="list" allowBlank="1" showInputMessage="1" showErrorMessage="1" errorTitle="¡Ingreso Inválido!" error="Verifique el valor ingresado" promptTitle="Objeto de Gasto" prompt="Ingrese el Objeto de Gasto" sqref="H26:H39 H49:H62 H72:H85 H95:H108 H118:H131 H141:H154 H164:H177 H187:H200 H210:H223 H233:H246 H256:H269">
      <formula1>$A$1:$UI$1</formula1>
    </dataValidation>
    <dataValidation type="list" allowBlank="1" showInputMessage="1" showErrorMessage="1" errorTitle="¡Ingreso Inválido!" error="Seleccione una opción de la lista." promptTitle="Dimensión Estratégica" prompt="Seleccione una opción de la lista." sqref="J27:J39 J50:J62 J73:J85 J96:J108 J119:J131 J142:J154 J165:J177 J188:J200 J211:J223 J234:J246 J257:J269">
      <formula1>$A$2:$P$2</formula1>
    </dataValidation>
    <dataValidation type="list" allowBlank="1" showInputMessage="1" showErrorMessage="1" errorTitle="¡Ingreso Inválido!" error="Seleccione una opción de la lista." promptTitle="Dimensión Estratégica" prompt="Seleccione una opción de la lista." sqref="J26 J49 J72 J95 J118 J141 J164 J187 J210 J233 J256">
      <formula1>$A$2:$Q$2</formula1>
    </dataValidation>
    <dataValidation type="list" allowBlank="1" showInputMessage="1" showErrorMessage="1" errorTitle="¡Ingreso Inválido!" error="Seleccione una opción de la lista." promptTitle="Dimensión Estratégica" prompt="Seleccione una opción de la lista." sqref="J16">
      <formula1>$A$2:$O$2</formula1>
    </dataValidation>
    <dataValidation type="list" allowBlank="1" showInputMessage="1" showErrorMessage="1" errorTitle="¡Ingreso Inválido!" error="Verifique el valor ingresado" promptTitle="Objeto de Gasto" prompt="Ingrese el Objeto de Gasto" sqref="H16">
      <formula1>$A$1:$VD$1</formula1>
    </dataValidation>
    <dataValidation type="list" allowBlank="1" showInputMessage="1" showErrorMessage="1" errorTitle="¡Ingreso Invalido!" error="Seleccione una opción de la lista" promptTitle="Tipo de Presupuesto" prompt="Seleccione una opción de la lista" sqref="G16">
      <formula1>$R$2:$S$2</formula1>
    </dataValidation>
  </dataValidations>
  <pageMargins left="0.7" right="0.7" top="0.75" bottom="0.75" header="0.3" footer="0.3"/>
  <pageSetup orientation="portrait" horizontalDpi="300" verticalDpi="300"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8"/>
  <sheetViews>
    <sheetView showGridLines="0" topLeftCell="A4" zoomScale="86" zoomScaleNormal="86" workbookViewId="0">
      <selection activeCell="F20" sqref="F20"/>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x14ac:dyDescent="0.25">
      <c r="A1" s="471" t="s">
        <v>249</v>
      </c>
      <c r="B1" s="472" t="s">
        <v>250</v>
      </c>
      <c r="C1" s="469" t="s">
        <v>251</v>
      </c>
      <c r="D1" s="469" t="s">
        <v>494</v>
      </c>
      <c r="E1" s="469" t="s">
        <v>496</v>
      </c>
      <c r="F1" s="469" t="s">
        <v>498</v>
      </c>
      <c r="G1" s="469" t="s">
        <v>500</v>
      </c>
      <c r="H1" s="469" t="s">
        <v>502</v>
      </c>
      <c r="I1" s="469" t="s">
        <v>504</v>
      </c>
      <c r="J1" s="469" t="s">
        <v>252</v>
      </c>
      <c r="K1" s="469" t="s">
        <v>507</v>
      </c>
      <c r="L1" s="469" t="s">
        <v>253</v>
      </c>
      <c r="M1" s="469" t="s">
        <v>509</v>
      </c>
      <c r="N1" s="469" t="s">
        <v>511</v>
      </c>
      <c r="O1" s="469" t="s">
        <v>513</v>
      </c>
      <c r="P1" s="469" t="s">
        <v>254</v>
      </c>
      <c r="Q1" s="469" t="s">
        <v>514</v>
      </c>
      <c r="R1" s="469" t="s">
        <v>517</v>
      </c>
      <c r="S1" s="469" t="s">
        <v>255</v>
      </c>
      <c r="T1" s="469" t="s">
        <v>519</v>
      </c>
      <c r="U1" s="469" t="s">
        <v>256</v>
      </c>
      <c r="V1" s="469" t="s">
        <v>520</v>
      </c>
      <c r="W1" s="469" t="s">
        <v>521</v>
      </c>
      <c r="X1" s="469" t="s">
        <v>525</v>
      </c>
      <c r="Y1" s="469" t="s">
        <v>272</v>
      </c>
      <c r="Z1" s="469" t="s">
        <v>526</v>
      </c>
      <c r="AA1" s="469" t="s">
        <v>528</v>
      </c>
      <c r="AB1" s="469" t="s">
        <v>530</v>
      </c>
      <c r="AC1" s="469" t="s">
        <v>273</v>
      </c>
      <c r="AD1" s="469" t="s">
        <v>532</v>
      </c>
      <c r="AE1" s="469" t="s">
        <v>534</v>
      </c>
      <c r="AF1" s="469" t="s">
        <v>536</v>
      </c>
      <c r="AG1" s="469" t="s">
        <v>538</v>
      </c>
      <c r="AH1" s="469" t="s">
        <v>248</v>
      </c>
      <c r="AI1" s="469" t="s">
        <v>540</v>
      </c>
      <c r="AJ1" s="472" t="s">
        <v>257</v>
      </c>
      <c r="AK1" s="469" t="s">
        <v>542</v>
      </c>
      <c r="AL1" s="469" t="s">
        <v>258</v>
      </c>
      <c r="AM1" s="469" t="s">
        <v>544</v>
      </c>
      <c r="AN1" s="469" t="s">
        <v>546</v>
      </c>
      <c r="AO1" s="469" t="s">
        <v>259</v>
      </c>
      <c r="AP1" s="469" t="s">
        <v>548</v>
      </c>
      <c r="AQ1" s="469" t="s">
        <v>550</v>
      </c>
      <c r="AR1" s="469" t="s">
        <v>260</v>
      </c>
      <c r="AS1" s="469" t="s">
        <v>551</v>
      </c>
      <c r="AT1" s="469" t="s">
        <v>553</v>
      </c>
      <c r="AU1" s="469" t="s">
        <v>554</v>
      </c>
      <c r="AV1" s="469" t="s">
        <v>555</v>
      </c>
      <c r="AW1" s="469" t="s">
        <v>557</v>
      </c>
      <c r="AX1" s="469" t="s">
        <v>559</v>
      </c>
      <c r="AY1" s="469" t="s">
        <v>560</v>
      </c>
      <c r="AZ1" s="469" t="s">
        <v>261</v>
      </c>
      <c r="BA1" s="469" t="s">
        <v>562</v>
      </c>
      <c r="BB1" s="469" t="s">
        <v>564</v>
      </c>
      <c r="BC1" s="469" t="s">
        <v>566</v>
      </c>
      <c r="BD1" s="469" t="s">
        <v>568</v>
      </c>
      <c r="BE1" s="469" t="s">
        <v>570</v>
      </c>
      <c r="BF1" s="469" t="s">
        <v>572</v>
      </c>
      <c r="BG1" s="469" t="s">
        <v>574</v>
      </c>
      <c r="BH1" s="469" t="s">
        <v>576</v>
      </c>
      <c r="BI1" s="469" t="s">
        <v>274</v>
      </c>
      <c r="BJ1" s="469" t="s">
        <v>578</v>
      </c>
      <c r="BK1" s="469" t="s">
        <v>580</v>
      </c>
      <c r="BL1" s="469" t="s">
        <v>582</v>
      </c>
      <c r="BM1" s="469" t="s">
        <v>584</v>
      </c>
      <c r="BN1" s="469" t="s">
        <v>586</v>
      </c>
      <c r="BO1" s="469" t="s">
        <v>588</v>
      </c>
      <c r="BP1" s="469" t="s">
        <v>590</v>
      </c>
      <c r="BQ1" s="469" t="s">
        <v>592</v>
      </c>
      <c r="BR1" s="469" t="s">
        <v>594</v>
      </c>
      <c r="BS1" s="469" t="s">
        <v>596</v>
      </c>
      <c r="BT1" s="472" t="s">
        <v>262</v>
      </c>
      <c r="BU1" s="469" t="s">
        <v>263</v>
      </c>
      <c r="BV1" s="469" t="s">
        <v>598</v>
      </c>
      <c r="BW1" s="469" t="s">
        <v>264</v>
      </c>
      <c r="BX1" s="469" t="s">
        <v>600</v>
      </c>
      <c r="BY1" s="469" t="s">
        <v>602</v>
      </c>
      <c r="BZ1" s="472" t="s">
        <v>265</v>
      </c>
      <c r="CA1" s="469" t="s">
        <v>266</v>
      </c>
      <c r="CB1" s="469" t="s">
        <v>604</v>
      </c>
      <c r="CC1" s="469" t="s">
        <v>267</v>
      </c>
      <c r="CD1" s="469" t="s">
        <v>606</v>
      </c>
      <c r="CE1" s="469" t="s">
        <v>608</v>
      </c>
      <c r="CF1" s="469" t="s">
        <v>610</v>
      </c>
      <c r="CG1" s="472" t="s">
        <v>268</v>
      </c>
      <c r="CH1" s="469" t="s">
        <v>616</v>
      </c>
      <c r="CI1" s="469" t="s">
        <v>618</v>
      </c>
      <c r="CJ1" s="469" t="s">
        <v>269</v>
      </c>
      <c r="CK1" s="469" t="s">
        <v>612</v>
      </c>
      <c r="CL1" s="469" t="s">
        <v>614</v>
      </c>
      <c r="CM1" s="469" t="s">
        <v>270</v>
      </c>
      <c r="CN1" s="469" t="s">
        <v>620</v>
      </c>
      <c r="CO1" s="469" t="s">
        <v>271</v>
      </c>
      <c r="CP1" s="469" t="s">
        <v>621</v>
      </c>
      <c r="CQ1" s="468" t="s">
        <v>275</v>
      </c>
      <c r="CR1" s="472" t="s">
        <v>276</v>
      </c>
      <c r="CS1" s="469" t="s">
        <v>622</v>
      </c>
      <c r="CT1" s="469" t="s">
        <v>623</v>
      </c>
      <c r="CU1" s="469" t="s">
        <v>625</v>
      </c>
      <c r="CV1" s="469" t="s">
        <v>277</v>
      </c>
      <c r="CW1" s="469" t="s">
        <v>627</v>
      </c>
      <c r="CX1" s="469" t="s">
        <v>629</v>
      </c>
      <c r="CY1" s="469" t="s">
        <v>631</v>
      </c>
      <c r="CZ1" s="469" t="s">
        <v>633</v>
      </c>
      <c r="DA1" s="469" t="s">
        <v>635</v>
      </c>
      <c r="DB1" s="469" t="s">
        <v>637</v>
      </c>
      <c r="DC1" s="472" t="s">
        <v>278</v>
      </c>
      <c r="DD1" s="469" t="s">
        <v>279</v>
      </c>
      <c r="DE1" s="469" t="s">
        <v>639</v>
      </c>
      <c r="DF1" s="469" t="s">
        <v>280</v>
      </c>
      <c r="DG1" s="469" t="s">
        <v>641</v>
      </c>
      <c r="DH1" s="469" t="s">
        <v>643</v>
      </c>
      <c r="DI1" s="469" t="s">
        <v>645</v>
      </c>
      <c r="DJ1" s="469" t="s">
        <v>647</v>
      </c>
      <c r="DK1" s="469" t="s">
        <v>649</v>
      </c>
      <c r="DL1" s="469" t="s">
        <v>651</v>
      </c>
      <c r="DM1" s="469" t="s">
        <v>653</v>
      </c>
      <c r="DN1" s="469" t="s">
        <v>281</v>
      </c>
      <c r="DO1" s="469" t="s">
        <v>655</v>
      </c>
      <c r="DP1" s="469" t="s">
        <v>657</v>
      </c>
      <c r="DQ1" s="469" t="s">
        <v>659</v>
      </c>
      <c r="DR1" s="472" t="s">
        <v>282</v>
      </c>
      <c r="DS1" s="469" t="s">
        <v>661</v>
      </c>
      <c r="DT1" s="469" t="s">
        <v>283</v>
      </c>
      <c r="DU1" s="469" t="s">
        <v>663</v>
      </c>
      <c r="DV1" s="469" t="s">
        <v>284</v>
      </c>
      <c r="DW1" s="469" t="s">
        <v>665</v>
      </c>
      <c r="DX1" s="469" t="s">
        <v>667</v>
      </c>
      <c r="DY1" s="469" t="s">
        <v>669</v>
      </c>
      <c r="DZ1" s="469" t="s">
        <v>671</v>
      </c>
      <c r="EA1" s="469" t="s">
        <v>673</v>
      </c>
      <c r="EB1" s="469" t="s">
        <v>675</v>
      </c>
      <c r="EC1" s="469" t="s">
        <v>677</v>
      </c>
      <c r="ED1" s="469" t="s">
        <v>679</v>
      </c>
      <c r="EE1" s="469" t="s">
        <v>681</v>
      </c>
      <c r="EF1" s="469" t="s">
        <v>683</v>
      </c>
      <c r="EG1" s="469" t="s">
        <v>685</v>
      </c>
      <c r="EH1" s="472" t="s">
        <v>285</v>
      </c>
      <c r="EI1" s="469" t="s">
        <v>687</v>
      </c>
      <c r="EJ1" s="469" t="s">
        <v>286</v>
      </c>
      <c r="EK1" s="469" t="s">
        <v>689</v>
      </c>
      <c r="EL1" s="469" t="s">
        <v>691</v>
      </c>
      <c r="EM1" s="469" t="s">
        <v>287</v>
      </c>
      <c r="EN1" s="469" t="s">
        <v>693</v>
      </c>
      <c r="EO1" s="469" t="s">
        <v>695</v>
      </c>
      <c r="EP1" s="469" t="s">
        <v>288</v>
      </c>
      <c r="EQ1" s="469" t="s">
        <v>697</v>
      </c>
      <c r="ER1" s="469" t="s">
        <v>699</v>
      </c>
      <c r="ES1" s="469" t="s">
        <v>701</v>
      </c>
      <c r="ET1" s="469" t="s">
        <v>289</v>
      </c>
      <c r="EU1" s="469" t="s">
        <v>703</v>
      </c>
      <c r="EV1" s="469" t="s">
        <v>705</v>
      </c>
      <c r="EW1" s="472" t="s">
        <v>290</v>
      </c>
      <c r="EX1" s="469" t="s">
        <v>291</v>
      </c>
      <c r="EY1" s="469" t="s">
        <v>707</v>
      </c>
      <c r="EZ1" s="469" t="s">
        <v>709</v>
      </c>
      <c r="FA1" s="469" t="s">
        <v>711</v>
      </c>
      <c r="FB1" s="469" t="s">
        <v>713</v>
      </c>
      <c r="FC1" s="469" t="s">
        <v>292</v>
      </c>
      <c r="FD1" s="469" t="s">
        <v>715</v>
      </c>
      <c r="FE1" s="469" t="s">
        <v>717</v>
      </c>
      <c r="FF1" s="469" t="s">
        <v>719</v>
      </c>
      <c r="FG1" s="469" t="s">
        <v>721</v>
      </c>
      <c r="FH1" s="469" t="s">
        <v>723</v>
      </c>
      <c r="FI1" s="469" t="s">
        <v>293</v>
      </c>
      <c r="FJ1" s="469" t="s">
        <v>726</v>
      </c>
      <c r="FK1" s="469" t="s">
        <v>294</v>
      </c>
      <c r="FL1" s="469" t="s">
        <v>729</v>
      </c>
      <c r="FM1" s="469" t="s">
        <v>730</v>
      </c>
      <c r="FN1" s="469" t="s">
        <v>732</v>
      </c>
      <c r="FO1" s="469" t="s">
        <v>295</v>
      </c>
      <c r="FP1" s="469" t="s">
        <v>735</v>
      </c>
      <c r="FQ1" s="469" t="s">
        <v>736</v>
      </c>
      <c r="FR1" s="469" t="s">
        <v>738</v>
      </c>
      <c r="FS1" s="469" t="s">
        <v>296</v>
      </c>
      <c r="FT1" s="469" t="s">
        <v>741</v>
      </c>
      <c r="FU1" s="469" t="s">
        <v>743</v>
      </c>
      <c r="FV1" s="469" t="s">
        <v>745</v>
      </c>
      <c r="FW1" s="472" t="s">
        <v>297</v>
      </c>
      <c r="FX1" s="472" t="s">
        <v>298</v>
      </c>
      <c r="FY1" s="469" t="s">
        <v>304</v>
      </c>
      <c r="FZ1" s="469" t="s">
        <v>747</v>
      </c>
      <c r="GA1" s="469" t="s">
        <v>749</v>
      </c>
      <c r="GB1" s="469" t="s">
        <v>751</v>
      </c>
      <c r="GC1" s="469" t="s">
        <v>753</v>
      </c>
      <c r="GD1" s="469" t="s">
        <v>755</v>
      </c>
      <c r="GE1" s="469" t="s">
        <v>757</v>
      </c>
      <c r="GF1" s="472" t="s">
        <v>299</v>
      </c>
      <c r="GG1" s="469" t="s">
        <v>305</v>
      </c>
      <c r="GH1" s="469" t="s">
        <v>759</v>
      </c>
      <c r="GI1" s="469" t="s">
        <v>761</v>
      </c>
      <c r="GJ1" s="469" t="s">
        <v>762</v>
      </c>
      <c r="GK1" s="469" t="s">
        <v>306</v>
      </c>
      <c r="GL1" s="469" t="s">
        <v>765</v>
      </c>
      <c r="GM1" s="469" t="s">
        <v>766</v>
      </c>
      <c r="GN1" s="472" t="s">
        <v>300</v>
      </c>
      <c r="GO1" s="469" t="s">
        <v>301</v>
      </c>
      <c r="GP1" s="469" t="s">
        <v>768</v>
      </c>
      <c r="GQ1" s="469" t="s">
        <v>770</v>
      </c>
      <c r="GR1" s="469" t="s">
        <v>772</v>
      </c>
      <c r="GS1" s="469" t="s">
        <v>774</v>
      </c>
      <c r="GT1" s="469" t="s">
        <v>776</v>
      </c>
      <c r="GU1" s="472" t="s">
        <v>302</v>
      </c>
      <c r="GV1" s="469" t="s">
        <v>303</v>
      </c>
      <c r="GW1" s="469" t="s">
        <v>778</v>
      </c>
      <c r="GX1" s="469" t="s">
        <v>780</v>
      </c>
      <c r="GY1" s="469" t="s">
        <v>782</v>
      </c>
      <c r="GZ1" s="469" t="s">
        <v>784</v>
      </c>
      <c r="HA1" s="469" t="s">
        <v>786</v>
      </c>
      <c r="HB1" s="469" t="s">
        <v>788</v>
      </c>
      <c r="HC1" s="468" t="s">
        <v>307</v>
      </c>
      <c r="HD1" s="472" t="s">
        <v>308</v>
      </c>
      <c r="HE1" s="469" t="s">
        <v>309</v>
      </c>
      <c r="HF1" s="469" t="s">
        <v>790</v>
      </c>
      <c r="HG1" s="469" t="s">
        <v>792</v>
      </c>
      <c r="HH1" s="469" t="s">
        <v>794</v>
      </c>
      <c r="HI1" s="469" t="s">
        <v>796</v>
      </c>
      <c r="HJ1" s="469" t="s">
        <v>310</v>
      </c>
      <c r="HK1" s="469" t="s">
        <v>799</v>
      </c>
      <c r="HL1" s="469" t="s">
        <v>327</v>
      </c>
      <c r="HM1" s="469" t="s">
        <v>837</v>
      </c>
      <c r="HN1" s="469" t="s">
        <v>839</v>
      </c>
      <c r="HO1" s="469" t="s">
        <v>841</v>
      </c>
      <c r="HP1" s="472" t="s">
        <v>311</v>
      </c>
      <c r="HQ1" s="469" t="s">
        <v>801</v>
      </c>
      <c r="HR1" s="469" t="s">
        <v>803</v>
      </c>
      <c r="HS1" s="469" t="s">
        <v>312</v>
      </c>
      <c r="HT1" s="469" t="s">
        <v>806</v>
      </c>
      <c r="HU1" s="469" t="s">
        <v>808</v>
      </c>
      <c r="HV1" s="469" t="s">
        <v>809</v>
      </c>
      <c r="HW1" s="469" t="s">
        <v>811</v>
      </c>
      <c r="HX1" s="472" t="s">
        <v>313</v>
      </c>
      <c r="HY1" s="469" t="s">
        <v>813</v>
      </c>
      <c r="HZ1" s="469" t="s">
        <v>815</v>
      </c>
      <c r="IA1" s="469" t="s">
        <v>817</v>
      </c>
      <c r="IB1" s="469" t="s">
        <v>314</v>
      </c>
      <c r="IC1" s="469" t="s">
        <v>819</v>
      </c>
      <c r="ID1" s="469" t="s">
        <v>821</v>
      </c>
      <c r="IE1" s="469" t="s">
        <v>315</v>
      </c>
      <c r="IF1" s="469" t="s">
        <v>823</v>
      </c>
      <c r="IG1" s="469" t="s">
        <v>825</v>
      </c>
      <c r="IH1" s="469" t="s">
        <v>316</v>
      </c>
      <c r="II1" s="469" t="s">
        <v>827</v>
      </c>
      <c r="IJ1" s="469" t="s">
        <v>829</v>
      </c>
      <c r="IK1" s="469" t="s">
        <v>831</v>
      </c>
      <c r="IL1" s="469" t="s">
        <v>833</v>
      </c>
      <c r="IM1" s="469" t="s">
        <v>317</v>
      </c>
      <c r="IN1" s="469" t="s">
        <v>835</v>
      </c>
      <c r="IO1" s="472" t="s">
        <v>318</v>
      </c>
      <c r="IP1" s="469" t="s">
        <v>843</v>
      </c>
      <c r="IQ1" s="469" t="s">
        <v>845</v>
      </c>
      <c r="IR1" s="469" t="s">
        <v>319</v>
      </c>
      <c r="IS1" s="469" t="s">
        <v>847</v>
      </c>
      <c r="IT1" s="469" t="s">
        <v>849</v>
      </c>
      <c r="IU1" s="469" t="s">
        <v>851</v>
      </c>
      <c r="IV1" s="472" t="s">
        <v>320</v>
      </c>
      <c r="IW1" s="469" t="s">
        <v>853</v>
      </c>
      <c r="IX1" s="469" t="s">
        <v>321</v>
      </c>
      <c r="IY1" s="469" t="s">
        <v>856</v>
      </c>
      <c r="IZ1" s="469" t="s">
        <v>858</v>
      </c>
      <c r="JA1" s="469" t="s">
        <v>860</v>
      </c>
      <c r="JB1" s="469" t="s">
        <v>862</v>
      </c>
      <c r="JC1" s="469" t="s">
        <v>864</v>
      </c>
      <c r="JD1" s="469" t="s">
        <v>866</v>
      </c>
      <c r="JE1" s="469" t="s">
        <v>322</v>
      </c>
      <c r="JF1" s="469" t="s">
        <v>869</v>
      </c>
      <c r="JG1" s="469" t="s">
        <v>871</v>
      </c>
      <c r="JH1" s="469" t="s">
        <v>873</v>
      </c>
      <c r="JI1" s="469" t="s">
        <v>875</v>
      </c>
      <c r="JJ1" s="469" t="s">
        <v>877</v>
      </c>
      <c r="JK1" s="469" t="s">
        <v>879</v>
      </c>
      <c r="JL1" s="469" t="s">
        <v>881</v>
      </c>
      <c r="JM1" s="469" t="s">
        <v>883</v>
      </c>
      <c r="JN1" s="469" t="s">
        <v>323</v>
      </c>
      <c r="JO1" s="469" t="s">
        <v>886</v>
      </c>
      <c r="JP1" s="469" t="s">
        <v>888</v>
      </c>
      <c r="JQ1" s="469" t="s">
        <v>890</v>
      </c>
      <c r="JR1" s="469" t="s">
        <v>892</v>
      </c>
      <c r="JS1" s="469" t="s">
        <v>893</v>
      </c>
      <c r="JT1" s="469" t="s">
        <v>895</v>
      </c>
      <c r="JU1" s="469" t="s">
        <v>897</v>
      </c>
      <c r="JV1" s="469" t="s">
        <v>899</v>
      </c>
      <c r="JW1" s="469" t="s">
        <v>901</v>
      </c>
      <c r="JX1" s="469" t="s">
        <v>903</v>
      </c>
      <c r="JY1" s="469" t="s">
        <v>905</v>
      </c>
      <c r="JZ1" s="469" t="s">
        <v>907</v>
      </c>
      <c r="KA1" s="469" t="s">
        <v>909</v>
      </c>
      <c r="KB1" s="469" t="s">
        <v>911</v>
      </c>
      <c r="KC1" s="469" t="s">
        <v>913</v>
      </c>
      <c r="KD1" s="469" t="s">
        <v>915</v>
      </c>
      <c r="KE1" s="469" t="s">
        <v>917</v>
      </c>
      <c r="KF1" s="469" t="s">
        <v>919</v>
      </c>
      <c r="KG1" s="469" t="s">
        <v>921</v>
      </c>
      <c r="KH1" s="469" t="s">
        <v>923</v>
      </c>
      <c r="KI1" s="469" t="s">
        <v>925</v>
      </c>
      <c r="KJ1" s="469" t="s">
        <v>927</v>
      </c>
      <c r="KK1" s="469" t="s">
        <v>929</v>
      </c>
      <c r="KL1" s="469" t="s">
        <v>931</v>
      </c>
      <c r="KM1" s="469" t="s">
        <v>933</v>
      </c>
      <c r="KN1" s="469" t="s">
        <v>935</v>
      </c>
      <c r="KO1" s="472" t="s">
        <v>324</v>
      </c>
      <c r="KP1" s="469" t="s">
        <v>937</v>
      </c>
      <c r="KQ1" s="469" t="s">
        <v>325</v>
      </c>
      <c r="KR1" s="469" t="s">
        <v>940</v>
      </c>
      <c r="KS1" s="469" t="s">
        <v>942</v>
      </c>
      <c r="KT1" s="469" t="s">
        <v>944</v>
      </c>
      <c r="KU1" s="469" t="s">
        <v>946</v>
      </c>
      <c r="KV1" s="469" t="s">
        <v>326</v>
      </c>
      <c r="KW1" s="469" t="s">
        <v>949</v>
      </c>
      <c r="KX1" s="469" t="s">
        <v>951</v>
      </c>
      <c r="KY1" s="469" t="s">
        <v>953</v>
      </c>
      <c r="KZ1" s="469" t="s">
        <v>955</v>
      </c>
      <c r="LA1" s="469" t="s">
        <v>957</v>
      </c>
      <c r="LB1" s="469" t="s">
        <v>959</v>
      </c>
      <c r="LC1" s="469" t="s">
        <v>961</v>
      </c>
      <c r="LD1" s="468" t="s">
        <v>328</v>
      </c>
      <c r="LE1" s="472" t="s">
        <v>329</v>
      </c>
      <c r="LF1" s="469" t="s">
        <v>330</v>
      </c>
      <c r="LG1" s="469" t="s">
        <v>344</v>
      </c>
      <c r="LH1" s="469" t="s">
        <v>963</v>
      </c>
      <c r="LI1" s="469" t="s">
        <v>965</v>
      </c>
      <c r="LJ1" s="469" t="s">
        <v>967</v>
      </c>
      <c r="LK1" s="469" t="s">
        <v>969</v>
      </c>
      <c r="LL1" s="469" t="s">
        <v>345</v>
      </c>
      <c r="LM1" s="469" t="s">
        <v>971</v>
      </c>
      <c r="LN1" s="469" t="s">
        <v>346</v>
      </c>
      <c r="LO1" s="469" t="s">
        <v>973</v>
      </c>
      <c r="LP1" s="469" t="s">
        <v>331</v>
      </c>
      <c r="LQ1" s="469" t="s">
        <v>975</v>
      </c>
      <c r="LR1" s="469" t="s">
        <v>347</v>
      </c>
      <c r="LS1" s="469" t="s">
        <v>977</v>
      </c>
      <c r="LT1" s="469" t="s">
        <v>979</v>
      </c>
      <c r="LU1" s="469" t="s">
        <v>348</v>
      </c>
      <c r="LV1" s="472" t="s">
        <v>332</v>
      </c>
      <c r="LW1" s="469" t="s">
        <v>333</v>
      </c>
      <c r="LX1" s="469" t="s">
        <v>981</v>
      </c>
      <c r="LY1" s="469" t="s">
        <v>983</v>
      </c>
      <c r="LZ1" s="469" t="s">
        <v>984</v>
      </c>
      <c r="MA1" s="469" t="s">
        <v>986</v>
      </c>
      <c r="MB1" s="469" t="s">
        <v>987</v>
      </c>
      <c r="MC1" s="469" t="s">
        <v>989</v>
      </c>
      <c r="MD1" s="469" t="s">
        <v>991</v>
      </c>
      <c r="ME1" s="469" t="s">
        <v>993</v>
      </c>
      <c r="MF1" s="469" t="s">
        <v>995</v>
      </c>
      <c r="MG1" s="469" t="s">
        <v>334</v>
      </c>
      <c r="MH1" s="469" t="s">
        <v>998</v>
      </c>
      <c r="MI1" s="469" t="s">
        <v>999</v>
      </c>
      <c r="MJ1" s="469" t="s">
        <v>1001</v>
      </c>
      <c r="MK1" s="469" t="s">
        <v>335</v>
      </c>
      <c r="ML1" s="469" t="s">
        <v>1004</v>
      </c>
      <c r="MM1" s="469" t="s">
        <v>1005</v>
      </c>
      <c r="MN1" s="469" t="s">
        <v>1007</v>
      </c>
      <c r="MO1" s="469" t="s">
        <v>1009</v>
      </c>
      <c r="MP1" s="469" t="s">
        <v>336</v>
      </c>
      <c r="MQ1" s="469" t="s">
        <v>1012</v>
      </c>
      <c r="MR1" s="469" t="s">
        <v>1014</v>
      </c>
      <c r="MS1" s="469" t="s">
        <v>1016</v>
      </c>
      <c r="MT1" s="469" t="s">
        <v>1018</v>
      </c>
      <c r="MU1" s="469" t="s">
        <v>337</v>
      </c>
      <c r="MV1" s="469" t="s">
        <v>1021</v>
      </c>
      <c r="MW1" s="469" t="s">
        <v>1023</v>
      </c>
      <c r="MX1" s="469" t="s">
        <v>1025</v>
      </c>
      <c r="MY1" s="469" t="s">
        <v>1027</v>
      </c>
      <c r="MZ1" s="469" t="s">
        <v>1029</v>
      </c>
      <c r="NA1" s="469" t="s">
        <v>1031</v>
      </c>
      <c r="NB1" s="469" t="s">
        <v>1033</v>
      </c>
      <c r="NC1" s="469" t="s">
        <v>1035</v>
      </c>
      <c r="ND1" s="469" t="s">
        <v>1037</v>
      </c>
      <c r="NE1" s="469" t="s">
        <v>1039</v>
      </c>
      <c r="NF1" s="469" t="s">
        <v>1041</v>
      </c>
      <c r="NG1" s="469" t="s">
        <v>1042</v>
      </c>
      <c r="NH1" s="472" t="s">
        <v>338</v>
      </c>
      <c r="NI1" s="469" t="s">
        <v>339</v>
      </c>
      <c r="NJ1" s="469" t="s">
        <v>1044</v>
      </c>
      <c r="NK1" s="469" t="s">
        <v>1046</v>
      </c>
      <c r="NL1" s="469" t="s">
        <v>1048</v>
      </c>
      <c r="NM1" s="469" t="s">
        <v>1050</v>
      </c>
      <c r="NN1" s="472" t="s">
        <v>340</v>
      </c>
      <c r="NO1" s="469" t="s">
        <v>341</v>
      </c>
      <c r="NP1" s="469" t="s">
        <v>1051</v>
      </c>
      <c r="NQ1" s="469" t="s">
        <v>342</v>
      </c>
      <c r="NR1" s="469" t="s">
        <v>1053</v>
      </c>
      <c r="NS1" s="469" t="s">
        <v>1055</v>
      </c>
      <c r="NT1" s="469" t="s">
        <v>343</v>
      </c>
      <c r="NU1" s="469" t="s">
        <v>1057</v>
      </c>
      <c r="NV1" s="468" t="s">
        <v>349</v>
      </c>
      <c r="NW1" s="472" t="s">
        <v>350</v>
      </c>
      <c r="NX1" s="469" t="s">
        <v>351</v>
      </c>
      <c r="NY1" s="469" t="s">
        <v>1060</v>
      </c>
      <c r="NZ1" s="469" t="s">
        <v>1062</v>
      </c>
      <c r="OA1" s="469" t="s">
        <v>352</v>
      </c>
      <c r="OB1" s="469" t="s">
        <v>362</v>
      </c>
      <c r="OC1" s="469" t="s">
        <v>1064</v>
      </c>
      <c r="OD1" s="469" t="s">
        <v>1066</v>
      </c>
      <c r="OE1" s="469" t="s">
        <v>1068</v>
      </c>
      <c r="OF1" s="469" t="s">
        <v>1070</v>
      </c>
      <c r="OG1" s="469" t="s">
        <v>1072</v>
      </c>
      <c r="OH1" s="469" t="s">
        <v>1074</v>
      </c>
      <c r="OI1" s="469" t="s">
        <v>1076</v>
      </c>
      <c r="OJ1" s="469" t="s">
        <v>1078</v>
      </c>
      <c r="OK1" s="469" t="s">
        <v>1080</v>
      </c>
      <c r="OL1" s="469" t="s">
        <v>1082</v>
      </c>
      <c r="OM1" s="469" t="s">
        <v>1084</v>
      </c>
      <c r="ON1" s="469" t="s">
        <v>1086</v>
      </c>
      <c r="OO1" s="469" t="s">
        <v>1088</v>
      </c>
      <c r="OP1" s="469" t="s">
        <v>1090</v>
      </c>
      <c r="OQ1" s="469" t="s">
        <v>1092</v>
      </c>
      <c r="OR1" s="469" t="s">
        <v>1094</v>
      </c>
      <c r="OS1" s="469" t="s">
        <v>1096</v>
      </c>
      <c r="OT1" s="469" t="s">
        <v>1098</v>
      </c>
      <c r="OU1" s="469" t="s">
        <v>1100</v>
      </c>
      <c r="OV1" s="469" t="s">
        <v>1102</v>
      </c>
      <c r="OW1" s="469" t="s">
        <v>1104</v>
      </c>
      <c r="OX1" s="469" t="s">
        <v>1106</v>
      </c>
      <c r="OY1" s="469" t="s">
        <v>363</v>
      </c>
      <c r="OZ1" s="469" t="s">
        <v>1109</v>
      </c>
      <c r="PA1" s="469" t="s">
        <v>1111</v>
      </c>
      <c r="PB1" s="469" t="s">
        <v>1112</v>
      </c>
      <c r="PC1" s="469" t="s">
        <v>1114</v>
      </c>
      <c r="PD1" s="469" t="s">
        <v>1116</v>
      </c>
      <c r="PE1" s="469" t="s">
        <v>1118</v>
      </c>
      <c r="PF1" s="469" t="s">
        <v>1120</v>
      </c>
      <c r="PG1" s="469" t="s">
        <v>1122</v>
      </c>
      <c r="PH1" s="469" t="s">
        <v>1124</v>
      </c>
      <c r="PI1" s="469" t="s">
        <v>1126</v>
      </c>
      <c r="PJ1" s="469" t="s">
        <v>1128</v>
      </c>
      <c r="PK1" s="469" t="s">
        <v>1130</v>
      </c>
      <c r="PL1" s="469" t="s">
        <v>1132</v>
      </c>
      <c r="PM1" s="469" t="s">
        <v>1134</v>
      </c>
      <c r="PN1" s="469" t="s">
        <v>1136</v>
      </c>
      <c r="PO1" s="469" t="s">
        <v>1138</v>
      </c>
      <c r="PP1" s="469" t="s">
        <v>1140</v>
      </c>
      <c r="PQ1" s="469" t="s">
        <v>1142</v>
      </c>
      <c r="PR1" s="469" t="s">
        <v>1144</v>
      </c>
      <c r="PS1" s="469" t="s">
        <v>1146</v>
      </c>
      <c r="PT1" s="469" t="s">
        <v>1148</v>
      </c>
      <c r="PU1" s="469" t="s">
        <v>1150</v>
      </c>
      <c r="PV1" s="469" t="s">
        <v>1152</v>
      </c>
      <c r="PW1" s="469" t="s">
        <v>1154</v>
      </c>
      <c r="PX1" s="469" t="s">
        <v>1156</v>
      </c>
      <c r="PY1" s="469" t="s">
        <v>1158</v>
      </c>
      <c r="PZ1" s="469" t="s">
        <v>353</v>
      </c>
      <c r="QA1" s="469" t="s">
        <v>1160</v>
      </c>
      <c r="QB1" s="469" t="s">
        <v>1162</v>
      </c>
      <c r="QC1" s="469" t="s">
        <v>1164</v>
      </c>
      <c r="QD1" s="469" t="s">
        <v>1166</v>
      </c>
      <c r="QE1" s="469" t="s">
        <v>1168</v>
      </c>
      <c r="QF1" s="472" t="s">
        <v>354</v>
      </c>
      <c r="QG1" s="469" t="s">
        <v>355</v>
      </c>
      <c r="QH1" s="469" t="s">
        <v>1170</v>
      </c>
      <c r="QI1" s="469" t="s">
        <v>1172</v>
      </c>
      <c r="QJ1" s="469" t="s">
        <v>1174</v>
      </c>
      <c r="QK1" s="469" t="s">
        <v>1176</v>
      </c>
      <c r="QL1" s="469" t="s">
        <v>1178</v>
      </c>
      <c r="QM1" s="469" t="s">
        <v>1180</v>
      </c>
      <c r="QN1" s="472" t="s">
        <v>356</v>
      </c>
      <c r="QO1" s="469" t="s">
        <v>1182</v>
      </c>
      <c r="QP1" s="469" t="s">
        <v>357</v>
      </c>
      <c r="QQ1" s="469" t="s">
        <v>364</v>
      </c>
      <c r="QR1" s="469" t="s">
        <v>1184</v>
      </c>
      <c r="QS1" s="469" t="s">
        <v>1186</v>
      </c>
      <c r="QT1" s="469" t="s">
        <v>1188</v>
      </c>
      <c r="QU1" s="469" t="s">
        <v>1190</v>
      </c>
      <c r="QV1" s="469" t="s">
        <v>1192</v>
      </c>
      <c r="QW1" s="469" t="s">
        <v>1194</v>
      </c>
      <c r="QX1" s="469" t="s">
        <v>1196</v>
      </c>
      <c r="QY1" s="469" t="s">
        <v>1198</v>
      </c>
      <c r="QZ1" s="469" t="s">
        <v>1200</v>
      </c>
      <c r="RA1" s="469" t="s">
        <v>1202</v>
      </c>
      <c r="RB1" s="469" t="s">
        <v>1204</v>
      </c>
      <c r="RC1" s="469" t="s">
        <v>1206</v>
      </c>
      <c r="RD1" s="469" t="s">
        <v>1208</v>
      </c>
      <c r="RE1" s="469" t="s">
        <v>1210</v>
      </c>
      <c r="RF1" s="472" t="s">
        <v>358</v>
      </c>
      <c r="RG1" s="469" t="s">
        <v>359</v>
      </c>
      <c r="RH1" s="469" t="s">
        <v>1212</v>
      </c>
      <c r="RI1" s="469" t="s">
        <v>1214</v>
      </c>
      <c r="RJ1" s="472" t="s">
        <v>360</v>
      </c>
      <c r="RK1" s="469" t="s">
        <v>361</v>
      </c>
      <c r="RL1" s="469" t="s">
        <v>1216</v>
      </c>
      <c r="RM1" s="469" t="s">
        <v>1217</v>
      </c>
      <c r="RN1" s="469" t="s">
        <v>1218</v>
      </c>
      <c r="RO1" s="469" t="s">
        <v>1219</v>
      </c>
      <c r="RP1" s="469" t="s">
        <v>1221</v>
      </c>
      <c r="RQ1" s="469" t="s">
        <v>1222</v>
      </c>
      <c r="RR1" s="469" t="s">
        <v>1224</v>
      </c>
      <c r="RS1" s="469" t="s">
        <v>1225</v>
      </c>
      <c r="RT1" s="468" t="s">
        <v>365</v>
      </c>
      <c r="RU1" s="472" t="s">
        <v>366</v>
      </c>
      <c r="RV1" s="469" t="s">
        <v>367</v>
      </c>
      <c r="RW1" s="469" t="s">
        <v>1227</v>
      </c>
      <c r="RX1" s="469" t="s">
        <v>1229</v>
      </c>
      <c r="RY1" s="469" t="s">
        <v>368</v>
      </c>
      <c r="RZ1" s="469" t="s">
        <v>1231</v>
      </c>
      <c r="SA1" s="469" t="s">
        <v>1233</v>
      </c>
      <c r="SB1" s="469" t="s">
        <v>1235</v>
      </c>
      <c r="SC1" s="469" t="s">
        <v>1237</v>
      </c>
      <c r="SD1" s="472" t="s">
        <v>369</v>
      </c>
      <c r="SE1" s="469" t="s">
        <v>370</v>
      </c>
      <c r="SF1" s="469" t="s">
        <v>1239</v>
      </c>
      <c r="SG1" s="469" t="s">
        <v>1241</v>
      </c>
      <c r="SH1" s="469" t="s">
        <v>1243</v>
      </c>
      <c r="SI1" s="469" t="s">
        <v>1245</v>
      </c>
      <c r="SJ1" s="469" t="s">
        <v>1247</v>
      </c>
      <c r="SK1" s="469" t="s">
        <v>1249</v>
      </c>
      <c r="SL1" s="469" t="s">
        <v>1251</v>
      </c>
      <c r="SM1" s="469" t="s">
        <v>1253</v>
      </c>
      <c r="SN1" s="469" t="s">
        <v>1255</v>
      </c>
      <c r="SO1" s="469" t="s">
        <v>1257</v>
      </c>
      <c r="SP1" s="469" t="s">
        <v>1259</v>
      </c>
      <c r="SQ1" s="469" t="s">
        <v>1261</v>
      </c>
      <c r="SR1" s="469" t="s">
        <v>1263</v>
      </c>
      <c r="SS1" s="469" t="s">
        <v>1265</v>
      </c>
      <c r="ST1" s="469" t="s">
        <v>1267</v>
      </c>
      <c r="SU1" s="468" t="s">
        <v>371</v>
      </c>
      <c r="SV1" s="472" t="s">
        <v>372</v>
      </c>
      <c r="SW1" s="469" t="s">
        <v>373</v>
      </c>
      <c r="SX1" s="469" t="s">
        <v>1269</v>
      </c>
      <c r="SY1" s="469" t="s">
        <v>1271</v>
      </c>
      <c r="SZ1" s="469" t="s">
        <v>1273</v>
      </c>
      <c r="TA1" s="469" t="s">
        <v>1275</v>
      </c>
      <c r="TB1" s="469" t="s">
        <v>1277</v>
      </c>
      <c r="TC1" s="469" t="s">
        <v>374</v>
      </c>
      <c r="TD1" s="469" t="s">
        <v>1279</v>
      </c>
      <c r="TE1" s="469" t="s">
        <v>1281</v>
      </c>
      <c r="TF1" s="469" t="s">
        <v>1283</v>
      </c>
      <c r="TG1" s="469" t="s">
        <v>1285</v>
      </c>
      <c r="TH1" s="469" t="s">
        <v>1287</v>
      </c>
      <c r="TI1" s="469" t="s">
        <v>1289</v>
      </c>
      <c r="TJ1" s="472" t="s">
        <v>375</v>
      </c>
      <c r="TK1" s="469" t="s">
        <v>376</v>
      </c>
      <c r="TL1" s="469" t="s">
        <v>377</v>
      </c>
      <c r="TM1" s="469" t="s">
        <v>1291</v>
      </c>
      <c r="TN1" s="469" t="s">
        <v>1293</v>
      </c>
      <c r="TO1" s="469" t="s">
        <v>1294</v>
      </c>
      <c r="TP1" s="469" t="s">
        <v>1296</v>
      </c>
      <c r="TQ1" s="469" t="s">
        <v>1298</v>
      </c>
      <c r="TR1" s="469" t="s">
        <v>1300</v>
      </c>
      <c r="TS1" s="469" t="s">
        <v>1302</v>
      </c>
      <c r="TT1" s="469" t="s">
        <v>1304</v>
      </c>
      <c r="TU1" s="469" t="s">
        <v>1306</v>
      </c>
      <c r="TV1" s="469" t="s">
        <v>1308</v>
      </c>
      <c r="TW1" s="469" t="s">
        <v>1310</v>
      </c>
      <c r="TX1" s="469" t="s">
        <v>1312</v>
      </c>
      <c r="TY1" s="469" t="s">
        <v>1314</v>
      </c>
      <c r="TZ1" s="469" t="s">
        <v>1316</v>
      </c>
      <c r="UA1" s="469" t="s">
        <v>1318</v>
      </c>
      <c r="UB1" s="469" t="s">
        <v>1320</v>
      </c>
      <c r="UC1" s="468" t="s">
        <v>1322</v>
      </c>
      <c r="UD1" s="469" t="s">
        <v>1324</v>
      </c>
      <c r="UE1" s="469" t="s">
        <v>1326</v>
      </c>
      <c r="UF1" s="469" t="s">
        <v>1328</v>
      </c>
      <c r="UG1" s="469" t="s">
        <v>1330</v>
      </c>
      <c r="UH1" s="469" t="s">
        <v>1332</v>
      </c>
      <c r="UI1" s="470"/>
    </row>
    <row r="2" spans="1:555" s="122" customFormat="1" hidden="1" x14ac:dyDescent="0.25">
      <c r="A2" s="466" t="s">
        <v>1355</v>
      </c>
      <c r="B2" s="466" t="s">
        <v>1357</v>
      </c>
      <c r="C2" s="466" t="s">
        <v>469</v>
      </c>
      <c r="D2" s="466" t="s">
        <v>1356</v>
      </c>
      <c r="E2" s="466" t="s">
        <v>1358</v>
      </c>
      <c r="F2" s="466" t="s">
        <v>470</v>
      </c>
      <c r="G2" s="467" t="s">
        <v>1359</v>
      </c>
      <c r="H2" s="466" t="s">
        <v>1360</v>
      </c>
      <c r="I2" s="466" t="s">
        <v>1361</v>
      </c>
      <c r="J2" s="466" t="s">
        <v>1452</v>
      </c>
      <c r="K2" s="466" t="s">
        <v>1362</v>
      </c>
      <c r="L2" s="466" t="s">
        <v>1363</v>
      </c>
      <c r="M2" s="466" t="s">
        <v>1364</v>
      </c>
      <c r="N2" s="466" t="s">
        <v>1365</v>
      </c>
      <c r="O2" s="466" t="s">
        <v>1366</v>
      </c>
      <c r="P2" s="466" t="s">
        <v>1477</v>
      </c>
      <c r="Q2" s="466" t="s">
        <v>1512</v>
      </c>
      <c r="R2" s="461" t="str">
        <f>+Presupuesto!D11</f>
        <v>Recurrente</v>
      </c>
      <c r="S2" s="461" t="str">
        <f>+Presupuesto!E11</f>
        <v>Programa / Proyecto 2017</v>
      </c>
      <c r="T2" s="466"/>
      <c r="U2" s="466" t="s">
        <v>392</v>
      </c>
      <c r="V2" s="466" t="s">
        <v>410</v>
      </c>
      <c r="W2" s="466" t="s">
        <v>393</v>
      </c>
      <c r="X2" s="466" t="s">
        <v>394</v>
      </c>
      <c r="Y2" s="466" t="s">
        <v>395</v>
      </c>
      <c r="Z2" s="466" t="s">
        <v>396</v>
      </c>
      <c r="AA2" s="466" t="s">
        <v>397</v>
      </c>
      <c r="AB2" s="466" t="s">
        <v>398</v>
      </c>
      <c r="AC2" s="466" t="s">
        <v>399</v>
      </c>
      <c r="AD2" s="466" t="s">
        <v>400</v>
      </c>
      <c r="AE2" s="466" t="s">
        <v>401</v>
      </c>
      <c r="AF2" s="466" t="s">
        <v>402</v>
      </c>
      <c r="AG2" s="466"/>
      <c r="AH2" s="466" t="s">
        <v>418</v>
      </c>
      <c r="AI2" s="466" t="s">
        <v>419</v>
      </c>
      <c r="AJ2" s="466" t="s">
        <v>420</v>
      </c>
      <c r="AK2" s="466" t="s">
        <v>421</v>
      </c>
      <c r="AL2" s="466" t="s">
        <v>422</v>
      </c>
      <c r="AM2" s="466" t="s">
        <v>425</v>
      </c>
      <c r="AN2" s="466" t="s">
        <v>423</v>
      </c>
      <c r="AO2" s="466" t="s">
        <v>424</v>
      </c>
      <c r="AP2" s="466" t="s">
        <v>426</v>
      </c>
      <c r="AQ2" s="466" t="s">
        <v>427</v>
      </c>
      <c r="AR2" s="466" t="s">
        <v>428</v>
      </c>
      <c r="AS2" s="466" t="s">
        <v>429</v>
      </c>
      <c r="AT2" s="466" t="s">
        <v>430</v>
      </c>
      <c r="AU2" s="466" t="s">
        <v>431</v>
      </c>
      <c r="AV2" s="466" t="s">
        <v>432</v>
      </c>
      <c r="AW2" s="466" t="s">
        <v>433</v>
      </c>
      <c r="AX2" s="466" t="s">
        <v>434</v>
      </c>
      <c r="AY2" s="466" t="s">
        <v>435</v>
      </c>
      <c r="AZ2" s="466" t="s">
        <v>436</v>
      </c>
      <c r="BA2" s="466" t="s">
        <v>437</v>
      </c>
      <c r="BB2" s="466" t="s">
        <v>438</v>
      </c>
      <c r="BC2" s="466" t="s">
        <v>439</v>
      </c>
      <c r="BD2" s="466" t="s">
        <v>440</v>
      </c>
      <c r="BE2" s="466" t="s">
        <v>441</v>
      </c>
      <c r="BF2" s="466" t="s">
        <v>442</v>
      </c>
      <c r="BG2" s="466" t="s">
        <v>443</v>
      </c>
      <c r="BH2" s="466" t="s">
        <v>444</v>
      </c>
      <c r="BI2" s="466" t="s">
        <v>445</v>
      </c>
      <c r="BJ2" s="466" t="s">
        <v>446</v>
      </c>
      <c r="BK2" s="466" t="s">
        <v>447</v>
      </c>
      <c r="BL2" s="466" t="s">
        <v>448</v>
      </c>
      <c r="BM2" s="466" t="s">
        <v>449</v>
      </c>
      <c r="BN2" s="466" t="s">
        <v>450</v>
      </c>
      <c r="BO2" s="466" t="s">
        <v>451</v>
      </c>
      <c r="BP2" s="466" t="s">
        <v>452</v>
      </c>
      <c r="BQ2" s="466" t="s">
        <v>453</v>
      </c>
      <c r="BR2" s="466" t="s">
        <v>454</v>
      </c>
      <c r="BS2" s="466" t="s">
        <v>455</v>
      </c>
      <c r="BT2" s="466" t="s">
        <v>456</v>
      </c>
      <c r="BU2" s="466" t="s">
        <v>457</v>
      </c>
      <c r="BV2" s="466"/>
      <c r="BW2" s="466"/>
      <c r="BX2" s="466"/>
      <c r="BY2" s="466"/>
      <c r="BZ2" s="466"/>
      <c r="CA2" s="466"/>
      <c r="CB2" s="466"/>
      <c r="CC2" s="466"/>
      <c r="CD2" s="466"/>
      <c r="CE2" s="466"/>
      <c r="CF2" s="466"/>
      <c r="CG2" s="466"/>
      <c r="CH2" s="466"/>
      <c r="CI2" s="466"/>
      <c r="CJ2" s="466"/>
      <c r="CK2" s="466"/>
      <c r="CL2" s="466"/>
      <c r="CM2" s="466"/>
      <c r="CN2" s="466"/>
      <c r="CO2" s="466"/>
      <c r="CP2" s="466"/>
      <c r="CQ2" s="466"/>
      <c r="CR2" s="466"/>
      <c r="CS2" s="466"/>
      <c r="CT2" s="466"/>
      <c r="CU2" s="466"/>
      <c r="CV2" s="466"/>
      <c r="CW2" s="466"/>
      <c r="CX2" s="466"/>
      <c r="CY2" s="466"/>
      <c r="CZ2" s="466"/>
      <c r="DA2" s="466"/>
      <c r="DB2" s="466"/>
      <c r="DC2" s="466"/>
      <c r="DD2" s="466"/>
      <c r="DE2" s="466"/>
      <c r="DF2" s="466"/>
      <c r="DG2" s="466"/>
      <c r="DH2" s="466"/>
      <c r="DI2" s="466"/>
      <c r="DJ2" s="466"/>
      <c r="DK2" s="466"/>
      <c r="DL2" s="466"/>
      <c r="DM2" s="466"/>
      <c r="DN2" s="466"/>
      <c r="DO2" s="466"/>
      <c r="DP2" s="466"/>
      <c r="DQ2" s="466"/>
      <c r="DR2" s="466"/>
      <c r="DS2" s="466"/>
      <c r="DT2" s="466"/>
      <c r="DU2" s="466"/>
      <c r="DV2" s="466"/>
      <c r="DW2" s="466"/>
      <c r="DX2" s="466"/>
      <c r="DY2" s="466"/>
      <c r="DZ2" s="466"/>
      <c r="EA2" s="466"/>
      <c r="EB2" s="466"/>
      <c r="EC2" s="466"/>
      <c r="ED2" s="466"/>
      <c r="EE2" s="466"/>
      <c r="EF2" s="466"/>
      <c r="EG2" s="466"/>
      <c r="EH2" s="466"/>
      <c r="EI2" s="466"/>
      <c r="EJ2" s="466"/>
      <c r="EK2" s="466"/>
      <c r="EL2" s="466"/>
      <c r="EM2" s="466"/>
      <c r="EN2" s="466"/>
      <c r="EO2" s="466"/>
      <c r="EP2" s="466"/>
      <c r="EQ2" s="466"/>
      <c r="ER2" s="466"/>
      <c r="ES2" s="466"/>
      <c r="ET2" s="466"/>
      <c r="EU2" s="466"/>
      <c r="EV2" s="466"/>
      <c r="EW2" s="466"/>
      <c r="EX2" s="466"/>
      <c r="EY2" s="466"/>
      <c r="EZ2" s="466"/>
      <c r="FA2" s="466"/>
      <c r="FB2" s="466"/>
      <c r="FC2" s="466"/>
      <c r="FD2" s="466"/>
      <c r="FE2" s="466"/>
      <c r="FF2" s="466"/>
      <c r="FG2" s="466"/>
      <c r="FH2" s="466"/>
      <c r="FI2" s="466"/>
      <c r="FJ2" s="466"/>
      <c r="FK2" s="466"/>
      <c r="FL2" s="466"/>
      <c r="FM2" s="466"/>
      <c r="FN2" s="466"/>
      <c r="FO2" s="466"/>
      <c r="FP2" s="466"/>
      <c r="FQ2" s="466"/>
      <c r="FR2" s="466"/>
      <c r="FS2" s="466"/>
      <c r="FT2" s="466"/>
      <c r="FU2" s="466"/>
      <c r="FV2" s="466"/>
      <c r="FW2" s="466"/>
      <c r="FX2" s="466"/>
      <c r="FY2" s="466"/>
      <c r="FZ2" s="466"/>
      <c r="GA2" s="466"/>
      <c r="GB2" s="466"/>
      <c r="GC2" s="466"/>
      <c r="GD2" s="466"/>
      <c r="GE2" s="466"/>
      <c r="GF2" s="466"/>
      <c r="GG2" s="466"/>
      <c r="GH2" s="466"/>
      <c r="GI2" s="466"/>
      <c r="GJ2" s="466"/>
      <c r="GK2" s="466"/>
      <c r="GL2" s="466"/>
      <c r="GM2" s="466"/>
      <c r="GN2" s="466"/>
      <c r="GO2" s="466"/>
      <c r="GP2" s="466"/>
      <c r="GQ2" s="466"/>
      <c r="GR2" s="466"/>
      <c r="GS2" s="466"/>
      <c r="GT2" s="466"/>
      <c r="GU2" s="466"/>
      <c r="GV2" s="466"/>
      <c r="GW2" s="466"/>
      <c r="GX2" s="466"/>
      <c r="GY2" s="466"/>
      <c r="GZ2" s="466"/>
      <c r="HA2" s="466"/>
      <c r="HB2" s="466"/>
      <c r="HC2" s="466"/>
      <c r="HD2" s="466"/>
      <c r="HE2" s="466"/>
      <c r="HF2" s="466"/>
      <c r="HG2" s="466"/>
      <c r="HH2" s="466"/>
      <c r="HI2" s="466"/>
      <c r="HJ2" s="466"/>
      <c r="HK2" s="466"/>
      <c r="HL2" s="466"/>
      <c r="HM2" s="466"/>
      <c r="HN2" s="466"/>
      <c r="HO2" s="466"/>
      <c r="HP2" s="466"/>
      <c r="HQ2" s="466"/>
      <c r="HR2" s="466"/>
      <c r="HS2" s="466"/>
      <c r="HT2" s="466"/>
      <c r="HU2" s="466"/>
      <c r="HV2" s="466"/>
      <c r="HW2" s="466"/>
      <c r="HX2" s="466"/>
      <c r="HY2" s="466"/>
      <c r="HZ2" s="466"/>
      <c r="IA2" s="466"/>
      <c r="IB2" s="466"/>
      <c r="IC2" s="466"/>
      <c r="ID2" s="466"/>
      <c r="IE2" s="466"/>
      <c r="IF2" s="466"/>
      <c r="IG2" s="466"/>
      <c r="IH2" s="466"/>
      <c r="II2" s="466"/>
      <c r="IJ2" s="466"/>
      <c r="IK2" s="466"/>
      <c r="IL2" s="466"/>
      <c r="IM2" s="466"/>
      <c r="IN2" s="466"/>
      <c r="IO2" s="466"/>
      <c r="IP2" s="466"/>
      <c r="IQ2" s="466"/>
      <c r="IR2" s="466"/>
      <c r="IS2" s="466"/>
      <c r="IT2" s="466"/>
      <c r="IU2" s="466"/>
      <c r="IV2" s="466"/>
      <c r="IW2" s="466"/>
      <c r="IX2" s="466"/>
      <c r="IY2" s="466"/>
      <c r="IZ2" s="466"/>
      <c r="JA2" s="466"/>
      <c r="JB2" s="466"/>
      <c r="JC2" s="466"/>
      <c r="JD2" s="466"/>
      <c r="JE2" s="466"/>
      <c r="JF2" s="466"/>
      <c r="JG2" s="466"/>
      <c r="JH2" s="466"/>
      <c r="JI2" s="466"/>
      <c r="JJ2" s="466"/>
      <c r="JK2" s="466"/>
      <c r="JL2" s="466"/>
      <c r="JM2" s="466"/>
      <c r="JN2" s="466"/>
      <c r="JO2" s="466"/>
      <c r="JP2" s="466"/>
      <c r="JQ2" s="466"/>
      <c r="JR2" s="466"/>
      <c r="JS2" s="466"/>
      <c r="JT2" s="466"/>
      <c r="JU2" s="466"/>
      <c r="JV2" s="466"/>
      <c r="JW2" s="466"/>
      <c r="JX2" s="466"/>
      <c r="JY2" s="466"/>
      <c r="JZ2" s="466"/>
      <c r="KA2" s="466"/>
      <c r="KB2" s="466"/>
      <c r="KC2" s="466"/>
      <c r="KD2" s="466"/>
      <c r="KE2" s="466"/>
      <c r="KF2" s="466"/>
      <c r="KG2" s="466"/>
      <c r="KH2" s="466"/>
      <c r="KI2" s="466"/>
      <c r="KJ2" s="466"/>
      <c r="KK2" s="466"/>
      <c r="KL2" s="466"/>
      <c r="KM2" s="466"/>
      <c r="KN2" s="466"/>
      <c r="KO2" s="466"/>
      <c r="KP2" s="466"/>
      <c r="KQ2" s="466"/>
      <c r="KR2" s="466"/>
      <c r="KS2" s="466"/>
      <c r="KT2" s="466"/>
      <c r="KU2" s="466"/>
      <c r="KV2" s="466"/>
      <c r="KW2" s="466"/>
      <c r="KX2" s="466"/>
      <c r="KY2" s="466"/>
      <c r="KZ2" s="466"/>
      <c r="LA2" s="466"/>
      <c r="LB2" s="466"/>
      <c r="LC2" s="466"/>
      <c r="LD2" s="466"/>
      <c r="LE2" s="466"/>
      <c r="LF2" s="466"/>
      <c r="LG2" s="466"/>
      <c r="LH2" s="466"/>
      <c r="LI2" s="466"/>
      <c r="LJ2" s="466"/>
      <c r="LK2" s="466"/>
      <c r="LL2" s="466"/>
      <c r="LM2" s="466"/>
      <c r="LN2" s="466"/>
      <c r="LO2" s="466"/>
      <c r="LP2" s="466"/>
      <c r="LQ2" s="466"/>
      <c r="LR2" s="466"/>
      <c r="LS2" s="466"/>
      <c r="LT2" s="466"/>
      <c r="LU2" s="466"/>
      <c r="LV2" s="466"/>
      <c r="LW2" s="466"/>
      <c r="LX2" s="466"/>
      <c r="LY2" s="466"/>
      <c r="LZ2" s="466"/>
      <c r="MA2" s="466"/>
      <c r="MB2" s="466"/>
      <c r="MC2" s="466"/>
      <c r="MD2" s="466"/>
      <c r="ME2" s="466"/>
      <c r="MF2" s="466"/>
      <c r="MG2" s="466"/>
      <c r="MH2" s="466"/>
      <c r="MI2" s="466"/>
      <c r="MJ2" s="466"/>
      <c r="MK2" s="466"/>
      <c r="ML2" s="466"/>
      <c r="MM2" s="466"/>
      <c r="MN2" s="466"/>
      <c r="MO2" s="466"/>
      <c r="MP2" s="466"/>
      <c r="MQ2" s="466"/>
      <c r="MR2" s="466"/>
      <c r="MS2" s="466"/>
      <c r="MT2" s="466"/>
      <c r="MU2" s="466"/>
      <c r="MV2" s="466"/>
      <c r="MW2" s="466"/>
      <c r="MX2" s="466"/>
      <c r="MY2" s="466"/>
      <c r="MZ2" s="466"/>
      <c r="NA2" s="466"/>
      <c r="NB2" s="466"/>
      <c r="NC2" s="466"/>
      <c r="ND2" s="466"/>
      <c r="NE2" s="466"/>
      <c r="NF2" s="466"/>
      <c r="NG2" s="466"/>
      <c r="NH2" s="466"/>
      <c r="NI2" s="466"/>
      <c r="NJ2" s="466"/>
      <c r="NK2" s="466"/>
      <c r="NL2" s="466"/>
      <c r="NM2" s="466"/>
      <c r="NN2" s="466"/>
      <c r="NO2" s="466"/>
      <c r="NP2" s="466"/>
      <c r="NQ2" s="466"/>
      <c r="NR2" s="466"/>
      <c r="NS2" s="466"/>
      <c r="NT2" s="466"/>
      <c r="NU2" s="466"/>
      <c r="NV2" s="466"/>
      <c r="NW2" s="466"/>
      <c r="NX2" s="466"/>
      <c r="NY2" s="466"/>
      <c r="NZ2" s="466"/>
      <c r="OA2" s="466"/>
      <c r="OB2" s="466"/>
      <c r="OC2" s="466"/>
      <c r="OD2" s="466"/>
      <c r="OE2" s="466"/>
      <c r="OF2" s="466"/>
      <c r="OG2" s="466"/>
      <c r="OH2" s="466"/>
      <c r="OI2" s="466"/>
      <c r="OJ2" s="466"/>
      <c r="OK2" s="466"/>
      <c r="OL2" s="466"/>
      <c r="OM2" s="466"/>
      <c r="ON2" s="466"/>
      <c r="OO2" s="466"/>
      <c r="OP2" s="466"/>
      <c r="OQ2" s="466"/>
      <c r="OR2" s="466"/>
      <c r="OS2" s="466"/>
      <c r="OT2" s="466"/>
      <c r="OU2" s="466"/>
      <c r="OV2" s="466"/>
      <c r="OW2" s="466"/>
      <c r="OX2" s="466"/>
      <c r="OY2" s="466"/>
      <c r="OZ2" s="466"/>
      <c r="PA2" s="466"/>
      <c r="PB2" s="466"/>
      <c r="PC2" s="466"/>
      <c r="PD2" s="466"/>
      <c r="PE2" s="466"/>
      <c r="PF2" s="466"/>
      <c r="PG2" s="466"/>
      <c r="PH2" s="466"/>
      <c r="PI2" s="466"/>
      <c r="PJ2" s="466"/>
      <c r="PK2" s="466"/>
      <c r="PL2" s="466"/>
      <c r="PM2" s="466"/>
      <c r="PN2" s="466"/>
      <c r="PO2" s="466"/>
      <c r="PP2" s="466"/>
      <c r="PQ2" s="466"/>
      <c r="PR2" s="466"/>
      <c r="PS2" s="466"/>
      <c r="PT2" s="466"/>
      <c r="PU2" s="466"/>
      <c r="PV2" s="466"/>
      <c r="PW2" s="466"/>
      <c r="PX2" s="466"/>
      <c r="PY2" s="466"/>
      <c r="PZ2" s="466"/>
      <c r="QA2" s="466"/>
      <c r="QB2" s="466"/>
      <c r="QC2" s="466"/>
      <c r="QD2" s="466"/>
      <c r="QE2" s="466"/>
      <c r="QF2" s="466"/>
      <c r="QG2" s="466"/>
      <c r="QH2" s="466"/>
      <c r="QI2" s="466"/>
      <c r="QJ2" s="466"/>
      <c r="QK2" s="466"/>
      <c r="QL2" s="466"/>
      <c r="QM2" s="466"/>
      <c r="QN2" s="466"/>
      <c r="QO2" s="466"/>
      <c r="QP2" s="466"/>
      <c r="QQ2" s="466"/>
      <c r="QR2" s="466"/>
      <c r="QS2" s="466"/>
      <c r="QT2" s="466"/>
      <c r="QU2" s="466"/>
      <c r="QV2" s="466"/>
      <c r="QW2" s="466"/>
      <c r="QX2" s="466"/>
      <c r="QY2" s="466"/>
      <c r="QZ2" s="466"/>
      <c r="RA2" s="466"/>
      <c r="RB2" s="466"/>
      <c r="RC2" s="466"/>
      <c r="RD2" s="466"/>
      <c r="RE2" s="466"/>
      <c r="RF2" s="466"/>
      <c r="RG2" s="466"/>
      <c r="RH2" s="466"/>
      <c r="RI2" s="466"/>
      <c r="RJ2" s="466"/>
      <c r="RK2" s="466"/>
      <c r="RL2" s="466"/>
      <c r="RM2" s="466"/>
      <c r="RN2" s="466"/>
      <c r="RO2" s="466"/>
      <c r="RP2" s="466"/>
      <c r="RQ2" s="466"/>
      <c r="RR2" s="466"/>
      <c r="RS2" s="466"/>
      <c r="RT2" s="466"/>
      <c r="RU2" s="466"/>
      <c r="RV2" s="466"/>
      <c r="RW2" s="466"/>
      <c r="RX2" s="466"/>
      <c r="RY2" s="466"/>
      <c r="RZ2" s="466"/>
      <c r="SA2" s="466"/>
      <c r="SB2" s="466"/>
      <c r="SC2" s="466"/>
      <c r="SD2" s="466"/>
      <c r="SE2" s="466"/>
      <c r="SF2" s="466"/>
      <c r="SG2" s="466"/>
      <c r="SH2" s="466"/>
      <c r="SI2" s="466"/>
      <c r="SJ2" s="466"/>
      <c r="SK2" s="466"/>
      <c r="SL2" s="466"/>
      <c r="SM2" s="466"/>
      <c r="SN2" s="466"/>
      <c r="SO2" s="466"/>
      <c r="SP2" s="466"/>
      <c r="SQ2" s="466"/>
      <c r="SR2" s="466"/>
      <c r="SS2" s="466"/>
      <c r="ST2" s="466"/>
      <c r="SU2" s="466"/>
      <c r="SV2" s="466"/>
      <c r="SW2" s="466"/>
      <c r="SX2" s="466"/>
      <c r="SY2" s="466"/>
      <c r="SZ2" s="466"/>
      <c r="TA2" s="466"/>
      <c r="TB2" s="466"/>
      <c r="TC2" s="466"/>
      <c r="TD2" s="466"/>
      <c r="TE2" s="466"/>
      <c r="TF2" s="466"/>
      <c r="TG2" s="466"/>
      <c r="TH2" s="466"/>
      <c r="TI2" s="466"/>
      <c r="TJ2" s="466"/>
      <c r="TK2" s="466"/>
      <c r="TL2" s="466"/>
      <c r="TM2" s="466"/>
      <c r="TN2" s="466"/>
      <c r="TO2" s="466"/>
      <c r="TP2" s="466"/>
      <c r="TQ2" s="466"/>
      <c r="TR2" s="466"/>
      <c r="TS2" s="466"/>
      <c r="TT2" s="466"/>
      <c r="TU2" s="466"/>
      <c r="TV2" s="466"/>
      <c r="TW2" s="466"/>
      <c r="TX2" s="466"/>
      <c r="TY2" s="466"/>
      <c r="TZ2" s="466"/>
      <c r="UA2" s="466"/>
      <c r="UB2" s="466"/>
      <c r="UC2" s="466"/>
      <c r="UD2" s="466"/>
      <c r="UE2" s="466"/>
      <c r="UF2" s="466"/>
      <c r="UG2" s="466"/>
      <c r="UH2" s="466"/>
      <c r="UI2" s="466"/>
    </row>
    <row r="3" spans="1:555" s="122" customFormat="1" hidden="1" x14ac:dyDescent="0.25">
      <c r="A3" s="464"/>
      <c r="B3" s="464"/>
      <c r="C3" s="464"/>
      <c r="D3" s="464"/>
      <c r="E3" s="464"/>
      <c r="F3" s="464"/>
      <c r="G3" s="464"/>
      <c r="H3" s="464"/>
      <c r="I3" s="464"/>
      <c r="J3" s="464"/>
      <c r="K3" s="464"/>
      <c r="L3" s="464"/>
      <c r="M3" s="464"/>
      <c r="N3" s="464"/>
      <c r="O3" s="464"/>
      <c r="P3" s="464"/>
      <c r="Q3" s="464"/>
      <c r="R3" s="464"/>
      <c r="S3" s="464"/>
      <c r="T3" s="464"/>
      <c r="U3" s="464"/>
      <c r="V3" s="464"/>
      <c r="W3" s="464"/>
      <c r="X3" s="464"/>
      <c r="Y3" s="464"/>
      <c r="Z3" s="464"/>
      <c r="AA3" s="464"/>
      <c r="AB3" s="464"/>
      <c r="AC3" s="464"/>
      <c r="AD3" s="464"/>
      <c r="AE3" s="464"/>
      <c r="AF3" s="464"/>
      <c r="AG3" s="464"/>
      <c r="AH3" s="465">
        <v>2500</v>
      </c>
      <c r="AI3" s="465">
        <v>1900</v>
      </c>
      <c r="AJ3" s="465">
        <v>1650</v>
      </c>
      <c r="AK3" s="465">
        <v>1580</v>
      </c>
      <c r="AL3" s="465">
        <v>2250</v>
      </c>
      <c r="AM3" s="465">
        <v>1650</v>
      </c>
      <c r="AN3" s="465">
        <v>1400</v>
      </c>
      <c r="AO3" s="465">
        <v>1340</v>
      </c>
      <c r="AP3" s="465">
        <v>2000</v>
      </c>
      <c r="AQ3" s="465">
        <v>1400</v>
      </c>
      <c r="AR3" s="465">
        <v>1150</v>
      </c>
      <c r="AS3" s="465">
        <v>1100</v>
      </c>
      <c r="AT3" s="465">
        <v>1750</v>
      </c>
      <c r="AU3" s="465">
        <v>1150</v>
      </c>
      <c r="AV3" s="465">
        <v>900</v>
      </c>
      <c r="AW3" s="465">
        <v>860</v>
      </c>
      <c r="AX3" s="465">
        <v>1200</v>
      </c>
      <c r="AY3" s="465">
        <v>900</v>
      </c>
      <c r="AZ3" s="465">
        <v>650</v>
      </c>
      <c r="BA3" s="465">
        <v>620</v>
      </c>
      <c r="BB3" s="463">
        <f>+'Cuadro Resumen'!C213</f>
        <v>5759.1495000000004</v>
      </c>
      <c r="BC3" s="463">
        <f>+'Cuadro Resumen'!D213</f>
        <v>5307.4515000000001</v>
      </c>
      <c r="BD3" s="463">
        <f>+'Cuadro Resumen'!E213</f>
        <v>6775.47</v>
      </c>
      <c r="BE3" s="463">
        <f>+'Cuadro Resumen'!F213</f>
        <v>6323.7719999999999</v>
      </c>
      <c r="BF3" s="463">
        <f>+'Cuadro Resumen'!C214</f>
        <v>5081.6025</v>
      </c>
      <c r="BG3" s="463">
        <f>+'Cuadro Resumen'!D214</f>
        <v>4629.9045000000006</v>
      </c>
      <c r="BH3" s="463">
        <f>+'Cuadro Resumen'!E214</f>
        <v>6097.9230000000007</v>
      </c>
      <c r="BI3" s="463">
        <f>+'Cuadro Resumen'!F214</f>
        <v>5646.2250000000004</v>
      </c>
      <c r="BJ3" s="463">
        <f>+'Cuadro Resumen'!C215</f>
        <v>4404.0555000000004</v>
      </c>
      <c r="BK3" s="463">
        <f>+'Cuadro Resumen'!D215</f>
        <v>4065.2820000000002</v>
      </c>
      <c r="BL3" s="463">
        <f>+'Cuadro Resumen'!E215</f>
        <v>5420.3760000000002</v>
      </c>
      <c r="BM3" s="463">
        <f>+'Cuadro Resumen'!F215</f>
        <v>4968.6779999999999</v>
      </c>
      <c r="BN3" s="463">
        <f>+'Cuadro Resumen'!C216</f>
        <v>3726.5085000000004</v>
      </c>
      <c r="BO3" s="463">
        <f>+'Cuadro Resumen'!D216</f>
        <v>3387.7350000000001</v>
      </c>
      <c r="BP3" s="463">
        <f>+'Cuadro Resumen'!E216</f>
        <v>4742.8290000000006</v>
      </c>
      <c r="BQ3" s="463">
        <f>+'Cuadro Resumen'!F216</f>
        <v>4404.0555000000004</v>
      </c>
      <c r="BR3" s="463">
        <f>+'Cuadro Resumen'!C217</f>
        <v>3274.8105</v>
      </c>
      <c r="BS3" s="463">
        <f>+'Cuadro Resumen'!D217</f>
        <v>3048.9615000000003</v>
      </c>
      <c r="BT3" s="463">
        <f>+'Cuadro Resumen'!E217</f>
        <v>4178.2065000000002</v>
      </c>
      <c r="BU3" s="463">
        <f>+'Cuadro Resumen'!F217</f>
        <v>3839.433</v>
      </c>
      <c r="BV3" s="464"/>
      <c r="BW3" s="464"/>
      <c r="BX3" s="464"/>
      <c r="BY3" s="464"/>
      <c r="BZ3" s="464"/>
      <c r="CA3" s="464"/>
      <c r="CB3" s="464"/>
      <c r="CC3" s="464"/>
      <c r="CD3" s="464"/>
      <c r="CE3" s="464"/>
      <c r="CF3" s="464"/>
      <c r="CG3" s="464"/>
      <c r="CH3" s="464"/>
      <c r="CI3" s="464"/>
      <c r="CJ3" s="464"/>
      <c r="CK3" s="464"/>
      <c r="CL3" s="464"/>
      <c r="CM3" s="464"/>
      <c r="CN3" s="464"/>
      <c r="CO3" s="464"/>
      <c r="CP3" s="464"/>
      <c r="CQ3" s="464"/>
      <c r="CR3" s="464"/>
      <c r="CS3" s="464"/>
      <c r="CT3" s="464"/>
      <c r="CU3" s="464"/>
      <c r="CV3" s="464"/>
      <c r="CW3" s="464"/>
      <c r="CX3" s="464"/>
      <c r="CY3" s="464"/>
      <c r="CZ3" s="464"/>
      <c r="DA3" s="464"/>
      <c r="DB3" s="464"/>
      <c r="DC3" s="464"/>
      <c r="DD3" s="464"/>
      <c r="DE3" s="464"/>
      <c r="DF3" s="464"/>
      <c r="DG3" s="464"/>
      <c r="DH3" s="464"/>
      <c r="DI3" s="464"/>
      <c r="DJ3" s="464"/>
      <c r="DK3" s="464"/>
      <c r="DL3" s="464"/>
      <c r="DM3" s="464"/>
      <c r="DN3" s="464"/>
      <c r="DO3" s="464"/>
      <c r="DP3" s="464"/>
      <c r="DQ3" s="464"/>
      <c r="DR3" s="464"/>
      <c r="DS3" s="464"/>
      <c r="DT3" s="464"/>
      <c r="DU3" s="464"/>
      <c r="DV3" s="464"/>
      <c r="DW3" s="464"/>
      <c r="DX3" s="464"/>
      <c r="DY3" s="464"/>
      <c r="DZ3" s="464"/>
      <c r="EA3" s="464"/>
      <c r="EB3" s="464"/>
      <c r="EC3" s="464"/>
      <c r="ED3" s="464"/>
      <c r="EE3" s="464"/>
      <c r="EF3" s="464"/>
      <c r="EG3" s="464"/>
      <c r="EH3" s="464"/>
      <c r="EI3" s="464"/>
      <c r="EJ3" s="464"/>
      <c r="EK3" s="464"/>
      <c r="EL3" s="464"/>
      <c r="EM3" s="464"/>
      <c r="EN3" s="464"/>
      <c r="EO3" s="464"/>
      <c r="EP3" s="464"/>
      <c r="EQ3" s="464"/>
      <c r="ER3" s="464"/>
      <c r="ES3" s="464"/>
      <c r="ET3" s="464"/>
      <c r="EU3" s="464"/>
      <c r="EV3" s="464"/>
      <c r="EW3" s="464"/>
      <c r="EX3" s="464"/>
      <c r="EY3" s="464"/>
      <c r="EZ3" s="464"/>
      <c r="FA3" s="464"/>
      <c r="FB3" s="464"/>
      <c r="FC3" s="464"/>
      <c r="FD3" s="464"/>
      <c r="FE3" s="464"/>
      <c r="FF3" s="464"/>
      <c r="FG3" s="464"/>
      <c r="FH3" s="464"/>
      <c r="FI3" s="464"/>
      <c r="FJ3" s="464"/>
      <c r="FK3" s="464"/>
      <c r="FL3" s="464"/>
      <c r="FM3" s="464"/>
      <c r="FN3" s="464"/>
      <c r="FO3" s="464"/>
      <c r="FP3" s="464"/>
      <c r="FQ3" s="464"/>
      <c r="FR3" s="464"/>
      <c r="FS3" s="464"/>
      <c r="FT3" s="464"/>
      <c r="FU3" s="464"/>
      <c r="FV3" s="464"/>
      <c r="FW3" s="464"/>
      <c r="FX3" s="464"/>
      <c r="FY3" s="464"/>
      <c r="FZ3" s="464"/>
      <c r="GA3" s="464"/>
      <c r="GB3" s="464"/>
      <c r="GC3" s="464"/>
      <c r="GD3" s="464"/>
      <c r="GE3" s="464"/>
      <c r="GF3" s="464"/>
      <c r="GG3" s="464"/>
      <c r="GH3" s="464"/>
      <c r="GI3" s="464"/>
      <c r="GJ3" s="464"/>
      <c r="GK3" s="464"/>
      <c r="GL3" s="464"/>
      <c r="GM3" s="464"/>
      <c r="GN3" s="464"/>
      <c r="GO3" s="464"/>
      <c r="GP3" s="464"/>
      <c r="GQ3" s="464"/>
      <c r="GR3" s="464"/>
      <c r="GS3" s="464"/>
      <c r="GT3" s="464"/>
      <c r="GU3" s="464"/>
      <c r="GV3" s="464"/>
      <c r="GW3" s="464"/>
      <c r="GX3" s="464"/>
      <c r="GY3" s="464"/>
      <c r="GZ3" s="464"/>
      <c r="HA3" s="464"/>
      <c r="HB3" s="464"/>
      <c r="HC3" s="464"/>
      <c r="HD3" s="464"/>
      <c r="HE3" s="464"/>
      <c r="HF3" s="464"/>
      <c r="HG3" s="464"/>
      <c r="HH3" s="464"/>
      <c r="HI3" s="464"/>
      <c r="HJ3" s="464"/>
      <c r="HK3" s="464"/>
      <c r="HL3" s="464"/>
      <c r="HM3" s="464"/>
      <c r="HN3" s="464"/>
      <c r="HO3" s="464"/>
      <c r="HP3" s="464"/>
      <c r="HQ3" s="464"/>
      <c r="HR3" s="464"/>
      <c r="HS3" s="464"/>
      <c r="HT3" s="464"/>
      <c r="HU3" s="464"/>
      <c r="HV3" s="464"/>
      <c r="HW3" s="464"/>
      <c r="HX3" s="464"/>
      <c r="HY3" s="464"/>
      <c r="HZ3" s="464"/>
      <c r="IA3" s="464"/>
      <c r="IB3" s="464"/>
      <c r="IC3" s="464"/>
      <c r="ID3" s="464"/>
      <c r="IE3" s="464"/>
      <c r="IF3" s="464"/>
      <c r="IG3" s="464"/>
      <c r="IH3" s="464"/>
      <c r="II3" s="464"/>
      <c r="IJ3" s="464"/>
      <c r="IK3" s="464"/>
      <c r="IL3" s="464"/>
      <c r="IM3" s="464"/>
      <c r="IN3" s="464"/>
      <c r="IO3" s="464"/>
      <c r="IP3" s="464"/>
      <c r="IQ3" s="464"/>
      <c r="IR3" s="464"/>
      <c r="IS3" s="464"/>
      <c r="IT3" s="464"/>
      <c r="IU3" s="464"/>
      <c r="IV3" s="464"/>
      <c r="IW3" s="464"/>
      <c r="IX3" s="464"/>
      <c r="IY3" s="464"/>
      <c r="IZ3" s="464"/>
      <c r="JA3" s="464"/>
      <c r="JB3" s="464"/>
      <c r="JC3" s="464"/>
      <c r="JD3" s="464"/>
      <c r="JE3" s="464"/>
      <c r="JF3" s="464"/>
      <c r="JG3" s="464"/>
      <c r="JH3" s="464"/>
      <c r="JI3" s="464"/>
      <c r="JJ3" s="464"/>
      <c r="JK3" s="464"/>
      <c r="JL3" s="464"/>
      <c r="JM3" s="464"/>
      <c r="JN3" s="464"/>
      <c r="JO3" s="464"/>
      <c r="JP3" s="464"/>
      <c r="JQ3" s="464"/>
      <c r="JR3" s="464"/>
      <c r="JS3" s="464"/>
      <c r="JT3" s="464"/>
      <c r="JU3" s="464"/>
      <c r="JV3" s="464"/>
      <c r="JW3" s="464"/>
      <c r="JX3" s="464"/>
      <c r="JY3" s="464"/>
      <c r="JZ3" s="464"/>
      <c r="KA3" s="464"/>
      <c r="KB3" s="464"/>
      <c r="KC3" s="464"/>
      <c r="KD3" s="464"/>
      <c r="KE3" s="464"/>
      <c r="KF3" s="464"/>
      <c r="KG3" s="464"/>
      <c r="KH3" s="464"/>
      <c r="KI3" s="464"/>
      <c r="KJ3" s="464"/>
      <c r="KK3" s="464"/>
      <c r="KL3" s="464"/>
      <c r="KM3" s="464"/>
      <c r="KN3" s="464"/>
      <c r="KO3" s="464"/>
      <c r="KP3" s="464"/>
      <c r="KQ3" s="464"/>
      <c r="KR3" s="464"/>
      <c r="KS3" s="464"/>
      <c r="KT3" s="464"/>
      <c r="KU3" s="464"/>
      <c r="KV3" s="464"/>
      <c r="KW3" s="464"/>
      <c r="KX3" s="464"/>
      <c r="KY3" s="464"/>
      <c r="KZ3" s="464"/>
      <c r="LA3" s="464"/>
      <c r="LB3" s="464"/>
      <c r="LC3" s="464"/>
      <c r="LD3" s="464"/>
      <c r="LE3" s="464"/>
      <c r="LF3" s="464"/>
      <c r="LG3" s="464"/>
      <c r="LH3" s="464"/>
      <c r="LI3" s="464"/>
      <c r="LJ3" s="464"/>
      <c r="LK3" s="464"/>
      <c r="LL3" s="464"/>
      <c r="LM3" s="464"/>
      <c r="LN3" s="464"/>
      <c r="LO3" s="464"/>
      <c r="LP3" s="464"/>
      <c r="LQ3" s="464"/>
      <c r="LR3" s="464"/>
      <c r="LS3" s="464"/>
      <c r="LT3" s="464"/>
      <c r="LU3" s="464"/>
      <c r="LV3" s="464"/>
      <c r="LW3" s="464"/>
      <c r="LX3" s="464"/>
      <c r="LY3" s="464"/>
      <c r="LZ3" s="464"/>
      <c r="MA3" s="464"/>
      <c r="MB3" s="464"/>
      <c r="MC3" s="464"/>
      <c r="MD3" s="464"/>
      <c r="ME3" s="464"/>
      <c r="MF3" s="464"/>
      <c r="MG3" s="464"/>
      <c r="MH3" s="464"/>
      <c r="MI3" s="464"/>
      <c r="MJ3" s="464"/>
      <c r="MK3" s="464"/>
      <c r="ML3" s="464"/>
      <c r="MM3" s="464"/>
      <c r="MN3" s="464"/>
      <c r="MO3" s="464"/>
      <c r="MP3" s="464"/>
      <c r="MQ3" s="464"/>
      <c r="MR3" s="464"/>
      <c r="MS3" s="464"/>
      <c r="MT3" s="464"/>
      <c r="MU3" s="464"/>
      <c r="MV3" s="464"/>
      <c r="MW3" s="464"/>
      <c r="MX3" s="464"/>
      <c r="MY3" s="464"/>
      <c r="MZ3" s="464"/>
      <c r="NA3" s="464"/>
      <c r="NB3" s="464"/>
      <c r="NC3" s="464"/>
      <c r="ND3" s="464"/>
      <c r="NE3" s="464"/>
      <c r="NF3" s="464"/>
      <c r="NG3" s="464"/>
      <c r="NH3" s="464"/>
      <c r="NI3" s="464"/>
      <c r="NJ3" s="464"/>
      <c r="NK3" s="464"/>
      <c r="NL3" s="464"/>
      <c r="NM3" s="464"/>
      <c r="NN3" s="464"/>
      <c r="NO3" s="464"/>
      <c r="NP3" s="464"/>
      <c r="NQ3" s="464"/>
      <c r="NR3" s="464"/>
      <c r="NS3" s="464"/>
      <c r="NT3" s="464"/>
      <c r="NU3" s="464"/>
      <c r="NV3" s="464"/>
      <c r="NW3" s="464"/>
      <c r="NX3" s="464"/>
      <c r="NY3" s="464"/>
      <c r="NZ3" s="464"/>
      <c r="OA3" s="464"/>
      <c r="OB3" s="464"/>
      <c r="OC3" s="464"/>
      <c r="OD3" s="464"/>
      <c r="OE3" s="464"/>
      <c r="OF3" s="464"/>
      <c r="OG3" s="464"/>
      <c r="OH3" s="464"/>
      <c r="OI3" s="464"/>
      <c r="OJ3" s="464"/>
      <c r="OK3" s="464"/>
      <c r="OL3" s="464"/>
      <c r="OM3" s="464"/>
      <c r="ON3" s="464"/>
      <c r="OO3" s="464"/>
      <c r="OP3" s="464"/>
      <c r="OQ3" s="464"/>
      <c r="OR3" s="464"/>
      <c r="OS3" s="464"/>
      <c r="OT3" s="464"/>
      <c r="OU3" s="464"/>
      <c r="OV3" s="464"/>
      <c r="OW3" s="464"/>
      <c r="OX3" s="464"/>
      <c r="OY3" s="464"/>
      <c r="OZ3" s="464"/>
      <c r="PA3" s="464"/>
      <c r="PB3" s="464"/>
      <c r="PC3" s="464"/>
      <c r="PD3" s="464"/>
      <c r="PE3" s="464"/>
      <c r="PF3" s="464"/>
      <c r="PG3" s="464"/>
      <c r="PH3" s="464"/>
      <c r="PI3" s="464"/>
      <c r="PJ3" s="464"/>
      <c r="PK3" s="464"/>
      <c r="PL3" s="464"/>
      <c r="PM3" s="464"/>
      <c r="PN3" s="464"/>
      <c r="PO3" s="464"/>
      <c r="PP3" s="464"/>
      <c r="PQ3" s="464"/>
      <c r="PR3" s="464"/>
      <c r="PS3" s="464"/>
      <c r="PT3" s="464"/>
      <c r="PU3" s="464"/>
      <c r="PV3" s="464"/>
      <c r="PW3" s="464"/>
      <c r="PX3" s="464"/>
      <c r="PY3" s="464"/>
      <c r="PZ3" s="464"/>
      <c r="QA3" s="464"/>
      <c r="QB3" s="464"/>
      <c r="QC3" s="464"/>
      <c r="QD3" s="464"/>
      <c r="QE3" s="464"/>
      <c r="QF3" s="464"/>
      <c r="QG3" s="464"/>
      <c r="QH3" s="464"/>
      <c r="QI3" s="464"/>
      <c r="QJ3" s="464"/>
      <c r="QK3" s="464"/>
      <c r="QL3" s="464"/>
      <c r="QM3" s="464"/>
      <c r="QN3" s="464"/>
      <c r="QO3" s="464"/>
      <c r="QP3" s="464"/>
      <c r="QQ3" s="464"/>
      <c r="QR3" s="464"/>
      <c r="QS3" s="464"/>
      <c r="QT3" s="464"/>
      <c r="QU3" s="464"/>
      <c r="QV3" s="464"/>
      <c r="QW3" s="464"/>
      <c r="QX3" s="464"/>
      <c r="QY3" s="464"/>
      <c r="QZ3" s="464"/>
      <c r="RA3" s="464"/>
      <c r="RB3" s="464"/>
      <c r="RC3" s="464"/>
      <c r="RD3" s="464"/>
      <c r="RE3" s="464"/>
      <c r="RF3" s="464"/>
      <c r="RG3" s="464"/>
      <c r="RH3" s="464"/>
      <c r="RI3" s="464"/>
      <c r="RJ3" s="464"/>
      <c r="RK3" s="464"/>
      <c r="RL3" s="464"/>
      <c r="RM3" s="464"/>
      <c r="RN3" s="464"/>
      <c r="RO3" s="464"/>
      <c r="RP3" s="464"/>
      <c r="RQ3" s="464"/>
      <c r="RR3" s="464"/>
      <c r="RS3" s="464"/>
      <c r="RT3" s="464"/>
      <c r="RU3" s="464"/>
      <c r="RV3" s="464"/>
      <c r="RW3" s="464"/>
      <c r="RX3" s="464"/>
      <c r="RY3" s="464"/>
      <c r="RZ3" s="464"/>
      <c r="SA3" s="464"/>
      <c r="SB3" s="464"/>
      <c r="SC3" s="464"/>
      <c r="SD3" s="464"/>
      <c r="SE3" s="464"/>
      <c r="SF3" s="464"/>
      <c r="SG3" s="464"/>
      <c r="SH3" s="464"/>
      <c r="SI3" s="464"/>
      <c r="SJ3" s="464"/>
      <c r="SK3" s="464"/>
      <c r="SL3" s="464"/>
      <c r="SM3" s="464"/>
      <c r="SN3" s="464"/>
      <c r="SO3" s="464"/>
      <c r="SP3" s="464"/>
      <c r="SQ3" s="464"/>
      <c r="SR3" s="464"/>
      <c r="SS3" s="464"/>
      <c r="ST3" s="464"/>
      <c r="SU3" s="464"/>
      <c r="SV3" s="464"/>
      <c r="SW3" s="464"/>
      <c r="SX3" s="464"/>
      <c r="SY3" s="464"/>
      <c r="SZ3" s="464"/>
      <c r="TA3" s="464"/>
      <c r="TB3" s="464"/>
      <c r="TC3" s="464"/>
      <c r="TD3" s="464"/>
      <c r="TE3" s="464"/>
      <c r="TF3" s="464"/>
      <c r="TG3" s="464"/>
      <c r="TH3" s="464"/>
      <c r="TI3" s="464"/>
      <c r="TJ3" s="464"/>
      <c r="TK3" s="464"/>
      <c r="TL3" s="464"/>
      <c r="TM3" s="464"/>
      <c r="TN3" s="464"/>
      <c r="TO3" s="464"/>
      <c r="TP3" s="464"/>
      <c r="TQ3" s="464"/>
      <c r="TR3" s="464"/>
      <c r="TS3" s="464"/>
      <c r="TT3" s="464"/>
      <c r="TU3" s="464"/>
      <c r="TV3" s="464"/>
      <c r="TW3" s="464"/>
      <c r="TX3" s="464"/>
      <c r="TY3" s="464"/>
      <c r="TZ3" s="464"/>
      <c r="UA3" s="464"/>
      <c r="UB3" s="464"/>
      <c r="UC3" s="464"/>
      <c r="UD3" s="464"/>
      <c r="UE3" s="464"/>
      <c r="UF3" s="464"/>
      <c r="UG3" s="464"/>
      <c r="UH3" s="464"/>
      <c r="UI3" s="464"/>
    </row>
    <row r="4" spans="1:555" ht="15.75" thickBot="1" x14ac:dyDescent="0.3"/>
    <row r="5" spans="1:555" ht="53.25" thickBot="1" x14ac:dyDescent="0.3">
      <c r="C5" s="87" t="s">
        <v>383</v>
      </c>
      <c r="D5" s="197">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5"/>
    </row>
    <row r="10" spans="1:555" ht="15.75" thickBot="1" x14ac:dyDescent="0.3">
      <c r="C10" s="156" t="s">
        <v>53</v>
      </c>
      <c r="D10" s="372">
        <f>SUM(F17:F51)</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1" t="s">
        <v>390</v>
      </c>
      <c r="D13" s="368"/>
      <c r="E13" s="93"/>
      <c r="F13" s="93"/>
      <c r="G13" s="93"/>
      <c r="H13" s="76"/>
      <c r="I13" s="76"/>
      <c r="J13" s="76"/>
      <c r="K13" s="112"/>
    </row>
    <row r="14" spans="1:555" ht="18.75" x14ac:dyDescent="0.25">
      <c r="B14" s="93"/>
      <c r="C14" s="209"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F15" s="93"/>
      <c r="G15" s="76"/>
      <c r="H15" s="76"/>
      <c r="I15" s="76"/>
    </row>
    <row r="16" spans="1:555" ht="30.75" thickBot="1" x14ac:dyDescent="0.3">
      <c r="C16" s="128" t="s">
        <v>44</v>
      </c>
      <c r="D16" s="128" t="s">
        <v>55</v>
      </c>
      <c r="E16" s="135" t="s">
        <v>57</v>
      </c>
      <c r="F16" s="134" t="s">
        <v>27</v>
      </c>
      <c r="G16" s="132" t="s">
        <v>130</v>
      </c>
      <c r="H16" s="135" t="s">
        <v>46</v>
      </c>
      <c r="I16" s="132" t="s">
        <v>131</v>
      </c>
      <c r="J16" s="132" t="s">
        <v>408</v>
      </c>
      <c r="K16" s="132" t="s">
        <v>409</v>
      </c>
    </row>
    <row r="17" spans="3:11" x14ac:dyDescent="0.25">
      <c r="C17" s="219" t="s">
        <v>452</v>
      </c>
      <c r="D17" s="220"/>
      <c r="E17" s="218">
        <f>HLOOKUP(C17,$AH$2:$BU$3,2,0)</f>
        <v>4742.8290000000006</v>
      </c>
      <c r="F17" s="97">
        <f t="shared" ref="F17:F51" si="0">D17*E17</f>
        <v>0</v>
      </c>
      <c r="G17" s="160"/>
      <c r="H17" s="141"/>
      <c r="I17" s="129" t="e">
        <f>VLOOKUP(H17,Presupuesto!$B$11:$C$565,2,0)</f>
        <v>#N/A</v>
      </c>
      <c r="J17" s="217" t="s">
        <v>1512</v>
      </c>
      <c r="K17" s="98" t="s">
        <v>392</v>
      </c>
    </row>
    <row r="18" spans="3:11" x14ac:dyDescent="0.25">
      <c r="C18" s="140"/>
      <c r="D18" s="157"/>
      <c r="E18" s="123"/>
      <c r="F18" s="97">
        <f t="shared" ref="F18:F24" si="1">D18*E18</f>
        <v>0</v>
      </c>
      <c r="G18" s="160"/>
      <c r="H18" s="141"/>
      <c r="I18" s="129" t="e">
        <f>VLOOKUP(H18,Presupuesto!$B$11:$C$565,2,0)</f>
        <v>#N/A</v>
      </c>
      <c r="J18" s="98" t="str">
        <f t="shared" ref="J18:J51" si="2">$J$17</f>
        <v>Gestión Tecnologías de Información y Comunicación</v>
      </c>
      <c r="K18" s="98" t="s">
        <v>410</v>
      </c>
    </row>
    <row r="19" spans="3:11" x14ac:dyDescent="0.25">
      <c r="C19" s="140"/>
      <c r="D19" s="157"/>
      <c r="E19" s="123"/>
      <c r="F19" s="97">
        <f t="shared" si="1"/>
        <v>0</v>
      </c>
      <c r="G19" s="160"/>
      <c r="H19" s="141"/>
      <c r="I19" s="129" t="e">
        <f>VLOOKUP(H19,Presupuesto!$B$11:$C$565,2,0)</f>
        <v>#N/A</v>
      </c>
      <c r="J19" s="98" t="str">
        <f t="shared" si="2"/>
        <v>Gestión Tecnologías de Información y Comunicación</v>
      </c>
      <c r="K19" s="98" t="s">
        <v>410</v>
      </c>
    </row>
    <row r="20" spans="3:11" x14ac:dyDescent="0.25">
      <c r="C20" s="140"/>
      <c r="D20" s="157"/>
      <c r="E20" s="123"/>
      <c r="F20" s="97">
        <f t="shared" si="1"/>
        <v>0</v>
      </c>
      <c r="G20" s="160"/>
      <c r="H20" s="141"/>
      <c r="I20" s="129" t="e">
        <f>VLOOKUP(H20,Presupuesto!$B$11:$C$565,2,0)</f>
        <v>#N/A</v>
      </c>
      <c r="J20" s="98" t="str">
        <f t="shared" si="2"/>
        <v>Gestión Tecnologías de Información y Comunicación</v>
      </c>
      <c r="K20" s="98" t="s">
        <v>410</v>
      </c>
    </row>
    <row r="21" spans="3:11" x14ac:dyDescent="0.25">
      <c r="C21" s="140"/>
      <c r="D21" s="157"/>
      <c r="E21" s="123"/>
      <c r="F21" s="97">
        <f t="shared" si="1"/>
        <v>0</v>
      </c>
      <c r="G21" s="160"/>
      <c r="H21" s="141"/>
      <c r="I21" s="129" t="e">
        <f>VLOOKUP(H21,Presupuesto!$B$11:$C$565,2,0)</f>
        <v>#N/A</v>
      </c>
      <c r="J21" s="98" t="str">
        <f t="shared" si="2"/>
        <v>Gestión Tecnologías de Información y Comunicación</v>
      </c>
      <c r="K21" s="98" t="s">
        <v>410</v>
      </c>
    </row>
    <row r="22" spans="3:11" x14ac:dyDescent="0.25">
      <c r="C22" s="140"/>
      <c r="D22" s="157"/>
      <c r="E22" s="123"/>
      <c r="F22" s="97">
        <f t="shared" si="1"/>
        <v>0</v>
      </c>
      <c r="G22" s="160"/>
      <c r="H22" s="141"/>
      <c r="I22" s="129" t="e">
        <f>VLOOKUP(H22,Presupuesto!$B$11:$C$565,2,0)</f>
        <v>#N/A</v>
      </c>
      <c r="J22" s="98" t="str">
        <f t="shared" si="2"/>
        <v>Gestión Tecnologías de Información y Comunicación</v>
      </c>
      <c r="K22" s="98" t="s">
        <v>399</v>
      </c>
    </row>
    <row r="23" spans="3:11" x14ac:dyDescent="0.25">
      <c r="C23" s="140"/>
      <c r="D23" s="157"/>
      <c r="E23" s="123"/>
      <c r="F23" s="97">
        <f t="shared" si="1"/>
        <v>0</v>
      </c>
      <c r="G23" s="160"/>
      <c r="H23" s="141"/>
      <c r="I23" s="129" t="e">
        <f>VLOOKUP(H23,Presupuesto!$B$11:$C$565,2,0)</f>
        <v>#N/A</v>
      </c>
      <c r="J23" s="98" t="str">
        <f t="shared" si="2"/>
        <v>Gestión Tecnologías de Información y Comunicación</v>
      </c>
      <c r="K23" s="98" t="s">
        <v>410</v>
      </c>
    </row>
    <row r="24" spans="3:11" x14ac:dyDescent="0.25">
      <c r="C24" s="140"/>
      <c r="D24" s="157"/>
      <c r="E24" s="123"/>
      <c r="F24" s="97">
        <f t="shared" si="1"/>
        <v>0</v>
      </c>
      <c r="G24" s="160"/>
      <c r="H24" s="141"/>
      <c r="I24" s="129" t="e">
        <f>VLOOKUP(H24,Presupuesto!$B$11:$C$565,2,0)</f>
        <v>#N/A</v>
      </c>
      <c r="J24" s="98" t="str">
        <f t="shared" si="2"/>
        <v>Gestión Tecnologías de Información y Comunicación</v>
      </c>
      <c r="K24" s="98" t="s">
        <v>410</v>
      </c>
    </row>
    <row r="25" spans="3:11" x14ac:dyDescent="0.25">
      <c r="C25" s="140"/>
      <c r="D25" s="157"/>
      <c r="E25" s="123"/>
      <c r="F25" s="97">
        <f t="shared" si="0"/>
        <v>0</v>
      </c>
      <c r="G25" s="160"/>
      <c r="H25" s="141"/>
      <c r="I25" s="129" t="e">
        <f>VLOOKUP(H25,Presupuesto!$B$11:$C$565,2,0)</f>
        <v>#N/A</v>
      </c>
      <c r="J25" s="98" t="str">
        <f t="shared" si="2"/>
        <v>Gestión Tecnologías de Información y Comunicación</v>
      </c>
      <c r="K25" s="98" t="s">
        <v>410</v>
      </c>
    </row>
    <row r="26" spans="3:11" x14ac:dyDescent="0.25">
      <c r="C26" s="140"/>
      <c r="D26" s="157"/>
      <c r="E26" s="123"/>
      <c r="F26" s="97">
        <f t="shared" si="0"/>
        <v>0</v>
      </c>
      <c r="G26" s="160"/>
      <c r="H26" s="141"/>
      <c r="I26" s="129" t="e">
        <f>VLOOKUP(H26,Presupuesto!$B$11:$C$565,2,0)</f>
        <v>#N/A</v>
      </c>
      <c r="J26" s="98" t="str">
        <f t="shared" si="2"/>
        <v>Gestión Tecnologías de Información y Comunicación</v>
      </c>
      <c r="K26" s="98" t="s">
        <v>410</v>
      </c>
    </row>
    <row r="27" spans="3:11" x14ac:dyDescent="0.25">
      <c r="C27" s="140"/>
      <c r="D27" s="157"/>
      <c r="E27" s="123"/>
      <c r="F27" s="97">
        <f t="shared" si="0"/>
        <v>0</v>
      </c>
      <c r="G27" s="160"/>
      <c r="H27" s="141"/>
      <c r="I27" s="129" t="e">
        <f>VLOOKUP(H27,Presupuesto!$B$11:$C$565,2,0)</f>
        <v>#N/A</v>
      </c>
      <c r="J27" s="98" t="str">
        <f t="shared" si="2"/>
        <v>Gestión Tecnologías de Información y Comunicación</v>
      </c>
      <c r="K27" s="98" t="s">
        <v>410</v>
      </c>
    </row>
    <row r="28" spans="3:11" x14ac:dyDescent="0.25">
      <c r="C28" s="140"/>
      <c r="D28" s="157"/>
      <c r="E28" s="123"/>
      <c r="F28" s="97">
        <f t="shared" si="0"/>
        <v>0</v>
      </c>
      <c r="G28" s="160"/>
      <c r="H28" s="141"/>
      <c r="I28" s="129" t="e">
        <f>VLOOKUP(H28,Presupuesto!$B$11:$C$565,2,0)</f>
        <v>#N/A</v>
      </c>
      <c r="J28" s="98" t="str">
        <f t="shared" si="2"/>
        <v>Gestión Tecnologías de Información y Comunicación</v>
      </c>
      <c r="K28" s="98" t="s">
        <v>410</v>
      </c>
    </row>
    <row r="29" spans="3:11" x14ac:dyDescent="0.25">
      <c r="C29" s="140"/>
      <c r="D29" s="157"/>
      <c r="E29" s="123"/>
      <c r="F29" s="97">
        <f t="shared" si="0"/>
        <v>0</v>
      </c>
      <c r="G29" s="160"/>
      <c r="H29" s="141"/>
      <c r="I29" s="129" t="e">
        <f>VLOOKUP(H29,Presupuesto!$B$11:$C$565,2,0)</f>
        <v>#N/A</v>
      </c>
      <c r="J29" s="98" t="str">
        <f t="shared" si="2"/>
        <v>Gestión Tecnologías de Información y Comunicación</v>
      </c>
      <c r="K29" s="98" t="s">
        <v>410</v>
      </c>
    </row>
    <row r="30" spans="3:11" x14ac:dyDescent="0.25">
      <c r="C30" s="140"/>
      <c r="D30" s="157"/>
      <c r="E30" s="123"/>
      <c r="F30" s="97">
        <f t="shared" si="0"/>
        <v>0</v>
      </c>
      <c r="G30" s="160"/>
      <c r="H30" s="141"/>
      <c r="I30" s="129" t="e">
        <f>VLOOKUP(H30,Presupuesto!$B$11:$C$565,2,0)</f>
        <v>#N/A</v>
      </c>
      <c r="J30" s="98" t="str">
        <f t="shared" si="2"/>
        <v>Gestión Tecnologías de Información y Comunicación</v>
      </c>
      <c r="K30" s="98" t="s">
        <v>410</v>
      </c>
    </row>
    <row r="31" spans="3:11" x14ac:dyDescent="0.25">
      <c r="C31" s="140"/>
      <c r="D31" s="157"/>
      <c r="E31" s="123"/>
      <c r="F31" s="97">
        <f t="shared" si="0"/>
        <v>0</v>
      </c>
      <c r="G31" s="160"/>
      <c r="H31" s="141"/>
      <c r="I31" s="129" t="e">
        <f>VLOOKUP(H31,Presupuesto!$B$11:$C$565,2,0)</f>
        <v>#N/A</v>
      </c>
      <c r="J31" s="98" t="str">
        <f t="shared" si="2"/>
        <v>Gestión Tecnologías de Información y Comunicación</v>
      </c>
      <c r="K31" s="98" t="s">
        <v>410</v>
      </c>
    </row>
    <row r="32" spans="3:11" x14ac:dyDescent="0.25">
      <c r="C32" s="140"/>
      <c r="D32" s="157"/>
      <c r="E32" s="123"/>
      <c r="F32" s="97">
        <f t="shared" si="0"/>
        <v>0</v>
      </c>
      <c r="G32" s="160"/>
      <c r="H32" s="141"/>
      <c r="I32" s="129" t="e">
        <f>VLOOKUP(H32,Presupuesto!$B$11:$C$565,2,0)</f>
        <v>#N/A</v>
      </c>
      <c r="J32" s="98" t="str">
        <f t="shared" si="2"/>
        <v>Gestión Tecnologías de Información y Comunicación</v>
      </c>
      <c r="K32" s="98" t="s">
        <v>410</v>
      </c>
    </row>
    <row r="33" spans="3:11" x14ac:dyDescent="0.25">
      <c r="C33" s="140"/>
      <c r="D33" s="157"/>
      <c r="E33" s="123"/>
      <c r="F33" s="97">
        <f t="shared" si="0"/>
        <v>0</v>
      </c>
      <c r="G33" s="160"/>
      <c r="H33" s="141"/>
      <c r="I33" s="129" t="e">
        <f>VLOOKUP(H33,Presupuesto!$B$11:$C$565,2,0)</f>
        <v>#N/A</v>
      </c>
      <c r="J33" s="98" t="str">
        <f t="shared" si="2"/>
        <v>Gestión Tecnologías de Información y Comunicación</v>
      </c>
      <c r="K33" s="98" t="s">
        <v>410</v>
      </c>
    </row>
    <row r="34" spans="3:11" x14ac:dyDescent="0.25">
      <c r="C34" s="140"/>
      <c r="D34" s="157"/>
      <c r="E34" s="123"/>
      <c r="F34" s="97">
        <f t="shared" si="0"/>
        <v>0</v>
      </c>
      <c r="G34" s="160"/>
      <c r="H34" s="141"/>
      <c r="I34" s="129" t="e">
        <f>VLOOKUP(H34,Presupuesto!$B$11:$C$565,2,0)</f>
        <v>#N/A</v>
      </c>
      <c r="J34" s="98" t="str">
        <f t="shared" si="2"/>
        <v>Gestión Tecnologías de Información y Comunicación</v>
      </c>
      <c r="K34" s="98" t="s">
        <v>410</v>
      </c>
    </row>
    <row r="35" spans="3:11" x14ac:dyDescent="0.25">
      <c r="C35" s="140"/>
      <c r="D35" s="157"/>
      <c r="E35" s="123"/>
      <c r="F35" s="97">
        <f t="shared" si="0"/>
        <v>0</v>
      </c>
      <c r="G35" s="160"/>
      <c r="H35" s="141"/>
      <c r="I35" s="129" t="e">
        <f>VLOOKUP(H35,Presupuesto!$B$11:$C$565,2,0)</f>
        <v>#N/A</v>
      </c>
      <c r="J35" s="98" t="str">
        <f t="shared" si="2"/>
        <v>Gestión Tecnologías de Información y Comunicación</v>
      </c>
      <c r="K35" s="98" t="s">
        <v>410</v>
      </c>
    </row>
    <row r="36" spans="3:11" x14ac:dyDescent="0.25">
      <c r="C36" s="140"/>
      <c r="D36" s="157"/>
      <c r="E36" s="123"/>
      <c r="F36" s="97">
        <f t="shared" si="0"/>
        <v>0</v>
      </c>
      <c r="G36" s="160"/>
      <c r="H36" s="141"/>
      <c r="I36" s="129" t="e">
        <f>VLOOKUP(H36,Presupuesto!$B$11:$C$565,2,0)</f>
        <v>#N/A</v>
      </c>
      <c r="J36" s="98" t="str">
        <f t="shared" si="2"/>
        <v>Gestión Tecnologías de Información y Comunicación</v>
      </c>
      <c r="K36" s="98" t="s">
        <v>410</v>
      </c>
    </row>
    <row r="37" spans="3:11" x14ac:dyDescent="0.25">
      <c r="C37" s="140"/>
      <c r="D37" s="157"/>
      <c r="E37" s="123"/>
      <c r="F37" s="97">
        <f t="shared" si="0"/>
        <v>0</v>
      </c>
      <c r="G37" s="160"/>
      <c r="H37" s="141"/>
      <c r="I37" s="129" t="e">
        <f>VLOOKUP(H37,Presupuesto!$B$11:$C$565,2,0)</f>
        <v>#N/A</v>
      </c>
      <c r="J37" s="98" t="str">
        <f t="shared" si="2"/>
        <v>Gestión Tecnologías de Información y Comunicación</v>
      </c>
      <c r="K37" s="98" t="s">
        <v>410</v>
      </c>
    </row>
    <row r="38" spans="3:11" x14ac:dyDescent="0.25">
      <c r="C38" s="140"/>
      <c r="D38" s="157"/>
      <c r="E38" s="123"/>
      <c r="F38" s="97">
        <f t="shared" si="0"/>
        <v>0</v>
      </c>
      <c r="G38" s="160"/>
      <c r="H38" s="141"/>
      <c r="I38" s="129" t="e">
        <f>VLOOKUP(H38,Presupuesto!$B$11:$C$565,2,0)</f>
        <v>#N/A</v>
      </c>
      <c r="J38" s="98" t="str">
        <f t="shared" si="2"/>
        <v>Gestión Tecnologías de Información y Comunicación</v>
      </c>
      <c r="K38" s="98" t="s">
        <v>410</v>
      </c>
    </row>
    <row r="39" spans="3:11" x14ac:dyDescent="0.25">
      <c r="C39" s="142"/>
      <c r="D39" s="150"/>
      <c r="E39" s="118"/>
      <c r="F39" s="97">
        <f t="shared" ref="F39:F45" si="3">D39*E39</f>
        <v>0</v>
      </c>
      <c r="G39" s="160"/>
      <c r="H39" s="143"/>
      <c r="I39" s="129" t="e">
        <f>VLOOKUP(H39,Presupuesto!$B$11:$C$565,2,0)</f>
        <v>#N/A</v>
      </c>
      <c r="J39" s="98" t="str">
        <f t="shared" si="2"/>
        <v>Gestión Tecnologías de Información y Comunicación</v>
      </c>
      <c r="K39" s="98" t="s">
        <v>410</v>
      </c>
    </row>
    <row r="40" spans="3:11" x14ac:dyDescent="0.25">
      <c r="C40" s="142"/>
      <c r="D40" s="150"/>
      <c r="E40" s="118"/>
      <c r="F40" s="97">
        <f t="shared" si="3"/>
        <v>0</v>
      </c>
      <c r="G40" s="160"/>
      <c r="H40" s="143"/>
      <c r="I40" s="129" t="e">
        <f>VLOOKUP(H40,Presupuesto!$B$11:$C$565,2,0)</f>
        <v>#N/A</v>
      </c>
      <c r="J40" s="98" t="str">
        <f t="shared" si="2"/>
        <v>Gestión Tecnologías de Información y Comunicación</v>
      </c>
      <c r="K40" s="98" t="s">
        <v>410</v>
      </c>
    </row>
    <row r="41" spans="3:11" x14ac:dyDescent="0.25">
      <c r="C41" s="142"/>
      <c r="D41" s="150"/>
      <c r="E41" s="118"/>
      <c r="F41" s="97">
        <f t="shared" si="3"/>
        <v>0</v>
      </c>
      <c r="G41" s="160"/>
      <c r="H41" s="143"/>
      <c r="I41" s="129" t="e">
        <f>VLOOKUP(H41,Presupuesto!$B$11:$C$565,2,0)</f>
        <v>#N/A</v>
      </c>
      <c r="J41" s="98" t="str">
        <f t="shared" si="2"/>
        <v>Gestión Tecnologías de Información y Comunicación</v>
      </c>
      <c r="K41" s="98" t="s">
        <v>410</v>
      </c>
    </row>
    <row r="42" spans="3:11" x14ac:dyDescent="0.25">
      <c r="C42" s="142"/>
      <c r="D42" s="150"/>
      <c r="E42" s="118"/>
      <c r="F42" s="97">
        <f t="shared" si="3"/>
        <v>0</v>
      </c>
      <c r="G42" s="160"/>
      <c r="H42" s="143"/>
      <c r="I42" s="129" t="e">
        <f>VLOOKUP(H42,Presupuesto!$B$11:$C$565,2,0)</f>
        <v>#N/A</v>
      </c>
      <c r="J42" s="98" t="str">
        <f t="shared" si="2"/>
        <v>Gestión Tecnologías de Información y Comunicación</v>
      </c>
      <c r="K42" s="98" t="s">
        <v>410</v>
      </c>
    </row>
    <row r="43" spans="3:11" x14ac:dyDescent="0.25">
      <c r="C43" s="142"/>
      <c r="D43" s="150"/>
      <c r="E43" s="118"/>
      <c r="F43" s="97">
        <f t="shared" si="3"/>
        <v>0</v>
      </c>
      <c r="G43" s="160"/>
      <c r="H43" s="143"/>
      <c r="I43" s="129" t="e">
        <f>VLOOKUP(H43,Presupuesto!$B$11:$C$565,2,0)</f>
        <v>#N/A</v>
      </c>
      <c r="J43" s="98" t="str">
        <f t="shared" si="2"/>
        <v>Gestión Tecnologías de Información y Comunicación</v>
      </c>
      <c r="K43" s="98" t="s">
        <v>410</v>
      </c>
    </row>
    <row r="44" spans="3:11" x14ac:dyDescent="0.25">
      <c r="C44" s="142"/>
      <c r="D44" s="150"/>
      <c r="E44" s="118"/>
      <c r="F44" s="97">
        <f t="shared" si="3"/>
        <v>0</v>
      </c>
      <c r="G44" s="160"/>
      <c r="H44" s="143"/>
      <c r="I44" s="129" t="e">
        <f>VLOOKUP(H44,Presupuesto!$B$11:$C$565,2,0)</f>
        <v>#N/A</v>
      </c>
      <c r="J44" s="98" t="str">
        <f t="shared" si="2"/>
        <v>Gestión Tecnologías de Información y Comunicación</v>
      </c>
      <c r="K44" s="98" t="s">
        <v>410</v>
      </c>
    </row>
    <row r="45" spans="3:11" x14ac:dyDescent="0.25">
      <c r="C45" s="142"/>
      <c r="D45" s="150"/>
      <c r="E45" s="118"/>
      <c r="F45" s="97">
        <f t="shared" si="3"/>
        <v>0</v>
      </c>
      <c r="G45" s="160"/>
      <c r="H45" s="143"/>
      <c r="I45" s="129" t="e">
        <f>VLOOKUP(H45,Presupuesto!$B$11:$C$565,2,0)</f>
        <v>#N/A</v>
      </c>
      <c r="J45" s="98" t="str">
        <f t="shared" si="2"/>
        <v>Gestión Tecnologías de Información y Comunicación</v>
      </c>
      <c r="K45" s="98" t="s">
        <v>410</v>
      </c>
    </row>
    <row r="46" spans="3:11" x14ac:dyDescent="0.25">
      <c r="C46" s="142"/>
      <c r="D46" s="150"/>
      <c r="E46" s="118"/>
      <c r="F46" s="97">
        <f t="shared" si="0"/>
        <v>0</v>
      </c>
      <c r="G46" s="160"/>
      <c r="H46" s="143"/>
      <c r="I46" s="129" t="e">
        <f>VLOOKUP(H46,Presupuesto!$B$11:$C$565,2,0)</f>
        <v>#N/A</v>
      </c>
      <c r="J46" s="98" t="str">
        <f t="shared" si="2"/>
        <v>Gestión Tecnologías de Información y Comunicación</v>
      </c>
      <c r="K46" s="98" t="s">
        <v>410</v>
      </c>
    </row>
    <row r="47" spans="3:11" x14ac:dyDescent="0.25">
      <c r="C47" s="144"/>
      <c r="D47" s="150"/>
      <c r="E47" s="118"/>
      <c r="F47" s="97">
        <f t="shared" si="0"/>
        <v>0</v>
      </c>
      <c r="G47" s="160"/>
      <c r="H47" s="145"/>
      <c r="I47" s="129" t="e">
        <f>VLOOKUP(H47,Presupuesto!$B$11:$C$565,2,0)</f>
        <v>#N/A</v>
      </c>
      <c r="J47" s="98" t="str">
        <f t="shared" si="2"/>
        <v>Gestión Tecnologías de Información y Comunicación</v>
      </c>
      <c r="K47" s="98" t="s">
        <v>401</v>
      </c>
    </row>
    <row r="48" spans="3:11" x14ac:dyDescent="0.25">
      <c r="C48" s="144"/>
      <c r="D48" s="150"/>
      <c r="E48" s="118"/>
      <c r="F48" s="97">
        <f t="shared" si="0"/>
        <v>0</v>
      </c>
      <c r="G48" s="160"/>
      <c r="H48" s="145"/>
      <c r="I48" s="129" t="e">
        <f>VLOOKUP(H48,Presupuesto!$B$11:$C$565,2,0)</f>
        <v>#N/A</v>
      </c>
      <c r="J48" s="98" t="str">
        <f t="shared" si="2"/>
        <v>Gestión Tecnologías de Información y Comunicación</v>
      </c>
      <c r="K48" s="98" t="s">
        <v>410</v>
      </c>
    </row>
    <row r="49" spans="3:11" x14ac:dyDescent="0.25">
      <c r="C49" s="144"/>
      <c r="D49" s="150"/>
      <c r="E49" s="118"/>
      <c r="F49" s="97">
        <f t="shared" si="0"/>
        <v>0</v>
      </c>
      <c r="G49" s="160"/>
      <c r="H49" s="145"/>
      <c r="I49" s="129" t="e">
        <f>VLOOKUP(H49,Presupuesto!$B$11:$C$565,2,0)</f>
        <v>#N/A</v>
      </c>
      <c r="J49" s="98" t="str">
        <f t="shared" si="2"/>
        <v>Gestión Tecnologías de Información y Comunicación</v>
      </c>
      <c r="K49" s="98" t="s">
        <v>410</v>
      </c>
    </row>
    <row r="50" spans="3:11" x14ac:dyDescent="0.25">
      <c r="C50" s="144"/>
      <c r="D50" s="150"/>
      <c r="E50" s="118"/>
      <c r="F50" s="97">
        <f t="shared" si="0"/>
        <v>0</v>
      </c>
      <c r="G50" s="160"/>
      <c r="H50" s="145"/>
      <c r="I50" s="129" t="e">
        <f>VLOOKUP(H50,Presupuesto!$B$11:$C$565,2,0)</f>
        <v>#N/A</v>
      </c>
      <c r="J50" s="98" t="str">
        <f t="shared" si="2"/>
        <v>Gestión Tecnologías de Información y Comunicación</v>
      </c>
      <c r="K50" s="98" t="s">
        <v>410</v>
      </c>
    </row>
    <row r="51" spans="3:11" ht="15.75" thickBot="1" x14ac:dyDescent="0.3">
      <c r="C51" s="146"/>
      <c r="D51" s="158"/>
      <c r="E51" s="103"/>
      <c r="F51" s="105">
        <f t="shared" si="0"/>
        <v>0</v>
      </c>
      <c r="G51" s="161"/>
      <c r="H51" s="147"/>
      <c r="I51" s="131" t="e">
        <f>VLOOKUP(H51,Presupuesto!$B$11:$C$565,2,0)</f>
        <v>#N/A</v>
      </c>
      <c r="J51" s="106" t="str">
        <f t="shared" si="2"/>
        <v>Gestión Tecnologías de Información y Comunicación</v>
      </c>
      <c r="K51" s="124" t="s">
        <v>392</v>
      </c>
    </row>
    <row r="53" spans="3:11" ht="15.75" thickBot="1" x14ac:dyDescent="0.3">
      <c r="F53" s="90"/>
      <c r="G53" s="89"/>
      <c r="H53" s="90"/>
      <c r="I53" s="90"/>
    </row>
    <row r="54" spans="3:11" ht="15.75" thickBot="1" x14ac:dyDescent="0.3">
      <c r="C54" s="156" t="s">
        <v>53</v>
      </c>
      <c r="D54" s="372">
        <f>SUM(F61:F95)</f>
        <v>0</v>
      </c>
      <c r="F54" s="70"/>
      <c r="G54" s="79"/>
      <c r="H54" s="70"/>
      <c r="I54" s="70"/>
    </row>
    <row r="55" spans="3:11" x14ac:dyDescent="0.25">
      <c r="C55" s="70"/>
      <c r="D55" s="31"/>
      <c r="E55" s="93"/>
      <c r="F55" s="93"/>
      <c r="G55" s="93"/>
      <c r="H55" s="76"/>
      <c r="I55" s="76"/>
      <c r="J55" s="76"/>
      <c r="K55" s="112"/>
    </row>
    <row r="56" spans="3:11" x14ac:dyDescent="0.25">
      <c r="C56" s="70"/>
      <c r="D56" s="31"/>
      <c r="E56" s="93"/>
      <c r="F56" s="93"/>
      <c r="G56" s="93"/>
      <c r="H56" s="76"/>
      <c r="I56" s="76"/>
      <c r="J56" s="76"/>
      <c r="K56" s="112"/>
    </row>
    <row r="57" spans="3:11" ht="15.75" x14ac:dyDescent="0.25">
      <c r="C57" s="201" t="s">
        <v>390</v>
      </c>
      <c r="D57" s="368"/>
      <c r="E57" s="93"/>
      <c r="F57" s="93"/>
      <c r="G57" s="93"/>
      <c r="H57" s="76"/>
      <c r="I57" s="76"/>
      <c r="J57" s="76"/>
      <c r="K57" s="112"/>
    </row>
    <row r="58" spans="3:11" ht="18.75" x14ac:dyDescent="0.25">
      <c r="C58" s="209" t="e">
        <f>IFERROR(VLOOKUP(D57,'1. Desarrollo e Innov. Curricu.'!$F:$G,2,FALSE),IFERROR(VLOOKUP(D57,'2. Investigación Científica'!$F:$G,2,FALSE),IFERROR(VLOOKUP(D57,'3. Vinculación Univ. Sociedad'!$F:$G,2,FALSE),IFERROR(VLOOKUP(D57,'4. Docencia y Profesorado Univ.'!$F:$G,2,FALSE),IFERROR(VLOOKUP(D57,'5. Estudiantes y Graduados'!$F:$G,2,FALSE),IFERROR(VLOOKUP(D57,'11. Gestion Administrativa'!$F:$G,2,FALSE),IFERROR(VLOOKUP(D57,'13. Gestión Académica'!$F:$G,2,FALSE),IFERROR(VLOOKUP(D57,'9. Asegura. de la Calid. y M'!$F:$G,2,FALSE),IFERROR(VLOOKUP(D57,'6. Gestión del Conocimiento'!$F:$G,2,FALSE),IFERROR(VLOOKUP(D57,'15. Gobernabilidad y Proceso...'!$F:$G,2,FALSE),IFERROR(VLOOKUP(D57,'12. Gestión del Talento Humano'!$F:$G,2,FALSE),IFERROR(VLOOKUP(D57,'14. Internacional... de la E.S.'!$F:$G,2,FALSE),IFERROR(VLOOKUP(D57,'10. Posgrado'!$F:$G,2,FALSE),IFERROR(VLOOKUP(D57,'17. Gestión TIC'!$F:$G,2,FALSE),IFERROR(VLOOKUP(D57,'16. Desa. del Sistema Educ.Sup.'!$F:$G,2,FALSE),IFERROR(VLOOKUP(D57,'8. Cultura de Inno. Insti...'!$F:$G,2,FALSE),VLOOKUP(D57,'7. Lo Esencial de la Reforma U.'!$F:$G,2,0)))))))))))))))))</f>
        <v>#N/A</v>
      </c>
      <c r="D58" s="31"/>
      <c r="E58" s="93"/>
      <c r="F58" s="93"/>
      <c r="G58" s="93"/>
      <c r="H58" s="76"/>
      <c r="I58" s="76"/>
      <c r="J58" s="76"/>
      <c r="K58" s="112"/>
    </row>
    <row r="59" spans="3:11" ht="15.75" thickBot="1" x14ac:dyDescent="0.3">
      <c r="F59" s="93"/>
      <c r="G59" s="76"/>
      <c r="H59" s="76"/>
      <c r="I59" s="76"/>
    </row>
    <row r="60" spans="3:11" ht="30.75" thickBot="1" x14ac:dyDescent="0.3">
      <c r="C60" s="128" t="s">
        <v>44</v>
      </c>
      <c r="D60" s="128" t="s">
        <v>55</v>
      </c>
      <c r="E60" s="135" t="s">
        <v>57</v>
      </c>
      <c r="F60" s="134" t="s">
        <v>27</v>
      </c>
      <c r="G60" s="132" t="s">
        <v>130</v>
      </c>
      <c r="H60" s="135" t="s">
        <v>46</v>
      </c>
      <c r="I60" s="132" t="s">
        <v>131</v>
      </c>
      <c r="J60" s="132" t="s">
        <v>408</v>
      </c>
      <c r="K60" s="132" t="s">
        <v>409</v>
      </c>
    </row>
    <row r="61" spans="3:11" x14ac:dyDescent="0.25">
      <c r="C61" s="219" t="s">
        <v>437</v>
      </c>
      <c r="D61" s="220"/>
      <c r="E61" s="218">
        <f>HLOOKUP(C61,$AH$2:$BU$3,2,0)</f>
        <v>620</v>
      </c>
      <c r="F61" s="97">
        <f t="shared" ref="F61:F95" si="4">D61*E61</f>
        <v>0</v>
      </c>
      <c r="G61" s="160"/>
      <c r="H61" s="141"/>
      <c r="I61" s="129" t="e">
        <f>VLOOKUP(H61,Presupuesto!$B$11:$C$565,2,0)</f>
        <v>#N/A</v>
      </c>
      <c r="J61" s="217" t="s">
        <v>1477</v>
      </c>
      <c r="K61" s="98" t="s">
        <v>392</v>
      </c>
    </row>
    <row r="62" spans="3:11" x14ac:dyDescent="0.25">
      <c r="C62" s="140"/>
      <c r="D62" s="157"/>
      <c r="E62" s="123"/>
      <c r="F62" s="97">
        <f t="shared" si="4"/>
        <v>0</v>
      </c>
      <c r="G62" s="160"/>
      <c r="H62" s="141"/>
      <c r="I62" s="129" t="e">
        <f>VLOOKUP(H62,Presupuesto!$B$11:$C$565,2,0)</f>
        <v>#N/A</v>
      </c>
      <c r="J62" s="98" t="str">
        <f>$J$61</f>
        <v>Desarrollo del Sistema de Educación Superior</v>
      </c>
      <c r="K62" s="98" t="s">
        <v>410</v>
      </c>
    </row>
    <row r="63" spans="3:11" x14ac:dyDescent="0.25">
      <c r="C63" s="140"/>
      <c r="D63" s="157"/>
      <c r="E63" s="123"/>
      <c r="F63" s="97">
        <f t="shared" si="4"/>
        <v>0</v>
      </c>
      <c r="G63" s="160"/>
      <c r="H63" s="141"/>
      <c r="I63" s="129" t="e">
        <f>VLOOKUP(H63,Presupuesto!$B$11:$C$565,2,0)</f>
        <v>#N/A</v>
      </c>
      <c r="J63" s="98" t="str">
        <f t="shared" ref="J63:J95" si="5">$J$61</f>
        <v>Desarrollo del Sistema de Educación Superior</v>
      </c>
      <c r="K63" s="98" t="s">
        <v>410</v>
      </c>
    </row>
    <row r="64" spans="3:11" x14ac:dyDescent="0.25">
      <c r="C64" s="140"/>
      <c r="D64" s="157"/>
      <c r="E64" s="123"/>
      <c r="F64" s="97">
        <f t="shared" si="4"/>
        <v>0</v>
      </c>
      <c r="G64" s="160"/>
      <c r="H64" s="141"/>
      <c r="I64" s="129" t="e">
        <f>VLOOKUP(H64,Presupuesto!$B$11:$C$565,2,0)</f>
        <v>#N/A</v>
      </c>
      <c r="J64" s="98" t="str">
        <f t="shared" si="5"/>
        <v>Desarrollo del Sistema de Educación Superior</v>
      </c>
      <c r="K64" s="98" t="s">
        <v>410</v>
      </c>
    </row>
    <row r="65" spans="3:11" x14ac:dyDescent="0.25">
      <c r="C65" s="140"/>
      <c r="D65" s="157"/>
      <c r="E65" s="123"/>
      <c r="F65" s="97">
        <f t="shared" si="4"/>
        <v>0</v>
      </c>
      <c r="G65" s="160"/>
      <c r="H65" s="141"/>
      <c r="I65" s="129" t="e">
        <f>VLOOKUP(H65,Presupuesto!$B$11:$C$565,2,0)</f>
        <v>#N/A</v>
      </c>
      <c r="J65" s="98" t="str">
        <f t="shared" si="5"/>
        <v>Desarrollo del Sistema de Educación Superior</v>
      </c>
      <c r="K65" s="98" t="s">
        <v>410</v>
      </c>
    </row>
    <row r="66" spans="3:11" x14ac:dyDescent="0.25">
      <c r="C66" s="140"/>
      <c r="D66" s="157"/>
      <c r="E66" s="123"/>
      <c r="F66" s="97">
        <f t="shared" si="4"/>
        <v>0</v>
      </c>
      <c r="G66" s="160"/>
      <c r="H66" s="141"/>
      <c r="I66" s="129" t="e">
        <f>VLOOKUP(H66,Presupuesto!$B$11:$C$565,2,0)</f>
        <v>#N/A</v>
      </c>
      <c r="J66" s="98" t="str">
        <f t="shared" si="5"/>
        <v>Desarrollo del Sistema de Educación Superior</v>
      </c>
      <c r="K66" s="98" t="s">
        <v>399</v>
      </c>
    </row>
    <row r="67" spans="3:11" x14ac:dyDescent="0.25">
      <c r="C67" s="140"/>
      <c r="D67" s="157"/>
      <c r="E67" s="123"/>
      <c r="F67" s="97">
        <f t="shared" si="4"/>
        <v>0</v>
      </c>
      <c r="G67" s="160"/>
      <c r="H67" s="141"/>
      <c r="I67" s="129" t="e">
        <f>VLOOKUP(H67,Presupuesto!$B$11:$C$565,2,0)</f>
        <v>#N/A</v>
      </c>
      <c r="J67" s="98" t="str">
        <f t="shared" si="5"/>
        <v>Desarrollo del Sistema de Educación Superior</v>
      </c>
      <c r="K67" s="98" t="s">
        <v>410</v>
      </c>
    </row>
    <row r="68" spans="3:11" x14ac:dyDescent="0.25">
      <c r="C68" s="140"/>
      <c r="D68" s="157"/>
      <c r="E68" s="123"/>
      <c r="F68" s="97">
        <f t="shared" si="4"/>
        <v>0</v>
      </c>
      <c r="G68" s="160"/>
      <c r="H68" s="141"/>
      <c r="I68" s="129" t="e">
        <f>VLOOKUP(H68,Presupuesto!$B$11:$C$565,2,0)</f>
        <v>#N/A</v>
      </c>
      <c r="J68" s="98" t="str">
        <f t="shared" si="5"/>
        <v>Desarrollo del Sistema de Educación Superior</v>
      </c>
      <c r="K68" s="98" t="s">
        <v>410</v>
      </c>
    </row>
    <row r="69" spans="3:11" x14ac:dyDescent="0.25">
      <c r="C69" s="140"/>
      <c r="D69" s="157"/>
      <c r="E69" s="123"/>
      <c r="F69" s="97">
        <f t="shared" si="4"/>
        <v>0</v>
      </c>
      <c r="G69" s="160"/>
      <c r="H69" s="141"/>
      <c r="I69" s="129" t="e">
        <f>VLOOKUP(H69,Presupuesto!$B$11:$C$565,2,0)</f>
        <v>#N/A</v>
      </c>
      <c r="J69" s="98" t="str">
        <f t="shared" si="5"/>
        <v>Desarrollo del Sistema de Educación Superior</v>
      </c>
      <c r="K69" s="98" t="s">
        <v>410</v>
      </c>
    </row>
    <row r="70" spans="3:11" x14ac:dyDescent="0.25">
      <c r="C70" s="140"/>
      <c r="D70" s="157"/>
      <c r="E70" s="123"/>
      <c r="F70" s="97">
        <f t="shared" si="4"/>
        <v>0</v>
      </c>
      <c r="G70" s="160"/>
      <c r="H70" s="141"/>
      <c r="I70" s="129" t="e">
        <f>VLOOKUP(H70,Presupuesto!$B$11:$C$565,2,0)</f>
        <v>#N/A</v>
      </c>
      <c r="J70" s="98" t="str">
        <f t="shared" si="5"/>
        <v>Desarrollo del Sistema de Educación Superior</v>
      </c>
      <c r="K70" s="98" t="s">
        <v>410</v>
      </c>
    </row>
    <row r="71" spans="3:11" x14ac:dyDescent="0.25">
      <c r="C71" s="140"/>
      <c r="D71" s="157"/>
      <c r="E71" s="123"/>
      <c r="F71" s="97">
        <f t="shared" si="4"/>
        <v>0</v>
      </c>
      <c r="G71" s="160"/>
      <c r="H71" s="141"/>
      <c r="I71" s="129" t="e">
        <f>VLOOKUP(H71,Presupuesto!$B$11:$C$565,2,0)</f>
        <v>#N/A</v>
      </c>
      <c r="J71" s="98" t="str">
        <f t="shared" si="5"/>
        <v>Desarrollo del Sistema de Educación Superior</v>
      </c>
      <c r="K71" s="98" t="s">
        <v>410</v>
      </c>
    </row>
    <row r="72" spans="3:11" x14ac:dyDescent="0.25">
      <c r="C72" s="140"/>
      <c r="D72" s="157"/>
      <c r="E72" s="123"/>
      <c r="F72" s="97">
        <f t="shared" si="4"/>
        <v>0</v>
      </c>
      <c r="G72" s="160"/>
      <c r="H72" s="141"/>
      <c r="I72" s="129" t="e">
        <f>VLOOKUP(H72,Presupuesto!$B$11:$C$565,2,0)</f>
        <v>#N/A</v>
      </c>
      <c r="J72" s="98" t="str">
        <f t="shared" si="5"/>
        <v>Desarrollo del Sistema de Educación Superior</v>
      </c>
      <c r="K72" s="98" t="s">
        <v>410</v>
      </c>
    </row>
    <row r="73" spans="3:11" x14ac:dyDescent="0.25">
      <c r="C73" s="140"/>
      <c r="D73" s="157"/>
      <c r="E73" s="123"/>
      <c r="F73" s="97">
        <f t="shared" si="4"/>
        <v>0</v>
      </c>
      <c r="G73" s="160"/>
      <c r="H73" s="141"/>
      <c r="I73" s="129" t="e">
        <f>VLOOKUP(H73,Presupuesto!$B$11:$C$565,2,0)</f>
        <v>#N/A</v>
      </c>
      <c r="J73" s="98" t="str">
        <f t="shared" si="5"/>
        <v>Desarrollo del Sistema de Educación Superior</v>
      </c>
      <c r="K73" s="98" t="s">
        <v>410</v>
      </c>
    </row>
    <row r="74" spans="3:11" x14ac:dyDescent="0.25">
      <c r="C74" s="140"/>
      <c r="D74" s="157"/>
      <c r="E74" s="123"/>
      <c r="F74" s="97">
        <f t="shared" si="4"/>
        <v>0</v>
      </c>
      <c r="G74" s="160"/>
      <c r="H74" s="141"/>
      <c r="I74" s="129" t="e">
        <f>VLOOKUP(H74,Presupuesto!$B$11:$C$565,2,0)</f>
        <v>#N/A</v>
      </c>
      <c r="J74" s="98" t="str">
        <f t="shared" si="5"/>
        <v>Desarrollo del Sistema de Educación Superior</v>
      </c>
      <c r="K74" s="98" t="s">
        <v>410</v>
      </c>
    </row>
    <row r="75" spans="3:11" x14ac:dyDescent="0.25">
      <c r="C75" s="140"/>
      <c r="D75" s="157"/>
      <c r="E75" s="123"/>
      <c r="F75" s="97">
        <f t="shared" si="4"/>
        <v>0</v>
      </c>
      <c r="G75" s="160"/>
      <c r="H75" s="141"/>
      <c r="I75" s="129" t="e">
        <f>VLOOKUP(H75,Presupuesto!$B$11:$C$565,2,0)</f>
        <v>#N/A</v>
      </c>
      <c r="J75" s="98" t="str">
        <f t="shared" si="5"/>
        <v>Desarrollo del Sistema de Educación Superior</v>
      </c>
      <c r="K75" s="98" t="s">
        <v>410</v>
      </c>
    </row>
    <row r="76" spans="3:11" x14ac:dyDescent="0.25">
      <c r="C76" s="140"/>
      <c r="D76" s="157"/>
      <c r="E76" s="123"/>
      <c r="F76" s="97">
        <f t="shared" si="4"/>
        <v>0</v>
      </c>
      <c r="G76" s="160"/>
      <c r="H76" s="141"/>
      <c r="I76" s="129" t="e">
        <f>VLOOKUP(H76,Presupuesto!$B$11:$C$565,2,0)</f>
        <v>#N/A</v>
      </c>
      <c r="J76" s="98" t="str">
        <f t="shared" si="5"/>
        <v>Desarrollo del Sistema de Educación Superior</v>
      </c>
      <c r="K76" s="98" t="s">
        <v>410</v>
      </c>
    </row>
    <row r="77" spans="3:11" x14ac:dyDescent="0.25">
      <c r="C77" s="140"/>
      <c r="D77" s="157"/>
      <c r="E77" s="123"/>
      <c r="F77" s="97">
        <f t="shared" si="4"/>
        <v>0</v>
      </c>
      <c r="G77" s="160"/>
      <c r="H77" s="141"/>
      <c r="I77" s="129" t="e">
        <f>VLOOKUP(H77,Presupuesto!$B$11:$C$565,2,0)</f>
        <v>#N/A</v>
      </c>
      <c r="J77" s="98" t="str">
        <f t="shared" si="5"/>
        <v>Desarrollo del Sistema de Educación Superior</v>
      </c>
      <c r="K77" s="98" t="s">
        <v>410</v>
      </c>
    </row>
    <row r="78" spans="3:11" x14ac:dyDescent="0.25">
      <c r="C78" s="140"/>
      <c r="D78" s="157"/>
      <c r="E78" s="123"/>
      <c r="F78" s="97">
        <f t="shared" si="4"/>
        <v>0</v>
      </c>
      <c r="G78" s="160"/>
      <c r="H78" s="141"/>
      <c r="I78" s="129" t="e">
        <f>VLOOKUP(H78,Presupuesto!$B$11:$C$565,2,0)</f>
        <v>#N/A</v>
      </c>
      <c r="J78" s="98" t="str">
        <f t="shared" si="5"/>
        <v>Desarrollo del Sistema de Educación Superior</v>
      </c>
      <c r="K78" s="98" t="s">
        <v>410</v>
      </c>
    </row>
    <row r="79" spans="3:11" x14ac:dyDescent="0.25">
      <c r="C79" s="140"/>
      <c r="D79" s="157"/>
      <c r="E79" s="123"/>
      <c r="F79" s="97">
        <f t="shared" si="4"/>
        <v>0</v>
      </c>
      <c r="G79" s="160"/>
      <c r="H79" s="141"/>
      <c r="I79" s="129" t="e">
        <f>VLOOKUP(H79,Presupuesto!$B$11:$C$565,2,0)</f>
        <v>#N/A</v>
      </c>
      <c r="J79" s="98" t="str">
        <f t="shared" si="5"/>
        <v>Desarrollo del Sistema de Educación Superior</v>
      </c>
      <c r="K79" s="98" t="s">
        <v>410</v>
      </c>
    </row>
    <row r="80" spans="3:11" x14ac:dyDescent="0.25">
      <c r="C80" s="140"/>
      <c r="D80" s="157"/>
      <c r="E80" s="123"/>
      <c r="F80" s="97">
        <f t="shared" si="4"/>
        <v>0</v>
      </c>
      <c r="G80" s="160"/>
      <c r="H80" s="141"/>
      <c r="I80" s="129" t="e">
        <f>VLOOKUP(H80,Presupuesto!$B$11:$C$565,2,0)</f>
        <v>#N/A</v>
      </c>
      <c r="J80" s="98" t="str">
        <f t="shared" si="5"/>
        <v>Desarrollo del Sistema de Educación Superior</v>
      </c>
      <c r="K80" s="98" t="s">
        <v>410</v>
      </c>
    </row>
    <row r="81" spans="3:11" x14ac:dyDescent="0.25">
      <c r="C81" s="140"/>
      <c r="D81" s="157"/>
      <c r="E81" s="123"/>
      <c r="F81" s="97">
        <f t="shared" si="4"/>
        <v>0</v>
      </c>
      <c r="G81" s="160"/>
      <c r="H81" s="141"/>
      <c r="I81" s="129" t="e">
        <f>VLOOKUP(H81,Presupuesto!$B$11:$C$565,2,0)</f>
        <v>#N/A</v>
      </c>
      <c r="J81" s="98" t="str">
        <f t="shared" si="5"/>
        <v>Desarrollo del Sistema de Educación Superior</v>
      </c>
      <c r="K81" s="98" t="s">
        <v>410</v>
      </c>
    </row>
    <row r="82" spans="3:11" x14ac:dyDescent="0.25">
      <c r="C82" s="140"/>
      <c r="D82" s="157"/>
      <c r="E82" s="123"/>
      <c r="F82" s="97">
        <f t="shared" si="4"/>
        <v>0</v>
      </c>
      <c r="G82" s="160"/>
      <c r="H82" s="141"/>
      <c r="I82" s="129" t="e">
        <f>VLOOKUP(H82,Presupuesto!$B$11:$C$565,2,0)</f>
        <v>#N/A</v>
      </c>
      <c r="J82" s="98" t="str">
        <f t="shared" si="5"/>
        <v>Desarrollo del Sistema de Educación Superior</v>
      </c>
      <c r="K82" s="98" t="s">
        <v>410</v>
      </c>
    </row>
    <row r="83" spans="3:11" x14ac:dyDescent="0.25">
      <c r="C83" s="142"/>
      <c r="D83" s="150"/>
      <c r="E83" s="118"/>
      <c r="F83" s="97">
        <f t="shared" si="4"/>
        <v>0</v>
      </c>
      <c r="G83" s="160"/>
      <c r="H83" s="143"/>
      <c r="I83" s="129" t="e">
        <f>VLOOKUP(H83,Presupuesto!$B$11:$C$565,2,0)</f>
        <v>#N/A</v>
      </c>
      <c r="J83" s="98" t="str">
        <f t="shared" si="5"/>
        <v>Desarrollo del Sistema de Educación Superior</v>
      </c>
      <c r="K83" s="98" t="s">
        <v>410</v>
      </c>
    </row>
    <row r="84" spans="3:11" x14ac:dyDescent="0.25">
      <c r="C84" s="142"/>
      <c r="D84" s="150"/>
      <c r="E84" s="118"/>
      <c r="F84" s="97">
        <f t="shared" si="4"/>
        <v>0</v>
      </c>
      <c r="G84" s="160"/>
      <c r="H84" s="143"/>
      <c r="I84" s="129" t="e">
        <f>VLOOKUP(H84,Presupuesto!$B$11:$C$565,2,0)</f>
        <v>#N/A</v>
      </c>
      <c r="J84" s="98" t="str">
        <f t="shared" si="5"/>
        <v>Desarrollo del Sistema de Educación Superior</v>
      </c>
      <c r="K84" s="98" t="s">
        <v>410</v>
      </c>
    </row>
    <row r="85" spans="3:11" x14ac:dyDescent="0.25">
      <c r="C85" s="142"/>
      <c r="D85" s="150"/>
      <c r="E85" s="118"/>
      <c r="F85" s="97">
        <f t="shared" si="4"/>
        <v>0</v>
      </c>
      <c r="G85" s="160"/>
      <c r="H85" s="143"/>
      <c r="I85" s="129" t="e">
        <f>VLOOKUP(H85,Presupuesto!$B$11:$C$565,2,0)</f>
        <v>#N/A</v>
      </c>
      <c r="J85" s="98" t="str">
        <f t="shared" si="5"/>
        <v>Desarrollo del Sistema de Educación Superior</v>
      </c>
      <c r="K85" s="98" t="s">
        <v>410</v>
      </c>
    </row>
    <row r="86" spans="3:11" x14ac:dyDescent="0.25">
      <c r="C86" s="142"/>
      <c r="D86" s="150"/>
      <c r="E86" s="118"/>
      <c r="F86" s="97">
        <f t="shared" si="4"/>
        <v>0</v>
      </c>
      <c r="G86" s="160"/>
      <c r="H86" s="143"/>
      <c r="I86" s="129" t="e">
        <f>VLOOKUP(H86,Presupuesto!$B$11:$C$565,2,0)</f>
        <v>#N/A</v>
      </c>
      <c r="J86" s="98" t="str">
        <f t="shared" si="5"/>
        <v>Desarrollo del Sistema de Educación Superior</v>
      </c>
      <c r="K86" s="98" t="s">
        <v>410</v>
      </c>
    </row>
    <row r="87" spans="3:11" x14ac:dyDescent="0.25">
      <c r="C87" s="142"/>
      <c r="D87" s="150"/>
      <c r="E87" s="118"/>
      <c r="F87" s="97">
        <f t="shared" si="4"/>
        <v>0</v>
      </c>
      <c r="G87" s="160"/>
      <c r="H87" s="143"/>
      <c r="I87" s="129" t="e">
        <f>VLOOKUP(H87,Presupuesto!$B$11:$C$565,2,0)</f>
        <v>#N/A</v>
      </c>
      <c r="J87" s="98" t="str">
        <f t="shared" si="5"/>
        <v>Desarrollo del Sistema de Educación Superior</v>
      </c>
      <c r="K87" s="98" t="s">
        <v>410</v>
      </c>
    </row>
    <row r="88" spans="3:11" x14ac:dyDescent="0.25">
      <c r="C88" s="142"/>
      <c r="D88" s="150"/>
      <c r="E88" s="118"/>
      <c r="F88" s="97">
        <f t="shared" si="4"/>
        <v>0</v>
      </c>
      <c r="G88" s="160"/>
      <c r="H88" s="143"/>
      <c r="I88" s="129" t="e">
        <f>VLOOKUP(H88,Presupuesto!$B$11:$C$565,2,0)</f>
        <v>#N/A</v>
      </c>
      <c r="J88" s="98" t="str">
        <f t="shared" si="5"/>
        <v>Desarrollo del Sistema de Educación Superior</v>
      </c>
      <c r="K88" s="98" t="s">
        <v>410</v>
      </c>
    </row>
    <row r="89" spans="3:11" x14ac:dyDescent="0.25">
      <c r="C89" s="142"/>
      <c r="D89" s="150"/>
      <c r="E89" s="118"/>
      <c r="F89" s="97">
        <f t="shared" si="4"/>
        <v>0</v>
      </c>
      <c r="G89" s="160"/>
      <c r="H89" s="143"/>
      <c r="I89" s="129" t="e">
        <f>VLOOKUP(H89,Presupuesto!$B$11:$C$565,2,0)</f>
        <v>#N/A</v>
      </c>
      <c r="J89" s="98" t="str">
        <f t="shared" si="5"/>
        <v>Desarrollo del Sistema de Educación Superior</v>
      </c>
      <c r="K89" s="98" t="s">
        <v>410</v>
      </c>
    </row>
    <row r="90" spans="3:11" x14ac:dyDescent="0.25">
      <c r="C90" s="142"/>
      <c r="D90" s="150"/>
      <c r="E90" s="118"/>
      <c r="F90" s="97">
        <f t="shared" si="4"/>
        <v>0</v>
      </c>
      <c r="G90" s="160"/>
      <c r="H90" s="143"/>
      <c r="I90" s="129" t="e">
        <f>VLOOKUP(H90,Presupuesto!$B$11:$C$565,2,0)</f>
        <v>#N/A</v>
      </c>
      <c r="J90" s="98" t="str">
        <f t="shared" si="5"/>
        <v>Desarrollo del Sistema de Educación Superior</v>
      </c>
      <c r="K90" s="98" t="s">
        <v>410</v>
      </c>
    </row>
    <row r="91" spans="3:11" x14ac:dyDescent="0.25">
      <c r="C91" s="144"/>
      <c r="D91" s="150"/>
      <c r="E91" s="118"/>
      <c r="F91" s="97">
        <f t="shared" si="4"/>
        <v>0</v>
      </c>
      <c r="G91" s="160"/>
      <c r="H91" s="145"/>
      <c r="I91" s="129" t="e">
        <f>VLOOKUP(H91,Presupuesto!$B$11:$C$565,2,0)</f>
        <v>#N/A</v>
      </c>
      <c r="J91" s="98" t="str">
        <f t="shared" si="5"/>
        <v>Desarrollo del Sistema de Educación Superior</v>
      </c>
      <c r="K91" s="98" t="s">
        <v>401</v>
      </c>
    </row>
    <row r="92" spans="3:11" x14ac:dyDescent="0.25">
      <c r="C92" s="144"/>
      <c r="D92" s="150"/>
      <c r="E92" s="118"/>
      <c r="F92" s="97">
        <f t="shared" si="4"/>
        <v>0</v>
      </c>
      <c r="G92" s="160"/>
      <c r="H92" s="145"/>
      <c r="I92" s="129" t="e">
        <f>VLOOKUP(H92,Presupuesto!$B$11:$C$565,2,0)</f>
        <v>#N/A</v>
      </c>
      <c r="J92" s="98" t="str">
        <f t="shared" si="5"/>
        <v>Desarrollo del Sistema de Educación Superior</v>
      </c>
      <c r="K92" s="98" t="s">
        <v>410</v>
      </c>
    </row>
    <row r="93" spans="3:11" x14ac:dyDescent="0.25">
      <c r="C93" s="144"/>
      <c r="D93" s="150"/>
      <c r="E93" s="118"/>
      <c r="F93" s="97">
        <f t="shared" si="4"/>
        <v>0</v>
      </c>
      <c r="G93" s="160"/>
      <c r="H93" s="145"/>
      <c r="I93" s="129" t="e">
        <f>VLOOKUP(H93,Presupuesto!$B$11:$C$565,2,0)</f>
        <v>#N/A</v>
      </c>
      <c r="J93" s="98" t="str">
        <f t="shared" si="5"/>
        <v>Desarrollo del Sistema de Educación Superior</v>
      </c>
      <c r="K93" s="98" t="s">
        <v>410</v>
      </c>
    </row>
    <row r="94" spans="3:11" x14ac:dyDescent="0.25">
      <c r="C94" s="144"/>
      <c r="D94" s="150"/>
      <c r="E94" s="118"/>
      <c r="F94" s="97">
        <f t="shared" si="4"/>
        <v>0</v>
      </c>
      <c r="G94" s="160"/>
      <c r="H94" s="145"/>
      <c r="I94" s="129" t="e">
        <f>VLOOKUP(H94,Presupuesto!$B$11:$C$565,2,0)</f>
        <v>#N/A</v>
      </c>
      <c r="J94" s="98" t="str">
        <f t="shared" si="5"/>
        <v>Desarrollo del Sistema de Educación Superior</v>
      </c>
      <c r="K94" s="98" t="s">
        <v>410</v>
      </c>
    </row>
    <row r="95" spans="3:11" ht="15.75" thickBot="1" x14ac:dyDescent="0.3">
      <c r="C95" s="146"/>
      <c r="D95" s="158"/>
      <c r="E95" s="103"/>
      <c r="F95" s="105">
        <f t="shared" si="4"/>
        <v>0</v>
      </c>
      <c r="G95" s="161"/>
      <c r="H95" s="147"/>
      <c r="I95" s="131" t="e">
        <f>VLOOKUP(H95,Presupuesto!$B$11:$C$565,2,0)</f>
        <v>#N/A</v>
      </c>
      <c r="J95" s="106" t="str">
        <f t="shared" si="5"/>
        <v>Desarrollo del Sistema de Educación Superior</v>
      </c>
      <c r="K95" s="124" t="s">
        <v>392</v>
      </c>
    </row>
    <row r="97" spans="3:11" ht="15.75" thickBot="1" x14ac:dyDescent="0.3"/>
    <row r="98" spans="3:11" ht="15.75" thickBot="1" x14ac:dyDescent="0.3">
      <c r="C98" s="156" t="s">
        <v>53</v>
      </c>
      <c r="D98" s="372">
        <f>SUM(F105:F139)</f>
        <v>0</v>
      </c>
      <c r="F98" s="70"/>
      <c r="G98" s="79"/>
      <c r="H98" s="70"/>
      <c r="I98" s="70"/>
    </row>
    <row r="99" spans="3:11" x14ac:dyDescent="0.25">
      <c r="C99" s="70"/>
      <c r="D99" s="31"/>
      <c r="E99" s="93"/>
      <c r="F99" s="93"/>
      <c r="G99" s="93"/>
      <c r="H99" s="76"/>
      <c r="I99" s="76"/>
      <c r="J99" s="76"/>
      <c r="K99" s="112"/>
    </row>
    <row r="100" spans="3:11" x14ac:dyDescent="0.25">
      <c r="C100" s="70"/>
      <c r="D100" s="31"/>
      <c r="E100" s="93"/>
      <c r="F100" s="93"/>
      <c r="G100" s="93"/>
      <c r="H100" s="76"/>
      <c r="I100" s="76"/>
      <c r="J100" s="76"/>
      <c r="K100" s="112"/>
    </row>
    <row r="101" spans="3:11" ht="15.75" x14ac:dyDescent="0.25">
      <c r="C101" s="201" t="s">
        <v>390</v>
      </c>
      <c r="D101" s="368"/>
      <c r="E101" s="93"/>
      <c r="F101" s="93"/>
      <c r="G101" s="93"/>
      <c r="H101" s="76"/>
      <c r="I101" s="76"/>
      <c r="J101" s="76"/>
      <c r="K101" s="112"/>
    </row>
    <row r="102" spans="3:11" ht="18.75" x14ac:dyDescent="0.25">
      <c r="C102" s="209" t="e">
        <f>IFERROR(VLOOKUP(D101,'1. Desarrollo e Innov. Curricu.'!$F:$G,2,FALSE),IFERROR(VLOOKUP(D101,'2. Investigación Científica'!$F:$G,2,FALSE),IFERROR(VLOOKUP(D101,'3. Vinculación Univ. Sociedad'!$F:$G,2,FALSE),IFERROR(VLOOKUP(D101,'4. Docencia y Profesorado Univ.'!$F:$G,2,FALSE),IFERROR(VLOOKUP(D101,'5. Estudiantes y Graduados'!$F:$G,2,FALSE),IFERROR(VLOOKUP(D101,'11. Gestion Administrativa'!$F:$G,2,FALSE),IFERROR(VLOOKUP(D101,'13. Gestión Académica'!$F:$G,2,FALSE),IFERROR(VLOOKUP(D101,'9. Asegura. de la Calid. y M'!$F:$G,2,FALSE),IFERROR(VLOOKUP(D101,'6. Gestión del Conocimiento'!$F:$G,2,FALSE),IFERROR(VLOOKUP(D101,'15. Gobernabilidad y Proceso...'!$F:$G,2,FALSE),IFERROR(VLOOKUP(D101,'12. Gestión del Talento Humano'!$F:$G,2,FALSE),IFERROR(VLOOKUP(D101,'14. Internacional... de la E.S.'!$F:$G,2,FALSE),IFERROR(VLOOKUP(D101,'10. Posgrado'!$F:$G,2,FALSE),IFERROR(VLOOKUP(D101,'17. Gestión TIC'!$F:$G,2,FALSE),IFERROR(VLOOKUP(D101,'16. Desa. del Sistema Educ.Sup.'!$F:$G,2,FALSE),IFERROR(VLOOKUP(D101,'8. Cultura de Inno. Insti...'!$F:$G,2,FALSE),VLOOKUP(D101,'7. Lo Esencial de la Reforma U.'!$F:$G,2,0)))))))))))))))))</f>
        <v>#N/A</v>
      </c>
      <c r="D102" s="407"/>
      <c r="E102" s="93"/>
      <c r="F102" s="93"/>
      <c r="G102" s="93"/>
      <c r="H102" s="76"/>
      <c r="I102" s="76"/>
      <c r="J102" s="76"/>
      <c r="K102" s="112"/>
    </row>
    <row r="103" spans="3:11" ht="15.75" thickBot="1" x14ac:dyDescent="0.3">
      <c r="F103" s="93"/>
      <c r="G103" s="76"/>
      <c r="H103" s="76"/>
      <c r="I103" s="76"/>
    </row>
    <row r="104" spans="3:11" ht="30.75" thickBot="1" x14ac:dyDescent="0.3">
      <c r="C104" s="128" t="s">
        <v>44</v>
      </c>
      <c r="D104" s="128" t="s">
        <v>55</v>
      </c>
      <c r="E104" s="135" t="s">
        <v>57</v>
      </c>
      <c r="F104" s="134" t="s">
        <v>27</v>
      </c>
      <c r="G104" s="132" t="s">
        <v>130</v>
      </c>
      <c r="H104" s="135" t="s">
        <v>46</v>
      </c>
      <c r="I104" s="132" t="s">
        <v>131</v>
      </c>
      <c r="J104" s="132" t="s">
        <v>408</v>
      </c>
      <c r="K104" s="132" t="s">
        <v>409</v>
      </c>
    </row>
    <row r="105" spans="3:11" x14ac:dyDescent="0.25">
      <c r="C105" s="219" t="s">
        <v>437</v>
      </c>
      <c r="D105" s="220"/>
      <c r="E105" s="218">
        <f>HLOOKUP(C105,$AH$2:$BU$3,2,0)</f>
        <v>620</v>
      </c>
      <c r="F105" s="97">
        <f t="shared" ref="F105:F139" si="6">D105*E105</f>
        <v>0</v>
      </c>
      <c r="G105" s="160"/>
      <c r="H105" s="141"/>
      <c r="I105" s="129" t="e">
        <f>VLOOKUP(H105,Presupuesto!$B$11:$C$565,2,0)</f>
        <v>#N/A</v>
      </c>
      <c r="J105" s="217" t="s">
        <v>1477</v>
      </c>
      <c r="K105" s="98" t="s">
        <v>392</v>
      </c>
    </row>
    <row r="106" spans="3:11" x14ac:dyDescent="0.25">
      <c r="C106" s="140"/>
      <c r="D106" s="157"/>
      <c r="E106" s="123"/>
      <c r="F106" s="97">
        <f t="shared" si="6"/>
        <v>0</v>
      </c>
      <c r="G106" s="160"/>
      <c r="H106" s="141"/>
      <c r="I106" s="129" t="e">
        <f>VLOOKUP(H106,Presupuesto!$B$11:$C$565,2,0)</f>
        <v>#N/A</v>
      </c>
      <c r="J106" s="98" t="str">
        <f>$J$105</f>
        <v>Desarrollo del Sistema de Educación Superior</v>
      </c>
      <c r="K106" s="98" t="s">
        <v>410</v>
      </c>
    </row>
    <row r="107" spans="3:11" x14ac:dyDescent="0.25">
      <c r="C107" s="140"/>
      <c r="D107" s="157"/>
      <c r="E107" s="123"/>
      <c r="F107" s="97">
        <f t="shared" si="6"/>
        <v>0</v>
      </c>
      <c r="G107" s="160"/>
      <c r="H107" s="141"/>
      <c r="I107" s="129" t="e">
        <f>VLOOKUP(H107,Presupuesto!$B$11:$C$565,2,0)</f>
        <v>#N/A</v>
      </c>
      <c r="J107" s="98" t="str">
        <f t="shared" ref="J107:J139" si="7">$J$105</f>
        <v>Desarrollo del Sistema de Educación Superior</v>
      </c>
      <c r="K107" s="98" t="s">
        <v>410</v>
      </c>
    </row>
    <row r="108" spans="3:11" x14ac:dyDescent="0.25">
      <c r="C108" s="140"/>
      <c r="D108" s="157"/>
      <c r="E108" s="123"/>
      <c r="F108" s="97">
        <f t="shared" si="6"/>
        <v>0</v>
      </c>
      <c r="G108" s="160"/>
      <c r="H108" s="141"/>
      <c r="I108" s="129" t="e">
        <f>VLOOKUP(H108,Presupuesto!$B$11:$C$565,2,0)</f>
        <v>#N/A</v>
      </c>
      <c r="J108" s="98" t="str">
        <f t="shared" si="7"/>
        <v>Desarrollo del Sistema de Educación Superior</v>
      </c>
      <c r="K108" s="98" t="s">
        <v>410</v>
      </c>
    </row>
    <row r="109" spans="3:11" x14ac:dyDescent="0.25">
      <c r="C109" s="140"/>
      <c r="D109" s="157"/>
      <c r="E109" s="123"/>
      <c r="F109" s="97">
        <f t="shared" si="6"/>
        <v>0</v>
      </c>
      <c r="G109" s="160"/>
      <c r="H109" s="141"/>
      <c r="I109" s="129" t="e">
        <f>VLOOKUP(H109,Presupuesto!$B$11:$C$565,2,0)</f>
        <v>#N/A</v>
      </c>
      <c r="J109" s="98" t="str">
        <f t="shared" si="7"/>
        <v>Desarrollo del Sistema de Educación Superior</v>
      </c>
      <c r="K109" s="98" t="s">
        <v>410</v>
      </c>
    </row>
    <row r="110" spans="3:11" x14ac:dyDescent="0.25">
      <c r="C110" s="140"/>
      <c r="D110" s="157"/>
      <c r="E110" s="123"/>
      <c r="F110" s="97">
        <f t="shared" si="6"/>
        <v>0</v>
      </c>
      <c r="G110" s="160"/>
      <c r="H110" s="141"/>
      <c r="I110" s="129" t="e">
        <f>VLOOKUP(H110,Presupuesto!$B$11:$C$565,2,0)</f>
        <v>#N/A</v>
      </c>
      <c r="J110" s="98" t="str">
        <f t="shared" si="7"/>
        <v>Desarrollo del Sistema de Educación Superior</v>
      </c>
      <c r="K110" s="98" t="s">
        <v>399</v>
      </c>
    </row>
    <row r="111" spans="3:11" x14ac:dyDescent="0.25">
      <c r="C111" s="140"/>
      <c r="D111" s="157"/>
      <c r="E111" s="123"/>
      <c r="F111" s="97">
        <f t="shared" si="6"/>
        <v>0</v>
      </c>
      <c r="G111" s="160"/>
      <c r="H111" s="141"/>
      <c r="I111" s="129" t="e">
        <f>VLOOKUP(H111,Presupuesto!$B$11:$C$565,2,0)</f>
        <v>#N/A</v>
      </c>
      <c r="J111" s="98" t="str">
        <f t="shared" si="7"/>
        <v>Desarrollo del Sistema de Educación Superior</v>
      </c>
      <c r="K111" s="98" t="s">
        <v>410</v>
      </c>
    </row>
    <row r="112" spans="3:11" x14ac:dyDescent="0.25">
      <c r="C112" s="140"/>
      <c r="D112" s="157"/>
      <c r="E112" s="123"/>
      <c r="F112" s="97">
        <f t="shared" si="6"/>
        <v>0</v>
      </c>
      <c r="G112" s="160"/>
      <c r="H112" s="141"/>
      <c r="I112" s="129" t="e">
        <f>VLOOKUP(H112,Presupuesto!$B$11:$C$565,2,0)</f>
        <v>#N/A</v>
      </c>
      <c r="J112" s="98" t="str">
        <f t="shared" si="7"/>
        <v>Desarrollo del Sistema de Educación Superior</v>
      </c>
      <c r="K112" s="98" t="s">
        <v>410</v>
      </c>
    </row>
    <row r="113" spans="3:11" x14ac:dyDescent="0.25">
      <c r="C113" s="140"/>
      <c r="D113" s="157"/>
      <c r="E113" s="123"/>
      <c r="F113" s="97">
        <f t="shared" si="6"/>
        <v>0</v>
      </c>
      <c r="G113" s="160"/>
      <c r="H113" s="141"/>
      <c r="I113" s="129" t="e">
        <f>VLOOKUP(H113,Presupuesto!$B$11:$C$565,2,0)</f>
        <v>#N/A</v>
      </c>
      <c r="J113" s="98" t="str">
        <f t="shared" si="7"/>
        <v>Desarrollo del Sistema de Educación Superior</v>
      </c>
      <c r="K113" s="98" t="s">
        <v>410</v>
      </c>
    </row>
    <row r="114" spans="3:11" x14ac:dyDescent="0.25">
      <c r="C114" s="140"/>
      <c r="D114" s="157"/>
      <c r="E114" s="123"/>
      <c r="F114" s="97">
        <f t="shared" si="6"/>
        <v>0</v>
      </c>
      <c r="G114" s="160"/>
      <c r="H114" s="141"/>
      <c r="I114" s="129" t="e">
        <f>VLOOKUP(H114,Presupuesto!$B$11:$C$565,2,0)</f>
        <v>#N/A</v>
      </c>
      <c r="J114" s="98" t="str">
        <f t="shared" si="7"/>
        <v>Desarrollo del Sistema de Educación Superior</v>
      </c>
      <c r="K114" s="98" t="s">
        <v>410</v>
      </c>
    </row>
    <row r="115" spans="3:11" x14ac:dyDescent="0.25">
      <c r="C115" s="140"/>
      <c r="D115" s="157"/>
      <c r="E115" s="123"/>
      <c r="F115" s="97">
        <f t="shared" si="6"/>
        <v>0</v>
      </c>
      <c r="G115" s="160"/>
      <c r="H115" s="141"/>
      <c r="I115" s="129" t="e">
        <f>VLOOKUP(H115,Presupuesto!$B$11:$C$565,2,0)</f>
        <v>#N/A</v>
      </c>
      <c r="J115" s="98" t="str">
        <f t="shared" si="7"/>
        <v>Desarrollo del Sistema de Educación Superior</v>
      </c>
      <c r="K115" s="98" t="s">
        <v>410</v>
      </c>
    </row>
    <row r="116" spans="3:11" x14ac:dyDescent="0.25">
      <c r="C116" s="140"/>
      <c r="D116" s="157"/>
      <c r="E116" s="123"/>
      <c r="F116" s="97">
        <f t="shared" si="6"/>
        <v>0</v>
      </c>
      <c r="G116" s="160"/>
      <c r="H116" s="141"/>
      <c r="I116" s="129" t="e">
        <f>VLOOKUP(H116,Presupuesto!$B$11:$C$565,2,0)</f>
        <v>#N/A</v>
      </c>
      <c r="J116" s="98" t="str">
        <f t="shared" si="7"/>
        <v>Desarrollo del Sistema de Educación Superior</v>
      </c>
      <c r="K116" s="98" t="s">
        <v>410</v>
      </c>
    </row>
    <row r="117" spans="3:11" x14ac:dyDescent="0.25">
      <c r="C117" s="140"/>
      <c r="D117" s="157"/>
      <c r="E117" s="123"/>
      <c r="F117" s="97">
        <f t="shared" si="6"/>
        <v>0</v>
      </c>
      <c r="G117" s="160"/>
      <c r="H117" s="141"/>
      <c r="I117" s="129" t="e">
        <f>VLOOKUP(H117,Presupuesto!$B$11:$C$565,2,0)</f>
        <v>#N/A</v>
      </c>
      <c r="J117" s="98" t="str">
        <f t="shared" si="7"/>
        <v>Desarrollo del Sistema de Educación Superior</v>
      </c>
      <c r="K117" s="98" t="s">
        <v>410</v>
      </c>
    </row>
    <row r="118" spans="3:11" x14ac:dyDescent="0.25">
      <c r="C118" s="140"/>
      <c r="D118" s="157"/>
      <c r="E118" s="123"/>
      <c r="F118" s="97">
        <f t="shared" si="6"/>
        <v>0</v>
      </c>
      <c r="G118" s="160"/>
      <c r="H118" s="141"/>
      <c r="I118" s="129" t="e">
        <f>VLOOKUP(H118,Presupuesto!$B$11:$C$565,2,0)</f>
        <v>#N/A</v>
      </c>
      <c r="J118" s="98" t="str">
        <f t="shared" si="7"/>
        <v>Desarrollo del Sistema de Educación Superior</v>
      </c>
      <c r="K118" s="98" t="s">
        <v>410</v>
      </c>
    </row>
    <row r="119" spans="3:11" x14ac:dyDescent="0.25">
      <c r="C119" s="140"/>
      <c r="D119" s="157"/>
      <c r="E119" s="123"/>
      <c r="F119" s="97">
        <f t="shared" si="6"/>
        <v>0</v>
      </c>
      <c r="G119" s="160"/>
      <c r="H119" s="141"/>
      <c r="I119" s="129" t="e">
        <f>VLOOKUP(H119,Presupuesto!$B$11:$C$565,2,0)</f>
        <v>#N/A</v>
      </c>
      <c r="J119" s="98" t="str">
        <f t="shared" si="7"/>
        <v>Desarrollo del Sistema de Educación Superior</v>
      </c>
      <c r="K119" s="98" t="s">
        <v>410</v>
      </c>
    </row>
    <row r="120" spans="3:11" x14ac:dyDescent="0.25">
      <c r="C120" s="140"/>
      <c r="D120" s="157"/>
      <c r="E120" s="123"/>
      <c r="F120" s="97">
        <f t="shared" si="6"/>
        <v>0</v>
      </c>
      <c r="G120" s="160"/>
      <c r="H120" s="141"/>
      <c r="I120" s="129" t="e">
        <f>VLOOKUP(H120,Presupuesto!$B$11:$C$565,2,0)</f>
        <v>#N/A</v>
      </c>
      <c r="J120" s="98" t="str">
        <f t="shared" si="7"/>
        <v>Desarrollo del Sistema de Educación Superior</v>
      </c>
      <c r="K120" s="98" t="s">
        <v>410</v>
      </c>
    </row>
    <row r="121" spans="3:11" x14ac:dyDescent="0.25">
      <c r="C121" s="140"/>
      <c r="D121" s="157"/>
      <c r="E121" s="123"/>
      <c r="F121" s="97">
        <f t="shared" si="6"/>
        <v>0</v>
      </c>
      <c r="G121" s="160"/>
      <c r="H121" s="141"/>
      <c r="I121" s="129" t="e">
        <f>VLOOKUP(H121,Presupuesto!$B$11:$C$565,2,0)</f>
        <v>#N/A</v>
      </c>
      <c r="J121" s="98" t="str">
        <f t="shared" si="7"/>
        <v>Desarrollo del Sistema de Educación Superior</v>
      </c>
      <c r="K121" s="98" t="s">
        <v>410</v>
      </c>
    </row>
    <row r="122" spans="3:11" x14ac:dyDescent="0.25">
      <c r="C122" s="140"/>
      <c r="D122" s="157"/>
      <c r="E122" s="123"/>
      <c r="F122" s="97">
        <f t="shared" si="6"/>
        <v>0</v>
      </c>
      <c r="G122" s="160"/>
      <c r="H122" s="141"/>
      <c r="I122" s="129" t="e">
        <f>VLOOKUP(H122,Presupuesto!$B$11:$C$565,2,0)</f>
        <v>#N/A</v>
      </c>
      <c r="J122" s="98" t="str">
        <f t="shared" si="7"/>
        <v>Desarrollo del Sistema de Educación Superior</v>
      </c>
      <c r="K122" s="98" t="s">
        <v>410</v>
      </c>
    </row>
    <row r="123" spans="3:11" x14ac:dyDescent="0.25">
      <c r="C123" s="140"/>
      <c r="D123" s="157"/>
      <c r="E123" s="123"/>
      <c r="F123" s="97">
        <f t="shared" si="6"/>
        <v>0</v>
      </c>
      <c r="G123" s="160"/>
      <c r="H123" s="141"/>
      <c r="I123" s="129" t="e">
        <f>VLOOKUP(H123,Presupuesto!$B$11:$C$565,2,0)</f>
        <v>#N/A</v>
      </c>
      <c r="J123" s="98" t="str">
        <f t="shared" si="7"/>
        <v>Desarrollo del Sistema de Educación Superior</v>
      </c>
      <c r="K123" s="98" t="s">
        <v>410</v>
      </c>
    </row>
    <row r="124" spans="3:11" x14ac:dyDescent="0.25">
      <c r="C124" s="140"/>
      <c r="D124" s="157"/>
      <c r="E124" s="123"/>
      <c r="F124" s="97">
        <f t="shared" si="6"/>
        <v>0</v>
      </c>
      <c r="G124" s="160"/>
      <c r="H124" s="141"/>
      <c r="I124" s="129" t="e">
        <f>VLOOKUP(H124,Presupuesto!$B$11:$C$565,2,0)</f>
        <v>#N/A</v>
      </c>
      <c r="J124" s="98" t="str">
        <f t="shared" si="7"/>
        <v>Desarrollo del Sistema de Educación Superior</v>
      </c>
      <c r="K124" s="98" t="s">
        <v>410</v>
      </c>
    </row>
    <row r="125" spans="3:11" x14ac:dyDescent="0.25">
      <c r="C125" s="140"/>
      <c r="D125" s="157"/>
      <c r="E125" s="123"/>
      <c r="F125" s="97">
        <f t="shared" si="6"/>
        <v>0</v>
      </c>
      <c r="G125" s="160"/>
      <c r="H125" s="141"/>
      <c r="I125" s="129" t="e">
        <f>VLOOKUP(H125,Presupuesto!$B$11:$C$565,2,0)</f>
        <v>#N/A</v>
      </c>
      <c r="J125" s="98" t="str">
        <f t="shared" si="7"/>
        <v>Desarrollo del Sistema de Educación Superior</v>
      </c>
      <c r="K125" s="98" t="s">
        <v>410</v>
      </c>
    </row>
    <row r="126" spans="3:11" x14ac:dyDescent="0.25">
      <c r="C126" s="140"/>
      <c r="D126" s="157"/>
      <c r="E126" s="123"/>
      <c r="F126" s="97">
        <f t="shared" si="6"/>
        <v>0</v>
      </c>
      <c r="G126" s="160"/>
      <c r="H126" s="141"/>
      <c r="I126" s="129" t="e">
        <f>VLOOKUP(H126,Presupuesto!$B$11:$C$565,2,0)</f>
        <v>#N/A</v>
      </c>
      <c r="J126" s="98" t="str">
        <f t="shared" si="7"/>
        <v>Desarrollo del Sistema de Educación Superior</v>
      </c>
      <c r="K126" s="98" t="s">
        <v>410</v>
      </c>
    </row>
    <row r="127" spans="3:11" x14ac:dyDescent="0.25">
      <c r="C127" s="142"/>
      <c r="D127" s="150"/>
      <c r="E127" s="118"/>
      <c r="F127" s="97">
        <f t="shared" si="6"/>
        <v>0</v>
      </c>
      <c r="G127" s="160"/>
      <c r="H127" s="143"/>
      <c r="I127" s="129" t="e">
        <f>VLOOKUP(H127,Presupuesto!$B$11:$C$565,2,0)</f>
        <v>#N/A</v>
      </c>
      <c r="J127" s="98" t="str">
        <f t="shared" si="7"/>
        <v>Desarrollo del Sistema de Educación Superior</v>
      </c>
      <c r="K127" s="98" t="s">
        <v>410</v>
      </c>
    </row>
    <row r="128" spans="3:11" x14ac:dyDescent="0.25">
      <c r="C128" s="142"/>
      <c r="D128" s="150"/>
      <c r="E128" s="118"/>
      <c r="F128" s="97">
        <f t="shared" si="6"/>
        <v>0</v>
      </c>
      <c r="G128" s="160"/>
      <c r="H128" s="143"/>
      <c r="I128" s="129" t="e">
        <f>VLOOKUP(H128,Presupuesto!$B$11:$C$565,2,0)</f>
        <v>#N/A</v>
      </c>
      <c r="J128" s="98" t="str">
        <f t="shared" si="7"/>
        <v>Desarrollo del Sistema de Educación Superior</v>
      </c>
      <c r="K128" s="98" t="s">
        <v>410</v>
      </c>
    </row>
    <row r="129" spans="3:11" x14ac:dyDescent="0.25">
      <c r="C129" s="142"/>
      <c r="D129" s="150"/>
      <c r="E129" s="118"/>
      <c r="F129" s="97">
        <f t="shared" si="6"/>
        <v>0</v>
      </c>
      <c r="G129" s="160"/>
      <c r="H129" s="143"/>
      <c r="I129" s="129" t="e">
        <f>VLOOKUP(H129,Presupuesto!$B$11:$C$565,2,0)</f>
        <v>#N/A</v>
      </c>
      <c r="J129" s="98" t="str">
        <f t="shared" si="7"/>
        <v>Desarrollo del Sistema de Educación Superior</v>
      </c>
      <c r="K129" s="98" t="s">
        <v>410</v>
      </c>
    </row>
    <row r="130" spans="3:11" x14ac:dyDescent="0.25">
      <c r="C130" s="142"/>
      <c r="D130" s="150"/>
      <c r="E130" s="118"/>
      <c r="F130" s="97">
        <f t="shared" si="6"/>
        <v>0</v>
      </c>
      <c r="G130" s="160"/>
      <c r="H130" s="143"/>
      <c r="I130" s="129" t="e">
        <f>VLOOKUP(H130,Presupuesto!$B$11:$C$565,2,0)</f>
        <v>#N/A</v>
      </c>
      <c r="J130" s="98" t="str">
        <f t="shared" si="7"/>
        <v>Desarrollo del Sistema de Educación Superior</v>
      </c>
      <c r="K130" s="98" t="s">
        <v>410</v>
      </c>
    </row>
    <row r="131" spans="3:11" x14ac:dyDescent="0.25">
      <c r="C131" s="142"/>
      <c r="D131" s="150"/>
      <c r="E131" s="118"/>
      <c r="F131" s="97">
        <f t="shared" si="6"/>
        <v>0</v>
      </c>
      <c r="G131" s="160"/>
      <c r="H131" s="143"/>
      <c r="I131" s="129" t="e">
        <f>VLOOKUP(H131,Presupuesto!$B$11:$C$565,2,0)</f>
        <v>#N/A</v>
      </c>
      <c r="J131" s="98" t="str">
        <f t="shared" si="7"/>
        <v>Desarrollo del Sistema de Educación Superior</v>
      </c>
      <c r="K131" s="98" t="s">
        <v>410</v>
      </c>
    </row>
    <row r="132" spans="3:11" x14ac:dyDescent="0.25">
      <c r="C132" s="142"/>
      <c r="D132" s="150"/>
      <c r="E132" s="118"/>
      <c r="F132" s="97">
        <f t="shared" si="6"/>
        <v>0</v>
      </c>
      <c r="G132" s="160"/>
      <c r="H132" s="143"/>
      <c r="I132" s="129" t="e">
        <f>VLOOKUP(H132,Presupuesto!$B$11:$C$565,2,0)</f>
        <v>#N/A</v>
      </c>
      <c r="J132" s="98" t="str">
        <f t="shared" si="7"/>
        <v>Desarrollo del Sistema de Educación Superior</v>
      </c>
      <c r="K132" s="98" t="s">
        <v>410</v>
      </c>
    </row>
    <row r="133" spans="3:11" x14ac:dyDescent="0.25">
      <c r="C133" s="142"/>
      <c r="D133" s="150"/>
      <c r="E133" s="118"/>
      <c r="F133" s="97">
        <f t="shared" si="6"/>
        <v>0</v>
      </c>
      <c r="G133" s="160"/>
      <c r="H133" s="143"/>
      <c r="I133" s="129" t="e">
        <f>VLOOKUP(H133,Presupuesto!$B$11:$C$565,2,0)</f>
        <v>#N/A</v>
      </c>
      <c r="J133" s="98" t="str">
        <f t="shared" si="7"/>
        <v>Desarrollo del Sistema de Educación Superior</v>
      </c>
      <c r="K133" s="98" t="s">
        <v>410</v>
      </c>
    </row>
    <row r="134" spans="3:11" x14ac:dyDescent="0.25">
      <c r="C134" s="142"/>
      <c r="D134" s="150"/>
      <c r="E134" s="118"/>
      <c r="F134" s="97">
        <f t="shared" si="6"/>
        <v>0</v>
      </c>
      <c r="G134" s="160"/>
      <c r="H134" s="143"/>
      <c r="I134" s="129" t="e">
        <f>VLOOKUP(H134,Presupuesto!$B$11:$C$565,2,0)</f>
        <v>#N/A</v>
      </c>
      <c r="J134" s="98" t="str">
        <f t="shared" si="7"/>
        <v>Desarrollo del Sistema de Educación Superior</v>
      </c>
      <c r="K134" s="98" t="s">
        <v>410</v>
      </c>
    </row>
    <row r="135" spans="3:11" x14ac:dyDescent="0.25">
      <c r="C135" s="144"/>
      <c r="D135" s="150"/>
      <c r="E135" s="118"/>
      <c r="F135" s="97">
        <f t="shared" si="6"/>
        <v>0</v>
      </c>
      <c r="G135" s="160"/>
      <c r="H135" s="145"/>
      <c r="I135" s="129" t="e">
        <f>VLOOKUP(H135,Presupuesto!$B$11:$C$565,2,0)</f>
        <v>#N/A</v>
      </c>
      <c r="J135" s="98" t="str">
        <f t="shared" si="7"/>
        <v>Desarrollo del Sistema de Educación Superior</v>
      </c>
      <c r="K135" s="98" t="s">
        <v>401</v>
      </c>
    </row>
    <row r="136" spans="3:11" x14ac:dyDescent="0.25">
      <c r="C136" s="144"/>
      <c r="D136" s="150"/>
      <c r="E136" s="118"/>
      <c r="F136" s="97">
        <f t="shared" si="6"/>
        <v>0</v>
      </c>
      <c r="G136" s="160"/>
      <c r="H136" s="145"/>
      <c r="I136" s="129" t="e">
        <f>VLOOKUP(H136,Presupuesto!$B$11:$C$565,2,0)</f>
        <v>#N/A</v>
      </c>
      <c r="J136" s="98" t="str">
        <f t="shared" si="7"/>
        <v>Desarrollo del Sistema de Educación Superior</v>
      </c>
      <c r="K136" s="98" t="s">
        <v>410</v>
      </c>
    </row>
    <row r="137" spans="3:11" x14ac:dyDescent="0.25">
      <c r="C137" s="144"/>
      <c r="D137" s="150"/>
      <c r="E137" s="118"/>
      <c r="F137" s="97">
        <f t="shared" si="6"/>
        <v>0</v>
      </c>
      <c r="G137" s="160"/>
      <c r="H137" s="145"/>
      <c r="I137" s="129" t="e">
        <f>VLOOKUP(H137,Presupuesto!$B$11:$C$565,2,0)</f>
        <v>#N/A</v>
      </c>
      <c r="J137" s="98" t="str">
        <f t="shared" si="7"/>
        <v>Desarrollo del Sistema de Educación Superior</v>
      </c>
      <c r="K137" s="98" t="s">
        <v>410</v>
      </c>
    </row>
    <row r="138" spans="3:11" x14ac:dyDescent="0.25">
      <c r="C138" s="144"/>
      <c r="D138" s="150"/>
      <c r="E138" s="118"/>
      <c r="F138" s="97">
        <f t="shared" si="6"/>
        <v>0</v>
      </c>
      <c r="G138" s="160"/>
      <c r="H138" s="145"/>
      <c r="I138" s="129" t="e">
        <f>VLOOKUP(H138,Presupuesto!$B$11:$C$565,2,0)</f>
        <v>#N/A</v>
      </c>
      <c r="J138" s="98" t="str">
        <f t="shared" si="7"/>
        <v>Desarrollo del Sistema de Educación Superior</v>
      </c>
      <c r="K138" s="98" t="s">
        <v>410</v>
      </c>
    </row>
    <row r="139" spans="3:11" ht="15.75" thickBot="1" x14ac:dyDescent="0.3">
      <c r="C139" s="146"/>
      <c r="D139" s="158"/>
      <c r="E139" s="103"/>
      <c r="F139" s="105">
        <f t="shared" si="6"/>
        <v>0</v>
      </c>
      <c r="G139" s="161"/>
      <c r="H139" s="147"/>
      <c r="I139" s="131" t="e">
        <f>VLOOKUP(H139,Presupuesto!$B$11:$C$565,2,0)</f>
        <v>#N/A</v>
      </c>
      <c r="J139" s="106" t="str">
        <f t="shared" si="7"/>
        <v>Desarrollo del Sistema de Educación Superior</v>
      </c>
      <c r="K139" s="124" t="s">
        <v>392</v>
      </c>
    </row>
    <row r="141" spans="3:11" ht="15.75" thickBot="1" x14ac:dyDescent="0.3">
      <c r="F141" s="90"/>
      <c r="G141" s="89"/>
      <c r="H141" s="90"/>
      <c r="I141" s="90"/>
    </row>
    <row r="142" spans="3:11" ht="15.75" thickBot="1" x14ac:dyDescent="0.3">
      <c r="C142" s="156" t="s">
        <v>53</v>
      </c>
      <c r="D142" s="372">
        <f>SUM(F149:F183)</f>
        <v>0</v>
      </c>
      <c r="F142" s="70"/>
      <c r="G142" s="79"/>
      <c r="H142" s="70"/>
      <c r="I142" s="70"/>
    </row>
    <row r="143" spans="3:11" x14ac:dyDescent="0.25">
      <c r="C143" s="70"/>
      <c r="D143" s="31"/>
      <c r="E143" s="93"/>
      <c r="F143" s="93"/>
      <c r="G143" s="93"/>
      <c r="H143" s="76"/>
      <c r="I143" s="76"/>
      <c r="J143" s="76"/>
      <c r="K143" s="112"/>
    </row>
    <row r="144" spans="3:11" x14ac:dyDescent="0.25">
      <c r="C144" s="70"/>
      <c r="D144" s="31"/>
      <c r="E144" s="93"/>
      <c r="F144" s="93"/>
      <c r="G144" s="93"/>
      <c r="H144" s="76"/>
      <c r="I144" s="76"/>
      <c r="J144" s="76"/>
      <c r="K144" s="112"/>
    </row>
    <row r="145" spans="3:11" ht="15.75" x14ac:dyDescent="0.25">
      <c r="C145" s="201" t="s">
        <v>390</v>
      </c>
      <c r="D145" s="368"/>
      <c r="E145" s="93"/>
      <c r="F145" s="93"/>
      <c r="G145" s="93"/>
      <c r="H145" s="76"/>
      <c r="I145" s="76"/>
      <c r="J145" s="76"/>
      <c r="K145" s="112"/>
    </row>
    <row r="146" spans="3:11" ht="18.75" x14ac:dyDescent="0.25">
      <c r="C146" s="209" t="e">
        <f>IFERROR(VLOOKUP(D145,'1. Desarrollo e Innov. Curricu.'!$F:$G,2,FALSE),IFERROR(VLOOKUP(D145,'2. Investigación Científica'!$F:$G,2,FALSE),IFERROR(VLOOKUP(D145,'3. Vinculación Univ. Sociedad'!$F:$G,2,FALSE),IFERROR(VLOOKUP(D145,'4. Docencia y Profesorado Univ.'!$F:$G,2,FALSE),IFERROR(VLOOKUP(D145,'5. Estudiantes y Graduados'!$F:$G,2,FALSE),IFERROR(VLOOKUP(D145,'11. Gestion Administrativa'!$F:$G,2,FALSE),IFERROR(VLOOKUP(D145,'13. Gestión Académica'!$F:$G,2,FALSE),IFERROR(VLOOKUP(D145,'9. Asegura. de la Calid. y M'!$F:$G,2,FALSE),IFERROR(VLOOKUP(D145,'6. Gestión del Conocimiento'!$F:$G,2,FALSE),IFERROR(VLOOKUP(D145,'15. Gobernabilidad y Proceso...'!$F:$G,2,FALSE),IFERROR(VLOOKUP(D145,'12. Gestión del Talento Humano'!$F:$G,2,FALSE),IFERROR(VLOOKUP(D145,'14. Internacional... de la E.S.'!$F:$G,2,FALSE),IFERROR(VLOOKUP(D145,'10. Posgrado'!$F:$G,2,FALSE),IFERROR(VLOOKUP(D145,'17. Gestión TIC'!$F:$G,2,FALSE),IFERROR(VLOOKUP(D145,'16. Desa. del Sistema Educ.Sup.'!$F:$G,2,FALSE),IFERROR(VLOOKUP(D145,'8. Cultura de Inno. Insti...'!$F:$G,2,FALSE),VLOOKUP(D145,'7. Lo Esencial de la Reforma U.'!$F:$G,2,0)))))))))))))))))</f>
        <v>#N/A</v>
      </c>
      <c r="D146" s="31"/>
      <c r="E146" s="93"/>
      <c r="F146" s="93"/>
      <c r="G146" s="93"/>
      <c r="H146" s="76"/>
      <c r="I146" s="76"/>
      <c r="J146" s="76"/>
      <c r="K146" s="112"/>
    </row>
    <row r="147" spans="3:11" ht="15.75" thickBot="1" x14ac:dyDescent="0.3">
      <c r="F147" s="93"/>
      <c r="G147" s="76"/>
      <c r="H147" s="76"/>
      <c r="I147" s="76"/>
    </row>
    <row r="148" spans="3:11" ht="30.75" thickBot="1" x14ac:dyDescent="0.3">
      <c r="C148" s="128" t="s">
        <v>44</v>
      </c>
      <c r="D148" s="128" t="s">
        <v>55</v>
      </c>
      <c r="E148" s="135" t="s">
        <v>57</v>
      </c>
      <c r="F148" s="134" t="s">
        <v>27</v>
      </c>
      <c r="G148" s="132" t="s">
        <v>130</v>
      </c>
      <c r="H148" s="135" t="s">
        <v>46</v>
      </c>
      <c r="I148" s="132" t="s">
        <v>131</v>
      </c>
      <c r="J148" s="132" t="s">
        <v>408</v>
      </c>
      <c r="K148" s="132" t="s">
        <v>409</v>
      </c>
    </row>
    <row r="149" spans="3:11" x14ac:dyDescent="0.25">
      <c r="C149" s="219" t="s">
        <v>437</v>
      </c>
      <c r="D149" s="220"/>
      <c r="E149" s="218">
        <f>HLOOKUP(C149,$AH$2:$BU$3,2,0)</f>
        <v>620</v>
      </c>
      <c r="F149" s="97">
        <f t="shared" ref="F149:F183" si="8">D149*E149</f>
        <v>0</v>
      </c>
      <c r="G149" s="160"/>
      <c r="H149" s="141"/>
      <c r="I149" s="129" t="e">
        <f>VLOOKUP(H149,Presupuesto!$B$11:$C$565,2,0)</f>
        <v>#N/A</v>
      </c>
      <c r="J149" s="217" t="s">
        <v>1477</v>
      </c>
      <c r="K149" s="98" t="s">
        <v>392</v>
      </c>
    </row>
    <row r="150" spans="3:11" x14ac:dyDescent="0.25">
      <c r="C150" s="140"/>
      <c r="D150" s="157"/>
      <c r="E150" s="123"/>
      <c r="F150" s="97">
        <f t="shared" si="8"/>
        <v>0</v>
      </c>
      <c r="G150" s="160"/>
      <c r="H150" s="141"/>
      <c r="I150" s="129" t="e">
        <f>VLOOKUP(H150,Presupuesto!$B$11:$C$565,2,0)</f>
        <v>#N/A</v>
      </c>
      <c r="J150" s="98" t="str">
        <f>$J$149</f>
        <v>Desarrollo del Sistema de Educación Superior</v>
      </c>
      <c r="K150" s="98" t="s">
        <v>410</v>
      </c>
    </row>
    <row r="151" spans="3:11" x14ac:dyDescent="0.25">
      <c r="C151" s="140"/>
      <c r="D151" s="157"/>
      <c r="E151" s="123"/>
      <c r="F151" s="97">
        <f t="shared" si="8"/>
        <v>0</v>
      </c>
      <c r="G151" s="160"/>
      <c r="H151" s="141"/>
      <c r="I151" s="129" t="e">
        <f>VLOOKUP(H151,Presupuesto!$B$11:$C$565,2,0)</f>
        <v>#N/A</v>
      </c>
      <c r="J151" s="98" t="str">
        <f t="shared" ref="J151:J183" si="9">$J$149</f>
        <v>Desarrollo del Sistema de Educación Superior</v>
      </c>
      <c r="K151" s="98" t="s">
        <v>410</v>
      </c>
    </row>
    <row r="152" spans="3:11" x14ac:dyDescent="0.25">
      <c r="C152" s="140"/>
      <c r="D152" s="157"/>
      <c r="E152" s="123"/>
      <c r="F152" s="97">
        <f t="shared" si="8"/>
        <v>0</v>
      </c>
      <c r="G152" s="160"/>
      <c r="H152" s="141"/>
      <c r="I152" s="129" t="e">
        <f>VLOOKUP(H152,Presupuesto!$B$11:$C$565,2,0)</f>
        <v>#N/A</v>
      </c>
      <c r="J152" s="98" t="str">
        <f t="shared" si="9"/>
        <v>Desarrollo del Sistema de Educación Superior</v>
      </c>
      <c r="K152" s="98" t="s">
        <v>410</v>
      </c>
    </row>
    <row r="153" spans="3:11" x14ac:dyDescent="0.25">
      <c r="C153" s="140"/>
      <c r="D153" s="157"/>
      <c r="E153" s="123"/>
      <c r="F153" s="97">
        <f t="shared" si="8"/>
        <v>0</v>
      </c>
      <c r="G153" s="160"/>
      <c r="H153" s="141"/>
      <c r="I153" s="129" t="e">
        <f>VLOOKUP(H153,Presupuesto!$B$11:$C$565,2,0)</f>
        <v>#N/A</v>
      </c>
      <c r="J153" s="98" t="str">
        <f t="shared" si="9"/>
        <v>Desarrollo del Sistema de Educación Superior</v>
      </c>
      <c r="K153" s="98" t="s">
        <v>410</v>
      </c>
    </row>
    <row r="154" spans="3:11" x14ac:dyDescent="0.25">
      <c r="C154" s="140"/>
      <c r="D154" s="157"/>
      <c r="E154" s="123"/>
      <c r="F154" s="97">
        <f t="shared" si="8"/>
        <v>0</v>
      </c>
      <c r="G154" s="160"/>
      <c r="H154" s="141"/>
      <c r="I154" s="129" t="e">
        <f>VLOOKUP(H154,Presupuesto!$B$11:$C$565,2,0)</f>
        <v>#N/A</v>
      </c>
      <c r="J154" s="98" t="str">
        <f t="shared" si="9"/>
        <v>Desarrollo del Sistema de Educación Superior</v>
      </c>
      <c r="K154" s="98" t="s">
        <v>399</v>
      </c>
    </row>
    <row r="155" spans="3:11" x14ac:dyDescent="0.25">
      <c r="C155" s="140"/>
      <c r="D155" s="157"/>
      <c r="E155" s="123"/>
      <c r="F155" s="97">
        <f t="shared" si="8"/>
        <v>0</v>
      </c>
      <c r="G155" s="160"/>
      <c r="H155" s="141"/>
      <c r="I155" s="129" t="e">
        <f>VLOOKUP(H155,Presupuesto!$B$11:$C$565,2,0)</f>
        <v>#N/A</v>
      </c>
      <c r="J155" s="98" t="str">
        <f t="shared" si="9"/>
        <v>Desarrollo del Sistema de Educación Superior</v>
      </c>
      <c r="K155" s="98" t="s">
        <v>410</v>
      </c>
    </row>
    <row r="156" spans="3:11" x14ac:dyDescent="0.25">
      <c r="C156" s="140"/>
      <c r="D156" s="157"/>
      <c r="E156" s="123"/>
      <c r="F156" s="97">
        <f t="shared" si="8"/>
        <v>0</v>
      </c>
      <c r="G156" s="160"/>
      <c r="H156" s="141"/>
      <c r="I156" s="129" t="e">
        <f>VLOOKUP(H156,Presupuesto!$B$11:$C$565,2,0)</f>
        <v>#N/A</v>
      </c>
      <c r="J156" s="98" t="str">
        <f t="shared" si="9"/>
        <v>Desarrollo del Sistema de Educación Superior</v>
      </c>
      <c r="K156" s="98" t="s">
        <v>410</v>
      </c>
    </row>
    <row r="157" spans="3:11" x14ac:dyDescent="0.25">
      <c r="C157" s="140"/>
      <c r="D157" s="157"/>
      <c r="E157" s="123"/>
      <c r="F157" s="97">
        <f t="shared" si="8"/>
        <v>0</v>
      </c>
      <c r="G157" s="160"/>
      <c r="H157" s="141"/>
      <c r="I157" s="129" t="e">
        <f>VLOOKUP(H157,Presupuesto!$B$11:$C$565,2,0)</f>
        <v>#N/A</v>
      </c>
      <c r="J157" s="98" t="str">
        <f t="shared" si="9"/>
        <v>Desarrollo del Sistema de Educación Superior</v>
      </c>
      <c r="K157" s="98" t="s">
        <v>410</v>
      </c>
    </row>
    <row r="158" spans="3:11" x14ac:dyDescent="0.25">
      <c r="C158" s="140"/>
      <c r="D158" s="157"/>
      <c r="E158" s="123"/>
      <c r="F158" s="97">
        <f t="shared" si="8"/>
        <v>0</v>
      </c>
      <c r="G158" s="160"/>
      <c r="H158" s="141"/>
      <c r="I158" s="129" t="e">
        <f>VLOOKUP(H158,Presupuesto!$B$11:$C$565,2,0)</f>
        <v>#N/A</v>
      </c>
      <c r="J158" s="98" t="str">
        <f t="shared" si="9"/>
        <v>Desarrollo del Sistema de Educación Superior</v>
      </c>
      <c r="K158" s="98" t="s">
        <v>410</v>
      </c>
    </row>
    <row r="159" spans="3:11" x14ac:dyDescent="0.25">
      <c r="C159" s="140"/>
      <c r="D159" s="157"/>
      <c r="E159" s="123"/>
      <c r="F159" s="97">
        <f t="shared" si="8"/>
        <v>0</v>
      </c>
      <c r="G159" s="160"/>
      <c r="H159" s="141"/>
      <c r="I159" s="129" t="e">
        <f>VLOOKUP(H159,Presupuesto!$B$11:$C$565,2,0)</f>
        <v>#N/A</v>
      </c>
      <c r="J159" s="98" t="str">
        <f t="shared" si="9"/>
        <v>Desarrollo del Sistema de Educación Superior</v>
      </c>
      <c r="K159" s="98" t="s">
        <v>410</v>
      </c>
    </row>
    <row r="160" spans="3:11" x14ac:dyDescent="0.25">
      <c r="C160" s="140"/>
      <c r="D160" s="157"/>
      <c r="E160" s="123"/>
      <c r="F160" s="97">
        <f t="shared" si="8"/>
        <v>0</v>
      </c>
      <c r="G160" s="160"/>
      <c r="H160" s="141"/>
      <c r="I160" s="129" t="e">
        <f>VLOOKUP(H160,Presupuesto!$B$11:$C$565,2,0)</f>
        <v>#N/A</v>
      </c>
      <c r="J160" s="98" t="str">
        <f t="shared" si="9"/>
        <v>Desarrollo del Sistema de Educación Superior</v>
      </c>
      <c r="K160" s="98" t="s">
        <v>410</v>
      </c>
    </row>
    <row r="161" spans="3:11" x14ac:dyDescent="0.25">
      <c r="C161" s="140"/>
      <c r="D161" s="157"/>
      <c r="E161" s="123"/>
      <c r="F161" s="97">
        <f t="shared" si="8"/>
        <v>0</v>
      </c>
      <c r="G161" s="160"/>
      <c r="H161" s="141"/>
      <c r="I161" s="129" t="e">
        <f>VLOOKUP(H161,Presupuesto!$B$11:$C$565,2,0)</f>
        <v>#N/A</v>
      </c>
      <c r="J161" s="98" t="str">
        <f t="shared" si="9"/>
        <v>Desarrollo del Sistema de Educación Superior</v>
      </c>
      <c r="K161" s="98" t="s">
        <v>410</v>
      </c>
    </row>
    <row r="162" spans="3:11" x14ac:dyDescent="0.25">
      <c r="C162" s="140"/>
      <c r="D162" s="157"/>
      <c r="E162" s="123"/>
      <c r="F162" s="97">
        <f t="shared" si="8"/>
        <v>0</v>
      </c>
      <c r="G162" s="160"/>
      <c r="H162" s="141"/>
      <c r="I162" s="129" t="e">
        <f>VLOOKUP(H162,Presupuesto!$B$11:$C$565,2,0)</f>
        <v>#N/A</v>
      </c>
      <c r="J162" s="98" t="str">
        <f t="shared" si="9"/>
        <v>Desarrollo del Sistema de Educación Superior</v>
      </c>
      <c r="K162" s="98" t="s">
        <v>410</v>
      </c>
    </row>
    <row r="163" spans="3:11" x14ac:dyDescent="0.25">
      <c r="C163" s="140"/>
      <c r="D163" s="157"/>
      <c r="E163" s="123"/>
      <c r="F163" s="97">
        <f t="shared" si="8"/>
        <v>0</v>
      </c>
      <c r="G163" s="160"/>
      <c r="H163" s="141"/>
      <c r="I163" s="129" t="e">
        <f>VLOOKUP(H163,Presupuesto!$B$11:$C$565,2,0)</f>
        <v>#N/A</v>
      </c>
      <c r="J163" s="98" t="str">
        <f t="shared" si="9"/>
        <v>Desarrollo del Sistema de Educación Superior</v>
      </c>
      <c r="K163" s="98" t="s">
        <v>410</v>
      </c>
    </row>
    <row r="164" spans="3:11" x14ac:dyDescent="0.25">
      <c r="C164" s="140"/>
      <c r="D164" s="157"/>
      <c r="E164" s="123"/>
      <c r="F164" s="97">
        <f t="shared" si="8"/>
        <v>0</v>
      </c>
      <c r="G164" s="160"/>
      <c r="H164" s="141"/>
      <c r="I164" s="129" t="e">
        <f>VLOOKUP(H164,Presupuesto!$B$11:$C$565,2,0)</f>
        <v>#N/A</v>
      </c>
      <c r="J164" s="98" t="str">
        <f t="shared" si="9"/>
        <v>Desarrollo del Sistema de Educación Superior</v>
      </c>
      <c r="K164" s="98" t="s">
        <v>410</v>
      </c>
    </row>
    <row r="165" spans="3:11" x14ac:dyDescent="0.25">
      <c r="C165" s="140"/>
      <c r="D165" s="157"/>
      <c r="E165" s="123"/>
      <c r="F165" s="97">
        <f t="shared" si="8"/>
        <v>0</v>
      </c>
      <c r="G165" s="160"/>
      <c r="H165" s="141"/>
      <c r="I165" s="129" t="e">
        <f>VLOOKUP(H165,Presupuesto!$B$11:$C$565,2,0)</f>
        <v>#N/A</v>
      </c>
      <c r="J165" s="98" t="str">
        <f t="shared" si="9"/>
        <v>Desarrollo del Sistema de Educación Superior</v>
      </c>
      <c r="K165" s="98" t="s">
        <v>410</v>
      </c>
    </row>
    <row r="166" spans="3:11" x14ac:dyDescent="0.25">
      <c r="C166" s="140"/>
      <c r="D166" s="157"/>
      <c r="E166" s="123"/>
      <c r="F166" s="97">
        <f t="shared" si="8"/>
        <v>0</v>
      </c>
      <c r="G166" s="160"/>
      <c r="H166" s="141"/>
      <c r="I166" s="129" t="e">
        <f>VLOOKUP(H166,Presupuesto!$B$11:$C$565,2,0)</f>
        <v>#N/A</v>
      </c>
      <c r="J166" s="98" t="str">
        <f t="shared" si="9"/>
        <v>Desarrollo del Sistema de Educación Superior</v>
      </c>
      <c r="K166" s="98" t="s">
        <v>410</v>
      </c>
    </row>
    <row r="167" spans="3:11" x14ac:dyDescent="0.25">
      <c r="C167" s="140"/>
      <c r="D167" s="157"/>
      <c r="E167" s="123"/>
      <c r="F167" s="97">
        <f t="shared" si="8"/>
        <v>0</v>
      </c>
      <c r="G167" s="160"/>
      <c r="H167" s="141"/>
      <c r="I167" s="129" t="e">
        <f>VLOOKUP(H167,Presupuesto!$B$11:$C$565,2,0)</f>
        <v>#N/A</v>
      </c>
      <c r="J167" s="98" t="str">
        <f t="shared" si="9"/>
        <v>Desarrollo del Sistema de Educación Superior</v>
      </c>
      <c r="K167" s="98" t="s">
        <v>410</v>
      </c>
    </row>
    <row r="168" spans="3:11" x14ac:dyDescent="0.25">
      <c r="C168" s="140"/>
      <c r="D168" s="157"/>
      <c r="E168" s="123"/>
      <c r="F168" s="97">
        <f t="shared" si="8"/>
        <v>0</v>
      </c>
      <c r="G168" s="160"/>
      <c r="H168" s="141"/>
      <c r="I168" s="129" t="e">
        <f>VLOOKUP(H168,Presupuesto!$B$11:$C$565,2,0)</f>
        <v>#N/A</v>
      </c>
      <c r="J168" s="98" t="str">
        <f t="shared" si="9"/>
        <v>Desarrollo del Sistema de Educación Superior</v>
      </c>
      <c r="K168" s="98" t="s">
        <v>410</v>
      </c>
    </row>
    <row r="169" spans="3:11" x14ac:dyDescent="0.25">
      <c r="C169" s="140"/>
      <c r="D169" s="157"/>
      <c r="E169" s="123"/>
      <c r="F169" s="97">
        <f t="shared" si="8"/>
        <v>0</v>
      </c>
      <c r="G169" s="160"/>
      <c r="H169" s="141"/>
      <c r="I169" s="129" t="e">
        <f>VLOOKUP(H169,Presupuesto!$B$11:$C$565,2,0)</f>
        <v>#N/A</v>
      </c>
      <c r="J169" s="98" t="str">
        <f t="shared" si="9"/>
        <v>Desarrollo del Sistema de Educación Superior</v>
      </c>
      <c r="K169" s="98" t="s">
        <v>410</v>
      </c>
    </row>
    <row r="170" spans="3:11" x14ac:dyDescent="0.25">
      <c r="C170" s="140"/>
      <c r="D170" s="157"/>
      <c r="E170" s="123"/>
      <c r="F170" s="97">
        <f t="shared" si="8"/>
        <v>0</v>
      </c>
      <c r="G170" s="160"/>
      <c r="H170" s="141"/>
      <c r="I170" s="129" t="e">
        <f>VLOOKUP(H170,Presupuesto!$B$11:$C$565,2,0)</f>
        <v>#N/A</v>
      </c>
      <c r="J170" s="98" t="str">
        <f t="shared" si="9"/>
        <v>Desarrollo del Sistema de Educación Superior</v>
      </c>
      <c r="K170" s="98" t="s">
        <v>410</v>
      </c>
    </row>
    <row r="171" spans="3:11" x14ac:dyDescent="0.25">
      <c r="C171" s="142"/>
      <c r="D171" s="150"/>
      <c r="E171" s="118"/>
      <c r="F171" s="97">
        <f t="shared" si="8"/>
        <v>0</v>
      </c>
      <c r="G171" s="160"/>
      <c r="H171" s="143"/>
      <c r="I171" s="129" t="e">
        <f>VLOOKUP(H171,Presupuesto!$B$11:$C$565,2,0)</f>
        <v>#N/A</v>
      </c>
      <c r="J171" s="98" t="str">
        <f t="shared" si="9"/>
        <v>Desarrollo del Sistema de Educación Superior</v>
      </c>
      <c r="K171" s="98" t="s">
        <v>410</v>
      </c>
    </row>
    <row r="172" spans="3:11" x14ac:dyDescent="0.25">
      <c r="C172" s="142"/>
      <c r="D172" s="150"/>
      <c r="E172" s="118"/>
      <c r="F172" s="97">
        <f t="shared" si="8"/>
        <v>0</v>
      </c>
      <c r="G172" s="160"/>
      <c r="H172" s="143"/>
      <c r="I172" s="129" t="e">
        <f>VLOOKUP(H172,Presupuesto!$B$11:$C$565,2,0)</f>
        <v>#N/A</v>
      </c>
      <c r="J172" s="98" t="str">
        <f t="shared" si="9"/>
        <v>Desarrollo del Sistema de Educación Superior</v>
      </c>
      <c r="K172" s="98" t="s">
        <v>410</v>
      </c>
    </row>
    <row r="173" spans="3:11" x14ac:dyDescent="0.25">
      <c r="C173" s="142"/>
      <c r="D173" s="150"/>
      <c r="E173" s="118"/>
      <c r="F173" s="97">
        <f t="shared" si="8"/>
        <v>0</v>
      </c>
      <c r="G173" s="160"/>
      <c r="H173" s="143"/>
      <c r="I173" s="129" t="e">
        <f>VLOOKUP(H173,Presupuesto!$B$11:$C$565,2,0)</f>
        <v>#N/A</v>
      </c>
      <c r="J173" s="98" t="str">
        <f t="shared" si="9"/>
        <v>Desarrollo del Sistema de Educación Superior</v>
      </c>
      <c r="K173" s="98" t="s">
        <v>410</v>
      </c>
    </row>
    <row r="174" spans="3:11" x14ac:dyDescent="0.25">
      <c r="C174" s="142"/>
      <c r="D174" s="150"/>
      <c r="E174" s="118"/>
      <c r="F174" s="97">
        <f t="shared" si="8"/>
        <v>0</v>
      </c>
      <c r="G174" s="160"/>
      <c r="H174" s="143"/>
      <c r="I174" s="129" t="e">
        <f>VLOOKUP(H174,Presupuesto!$B$11:$C$565,2,0)</f>
        <v>#N/A</v>
      </c>
      <c r="J174" s="98" t="str">
        <f t="shared" si="9"/>
        <v>Desarrollo del Sistema de Educación Superior</v>
      </c>
      <c r="K174" s="98" t="s">
        <v>410</v>
      </c>
    </row>
    <row r="175" spans="3:11" x14ac:dyDescent="0.25">
      <c r="C175" s="142"/>
      <c r="D175" s="150"/>
      <c r="E175" s="118"/>
      <c r="F175" s="97">
        <f t="shared" si="8"/>
        <v>0</v>
      </c>
      <c r="G175" s="160"/>
      <c r="H175" s="143"/>
      <c r="I175" s="129" t="e">
        <f>VLOOKUP(H175,Presupuesto!$B$11:$C$565,2,0)</f>
        <v>#N/A</v>
      </c>
      <c r="J175" s="98" t="str">
        <f t="shared" si="9"/>
        <v>Desarrollo del Sistema de Educación Superior</v>
      </c>
      <c r="K175" s="98" t="s">
        <v>410</v>
      </c>
    </row>
    <row r="176" spans="3:11" x14ac:dyDescent="0.25">
      <c r="C176" s="142"/>
      <c r="D176" s="150"/>
      <c r="E176" s="118"/>
      <c r="F176" s="97">
        <f t="shared" si="8"/>
        <v>0</v>
      </c>
      <c r="G176" s="160"/>
      <c r="H176" s="143"/>
      <c r="I176" s="129" t="e">
        <f>VLOOKUP(H176,Presupuesto!$B$11:$C$565,2,0)</f>
        <v>#N/A</v>
      </c>
      <c r="J176" s="98" t="str">
        <f t="shared" si="9"/>
        <v>Desarrollo del Sistema de Educación Superior</v>
      </c>
      <c r="K176" s="98" t="s">
        <v>410</v>
      </c>
    </row>
    <row r="177" spans="3:11" x14ac:dyDescent="0.25">
      <c r="C177" s="142"/>
      <c r="D177" s="150"/>
      <c r="E177" s="118"/>
      <c r="F177" s="97">
        <f t="shared" si="8"/>
        <v>0</v>
      </c>
      <c r="G177" s="160"/>
      <c r="H177" s="143"/>
      <c r="I177" s="129" t="e">
        <f>VLOOKUP(H177,Presupuesto!$B$11:$C$565,2,0)</f>
        <v>#N/A</v>
      </c>
      <c r="J177" s="98" t="str">
        <f t="shared" si="9"/>
        <v>Desarrollo del Sistema de Educación Superior</v>
      </c>
      <c r="K177" s="98" t="s">
        <v>410</v>
      </c>
    </row>
    <row r="178" spans="3:11" x14ac:dyDescent="0.25">
      <c r="C178" s="142"/>
      <c r="D178" s="150"/>
      <c r="E178" s="118"/>
      <c r="F178" s="97">
        <f t="shared" si="8"/>
        <v>0</v>
      </c>
      <c r="G178" s="160"/>
      <c r="H178" s="143"/>
      <c r="I178" s="129" t="e">
        <f>VLOOKUP(H178,Presupuesto!$B$11:$C$565,2,0)</f>
        <v>#N/A</v>
      </c>
      <c r="J178" s="98" t="str">
        <f t="shared" si="9"/>
        <v>Desarrollo del Sistema de Educación Superior</v>
      </c>
      <c r="K178" s="98" t="s">
        <v>410</v>
      </c>
    </row>
    <row r="179" spans="3:11" x14ac:dyDescent="0.25">
      <c r="C179" s="144"/>
      <c r="D179" s="150"/>
      <c r="E179" s="118"/>
      <c r="F179" s="97">
        <f t="shared" si="8"/>
        <v>0</v>
      </c>
      <c r="G179" s="160"/>
      <c r="H179" s="145"/>
      <c r="I179" s="129" t="e">
        <f>VLOOKUP(H179,Presupuesto!$B$11:$C$565,2,0)</f>
        <v>#N/A</v>
      </c>
      <c r="J179" s="98" t="str">
        <f t="shared" si="9"/>
        <v>Desarrollo del Sistema de Educación Superior</v>
      </c>
      <c r="K179" s="98" t="s">
        <v>401</v>
      </c>
    </row>
    <row r="180" spans="3:11" x14ac:dyDescent="0.25">
      <c r="C180" s="144"/>
      <c r="D180" s="150"/>
      <c r="E180" s="118"/>
      <c r="F180" s="97">
        <f t="shared" si="8"/>
        <v>0</v>
      </c>
      <c r="G180" s="160"/>
      <c r="H180" s="145"/>
      <c r="I180" s="129" t="e">
        <f>VLOOKUP(H180,Presupuesto!$B$11:$C$565,2,0)</f>
        <v>#N/A</v>
      </c>
      <c r="J180" s="98" t="str">
        <f t="shared" si="9"/>
        <v>Desarrollo del Sistema de Educación Superior</v>
      </c>
      <c r="K180" s="98" t="s">
        <v>410</v>
      </c>
    </row>
    <row r="181" spans="3:11" x14ac:dyDescent="0.25">
      <c r="C181" s="144"/>
      <c r="D181" s="150"/>
      <c r="E181" s="118"/>
      <c r="F181" s="97">
        <f t="shared" si="8"/>
        <v>0</v>
      </c>
      <c r="G181" s="160"/>
      <c r="H181" s="145"/>
      <c r="I181" s="129" t="e">
        <f>VLOOKUP(H181,Presupuesto!$B$11:$C$565,2,0)</f>
        <v>#N/A</v>
      </c>
      <c r="J181" s="98" t="str">
        <f t="shared" si="9"/>
        <v>Desarrollo del Sistema de Educación Superior</v>
      </c>
      <c r="K181" s="98" t="s">
        <v>410</v>
      </c>
    </row>
    <row r="182" spans="3:11" x14ac:dyDescent="0.25">
      <c r="C182" s="144"/>
      <c r="D182" s="150"/>
      <c r="E182" s="118"/>
      <c r="F182" s="97">
        <f t="shared" si="8"/>
        <v>0</v>
      </c>
      <c r="G182" s="160"/>
      <c r="H182" s="145"/>
      <c r="I182" s="129" t="e">
        <f>VLOOKUP(H182,Presupuesto!$B$11:$C$565,2,0)</f>
        <v>#N/A</v>
      </c>
      <c r="J182" s="98" t="str">
        <f t="shared" si="9"/>
        <v>Desarrollo del Sistema de Educación Superior</v>
      </c>
      <c r="K182" s="98" t="s">
        <v>410</v>
      </c>
    </row>
    <row r="183" spans="3:11" ht="15.75" thickBot="1" x14ac:dyDescent="0.3">
      <c r="C183" s="146"/>
      <c r="D183" s="158"/>
      <c r="E183" s="103"/>
      <c r="F183" s="105">
        <f t="shared" si="8"/>
        <v>0</v>
      </c>
      <c r="G183" s="161"/>
      <c r="H183" s="147"/>
      <c r="I183" s="131" t="e">
        <f>VLOOKUP(H183,Presupuesto!$B$11:$C$565,2,0)</f>
        <v>#N/A</v>
      </c>
      <c r="J183" s="106" t="str">
        <f t="shared" si="9"/>
        <v>Desarrollo del Sistema de Educación Superior</v>
      </c>
      <c r="K183" s="124" t="s">
        <v>392</v>
      </c>
    </row>
    <row r="185" spans="3:11" ht="15.75" thickBot="1" x14ac:dyDescent="0.3"/>
    <row r="186" spans="3:11" ht="15.75" thickBot="1" x14ac:dyDescent="0.3">
      <c r="C186" s="156" t="s">
        <v>53</v>
      </c>
      <c r="D186" s="372">
        <f>SUM(F193:F227)</f>
        <v>0</v>
      </c>
      <c r="F186" s="70"/>
      <c r="G186" s="79"/>
      <c r="H186" s="70"/>
      <c r="I186" s="70"/>
    </row>
    <row r="187" spans="3:11" x14ac:dyDescent="0.25">
      <c r="C187" s="70"/>
      <c r="D187" s="31"/>
      <c r="E187" s="93"/>
      <c r="F187" s="93"/>
      <c r="G187" s="93"/>
      <c r="H187" s="76"/>
      <c r="I187" s="76"/>
      <c r="J187" s="76"/>
      <c r="K187" s="112"/>
    </row>
    <row r="188" spans="3:11" x14ac:dyDescent="0.25">
      <c r="C188" s="70"/>
      <c r="D188" s="31"/>
      <c r="E188" s="93"/>
      <c r="F188" s="93"/>
      <c r="G188" s="93"/>
      <c r="H188" s="76"/>
      <c r="I188" s="76"/>
      <c r="J188" s="76"/>
      <c r="K188" s="112"/>
    </row>
    <row r="189" spans="3:11" ht="15.75" x14ac:dyDescent="0.25">
      <c r="C189" s="201" t="s">
        <v>390</v>
      </c>
      <c r="D189" s="368"/>
      <c r="E189" s="93"/>
      <c r="F189" s="93"/>
      <c r="G189" s="93"/>
      <c r="H189" s="76"/>
      <c r="I189" s="76"/>
      <c r="J189" s="76"/>
      <c r="K189" s="112"/>
    </row>
    <row r="190" spans="3:11" ht="18.75" x14ac:dyDescent="0.25">
      <c r="C190" s="209" t="e">
        <f>IFERROR(VLOOKUP(D189,'1. Desarrollo e Innov. Curricu.'!$F:$G,2,FALSE),IFERROR(VLOOKUP(D189,'2. Investigación Científica'!$F:$G,2,FALSE),IFERROR(VLOOKUP(D189,'3. Vinculación Univ. Sociedad'!$F:$G,2,FALSE),IFERROR(VLOOKUP(D189,'4. Docencia y Profesorado Univ.'!$F:$G,2,FALSE),IFERROR(VLOOKUP(D189,'5. Estudiantes y Graduados'!$F:$G,2,FALSE),IFERROR(VLOOKUP(D189,'11. Gestion Administrativa'!$F:$G,2,FALSE),IFERROR(VLOOKUP(D189,'13. Gestión Académica'!$F:$G,2,FALSE),IFERROR(VLOOKUP(D189,'9. Asegura. de la Calid. y M'!$F:$G,2,FALSE),IFERROR(VLOOKUP(D189,'6. Gestión del Conocimiento'!$F:$G,2,FALSE),IFERROR(VLOOKUP(D189,'15. Gobernabilidad y Proceso...'!$F:$G,2,FALSE),IFERROR(VLOOKUP(D189,'12. Gestión del Talento Humano'!$F:$G,2,FALSE),IFERROR(VLOOKUP(D189,'14. Internacional... de la E.S.'!$F:$G,2,FALSE),IFERROR(VLOOKUP(D189,'10. Posgrado'!$F:$G,2,FALSE),IFERROR(VLOOKUP(D189,'17. Gestión TIC'!$F:$G,2,FALSE),IFERROR(VLOOKUP(D189,'16. Desa. del Sistema Educ.Sup.'!$F:$G,2,FALSE),IFERROR(VLOOKUP(D189,'8. Cultura de Inno. Insti...'!$F:$G,2,FALSE),VLOOKUP(D189,'7. Lo Esencial de la Reforma U.'!$F:$G,2,0)))))))))))))))))</f>
        <v>#N/A</v>
      </c>
      <c r="D190" s="31"/>
      <c r="E190" s="93"/>
      <c r="F190" s="93"/>
      <c r="G190" s="93"/>
      <c r="H190" s="76"/>
      <c r="I190" s="76"/>
      <c r="J190" s="76"/>
      <c r="K190" s="112"/>
    </row>
    <row r="191" spans="3:11" ht="15.75" thickBot="1" x14ac:dyDescent="0.3">
      <c r="F191" s="93"/>
      <c r="G191" s="76"/>
      <c r="H191" s="76"/>
      <c r="I191" s="76"/>
    </row>
    <row r="192" spans="3:11" ht="30.75" thickBot="1" x14ac:dyDescent="0.3">
      <c r="C192" s="128" t="s">
        <v>44</v>
      </c>
      <c r="D192" s="128" t="s">
        <v>55</v>
      </c>
      <c r="E192" s="135" t="s">
        <v>57</v>
      </c>
      <c r="F192" s="134" t="s">
        <v>27</v>
      </c>
      <c r="G192" s="132" t="s">
        <v>130</v>
      </c>
      <c r="H192" s="135" t="s">
        <v>46</v>
      </c>
      <c r="I192" s="132" t="s">
        <v>131</v>
      </c>
      <c r="J192" s="132" t="s">
        <v>408</v>
      </c>
      <c r="K192" s="132" t="s">
        <v>409</v>
      </c>
    </row>
    <row r="193" spans="3:11" x14ac:dyDescent="0.25">
      <c r="C193" s="219" t="s">
        <v>437</v>
      </c>
      <c r="D193" s="220"/>
      <c r="E193" s="218">
        <f>HLOOKUP(C193,$AH$2:$BU$3,2,0)</f>
        <v>620</v>
      </c>
      <c r="F193" s="97">
        <f t="shared" ref="F193:F227" si="10">D193*E193</f>
        <v>0</v>
      </c>
      <c r="G193" s="160"/>
      <c r="H193" s="141"/>
      <c r="I193" s="129" t="e">
        <f>VLOOKUP(H193,Presupuesto!$B$11:$C$565,2,0)</f>
        <v>#N/A</v>
      </c>
      <c r="J193" s="217" t="s">
        <v>1477</v>
      </c>
      <c r="K193" s="98" t="s">
        <v>392</v>
      </c>
    </row>
    <row r="194" spans="3:11" x14ac:dyDescent="0.25">
      <c r="C194" s="140"/>
      <c r="D194" s="157"/>
      <c r="E194" s="123"/>
      <c r="F194" s="97">
        <f t="shared" si="10"/>
        <v>0</v>
      </c>
      <c r="G194" s="160"/>
      <c r="H194" s="141"/>
      <c r="I194" s="129" t="e">
        <f>VLOOKUP(H194,Presupuesto!$B$11:$C$565,2,0)</f>
        <v>#N/A</v>
      </c>
      <c r="J194" s="98" t="str">
        <f>$J$193</f>
        <v>Desarrollo del Sistema de Educación Superior</v>
      </c>
      <c r="K194" s="98" t="s">
        <v>410</v>
      </c>
    </row>
    <row r="195" spans="3:11" x14ac:dyDescent="0.25">
      <c r="C195" s="140"/>
      <c r="D195" s="157"/>
      <c r="E195" s="123"/>
      <c r="F195" s="97">
        <f t="shared" si="10"/>
        <v>0</v>
      </c>
      <c r="G195" s="160"/>
      <c r="H195" s="141"/>
      <c r="I195" s="129" t="e">
        <f>VLOOKUP(H195,Presupuesto!$B$11:$C$565,2,0)</f>
        <v>#N/A</v>
      </c>
      <c r="J195" s="98" t="str">
        <f t="shared" ref="J195:J227" si="11">$J$193</f>
        <v>Desarrollo del Sistema de Educación Superior</v>
      </c>
      <c r="K195" s="98" t="s">
        <v>410</v>
      </c>
    </row>
    <row r="196" spans="3:11" x14ac:dyDescent="0.25">
      <c r="C196" s="140"/>
      <c r="D196" s="157"/>
      <c r="E196" s="123"/>
      <c r="F196" s="97">
        <f t="shared" si="10"/>
        <v>0</v>
      </c>
      <c r="G196" s="160"/>
      <c r="H196" s="141"/>
      <c r="I196" s="129" t="e">
        <f>VLOOKUP(H196,Presupuesto!$B$11:$C$565,2,0)</f>
        <v>#N/A</v>
      </c>
      <c r="J196" s="98" t="str">
        <f t="shared" si="11"/>
        <v>Desarrollo del Sistema de Educación Superior</v>
      </c>
      <c r="K196" s="98" t="s">
        <v>410</v>
      </c>
    </row>
    <row r="197" spans="3:11" x14ac:dyDescent="0.25">
      <c r="C197" s="140"/>
      <c r="D197" s="157"/>
      <c r="E197" s="123"/>
      <c r="F197" s="97">
        <f t="shared" si="10"/>
        <v>0</v>
      </c>
      <c r="G197" s="160"/>
      <c r="H197" s="141"/>
      <c r="I197" s="129" t="e">
        <f>VLOOKUP(H197,Presupuesto!$B$11:$C$565,2,0)</f>
        <v>#N/A</v>
      </c>
      <c r="J197" s="98" t="str">
        <f t="shared" si="11"/>
        <v>Desarrollo del Sistema de Educación Superior</v>
      </c>
      <c r="K197" s="98" t="s">
        <v>410</v>
      </c>
    </row>
    <row r="198" spans="3:11" x14ac:dyDescent="0.25">
      <c r="C198" s="140"/>
      <c r="D198" s="157"/>
      <c r="E198" s="123"/>
      <c r="F198" s="97">
        <f t="shared" si="10"/>
        <v>0</v>
      </c>
      <c r="G198" s="160"/>
      <c r="H198" s="141"/>
      <c r="I198" s="129" t="e">
        <f>VLOOKUP(H198,Presupuesto!$B$11:$C$565,2,0)</f>
        <v>#N/A</v>
      </c>
      <c r="J198" s="98" t="str">
        <f t="shared" si="11"/>
        <v>Desarrollo del Sistema de Educación Superior</v>
      </c>
      <c r="K198" s="98" t="s">
        <v>399</v>
      </c>
    </row>
    <row r="199" spans="3:11" x14ac:dyDescent="0.25">
      <c r="C199" s="140"/>
      <c r="D199" s="157"/>
      <c r="E199" s="123"/>
      <c r="F199" s="97">
        <f t="shared" si="10"/>
        <v>0</v>
      </c>
      <c r="G199" s="160"/>
      <c r="H199" s="141"/>
      <c r="I199" s="129" t="e">
        <f>VLOOKUP(H199,Presupuesto!$B$11:$C$565,2,0)</f>
        <v>#N/A</v>
      </c>
      <c r="J199" s="98" t="str">
        <f t="shared" si="11"/>
        <v>Desarrollo del Sistema de Educación Superior</v>
      </c>
      <c r="K199" s="98" t="s">
        <v>410</v>
      </c>
    </row>
    <row r="200" spans="3:11" x14ac:dyDescent="0.25">
      <c r="C200" s="140"/>
      <c r="D200" s="157"/>
      <c r="E200" s="123"/>
      <c r="F200" s="97">
        <f t="shared" si="10"/>
        <v>0</v>
      </c>
      <c r="G200" s="160"/>
      <c r="H200" s="141"/>
      <c r="I200" s="129" t="e">
        <f>VLOOKUP(H200,Presupuesto!$B$11:$C$565,2,0)</f>
        <v>#N/A</v>
      </c>
      <c r="J200" s="98" t="str">
        <f t="shared" si="11"/>
        <v>Desarrollo del Sistema de Educación Superior</v>
      </c>
      <c r="K200" s="98" t="s">
        <v>410</v>
      </c>
    </row>
    <row r="201" spans="3:11" x14ac:dyDescent="0.25">
      <c r="C201" s="140"/>
      <c r="D201" s="157"/>
      <c r="E201" s="123"/>
      <c r="F201" s="97">
        <f t="shared" si="10"/>
        <v>0</v>
      </c>
      <c r="G201" s="160"/>
      <c r="H201" s="141"/>
      <c r="I201" s="129" t="e">
        <f>VLOOKUP(H201,Presupuesto!$B$11:$C$565,2,0)</f>
        <v>#N/A</v>
      </c>
      <c r="J201" s="98" t="str">
        <f t="shared" si="11"/>
        <v>Desarrollo del Sistema de Educación Superior</v>
      </c>
      <c r="K201" s="98" t="s">
        <v>410</v>
      </c>
    </row>
    <row r="202" spans="3:11" x14ac:dyDescent="0.25">
      <c r="C202" s="140"/>
      <c r="D202" s="157"/>
      <c r="E202" s="123"/>
      <c r="F202" s="97">
        <f t="shared" si="10"/>
        <v>0</v>
      </c>
      <c r="G202" s="160"/>
      <c r="H202" s="141"/>
      <c r="I202" s="129" t="e">
        <f>VLOOKUP(H202,Presupuesto!$B$11:$C$565,2,0)</f>
        <v>#N/A</v>
      </c>
      <c r="J202" s="98" t="str">
        <f t="shared" si="11"/>
        <v>Desarrollo del Sistema de Educación Superior</v>
      </c>
      <c r="K202" s="98" t="s">
        <v>410</v>
      </c>
    </row>
    <row r="203" spans="3:11" x14ac:dyDescent="0.25">
      <c r="C203" s="140"/>
      <c r="D203" s="157"/>
      <c r="E203" s="123"/>
      <c r="F203" s="97">
        <f t="shared" si="10"/>
        <v>0</v>
      </c>
      <c r="G203" s="160"/>
      <c r="H203" s="141"/>
      <c r="I203" s="129" t="e">
        <f>VLOOKUP(H203,Presupuesto!$B$11:$C$565,2,0)</f>
        <v>#N/A</v>
      </c>
      <c r="J203" s="98" t="str">
        <f t="shared" si="11"/>
        <v>Desarrollo del Sistema de Educación Superior</v>
      </c>
      <c r="K203" s="98" t="s">
        <v>410</v>
      </c>
    </row>
    <row r="204" spans="3:11" x14ac:dyDescent="0.25">
      <c r="C204" s="140"/>
      <c r="D204" s="157"/>
      <c r="E204" s="123"/>
      <c r="F204" s="97">
        <f t="shared" si="10"/>
        <v>0</v>
      </c>
      <c r="G204" s="160"/>
      <c r="H204" s="141"/>
      <c r="I204" s="129" t="e">
        <f>VLOOKUP(H204,Presupuesto!$B$11:$C$565,2,0)</f>
        <v>#N/A</v>
      </c>
      <c r="J204" s="98" t="str">
        <f t="shared" si="11"/>
        <v>Desarrollo del Sistema de Educación Superior</v>
      </c>
      <c r="K204" s="98" t="s">
        <v>410</v>
      </c>
    </row>
    <row r="205" spans="3:11" x14ac:dyDescent="0.25">
      <c r="C205" s="140"/>
      <c r="D205" s="157"/>
      <c r="E205" s="123"/>
      <c r="F205" s="97">
        <f t="shared" si="10"/>
        <v>0</v>
      </c>
      <c r="G205" s="160"/>
      <c r="H205" s="141"/>
      <c r="I205" s="129" t="e">
        <f>VLOOKUP(H205,Presupuesto!$B$11:$C$565,2,0)</f>
        <v>#N/A</v>
      </c>
      <c r="J205" s="98" t="str">
        <f t="shared" si="11"/>
        <v>Desarrollo del Sistema de Educación Superior</v>
      </c>
      <c r="K205" s="98" t="s">
        <v>410</v>
      </c>
    </row>
    <row r="206" spans="3:11" x14ac:dyDescent="0.25">
      <c r="C206" s="140"/>
      <c r="D206" s="157"/>
      <c r="E206" s="123"/>
      <c r="F206" s="97">
        <f t="shared" si="10"/>
        <v>0</v>
      </c>
      <c r="G206" s="160"/>
      <c r="H206" s="141"/>
      <c r="I206" s="129" t="e">
        <f>VLOOKUP(H206,Presupuesto!$B$11:$C$565,2,0)</f>
        <v>#N/A</v>
      </c>
      <c r="J206" s="98" t="str">
        <f t="shared" si="11"/>
        <v>Desarrollo del Sistema de Educación Superior</v>
      </c>
      <c r="K206" s="98" t="s">
        <v>410</v>
      </c>
    </row>
    <row r="207" spans="3:11" x14ac:dyDescent="0.25">
      <c r="C207" s="140"/>
      <c r="D207" s="157"/>
      <c r="E207" s="123"/>
      <c r="F207" s="97">
        <f t="shared" si="10"/>
        <v>0</v>
      </c>
      <c r="G207" s="160"/>
      <c r="H207" s="141"/>
      <c r="I207" s="129" t="e">
        <f>VLOOKUP(H207,Presupuesto!$B$11:$C$565,2,0)</f>
        <v>#N/A</v>
      </c>
      <c r="J207" s="98" t="str">
        <f t="shared" si="11"/>
        <v>Desarrollo del Sistema de Educación Superior</v>
      </c>
      <c r="K207" s="98" t="s">
        <v>410</v>
      </c>
    </row>
    <row r="208" spans="3:11" x14ac:dyDescent="0.25">
      <c r="C208" s="140"/>
      <c r="D208" s="157"/>
      <c r="E208" s="123"/>
      <c r="F208" s="97">
        <f t="shared" si="10"/>
        <v>0</v>
      </c>
      <c r="G208" s="160"/>
      <c r="H208" s="141"/>
      <c r="I208" s="129" t="e">
        <f>VLOOKUP(H208,Presupuesto!$B$11:$C$565,2,0)</f>
        <v>#N/A</v>
      </c>
      <c r="J208" s="98" t="str">
        <f t="shared" si="11"/>
        <v>Desarrollo del Sistema de Educación Superior</v>
      </c>
      <c r="K208" s="98" t="s">
        <v>410</v>
      </c>
    </row>
    <row r="209" spans="3:11" x14ac:dyDescent="0.25">
      <c r="C209" s="140"/>
      <c r="D209" s="157"/>
      <c r="E209" s="123"/>
      <c r="F209" s="97">
        <f t="shared" si="10"/>
        <v>0</v>
      </c>
      <c r="G209" s="160"/>
      <c r="H209" s="141"/>
      <c r="I209" s="129" t="e">
        <f>VLOOKUP(H209,Presupuesto!$B$11:$C$565,2,0)</f>
        <v>#N/A</v>
      </c>
      <c r="J209" s="98" t="str">
        <f t="shared" si="11"/>
        <v>Desarrollo del Sistema de Educación Superior</v>
      </c>
      <c r="K209" s="98" t="s">
        <v>410</v>
      </c>
    </row>
    <row r="210" spans="3:11" x14ac:dyDescent="0.25">
      <c r="C210" s="140"/>
      <c r="D210" s="157"/>
      <c r="E210" s="123"/>
      <c r="F210" s="97">
        <f t="shared" si="10"/>
        <v>0</v>
      </c>
      <c r="G210" s="160"/>
      <c r="H210" s="141"/>
      <c r="I210" s="129" t="e">
        <f>VLOOKUP(H210,Presupuesto!$B$11:$C$565,2,0)</f>
        <v>#N/A</v>
      </c>
      <c r="J210" s="98" t="str">
        <f t="shared" si="11"/>
        <v>Desarrollo del Sistema de Educación Superior</v>
      </c>
      <c r="K210" s="98" t="s">
        <v>410</v>
      </c>
    </row>
    <row r="211" spans="3:11" x14ac:dyDescent="0.25">
      <c r="C211" s="140"/>
      <c r="D211" s="157"/>
      <c r="E211" s="123"/>
      <c r="F211" s="97">
        <f t="shared" si="10"/>
        <v>0</v>
      </c>
      <c r="G211" s="160"/>
      <c r="H211" s="141"/>
      <c r="I211" s="129" t="e">
        <f>VLOOKUP(H211,Presupuesto!$B$11:$C$565,2,0)</f>
        <v>#N/A</v>
      </c>
      <c r="J211" s="98" t="str">
        <f t="shared" si="11"/>
        <v>Desarrollo del Sistema de Educación Superior</v>
      </c>
      <c r="K211" s="98" t="s">
        <v>410</v>
      </c>
    </row>
    <row r="212" spans="3:11" x14ac:dyDescent="0.25">
      <c r="C212" s="140"/>
      <c r="D212" s="157"/>
      <c r="E212" s="123"/>
      <c r="F212" s="97">
        <f t="shared" si="10"/>
        <v>0</v>
      </c>
      <c r="G212" s="160"/>
      <c r="H212" s="141"/>
      <c r="I212" s="129" t="e">
        <f>VLOOKUP(H212,Presupuesto!$B$11:$C$565,2,0)</f>
        <v>#N/A</v>
      </c>
      <c r="J212" s="98" t="str">
        <f t="shared" si="11"/>
        <v>Desarrollo del Sistema de Educación Superior</v>
      </c>
      <c r="K212" s="98" t="s">
        <v>410</v>
      </c>
    </row>
    <row r="213" spans="3:11" x14ac:dyDescent="0.25">
      <c r="C213" s="140"/>
      <c r="D213" s="157"/>
      <c r="E213" s="123"/>
      <c r="F213" s="97">
        <f t="shared" si="10"/>
        <v>0</v>
      </c>
      <c r="G213" s="160"/>
      <c r="H213" s="141"/>
      <c r="I213" s="129" t="e">
        <f>VLOOKUP(H213,Presupuesto!$B$11:$C$565,2,0)</f>
        <v>#N/A</v>
      </c>
      <c r="J213" s="98" t="str">
        <f t="shared" si="11"/>
        <v>Desarrollo del Sistema de Educación Superior</v>
      </c>
      <c r="K213" s="98" t="s">
        <v>410</v>
      </c>
    </row>
    <row r="214" spans="3:11" x14ac:dyDescent="0.25">
      <c r="C214" s="140"/>
      <c r="D214" s="157"/>
      <c r="E214" s="123"/>
      <c r="F214" s="97">
        <f t="shared" si="10"/>
        <v>0</v>
      </c>
      <c r="G214" s="160"/>
      <c r="H214" s="141"/>
      <c r="I214" s="129" t="e">
        <f>VLOOKUP(H214,Presupuesto!$B$11:$C$565,2,0)</f>
        <v>#N/A</v>
      </c>
      <c r="J214" s="98" t="str">
        <f t="shared" si="11"/>
        <v>Desarrollo del Sistema de Educación Superior</v>
      </c>
      <c r="K214" s="98" t="s">
        <v>410</v>
      </c>
    </row>
    <row r="215" spans="3:11" x14ac:dyDescent="0.25">
      <c r="C215" s="142"/>
      <c r="D215" s="150"/>
      <c r="E215" s="118"/>
      <c r="F215" s="97">
        <f t="shared" si="10"/>
        <v>0</v>
      </c>
      <c r="G215" s="160"/>
      <c r="H215" s="143"/>
      <c r="I215" s="129" t="e">
        <f>VLOOKUP(H215,Presupuesto!$B$11:$C$565,2,0)</f>
        <v>#N/A</v>
      </c>
      <c r="J215" s="98" t="str">
        <f t="shared" si="11"/>
        <v>Desarrollo del Sistema de Educación Superior</v>
      </c>
      <c r="K215" s="98" t="s">
        <v>410</v>
      </c>
    </row>
    <row r="216" spans="3:11" x14ac:dyDescent="0.25">
      <c r="C216" s="142"/>
      <c r="D216" s="150"/>
      <c r="E216" s="118"/>
      <c r="F216" s="97">
        <f t="shared" si="10"/>
        <v>0</v>
      </c>
      <c r="G216" s="160"/>
      <c r="H216" s="143"/>
      <c r="I216" s="129" t="e">
        <f>VLOOKUP(H216,Presupuesto!$B$11:$C$565,2,0)</f>
        <v>#N/A</v>
      </c>
      <c r="J216" s="98" t="str">
        <f t="shared" si="11"/>
        <v>Desarrollo del Sistema de Educación Superior</v>
      </c>
      <c r="K216" s="98" t="s">
        <v>410</v>
      </c>
    </row>
    <row r="217" spans="3:11" x14ac:dyDescent="0.25">
      <c r="C217" s="142"/>
      <c r="D217" s="150"/>
      <c r="E217" s="118"/>
      <c r="F217" s="97">
        <f t="shared" si="10"/>
        <v>0</v>
      </c>
      <c r="G217" s="160"/>
      <c r="H217" s="143"/>
      <c r="I217" s="129" t="e">
        <f>VLOOKUP(H217,Presupuesto!$B$11:$C$565,2,0)</f>
        <v>#N/A</v>
      </c>
      <c r="J217" s="98" t="str">
        <f t="shared" si="11"/>
        <v>Desarrollo del Sistema de Educación Superior</v>
      </c>
      <c r="K217" s="98" t="s">
        <v>410</v>
      </c>
    </row>
    <row r="218" spans="3:11" x14ac:dyDescent="0.25">
      <c r="C218" s="142"/>
      <c r="D218" s="150"/>
      <c r="E218" s="118"/>
      <c r="F218" s="97">
        <f t="shared" si="10"/>
        <v>0</v>
      </c>
      <c r="G218" s="160"/>
      <c r="H218" s="143"/>
      <c r="I218" s="129" t="e">
        <f>VLOOKUP(H218,Presupuesto!$B$11:$C$565,2,0)</f>
        <v>#N/A</v>
      </c>
      <c r="J218" s="98" t="str">
        <f t="shared" si="11"/>
        <v>Desarrollo del Sistema de Educación Superior</v>
      </c>
      <c r="K218" s="98" t="s">
        <v>410</v>
      </c>
    </row>
    <row r="219" spans="3:11" x14ac:dyDescent="0.25">
      <c r="C219" s="142"/>
      <c r="D219" s="150"/>
      <c r="E219" s="118"/>
      <c r="F219" s="97">
        <f t="shared" si="10"/>
        <v>0</v>
      </c>
      <c r="G219" s="160"/>
      <c r="H219" s="143"/>
      <c r="I219" s="129" t="e">
        <f>VLOOKUP(H219,Presupuesto!$B$11:$C$565,2,0)</f>
        <v>#N/A</v>
      </c>
      <c r="J219" s="98" t="str">
        <f t="shared" si="11"/>
        <v>Desarrollo del Sistema de Educación Superior</v>
      </c>
      <c r="K219" s="98" t="s">
        <v>410</v>
      </c>
    </row>
    <row r="220" spans="3:11" x14ac:dyDescent="0.25">
      <c r="C220" s="142"/>
      <c r="D220" s="150"/>
      <c r="E220" s="118"/>
      <c r="F220" s="97">
        <f t="shared" si="10"/>
        <v>0</v>
      </c>
      <c r="G220" s="160"/>
      <c r="H220" s="143"/>
      <c r="I220" s="129" t="e">
        <f>VLOOKUP(H220,Presupuesto!$B$11:$C$565,2,0)</f>
        <v>#N/A</v>
      </c>
      <c r="J220" s="98" t="str">
        <f t="shared" si="11"/>
        <v>Desarrollo del Sistema de Educación Superior</v>
      </c>
      <c r="K220" s="98" t="s">
        <v>410</v>
      </c>
    </row>
    <row r="221" spans="3:11" x14ac:dyDescent="0.25">
      <c r="C221" s="142"/>
      <c r="D221" s="150"/>
      <c r="E221" s="118"/>
      <c r="F221" s="97">
        <f t="shared" si="10"/>
        <v>0</v>
      </c>
      <c r="G221" s="160"/>
      <c r="H221" s="143"/>
      <c r="I221" s="129" t="e">
        <f>VLOOKUP(H221,Presupuesto!$B$11:$C$565,2,0)</f>
        <v>#N/A</v>
      </c>
      <c r="J221" s="98" t="str">
        <f t="shared" si="11"/>
        <v>Desarrollo del Sistema de Educación Superior</v>
      </c>
      <c r="K221" s="98" t="s">
        <v>410</v>
      </c>
    </row>
    <row r="222" spans="3:11" x14ac:dyDescent="0.25">
      <c r="C222" s="142"/>
      <c r="D222" s="150"/>
      <c r="E222" s="118"/>
      <c r="F222" s="97">
        <f t="shared" si="10"/>
        <v>0</v>
      </c>
      <c r="G222" s="160"/>
      <c r="H222" s="143"/>
      <c r="I222" s="129" t="e">
        <f>VLOOKUP(H222,Presupuesto!$B$11:$C$565,2,0)</f>
        <v>#N/A</v>
      </c>
      <c r="J222" s="98" t="str">
        <f t="shared" si="11"/>
        <v>Desarrollo del Sistema de Educación Superior</v>
      </c>
      <c r="K222" s="98" t="s">
        <v>410</v>
      </c>
    </row>
    <row r="223" spans="3:11" x14ac:dyDescent="0.25">
      <c r="C223" s="144"/>
      <c r="D223" s="150"/>
      <c r="E223" s="118"/>
      <c r="F223" s="97">
        <f t="shared" si="10"/>
        <v>0</v>
      </c>
      <c r="G223" s="160"/>
      <c r="H223" s="145"/>
      <c r="I223" s="129" t="e">
        <f>VLOOKUP(H223,Presupuesto!$B$11:$C$565,2,0)</f>
        <v>#N/A</v>
      </c>
      <c r="J223" s="98" t="str">
        <f t="shared" si="11"/>
        <v>Desarrollo del Sistema de Educación Superior</v>
      </c>
      <c r="K223" s="98" t="s">
        <v>401</v>
      </c>
    </row>
    <row r="224" spans="3:11" x14ac:dyDescent="0.25">
      <c r="C224" s="144"/>
      <c r="D224" s="150"/>
      <c r="E224" s="118"/>
      <c r="F224" s="97">
        <f t="shared" si="10"/>
        <v>0</v>
      </c>
      <c r="G224" s="160"/>
      <c r="H224" s="145"/>
      <c r="I224" s="129" t="e">
        <f>VLOOKUP(H224,Presupuesto!$B$11:$C$565,2,0)</f>
        <v>#N/A</v>
      </c>
      <c r="J224" s="98" t="str">
        <f t="shared" si="11"/>
        <v>Desarrollo del Sistema de Educación Superior</v>
      </c>
      <c r="K224" s="98" t="s">
        <v>410</v>
      </c>
    </row>
    <row r="225" spans="3:11" x14ac:dyDescent="0.25">
      <c r="C225" s="144"/>
      <c r="D225" s="150"/>
      <c r="E225" s="118"/>
      <c r="F225" s="97">
        <f t="shared" si="10"/>
        <v>0</v>
      </c>
      <c r="G225" s="160"/>
      <c r="H225" s="145"/>
      <c r="I225" s="129" t="e">
        <f>VLOOKUP(H225,Presupuesto!$B$11:$C$565,2,0)</f>
        <v>#N/A</v>
      </c>
      <c r="J225" s="98" t="str">
        <f t="shared" si="11"/>
        <v>Desarrollo del Sistema de Educación Superior</v>
      </c>
      <c r="K225" s="98" t="s">
        <v>410</v>
      </c>
    </row>
    <row r="226" spans="3:11" x14ac:dyDescent="0.25">
      <c r="C226" s="144"/>
      <c r="D226" s="150"/>
      <c r="E226" s="118"/>
      <c r="F226" s="97">
        <f t="shared" si="10"/>
        <v>0</v>
      </c>
      <c r="G226" s="160"/>
      <c r="H226" s="145"/>
      <c r="I226" s="129" t="e">
        <f>VLOOKUP(H226,Presupuesto!$B$11:$C$565,2,0)</f>
        <v>#N/A</v>
      </c>
      <c r="J226" s="98" t="str">
        <f t="shared" si="11"/>
        <v>Desarrollo del Sistema de Educación Superior</v>
      </c>
      <c r="K226" s="98" t="s">
        <v>410</v>
      </c>
    </row>
    <row r="227" spans="3:11" ht="15.75" thickBot="1" x14ac:dyDescent="0.3">
      <c r="C227" s="146"/>
      <c r="D227" s="158"/>
      <c r="E227" s="103"/>
      <c r="F227" s="105">
        <f t="shared" si="10"/>
        <v>0</v>
      </c>
      <c r="G227" s="161"/>
      <c r="H227" s="147"/>
      <c r="I227" s="131" t="e">
        <f>VLOOKUP(H227,Presupuesto!$B$11:$C$565,2,0)</f>
        <v>#N/A</v>
      </c>
      <c r="J227" s="106" t="str">
        <f t="shared" si="11"/>
        <v>Desarrollo del Sistema de Educación Superior</v>
      </c>
      <c r="K227" s="124" t="s">
        <v>392</v>
      </c>
    </row>
    <row r="229" spans="3:11" ht="15.75" thickBot="1" x14ac:dyDescent="0.3">
      <c r="F229" s="90"/>
      <c r="G229" s="89"/>
      <c r="H229" s="90"/>
      <c r="I229" s="90"/>
    </row>
    <row r="230" spans="3:11" ht="15.75" thickBot="1" x14ac:dyDescent="0.3">
      <c r="C230" s="156" t="s">
        <v>53</v>
      </c>
      <c r="D230" s="372">
        <f>SUM(F237:F271)</f>
        <v>0</v>
      </c>
      <c r="F230" s="70"/>
      <c r="G230" s="79"/>
      <c r="H230" s="70"/>
      <c r="I230" s="70"/>
    </row>
    <row r="231" spans="3:11" x14ac:dyDescent="0.25">
      <c r="C231" s="70"/>
      <c r="D231" s="31"/>
      <c r="E231" s="93"/>
      <c r="F231" s="93"/>
      <c r="G231" s="93"/>
      <c r="H231" s="76"/>
      <c r="I231" s="76"/>
      <c r="J231" s="76"/>
      <c r="K231" s="112"/>
    </row>
    <row r="232" spans="3:11" x14ac:dyDescent="0.25">
      <c r="C232" s="70"/>
      <c r="D232" s="31"/>
      <c r="E232" s="93"/>
      <c r="F232" s="93"/>
      <c r="G232" s="93"/>
      <c r="H232" s="76"/>
      <c r="I232" s="76"/>
      <c r="J232" s="76"/>
      <c r="K232" s="112"/>
    </row>
    <row r="233" spans="3:11" ht="15.75" x14ac:dyDescent="0.25">
      <c r="C233" s="201" t="s">
        <v>390</v>
      </c>
      <c r="D233" s="368"/>
      <c r="E233" s="93"/>
      <c r="F233" s="93"/>
      <c r="G233" s="93"/>
      <c r="H233" s="76"/>
      <c r="I233" s="76"/>
      <c r="J233" s="76"/>
      <c r="K233" s="112"/>
    </row>
    <row r="234" spans="3:11" ht="18.75" x14ac:dyDescent="0.25">
      <c r="C234" s="209" t="e">
        <f>IFERROR(VLOOKUP(D233,'1. Desarrollo e Innov. Curricu.'!$F:$G,2,FALSE),IFERROR(VLOOKUP(D233,'2. Investigación Científica'!$F:$G,2,FALSE),IFERROR(VLOOKUP(D233,'3. Vinculación Univ. Sociedad'!$F:$G,2,FALSE),IFERROR(VLOOKUP(D233,'4. Docencia y Profesorado Univ.'!$F:$G,2,FALSE),IFERROR(VLOOKUP(D233,'5. Estudiantes y Graduados'!$F:$G,2,FALSE),IFERROR(VLOOKUP(D233,'11. Gestion Administrativa'!$F:$G,2,FALSE),IFERROR(VLOOKUP(D233,'13. Gestión Académica'!$F:$G,2,FALSE),IFERROR(VLOOKUP(D233,'9. Asegura. de la Calid. y M'!$F:$G,2,FALSE),IFERROR(VLOOKUP(D233,'6. Gestión del Conocimiento'!$F:$G,2,FALSE),IFERROR(VLOOKUP(D233,'15. Gobernabilidad y Proceso...'!$F:$G,2,FALSE),IFERROR(VLOOKUP(D233,'12. Gestión del Talento Humano'!$F:$G,2,FALSE),IFERROR(VLOOKUP(D233,'14. Internacional... de la E.S.'!$F:$G,2,FALSE),IFERROR(VLOOKUP(D233,'10. Posgrado'!$F:$G,2,FALSE),IFERROR(VLOOKUP(D233,'17. Gestión TIC'!$F:$G,2,FALSE),IFERROR(VLOOKUP(D233,'16. Desa. del Sistema Educ.Sup.'!$F:$G,2,FALSE),IFERROR(VLOOKUP(D233,'8. Cultura de Inno. Insti...'!$F:$G,2,FALSE),VLOOKUP(D233,'7. Lo Esencial de la Reforma U.'!$F:$G,2,0)))))))))))))))))</f>
        <v>#N/A</v>
      </c>
      <c r="D234" s="31"/>
      <c r="E234" s="93"/>
      <c r="F234" s="93"/>
      <c r="G234" s="93"/>
      <c r="H234" s="76"/>
      <c r="I234" s="76"/>
      <c r="J234" s="76"/>
      <c r="K234" s="112"/>
    </row>
    <row r="235" spans="3:11" ht="15.75" thickBot="1" x14ac:dyDescent="0.3">
      <c r="F235" s="93"/>
      <c r="G235" s="76"/>
      <c r="H235" s="76"/>
      <c r="I235" s="76"/>
    </row>
    <row r="236" spans="3:11" ht="30.75" thickBot="1" x14ac:dyDescent="0.3">
      <c r="C236" s="128" t="s">
        <v>44</v>
      </c>
      <c r="D236" s="128" t="s">
        <v>55</v>
      </c>
      <c r="E236" s="135" t="s">
        <v>57</v>
      </c>
      <c r="F236" s="134" t="s">
        <v>27</v>
      </c>
      <c r="G236" s="132" t="s">
        <v>130</v>
      </c>
      <c r="H236" s="135" t="s">
        <v>46</v>
      </c>
      <c r="I236" s="132" t="s">
        <v>131</v>
      </c>
      <c r="J236" s="132" t="s">
        <v>408</v>
      </c>
      <c r="K236" s="132" t="s">
        <v>409</v>
      </c>
    </row>
    <row r="237" spans="3:11" x14ac:dyDescent="0.25">
      <c r="C237" s="219" t="s">
        <v>437</v>
      </c>
      <c r="D237" s="220"/>
      <c r="E237" s="218">
        <f>HLOOKUP(C237,$AH$2:$BU$3,2,0)</f>
        <v>620</v>
      </c>
      <c r="F237" s="97">
        <f t="shared" ref="F237:F271" si="12">D237*E237</f>
        <v>0</v>
      </c>
      <c r="G237" s="160"/>
      <c r="H237" s="141"/>
      <c r="I237" s="129" t="e">
        <f>VLOOKUP(H237,Presupuesto!$B$11:$C$565,2,0)</f>
        <v>#N/A</v>
      </c>
      <c r="J237" s="217" t="s">
        <v>1477</v>
      </c>
      <c r="K237" s="98" t="s">
        <v>392</v>
      </c>
    </row>
    <row r="238" spans="3:11" x14ac:dyDescent="0.25">
      <c r="C238" s="140"/>
      <c r="D238" s="157"/>
      <c r="E238" s="123"/>
      <c r="F238" s="97">
        <f t="shared" si="12"/>
        <v>0</v>
      </c>
      <c r="G238" s="160"/>
      <c r="H238" s="141"/>
      <c r="I238" s="129" t="e">
        <f>VLOOKUP(H238,Presupuesto!$B$11:$C$565,2,0)</f>
        <v>#N/A</v>
      </c>
      <c r="J238" s="98" t="str">
        <f>$J$237</f>
        <v>Desarrollo del Sistema de Educación Superior</v>
      </c>
      <c r="K238" s="98" t="s">
        <v>410</v>
      </c>
    </row>
    <row r="239" spans="3:11" x14ac:dyDescent="0.25">
      <c r="C239" s="140"/>
      <c r="D239" s="157"/>
      <c r="E239" s="123"/>
      <c r="F239" s="97">
        <f t="shared" si="12"/>
        <v>0</v>
      </c>
      <c r="G239" s="160"/>
      <c r="H239" s="141"/>
      <c r="I239" s="129" t="e">
        <f>VLOOKUP(H239,Presupuesto!$B$11:$C$565,2,0)</f>
        <v>#N/A</v>
      </c>
      <c r="J239" s="98" t="str">
        <f t="shared" ref="J239:J271" si="13">$J$237</f>
        <v>Desarrollo del Sistema de Educación Superior</v>
      </c>
      <c r="K239" s="98" t="s">
        <v>410</v>
      </c>
    </row>
    <row r="240" spans="3:11" x14ac:dyDescent="0.25">
      <c r="C240" s="140"/>
      <c r="D240" s="157"/>
      <c r="E240" s="123"/>
      <c r="F240" s="97">
        <f t="shared" si="12"/>
        <v>0</v>
      </c>
      <c r="G240" s="160"/>
      <c r="H240" s="141"/>
      <c r="I240" s="129" t="e">
        <f>VLOOKUP(H240,Presupuesto!$B$11:$C$565,2,0)</f>
        <v>#N/A</v>
      </c>
      <c r="J240" s="98" t="str">
        <f t="shared" si="13"/>
        <v>Desarrollo del Sistema de Educación Superior</v>
      </c>
      <c r="K240" s="98" t="s">
        <v>410</v>
      </c>
    </row>
    <row r="241" spans="3:11" x14ac:dyDescent="0.25">
      <c r="C241" s="140"/>
      <c r="D241" s="157"/>
      <c r="E241" s="123"/>
      <c r="F241" s="97">
        <f t="shared" si="12"/>
        <v>0</v>
      </c>
      <c r="G241" s="160"/>
      <c r="H241" s="141"/>
      <c r="I241" s="129" t="e">
        <f>VLOOKUP(H241,Presupuesto!$B$11:$C$565,2,0)</f>
        <v>#N/A</v>
      </c>
      <c r="J241" s="98" t="str">
        <f t="shared" si="13"/>
        <v>Desarrollo del Sistema de Educación Superior</v>
      </c>
      <c r="K241" s="98" t="s">
        <v>410</v>
      </c>
    </row>
    <row r="242" spans="3:11" x14ac:dyDescent="0.25">
      <c r="C242" s="140"/>
      <c r="D242" s="157"/>
      <c r="E242" s="123"/>
      <c r="F242" s="97">
        <f t="shared" si="12"/>
        <v>0</v>
      </c>
      <c r="G242" s="160"/>
      <c r="H242" s="141"/>
      <c r="I242" s="129" t="e">
        <f>VLOOKUP(H242,Presupuesto!$B$11:$C$565,2,0)</f>
        <v>#N/A</v>
      </c>
      <c r="J242" s="98" t="str">
        <f t="shared" si="13"/>
        <v>Desarrollo del Sistema de Educación Superior</v>
      </c>
      <c r="K242" s="98" t="s">
        <v>399</v>
      </c>
    </row>
    <row r="243" spans="3:11" x14ac:dyDescent="0.25">
      <c r="C243" s="140"/>
      <c r="D243" s="157"/>
      <c r="E243" s="123"/>
      <c r="F243" s="97">
        <f t="shared" si="12"/>
        <v>0</v>
      </c>
      <c r="G243" s="160"/>
      <c r="H243" s="141"/>
      <c r="I243" s="129" t="e">
        <f>VLOOKUP(H243,Presupuesto!$B$11:$C$565,2,0)</f>
        <v>#N/A</v>
      </c>
      <c r="J243" s="98" t="str">
        <f t="shared" si="13"/>
        <v>Desarrollo del Sistema de Educación Superior</v>
      </c>
      <c r="K243" s="98" t="s">
        <v>410</v>
      </c>
    </row>
    <row r="244" spans="3:11" x14ac:dyDescent="0.25">
      <c r="C244" s="140"/>
      <c r="D244" s="157"/>
      <c r="E244" s="123"/>
      <c r="F244" s="97">
        <f t="shared" si="12"/>
        <v>0</v>
      </c>
      <c r="G244" s="160"/>
      <c r="H244" s="141"/>
      <c r="I244" s="129" t="e">
        <f>VLOOKUP(H244,Presupuesto!$B$11:$C$565,2,0)</f>
        <v>#N/A</v>
      </c>
      <c r="J244" s="98" t="str">
        <f t="shared" si="13"/>
        <v>Desarrollo del Sistema de Educación Superior</v>
      </c>
      <c r="K244" s="98" t="s">
        <v>410</v>
      </c>
    </row>
    <row r="245" spans="3:11" x14ac:dyDescent="0.25">
      <c r="C245" s="140"/>
      <c r="D245" s="157"/>
      <c r="E245" s="123"/>
      <c r="F245" s="97">
        <f t="shared" si="12"/>
        <v>0</v>
      </c>
      <c r="G245" s="160"/>
      <c r="H245" s="141"/>
      <c r="I245" s="129" t="e">
        <f>VLOOKUP(H245,Presupuesto!$B$11:$C$565,2,0)</f>
        <v>#N/A</v>
      </c>
      <c r="J245" s="98" t="str">
        <f t="shared" si="13"/>
        <v>Desarrollo del Sistema de Educación Superior</v>
      </c>
      <c r="K245" s="98" t="s">
        <v>410</v>
      </c>
    </row>
    <row r="246" spans="3:11" x14ac:dyDescent="0.25">
      <c r="C246" s="140"/>
      <c r="D246" s="157"/>
      <c r="E246" s="123"/>
      <c r="F246" s="97">
        <f t="shared" si="12"/>
        <v>0</v>
      </c>
      <c r="G246" s="160"/>
      <c r="H246" s="141"/>
      <c r="I246" s="129" t="e">
        <f>VLOOKUP(H246,Presupuesto!$B$11:$C$565,2,0)</f>
        <v>#N/A</v>
      </c>
      <c r="J246" s="98" t="str">
        <f t="shared" si="13"/>
        <v>Desarrollo del Sistema de Educación Superior</v>
      </c>
      <c r="K246" s="98" t="s">
        <v>410</v>
      </c>
    </row>
    <row r="247" spans="3:11" x14ac:dyDescent="0.25">
      <c r="C247" s="140"/>
      <c r="D247" s="157"/>
      <c r="E247" s="123"/>
      <c r="F247" s="97">
        <f t="shared" si="12"/>
        <v>0</v>
      </c>
      <c r="G247" s="160"/>
      <c r="H247" s="141"/>
      <c r="I247" s="129" t="e">
        <f>VLOOKUP(H247,Presupuesto!$B$11:$C$565,2,0)</f>
        <v>#N/A</v>
      </c>
      <c r="J247" s="98" t="str">
        <f t="shared" si="13"/>
        <v>Desarrollo del Sistema de Educación Superior</v>
      </c>
      <c r="K247" s="98" t="s">
        <v>410</v>
      </c>
    </row>
    <row r="248" spans="3:11" x14ac:dyDescent="0.25">
      <c r="C248" s="140"/>
      <c r="D248" s="157"/>
      <c r="E248" s="123"/>
      <c r="F248" s="97">
        <f t="shared" si="12"/>
        <v>0</v>
      </c>
      <c r="G248" s="160"/>
      <c r="H248" s="141"/>
      <c r="I248" s="129" t="e">
        <f>VLOOKUP(H248,Presupuesto!$B$11:$C$565,2,0)</f>
        <v>#N/A</v>
      </c>
      <c r="J248" s="98" t="str">
        <f t="shared" si="13"/>
        <v>Desarrollo del Sistema de Educación Superior</v>
      </c>
      <c r="K248" s="98" t="s">
        <v>410</v>
      </c>
    </row>
    <row r="249" spans="3:11" x14ac:dyDescent="0.25">
      <c r="C249" s="140"/>
      <c r="D249" s="157"/>
      <c r="E249" s="123"/>
      <c r="F249" s="97">
        <f t="shared" si="12"/>
        <v>0</v>
      </c>
      <c r="G249" s="160"/>
      <c r="H249" s="141"/>
      <c r="I249" s="129" t="e">
        <f>VLOOKUP(H249,Presupuesto!$B$11:$C$565,2,0)</f>
        <v>#N/A</v>
      </c>
      <c r="J249" s="98" t="str">
        <f t="shared" si="13"/>
        <v>Desarrollo del Sistema de Educación Superior</v>
      </c>
      <c r="K249" s="98" t="s">
        <v>410</v>
      </c>
    </row>
    <row r="250" spans="3:11" x14ac:dyDescent="0.25">
      <c r="C250" s="140"/>
      <c r="D250" s="157"/>
      <c r="E250" s="123"/>
      <c r="F250" s="97">
        <f t="shared" si="12"/>
        <v>0</v>
      </c>
      <c r="G250" s="160"/>
      <c r="H250" s="141"/>
      <c r="I250" s="129" t="e">
        <f>VLOOKUP(H250,Presupuesto!$B$11:$C$565,2,0)</f>
        <v>#N/A</v>
      </c>
      <c r="J250" s="98" t="str">
        <f t="shared" si="13"/>
        <v>Desarrollo del Sistema de Educación Superior</v>
      </c>
      <c r="K250" s="98" t="s">
        <v>410</v>
      </c>
    </row>
    <row r="251" spans="3:11" x14ac:dyDescent="0.25">
      <c r="C251" s="140"/>
      <c r="D251" s="157"/>
      <c r="E251" s="123"/>
      <c r="F251" s="97">
        <f t="shared" si="12"/>
        <v>0</v>
      </c>
      <c r="G251" s="160"/>
      <c r="H251" s="141"/>
      <c r="I251" s="129" t="e">
        <f>VLOOKUP(H251,Presupuesto!$B$11:$C$565,2,0)</f>
        <v>#N/A</v>
      </c>
      <c r="J251" s="98" t="str">
        <f t="shared" si="13"/>
        <v>Desarrollo del Sistema de Educación Superior</v>
      </c>
      <c r="K251" s="98" t="s">
        <v>410</v>
      </c>
    </row>
    <row r="252" spans="3:11" x14ac:dyDescent="0.25">
      <c r="C252" s="140"/>
      <c r="D252" s="157"/>
      <c r="E252" s="123"/>
      <c r="F252" s="97">
        <f t="shared" si="12"/>
        <v>0</v>
      </c>
      <c r="G252" s="160"/>
      <c r="H252" s="141"/>
      <c r="I252" s="129" t="e">
        <f>VLOOKUP(H252,Presupuesto!$B$11:$C$565,2,0)</f>
        <v>#N/A</v>
      </c>
      <c r="J252" s="98" t="str">
        <f t="shared" si="13"/>
        <v>Desarrollo del Sistema de Educación Superior</v>
      </c>
      <c r="K252" s="98" t="s">
        <v>410</v>
      </c>
    </row>
    <row r="253" spans="3:11" x14ac:dyDescent="0.25">
      <c r="C253" s="140"/>
      <c r="D253" s="157"/>
      <c r="E253" s="123"/>
      <c r="F253" s="97">
        <f t="shared" si="12"/>
        <v>0</v>
      </c>
      <c r="G253" s="160"/>
      <c r="H253" s="141"/>
      <c r="I253" s="129" t="e">
        <f>VLOOKUP(H253,Presupuesto!$B$11:$C$565,2,0)</f>
        <v>#N/A</v>
      </c>
      <c r="J253" s="98" t="str">
        <f t="shared" si="13"/>
        <v>Desarrollo del Sistema de Educación Superior</v>
      </c>
      <c r="K253" s="98" t="s">
        <v>410</v>
      </c>
    </row>
    <row r="254" spans="3:11" x14ac:dyDescent="0.25">
      <c r="C254" s="140"/>
      <c r="D254" s="157"/>
      <c r="E254" s="123"/>
      <c r="F254" s="97">
        <f t="shared" si="12"/>
        <v>0</v>
      </c>
      <c r="G254" s="160"/>
      <c r="H254" s="141"/>
      <c r="I254" s="129" t="e">
        <f>VLOOKUP(H254,Presupuesto!$B$11:$C$565,2,0)</f>
        <v>#N/A</v>
      </c>
      <c r="J254" s="98" t="str">
        <f t="shared" si="13"/>
        <v>Desarrollo del Sistema de Educación Superior</v>
      </c>
      <c r="K254" s="98" t="s">
        <v>410</v>
      </c>
    </row>
    <row r="255" spans="3:11" x14ac:dyDescent="0.25">
      <c r="C255" s="140"/>
      <c r="D255" s="157"/>
      <c r="E255" s="123"/>
      <c r="F255" s="97">
        <f t="shared" si="12"/>
        <v>0</v>
      </c>
      <c r="G255" s="160"/>
      <c r="H255" s="141"/>
      <c r="I255" s="129" t="e">
        <f>VLOOKUP(H255,Presupuesto!$B$11:$C$565,2,0)</f>
        <v>#N/A</v>
      </c>
      <c r="J255" s="98" t="str">
        <f t="shared" si="13"/>
        <v>Desarrollo del Sistema de Educación Superior</v>
      </c>
      <c r="K255" s="98" t="s">
        <v>410</v>
      </c>
    </row>
    <row r="256" spans="3:11" x14ac:dyDescent="0.25">
      <c r="C256" s="140"/>
      <c r="D256" s="157"/>
      <c r="E256" s="123"/>
      <c r="F256" s="97">
        <f t="shared" si="12"/>
        <v>0</v>
      </c>
      <c r="G256" s="160"/>
      <c r="H256" s="141"/>
      <c r="I256" s="129" t="e">
        <f>VLOOKUP(H256,Presupuesto!$B$11:$C$565,2,0)</f>
        <v>#N/A</v>
      </c>
      <c r="J256" s="98" t="str">
        <f t="shared" si="13"/>
        <v>Desarrollo del Sistema de Educación Superior</v>
      </c>
      <c r="K256" s="98" t="s">
        <v>410</v>
      </c>
    </row>
    <row r="257" spans="3:11" x14ac:dyDescent="0.25">
      <c r="C257" s="140"/>
      <c r="D257" s="157"/>
      <c r="E257" s="123"/>
      <c r="F257" s="97">
        <f t="shared" si="12"/>
        <v>0</v>
      </c>
      <c r="G257" s="160"/>
      <c r="H257" s="141"/>
      <c r="I257" s="129" t="e">
        <f>VLOOKUP(H257,Presupuesto!$B$11:$C$565,2,0)</f>
        <v>#N/A</v>
      </c>
      <c r="J257" s="98" t="str">
        <f t="shared" si="13"/>
        <v>Desarrollo del Sistema de Educación Superior</v>
      </c>
      <c r="K257" s="98" t="s">
        <v>410</v>
      </c>
    </row>
    <row r="258" spans="3:11" x14ac:dyDescent="0.25">
      <c r="C258" s="140"/>
      <c r="D258" s="157"/>
      <c r="E258" s="123"/>
      <c r="F258" s="97">
        <f t="shared" si="12"/>
        <v>0</v>
      </c>
      <c r="G258" s="160"/>
      <c r="H258" s="141"/>
      <c r="I258" s="129" t="e">
        <f>VLOOKUP(H258,Presupuesto!$B$11:$C$565,2,0)</f>
        <v>#N/A</v>
      </c>
      <c r="J258" s="98" t="str">
        <f t="shared" si="13"/>
        <v>Desarrollo del Sistema de Educación Superior</v>
      </c>
      <c r="K258" s="98" t="s">
        <v>410</v>
      </c>
    </row>
    <row r="259" spans="3:11" x14ac:dyDescent="0.25">
      <c r="C259" s="142"/>
      <c r="D259" s="150"/>
      <c r="E259" s="118"/>
      <c r="F259" s="97">
        <f t="shared" si="12"/>
        <v>0</v>
      </c>
      <c r="G259" s="160"/>
      <c r="H259" s="143"/>
      <c r="I259" s="129" t="e">
        <f>VLOOKUP(H259,Presupuesto!$B$11:$C$565,2,0)</f>
        <v>#N/A</v>
      </c>
      <c r="J259" s="98" t="str">
        <f t="shared" si="13"/>
        <v>Desarrollo del Sistema de Educación Superior</v>
      </c>
      <c r="K259" s="98" t="s">
        <v>410</v>
      </c>
    </row>
    <row r="260" spans="3:11" x14ac:dyDescent="0.25">
      <c r="C260" s="142"/>
      <c r="D260" s="150"/>
      <c r="E260" s="118"/>
      <c r="F260" s="97">
        <f t="shared" si="12"/>
        <v>0</v>
      </c>
      <c r="G260" s="160"/>
      <c r="H260" s="143"/>
      <c r="I260" s="129" t="e">
        <f>VLOOKUP(H260,Presupuesto!$B$11:$C$565,2,0)</f>
        <v>#N/A</v>
      </c>
      <c r="J260" s="98" t="str">
        <f t="shared" si="13"/>
        <v>Desarrollo del Sistema de Educación Superior</v>
      </c>
      <c r="K260" s="98" t="s">
        <v>410</v>
      </c>
    </row>
    <row r="261" spans="3:11" x14ac:dyDescent="0.25">
      <c r="C261" s="142"/>
      <c r="D261" s="150"/>
      <c r="E261" s="118"/>
      <c r="F261" s="97">
        <f t="shared" si="12"/>
        <v>0</v>
      </c>
      <c r="G261" s="160"/>
      <c r="H261" s="143"/>
      <c r="I261" s="129" t="e">
        <f>VLOOKUP(H261,Presupuesto!$B$11:$C$565,2,0)</f>
        <v>#N/A</v>
      </c>
      <c r="J261" s="98" t="str">
        <f t="shared" si="13"/>
        <v>Desarrollo del Sistema de Educación Superior</v>
      </c>
      <c r="K261" s="98" t="s">
        <v>410</v>
      </c>
    </row>
    <row r="262" spans="3:11" x14ac:dyDescent="0.25">
      <c r="C262" s="142"/>
      <c r="D262" s="150"/>
      <c r="E262" s="118"/>
      <c r="F262" s="97">
        <f t="shared" si="12"/>
        <v>0</v>
      </c>
      <c r="G262" s="160"/>
      <c r="H262" s="143"/>
      <c r="I262" s="129" t="e">
        <f>VLOOKUP(H262,Presupuesto!$B$11:$C$565,2,0)</f>
        <v>#N/A</v>
      </c>
      <c r="J262" s="98" t="str">
        <f t="shared" si="13"/>
        <v>Desarrollo del Sistema de Educación Superior</v>
      </c>
      <c r="K262" s="98" t="s">
        <v>410</v>
      </c>
    </row>
    <row r="263" spans="3:11" x14ac:dyDescent="0.25">
      <c r="C263" s="142"/>
      <c r="D263" s="150"/>
      <c r="E263" s="118"/>
      <c r="F263" s="97">
        <f t="shared" si="12"/>
        <v>0</v>
      </c>
      <c r="G263" s="160"/>
      <c r="H263" s="143"/>
      <c r="I263" s="129" t="e">
        <f>VLOOKUP(H263,Presupuesto!$B$11:$C$565,2,0)</f>
        <v>#N/A</v>
      </c>
      <c r="J263" s="98" t="str">
        <f t="shared" si="13"/>
        <v>Desarrollo del Sistema de Educación Superior</v>
      </c>
      <c r="K263" s="98" t="s">
        <v>410</v>
      </c>
    </row>
    <row r="264" spans="3:11" x14ac:dyDescent="0.25">
      <c r="C264" s="142"/>
      <c r="D264" s="150"/>
      <c r="E264" s="118"/>
      <c r="F264" s="97">
        <f t="shared" si="12"/>
        <v>0</v>
      </c>
      <c r="G264" s="160"/>
      <c r="H264" s="143"/>
      <c r="I264" s="129" t="e">
        <f>VLOOKUP(H264,Presupuesto!$B$11:$C$565,2,0)</f>
        <v>#N/A</v>
      </c>
      <c r="J264" s="98" t="str">
        <f t="shared" si="13"/>
        <v>Desarrollo del Sistema de Educación Superior</v>
      </c>
      <c r="K264" s="98" t="s">
        <v>410</v>
      </c>
    </row>
    <row r="265" spans="3:11" x14ac:dyDescent="0.25">
      <c r="C265" s="142"/>
      <c r="D265" s="150"/>
      <c r="E265" s="118"/>
      <c r="F265" s="97">
        <f t="shared" si="12"/>
        <v>0</v>
      </c>
      <c r="G265" s="160"/>
      <c r="H265" s="143"/>
      <c r="I265" s="129" t="e">
        <f>VLOOKUP(H265,Presupuesto!$B$11:$C$565,2,0)</f>
        <v>#N/A</v>
      </c>
      <c r="J265" s="98" t="str">
        <f t="shared" si="13"/>
        <v>Desarrollo del Sistema de Educación Superior</v>
      </c>
      <c r="K265" s="98" t="s">
        <v>410</v>
      </c>
    </row>
    <row r="266" spans="3:11" x14ac:dyDescent="0.25">
      <c r="C266" s="142"/>
      <c r="D266" s="150"/>
      <c r="E266" s="118"/>
      <c r="F266" s="97">
        <f t="shared" si="12"/>
        <v>0</v>
      </c>
      <c r="G266" s="160"/>
      <c r="H266" s="143"/>
      <c r="I266" s="129" t="e">
        <f>VLOOKUP(H266,Presupuesto!$B$11:$C$565,2,0)</f>
        <v>#N/A</v>
      </c>
      <c r="J266" s="98" t="str">
        <f t="shared" si="13"/>
        <v>Desarrollo del Sistema de Educación Superior</v>
      </c>
      <c r="K266" s="98" t="s">
        <v>410</v>
      </c>
    </row>
    <row r="267" spans="3:11" x14ac:dyDescent="0.25">
      <c r="C267" s="144"/>
      <c r="D267" s="150"/>
      <c r="E267" s="118"/>
      <c r="F267" s="97">
        <f t="shared" si="12"/>
        <v>0</v>
      </c>
      <c r="G267" s="160"/>
      <c r="H267" s="145"/>
      <c r="I267" s="129" t="e">
        <f>VLOOKUP(H267,Presupuesto!$B$11:$C$565,2,0)</f>
        <v>#N/A</v>
      </c>
      <c r="J267" s="98" t="str">
        <f t="shared" si="13"/>
        <v>Desarrollo del Sistema de Educación Superior</v>
      </c>
      <c r="K267" s="98" t="s">
        <v>401</v>
      </c>
    </row>
    <row r="268" spans="3:11" x14ac:dyDescent="0.25">
      <c r="C268" s="144"/>
      <c r="D268" s="150"/>
      <c r="E268" s="118"/>
      <c r="F268" s="97">
        <f t="shared" si="12"/>
        <v>0</v>
      </c>
      <c r="G268" s="160"/>
      <c r="H268" s="145"/>
      <c r="I268" s="129" t="e">
        <f>VLOOKUP(H268,Presupuesto!$B$11:$C$565,2,0)</f>
        <v>#N/A</v>
      </c>
      <c r="J268" s="98" t="str">
        <f t="shared" si="13"/>
        <v>Desarrollo del Sistema de Educación Superior</v>
      </c>
      <c r="K268" s="98" t="s">
        <v>410</v>
      </c>
    </row>
    <row r="269" spans="3:11" x14ac:dyDescent="0.25">
      <c r="C269" s="144"/>
      <c r="D269" s="150"/>
      <c r="E269" s="118"/>
      <c r="F269" s="97">
        <f t="shared" si="12"/>
        <v>0</v>
      </c>
      <c r="G269" s="160"/>
      <c r="H269" s="145"/>
      <c r="I269" s="129" t="e">
        <f>VLOOKUP(H269,Presupuesto!$B$11:$C$565,2,0)</f>
        <v>#N/A</v>
      </c>
      <c r="J269" s="98" t="str">
        <f t="shared" si="13"/>
        <v>Desarrollo del Sistema de Educación Superior</v>
      </c>
      <c r="K269" s="98" t="s">
        <v>410</v>
      </c>
    </row>
    <row r="270" spans="3:11" x14ac:dyDescent="0.25">
      <c r="C270" s="144"/>
      <c r="D270" s="150"/>
      <c r="E270" s="118"/>
      <c r="F270" s="97">
        <f t="shared" si="12"/>
        <v>0</v>
      </c>
      <c r="G270" s="160"/>
      <c r="H270" s="145"/>
      <c r="I270" s="129" t="e">
        <f>VLOOKUP(H270,Presupuesto!$B$11:$C$565,2,0)</f>
        <v>#N/A</v>
      </c>
      <c r="J270" s="98" t="str">
        <f t="shared" si="13"/>
        <v>Desarrollo del Sistema de Educación Superior</v>
      </c>
      <c r="K270" s="98" t="s">
        <v>410</v>
      </c>
    </row>
    <row r="271" spans="3:11" ht="15.75" thickBot="1" x14ac:dyDescent="0.3">
      <c r="C271" s="146"/>
      <c r="D271" s="158"/>
      <c r="E271" s="103"/>
      <c r="F271" s="105">
        <f t="shared" si="12"/>
        <v>0</v>
      </c>
      <c r="G271" s="161"/>
      <c r="H271" s="147"/>
      <c r="I271" s="131" t="e">
        <f>VLOOKUP(H271,Presupuesto!$B$11:$C$565,2,0)</f>
        <v>#N/A</v>
      </c>
      <c r="J271" s="106" t="str">
        <f t="shared" si="13"/>
        <v>Desarrollo del Sistema de Educación Superior</v>
      </c>
      <c r="K271" s="124" t="s">
        <v>392</v>
      </c>
    </row>
    <row r="273" spans="3:11" ht="15.75" thickBot="1" x14ac:dyDescent="0.3"/>
    <row r="274" spans="3:11" ht="15.75" thickBot="1" x14ac:dyDescent="0.3">
      <c r="C274" s="156" t="s">
        <v>53</v>
      </c>
      <c r="D274" s="372">
        <f>SUM(F281:F315)</f>
        <v>0</v>
      </c>
      <c r="F274" s="70"/>
      <c r="G274" s="79"/>
      <c r="H274" s="70"/>
      <c r="I274" s="70"/>
    </row>
    <row r="275" spans="3:11" x14ac:dyDescent="0.25">
      <c r="C275" s="70"/>
      <c r="D275" s="31"/>
      <c r="E275" s="93"/>
      <c r="F275" s="93"/>
      <c r="G275" s="93"/>
      <c r="H275" s="76"/>
      <c r="I275" s="76"/>
      <c r="J275" s="76"/>
      <c r="K275" s="112"/>
    </row>
    <row r="276" spans="3:11" x14ac:dyDescent="0.25">
      <c r="C276" s="70"/>
      <c r="D276" s="31"/>
      <c r="E276" s="93"/>
      <c r="F276" s="93"/>
      <c r="G276" s="93"/>
      <c r="H276" s="76"/>
      <c r="I276" s="76"/>
      <c r="J276" s="76"/>
      <c r="K276" s="112"/>
    </row>
    <row r="277" spans="3:11" ht="15.75" x14ac:dyDescent="0.25">
      <c r="C277" s="201" t="s">
        <v>390</v>
      </c>
      <c r="D277" s="368"/>
      <c r="E277" s="93"/>
      <c r="F277" s="93"/>
      <c r="G277" s="93"/>
      <c r="H277" s="76"/>
      <c r="I277" s="76"/>
      <c r="J277" s="76"/>
      <c r="K277" s="112"/>
    </row>
    <row r="278" spans="3:11" ht="18.75" x14ac:dyDescent="0.25">
      <c r="C278" s="209" t="e">
        <f>IFERROR(VLOOKUP(D277,'1. Desarrollo e Innov. Curricu.'!$F:$G,2,FALSE),IFERROR(VLOOKUP(D277,'2. Investigación Científica'!$F:$G,2,FALSE),IFERROR(VLOOKUP(D277,'3. Vinculación Univ. Sociedad'!$F:$G,2,FALSE),IFERROR(VLOOKUP(D277,'4. Docencia y Profesorado Univ.'!$F:$G,2,FALSE),IFERROR(VLOOKUP(D277,'5. Estudiantes y Graduados'!$F:$G,2,FALSE),IFERROR(VLOOKUP(D277,'11. Gestion Administrativa'!$F:$G,2,FALSE),IFERROR(VLOOKUP(D277,'13. Gestión Académica'!$F:$G,2,FALSE),IFERROR(VLOOKUP(D277,'9. Asegura. de la Calid. y M'!$F:$G,2,FALSE),IFERROR(VLOOKUP(D277,'6. Gestión del Conocimiento'!$F:$G,2,FALSE),IFERROR(VLOOKUP(D277,'15. Gobernabilidad y Proceso...'!$F:$G,2,FALSE),IFERROR(VLOOKUP(D277,'12. Gestión del Talento Humano'!$F:$G,2,FALSE),IFERROR(VLOOKUP(D277,'14. Internacional... de la E.S.'!$F:$G,2,FALSE),IFERROR(VLOOKUP(D277,'10. Posgrado'!$F:$G,2,FALSE),IFERROR(VLOOKUP(D277,'17. Gestión TIC'!$F:$G,2,FALSE),IFERROR(VLOOKUP(D277,'16. Desa. del Sistema Educ.Sup.'!$F:$G,2,FALSE),IFERROR(VLOOKUP(D277,'8. Cultura de Inno. Insti...'!$F:$G,2,FALSE),VLOOKUP(D277,'7. Lo Esencial de la Reforma U.'!$F:$G,2,0)))))))))))))))))</f>
        <v>#N/A</v>
      </c>
      <c r="D278" s="31"/>
      <c r="E278" s="93"/>
      <c r="F278" s="93"/>
      <c r="G278" s="93"/>
      <c r="H278" s="76"/>
      <c r="I278" s="76"/>
      <c r="J278" s="76"/>
      <c r="K278" s="112"/>
    </row>
    <row r="279" spans="3:11" ht="15.75" thickBot="1" x14ac:dyDescent="0.3">
      <c r="F279" s="93"/>
      <c r="G279" s="76"/>
      <c r="H279" s="76"/>
      <c r="I279" s="76"/>
    </row>
    <row r="280" spans="3:11" ht="30.75" thickBot="1" x14ac:dyDescent="0.3">
      <c r="C280" s="128" t="s">
        <v>44</v>
      </c>
      <c r="D280" s="128" t="s">
        <v>55</v>
      </c>
      <c r="E280" s="135" t="s">
        <v>57</v>
      </c>
      <c r="F280" s="134" t="s">
        <v>27</v>
      </c>
      <c r="G280" s="132" t="s">
        <v>130</v>
      </c>
      <c r="H280" s="135" t="s">
        <v>46</v>
      </c>
      <c r="I280" s="132" t="s">
        <v>131</v>
      </c>
      <c r="J280" s="132" t="s">
        <v>408</v>
      </c>
      <c r="K280" s="132" t="s">
        <v>409</v>
      </c>
    </row>
    <row r="281" spans="3:11" x14ac:dyDescent="0.25">
      <c r="C281" s="219" t="s">
        <v>437</v>
      </c>
      <c r="D281" s="220"/>
      <c r="E281" s="218">
        <f>HLOOKUP(C281,$AH$2:$BU$3,2,0)</f>
        <v>620</v>
      </c>
      <c r="F281" s="97">
        <f t="shared" ref="F281:F315" si="14">D281*E281</f>
        <v>0</v>
      </c>
      <c r="G281" s="160"/>
      <c r="H281" s="141"/>
      <c r="I281" s="129" t="e">
        <f>VLOOKUP(H281,Presupuesto!$B$11:$C$565,2,0)</f>
        <v>#N/A</v>
      </c>
      <c r="J281" s="217" t="s">
        <v>1477</v>
      </c>
      <c r="K281" s="98" t="s">
        <v>392</v>
      </c>
    </row>
    <row r="282" spans="3:11" x14ac:dyDescent="0.25">
      <c r="C282" s="140"/>
      <c r="D282" s="157"/>
      <c r="E282" s="123"/>
      <c r="F282" s="97">
        <f t="shared" si="14"/>
        <v>0</v>
      </c>
      <c r="G282" s="160"/>
      <c r="H282" s="141"/>
      <c r="I282" s="129" t="e">
        <f>VLOOKUP(H282,Presupuesto!$B$11:$C$565,2,0)</f>
        <v>#N/A</v>
      </c>
      <c r="J282" s="98" t="str">
        <f>$J$281</f>
        <v>Desarrollo del Sistema de Educación Superior</v>
      </c>
      <c r="K282" s="98" t="s">
        <v>410</v>
      </c>
    </row>
    <row r="283" spans="3:11" x14ac:dyDescent="0.25">
      <c r="C283" s="140"/>
      <c r="D283" s="157"/>
      <c r="E283" s="123"/>
      <c r="F283" s="97">
        <f t="shared" si="14"/>
        <v>0</v>
      </c>
      <c r="G283" s="160"/>
      <c r="H283" s="141"/>
      <c r="I283" s="129" t="e">
        <f>VLOOKUP(H283,Presupuesto!$B$11:$C$565,2,0)</f>
        <v>#N/A</v>
      </c>
      <c r="J283" s="98" t="str">
        <f t="shared" ref="J283:J315" si="15">$J$281</f>
        <v>Desarrollo del Sistema de Educación Superior</v>
      </c>
      <c r="K283" s="98" t="s">
        <v>410</v>
      </c>
    </row>
    <row r="284" spans="3:11" x14ac:dyDescent="0.25">
      <c r="C284" s="140"/>
      <c r="D284" s="157"/>
      <c r="E284" s="123"/>
      <c r="F284" s="97">
        <f t="shared" si="14"/>
        <v>0</v>
      </c>
      <c r="G284" s="160"/>
      <c r="H284" s="141"/>
      <c r="I284" s="129" t="e">
        <f>VLOOKUP(H284,Presupuesto!$B$11:$C$565,2,0)</f>
        <v>#N/A</v>
      </c>
      <c r="J284" s="98" t="str">
        <f t="shared" si="15"/>
        <v>Desarrollo del Sistema de Educación Superior</v>
      </c>
      <c r="K284" s="98" t="s">
        <v>410</v>
      </c>
    </row>
    <row r="285" spans="3:11" x14ac:dyDescent="0.25">
      <c r="C285" s="140"/>
      <c r="D285" s="157"/>
      <c r="E285" s="123"/>
      <c r="F285" s="97">
        <f t="shared" si="14"/>
        <v>0</v>
      </c>
      <c r="G285" s="160"/>
      <c r="H285" s="141"/>
      <c r="I285" s="129" t="e">
        <f>VLOOKUP(H285,Presupuesto!$B$11:$C$565,2,0)</f>
        <v>#N/A</v>
      </c>
      <c r="J285" s="98" t="str">
        <f t="shared" si="15"/>
        <v>Desarrollo del Sistema de Educación Superior</v>
      </c>
      <c r="K285" s="98" t="s">
        <v>410</v>
      </c>
    </row>
    <row r="286" spans="3:11" x14ac:dyDescent="0.25">
      <c r="C286" s="140"/>
      <c r="D286" s="157"/>
      <c r="E286" s="123"/>
      <c r="F286" s="97">
        <f t="shared" si="14"/>
        <v>0</v>
      </c>
      <c r="G286" s="160"/>
      <c r="H286" s="141"/>
      <c r="I286" s="129" t="e">
        <f>VLOOKUP(H286,Presupuesto!$B$11:$C$565,2,0)</f>
        <v>#N/A</v>
      </c>
      <c r="J286" s="98" t="str">
        <f t="shared" si="15"/>
        <v>Desarrollo del Sistema de Educación Superior</v>
      </c>
      <c r="K286" s="98" t="s">
        <v>399</v>
      </c>
    </row>
    <row r="287" spans="3:11" x14ac:dyDescent="0.25">
      <c r="C287" s="140"/>
      <c r="D287" s="157"/>
      <c r="E287" s="123"/>
      <c r="F287" s="97">
        <f t="shared" si="14"/>
        <v>0</v>
      </c>
      <c r="G287" s="160"/>
      <c r="H287" s="141"/>
      <c r="I287" s="129" t="e">
        <f>VLOOKUP(H287,Presupuesto!$B$11:$C$565,2,0)</f>
        <v>#N/A</v>
      </c>
      <c r="J287" s="98" t="str">
        <f t="shared" si="15"/>
        <v>Desarrollo del Sistema de Educación Superior</v>
      </c>
      <c r="K287" s="98" t="s">
        <v>410</v>
      </c>
    </row>
    <row r="288" spans="3:11" x14ac:dyDescent="0.25">
      <c r="C288" s="140"/>
      <c r="D288" s="157"/>
      <c r="E288" s="123"/>
      <c r="F288" s="97">
        <f t="shared" si="14"/>
        <v>0</v>
      </c>
      <c r="G288" s="160"/>
      <c r="H288" s="141"/>
      <c r="I288" s="129" t="e">
        <f>VLOOKUP(H288,Presupuesto!$B$11:$C$565,2,0)</f>
        <v>#N/A</v>
      </c>
      <c r="J288" s="98" t="str">
        <f t="shared" si="15"/>
        <v>Desarrollo del Sistema de Educación Superior</v>
      </c>
      <c r="K288" s="98" t="s">
        <v>410</v>
      </c>
    </row>
    <row r="289" spans="3:11" x14ac:dyDescent="0.25">
      <c r="C289" s="140"/>
      <c r="D289" s="157"/>
      <c r="E289" s="123"/>
      <c r="F289" s="97">
        <f t="shared" si="14"/>
        <v>0</v>
      </c>
      <c r="G289" s="160"/>
      <c r="H289" s="141"/>
      <c r="I289" s="129" t="e">
        <f>VLOOKUP(H289,Presupuesto!$B$11:$C$565,2,0)</f>
        <v>#N/A</v>
      </c>
      <c r="J289" s="98" t="str">
        <f t="shared" si="15"/>
        <v>Desarrollo del Sistema de Educación Superior</v>
      </c>
      <c r="K289" s="98" t="s">
        <v>410</v>
      </c>
    </row>
    <row r="290" spans="3:11" x14ac:dyDescent="0.25">
      <c r="C290" s="140"/>
      <c r="D290" s="157"/>
      <c r="E290" s="123"/>
      <c r="F290" s="97">
        <f t="shared" si="14"/>
        <v>0</v>
      </c>
      <c r="G290" s="160"/>
      <c r="H290" s="141"/>
      <c r="I290" s="129" t="e">
        <f>VLOOKUP(H290,Presupuesto!$B$11:$C$565,2,0)</f>
        <v>#N/A</v>
      </c>
      <c r="J290" s="98" t="str">
        <f t="shared" si="15"/>
        <v>Desarrollo del Sistema de Educación Superior</v>
      </c>
      <c r="K290" s="98" t="s">
        <v>410</v>
      </c>
    </row>
    <row r="291" spans="3:11" x14ac:dyDescent="0.25">
      <c r="C291" s="140"/>
      <c r="D291" s="157"/>
      <c r="E291" s="123"/>
      <c r="F291" s="97">
        <f t="shared" si="14"/>
        <v>0</v>
      </c>
      <c r="G291" s="160"/>
      <c r="H291" s="141"/>
      <c r="I291" s="129" t="e">
        <f>VLOOKUP(H291,Presupuesto!$B$11:$C$565,2,0)</f>
        <v>#N/A</v>
      </c>
      <c r="J291" s="98" t="str">
        <f t="shared" si="15"/>
        <v>Desarrollo del Sistema de Educación Superior</v>
      </c>
      <c r="K291" s="98" t="s">
        <v>410</v>
      </c>
    </row>
    <row r="292" spans="3:11" x14ac:dyDescent="0.25">
      <c r="C292" s="140"/>
      <c r="D292" s="157"/>
      <c r="E292" s="123"/>
      <c r="F292" s="97">
        <f t="shared" si="14"/>
        <v>0</v>
      </c>
      <c r="G292" s="160"/>
      <c r="H292" s="141"/>
      <c r="I292" s="129" t="e">
        <f>VLOOKUP(H292,Presupuesto!$B$11:$C$565,2,0)</f>
        <v>#N/A</v>
      </c>
      <c r="J292" s="98" t="str">
        <f t="shared" si="15"/>
        <v>Desarrollo del Sistema de Educación Superior</v>
      </c>
      <c r="K292" s="98" t="s">
        <v>410</v>
      </c>
    </row>
    <row r="293" spans="3:11" x14ac:dyDescent="0.25">
      <c r="C293" s="140"/>
      <c r="D293" s="157"/>
      <c r="E293" s="123"/>
      <c r="F293" s="97">
        <f t="shared" si="14"/>
        <v>0</v>
      </c>
      <c r="G293" s="160"/>
      <c r="H293" s="141"/>
      <c r="I293" s="129" t="e">
        <f>VLOOKUP(H293,Presupuesto!$B$11:$C$565,2,0)</f>
        <v>#N/A</v>
      </c>
      <c r="J293" s="98" t="str">
        <f t="shared" si="15"/>
        <v>Desarrollo del Sistema de Educación Superior</v>
      </c>
      <c r="K293" s="98" t="s">
        <v>410</v>
      </c>
    </row>
    <row r="294" spans="3:11" x14ac:dyDescent="0.25">
      <c r="C294" s="140"/>
      <c r="D294" s="157"/>
      <c r="E294" s="123"/>
      <c r="F294" s="97">
        <f t="shared" si="14"/>
        <v>0</v>
      </c>
      <c r="G294" s="160"/>
      <c r="H294" s="141"/>
      <c r="I294" s="129" t="e">
        <f>VLOOKUP(H294,Presupuesto!$B$11:$C$565,2,0)</f>
        <v>#N/A</v>
      </c>
      <c r="J294" s="98" t="str">
        <f t="shared" si="15"/>
        <v>Desarrollo del Sistema de Educación Superior</v>
      </c>
      <c r="K294" s="98" t="s">
        <v>410</v>
      </c>
    </row>
    <row r="295" spans="3:11" x14ac:dyDescent="0.25">
      <c r="C295" s="140"/>
      <c r="D295" s="157"/>
      <c r="E295" s="123"/>
      <c r="F295" s="97">
        <f t="shared" si="14"/>
        <v>0</v>
      </c>
      <c r="G295" s="160"/>
      <c r="H295" s="141"/>
      <c r="I295" s="129" t="e">
        <f>VLOOKUP(H295,Presupuesto!$B$11:$C$565,2,0)</f>
        <v>#N/A</v>
      </c>
      <c r="J295" s="98" t="str">
        <f t="shared" si="15"/>
        <v>Desarrollo del Sistema de Educación Superior</v>
      </c>
      <c r="K295" s="98" t="s">
        <v>410</v>
      </c>
    </row>
    <row r="296" spans="3:11" x14ac:dyDescent="0.25">
      <c r="C296" s="140"/>
      <c r="D296" s="157"/>
      <c r="E296" s="123"/>
      <c r="F296" s="97">
        <f t="shared" si="14"/>
        <v>0</v>
      </c>
      <c r="G296" s="160"/>
      <c r="H296" s="141"/>
      <c r="I296" s="129" t="e">
        <f>VLOOKUP(H296,Presupuesto!$B$11:$C$565,2,0)</f>
        <v>#N/A</v>
      </c>
      <c r="J296" s="98" t="str">
        <f t="shared" si="15"/>
        <v>Desarrollo del Sistema de Educación Superior</v>
      </c>
      <c r="K296" s="98" t="s">
        <v>410</v>
      </c>
    </row>
    <row r="297" spans="3:11" x14ac:dyDescent="0.25">
      <c r="C297" s="140"/>
      <c r="D297" s="157"/>
      <c r="E297" s="123"/>
      <c r="F297" s="97">
        <f t="shared" si="14"/>
        <v>0</v>
      </c>
      <c r="G297" s="160"/>
      <c r="H297" s="141"/>
      <c r="I297" s="129" t="e">
        <f>VLOOKUP(H297,Presupuesto!$B$11:$C$565,2,0)</f>
        <v>#N/A</v>
      </c>
      <c r="J297" s="98" t="str">
        <f t="shared" si="15"/>
        <v>Desarrollo del Sistema de Educación Superior</v>
      </c>
      <c r="K297" s="98" t="s">
        <v>410</v>
      </c>
    </row>
    <row r="298" spans="3:11" x14ac:dyDescent="0.25">
      <c r="C298" s="140"/>
      <c r="D298" s="157"/>
      <c r="E298" s="123"/>
      <c r="F298" s="97">
        <f t="shared" si="14"/>
        <v>0</v>
      </c>
      <c r="G298" s="160"/>
      <c r="H298" s="141"/>
      <c r="I298" s="129" t="e">
        <f>VLOOKUP(H298,Presupuesto!$B$11:$C$565,2,0)</f>
        <v>#N/A</v>
      </c>
      <c r="J298" s="98" t="str">
        <f t="shared" si="15"/>
        <v>Desarrollo del Sistema de Educación Superior</v>
      </c>
      <c r="K298" s="98" t="s">
        <v>410</v>
      </c>
    </row>
    <row r="299" spans="3:11" x14ac:dyDescent="0.25">
      <c r="C299" s="140"/>
      <c r="D299" s="157"/>
      <c r="E299" s="123"/>
      <c r="F299" s="97">
        <f t="shared" si="14"/>
        <v>0</v>
      </c>
      <c r="G299" s="160"/>
      <c r="H299" s="141"/>
      <c r="I299" s="129" t="e">
        <f>VLOOKUP(H299,Presupuesto!$B$11:$C$565,2,0)</f>
        <v>#N/A</v>
      </c>
      <c r="J299" s="98" t="str">
        <f t="shared" si="15"/>
        <v>Desarrollo del Sistema de Educación Superior</v>
      </c>
      <c r="K299" s="98" t="s">
        <v>410</v>
      </c>
    </row>
    <row r="300" spans="3:11" x14ac:dyDescent="0.25">
      <c r="C300" s="140"/>
      <c r="D300" s="157"/>
      <c r="E300" s="123"/>
      <c r="F300" s="97">
        <f t="shared" si="14"/>
        <v>0</v>
      </c>
      <c r="G300" s="160"/>
      <c r="H300" s="141"/>
      <c r="I300" s="129" t="e">
        <f>VLOOKUP(H300,Presupuesto!$B$11:$C$565,2,0)</f>
        <v>#N/A</v>
      </c>
      <c r="J300" s="98" t="str">
        <f t="shared" si="15"/>
        <v>Desarrollo del Sistema de Educación Superior</v>
      </c>
      <c r="K300" s="98" t="s">
        <v>410</v>
      </c>
    </row>
    <row r="301" spans="3:11" x14ac:dyDescent="0.25">
      <c r="C301" s="140"/>
      <c r="D301" s="157"/>
      <c r="E301" s="123"/>
      <c r="F301" s="97">
        <f t="shared" si="14"/>
        <v>0</v>
      </c>
      <c r="G301" s="160"/>
      <c r="H301" s="141"/>
      <c r="I301" s="129" t="e">
        <f>VLOOKUP(H301,Presupuesto!$B$11:$C$565,2,0)</f>
        <v>#N/A</v>
      </c>
      <c r="J301" s="98" t="str">
        <f t="shared" si="15"/>
        <v>Desarrollo del Sistema de Educación Superior</v>
      </c>
      <c r="K301" s="98" t="s">
        <v>410</v>
      </c>
    </row>
    <row r="302" spans="3:11" x14ac:dyDescent="0.25">
      <c r="C302" s="140"/>
      <c r="D302" s="157"/>
      <c r="E302" s="123"/>
      <c r="F302" s="97">
        <f t="shared" si="14"/>
        <v>0</v>
      </c>
      <c r="G302" s="160"/>
      <c r="H302" s="141"/>
      <c r="I302" s="129" t="e">
        <f>VLOOKUP(H302,Presupuesto!$B$11:$C$565,2,0)</f>
        <v>#N/A</v>
      </c>
      <c r="J302" s="98" t="str">
        <f t="shared" si="15"/>
        <v>Desarrollo del Sistema de Educación Superior</v>
      </c>
      <c r="K302" s="98" t="s">
        <v>410</v>
      </c>
    </row>
    <row r="303" spans="3:11" x14ac:dyDescent="0.25">
      <c r="C303" s="142"/>
      <c r="D303" s="150"/>
      <c r="E303" s="118"/>
      <c r="F303" s="97">
        <f t="shared" si="14"/>
        <v>0</v>
      </c>
      <c r="G303" s="160"/>
      <c r="H303" s="143"/>
      <c r="I303" s="129" t="e">
        <f>VLOOKUP(H303,Presupuesto!$B$11:$C$565,2,0)</f>
        <v>#N/A</v>
      </c>
      <c r="J303" s="98" t="str">
        <f t="shared" si="15"/>
        <v>Desarrollo del Sistema de Educación Superior</v>
      </c>
      <c r="K303" s="98" t="s">
        <v>410</v>
      </c>
    </row>
    <row r="304" spans="3:11" x14ac:dyDescent="0.25">
      <c r="C304" s="142"/>
      <c r="D304" s="150"/>
      <c r="E304" s="118"/>
      <c r="F304" s="97">
        <f t="shared" si="14"/>
        <v>0</v>
      </c>
      <c r="G304" s="160"/>
      <c r="H304" s="143"/>
      <c r="I304" s="129" t="e">
        <f>VLOOKUP(H304,Presupuesto!$B$11:$C$565,2,0)</f>
        <v>#N/A</v>
      </c>
      <c r="J304" s="98" t="str">
        <f t="shared" si="15"/>
        <v>Desarrollo del Sistema de Educación Superior</v>
      </c>
      <c r="K304" s="98" t="s">
        <v>410</v>
      </c>
    </row>
    <row r="305" spans="3:11" x14ac:dyDescent="0.25">
      <c r="C305" s="142"/>
      <c r="D305" s="150"/>
      <c r="E305" s="118"/>
      <c r="F305" s="97">
        <f t="shared" si="14"/>
        <v>0</v>
      </c>
      <c r="G305" s="160"/>
      <c r="H305" s="143"/>
      <c r="I305" s="129" t="e">
        <f>VLOOKUP(H305,Presupuesto!$B$11:$C$565,2,0)</f>
        <v>#N/A</v>
      </c>
      <c r="J305" s="98" t="str">
        <f t="shared" si="15"/>
        <v>Desarrollo del Sistema de Educación Superior</v>
      </c>
      <c r="K305" s="98" t="s">
        <v>410</v>
      </c>
    </row>
    <row r="306" spans="3:11" x14ac:dyDescent="0.25">
      <c r="C306" s="142"/>
      <c r="D306" s="150"/>
      <c r="E306" s="118"/>
      <c r="F306" s="97">
        <f t="shared" si="14"/>
        <v>0</v>
      </c>
      <c r="G306" s="160"/>
      <c r="H306" s="143"/>
      <c r="I306" s="129" t="e">
        <f>VLOOKUP(H306,Presupuesto!$B$11:$C$565,2,0)</f>
        <v>#N/A</v>
      </c>
      <c r="J306" s="98" t="str">
        <f t="shared" si="15"/>
        <v>Desarrollo del Sistema de Educación Superior</v>
      </c>
      <c r="K306" s="98" t="s">
        <v>410</v>
      </c>
    </row>
    <row r="307" spans="3:11" x14ac:dyDescent="0.25">
      <c r="C307" s="142"/>
      <c r="D307" s="150"/>
      <c r="E307" s="118"/>
      <c r="F307" s="97">
        <f t="shared" si="14"/>
        <v>0</v>
      </c>
      <c r="G307" s="160"/>
      <c r="H307" s="143"/>
      <c r="I307" s="129" t="e">
        <f>VLOOKUP(H307,Presupuesto!$B$11:$C$565,2,0)</f>
        <v>#N/A</v>
      </c>
      <c r="J307" s="98" t="str">
        <f t="shared" si="15"/>
        <v>Desarrollo del Sistema de Educación Superior</v>
      </c>
      <c r="K307" s="98" t="s">
        <v>410</v>
      </c>
    </row>
    <row r="308" spans="3:11" x14ac:dyDescent="0.25">
      <c r="C308" s="142"/>
      <c r="D308" s="150"/>
      <c r="E308" s="118"/>
      <c r="F308" s="97">
        <f t="shared" si="14"/>
        <v>0</v>
      </c>
      <c r="G308" s="160"/>
      <c r="H308" s="143"/>
      <c r="I308" s="129" t="e">
        <f>VLOOKUP(H308,Presupuesto!$B$11:$C$565,2,0)</f>
        <v>#N/A</v>
      </c>
      <c r="J308" s="98" t="str">
        <f t="shared" si="15"/>
        <v>Desarrollo del Sistema de Educación Superior</v>
      </c>
      <c r="K308" s="98" t="s">
        <v>410</v>
      </c>
    </row>
    <row r="309" spans="3:11" x14ac:dyDescent="0.25">
      <c r="C309" s="142"/>
      <c r="D309" s="150"/>
      <c r="E309" s="118"/>
      <c r="F309" s="97">
        <f t="shared" si="14"/>
        <v>0</v>
      </c>
      <c r="G309" s="160"/>
      <c r="H309" s="143"/>
      <c r="I309" s="129" t="e">
        <f>VLOOKUP(H309,Presupuesto!$B$11:$C$565,2,0)</f>
        <v>#N/A</v>
      </c>
      <c r="J309" s="98" t="str">
        <f t="shared" si="15"/>
        <v>Desarrollo del Sistema de Educación Superior</v>
      </c>
      <c r="K309" s="98" t="s">
        <v>410</v>
      </c>
    </row>
    <row r="310" spans="3:11" x14ac:dyDescent="0.25">
      <c r="C310" s="142"/>
      <c r="D310" s="150"/>
      <c r="E310" s="118"/>
      <c r="F310" s="97">
        <f t="shared" si="14"/>
        <v>0</v>
      </c>
      <c r="G310" s="160"/>
      <c r="H310" s="143"/>
      <c r="I310" s="129" t="e">
        <f>VLOOKUP(H310,Presupuesto!$B$11:$C$565,2,0)</f>
        <v>#N/A</v>
      </c>
      <c r="J310" s="98" t="str">
        <f t="shared" si="15"/>
        <v>Desarrollo del Sistema de Educación Superior</v>
      </c>
      <c r="K310" s="98" t="s">
        <v>410</v>
      </c>
    </row>
    <row r="311" spans="3:11" x14ac:dyDescent="0.25">
      <c r="C311" s="144"/>
      <c r="D311" s="150"/>
      <c r="E311" s="118"/>
      <c r="F311" s="97">
        <f t="shared" si="14"/>
        <v>0</v>
      </c>
      <c r="G311" s="160"/>
      <c r="H311" s="145"/>
      <c r="I311" s="129" t="e">
        <f>VLOOKUP(H311,Presupuesto!$B$11:$C$565,2,0)</f>
        <v>#N/A</v>
      </c>
      <c r="J311" s="98" t="str">
        <f t="shared" si="15"/>
        <v>Desarrollo del Sistema de Educación Superior</v>
      </c>
      <c r="K311" s="98" t="s">
        <v>401</v>
      </c>
    </row>
    <row r="312" spans="3:11" x14ac:dyDescent="0.25">
      <c r="C312" s="144"/>
      <c r="D312" s="150"/>
      <c r="E312" s="118"/>
      <c r="F312" s="97">
        <f t="shared" si="14"/>
        <v>0</v>
      </c>
      <c r="G312" s="160"/>
      <c r="H312" s="145"/>
      <c r="I312" s="129" t="e">
        <f>VLOOKUP(H312,Presupuesto!$B$11:$C$565,2,0)</f>
        <v>#N/A</v>
      </c>
      <c r="J312" s="98" t="str">
        <f t="shared" si="15"/>
        <v>Desarrollo del Sistema de Educación Superior</v>
      </c>
      <c r="K312" s="98" t="s">
        <v>410</v>
      </c>
    </row>
    <row r="313" spans="3:11" x14ac:dyDescent="0.25">
      <c r="C313" s="144"/>
      <c r="D313" s="150"/>
      <c r="E313" s="118"/>
      <c r="F313" s="97">
        <f t="shared" si="14"/>
        <v>0</v>
      </c>
      <c r="G313" s="160"/>
      <c r="H313" s="145"/>
      <c r="I313" s="129" t="e">
        <f>VLOOKUP(H313,Presupuesto!$B$11:$C$565,2,0)</f>
        <v>#N/A</v>
      </c>
      <c r="J313" s="98" t="str">
        <f t="shared" si="15"/>
        <v>Desarrollo del Sistema de Educación Superior</v>
      </c>
      <c r="K313" s="98" t="s">
        <v>410</v>
      </c>
    </row>
    <row r="314" spans="3:11" x14ac:dyDescent="0.25">
      <c r="C314" s="144"/>
      <c r="D314" s="150"/>
      <c r="E314" s="118"/>
      <c r="F314" s="97">
        <f t="shared" si="14"/>
        <v>0</v>
      </c>
      <c r="G314" s="160"/>
      <c r="H314" s="145"/>
      <c r="I314" s="129" t="e">
        <f>VLOOKUP(H314,Presupuesto!$B$11:$C$565,2,0)</f>
        <v>#N/A</v>
      </c>
      <c r="J314" s="98" t="str">
        <f t="shared" si="15"/>
        <v>Desarrollo del Sistema de Educación Superior</v>
      </c>
      <c r="K314" s="98" t="s">
        <v>410</v>
      </c>
    </row>
    <row r="315" spans="3:11" ht="15.75" thickBot="1" x14ac:dyDescent="0.3">
      <c r="C315" s="146"/>
      <c r="D315" s="158"/>
      <c r="E315" s="103"/>
      <c r="F315" s="105">
        <f t="shared" si="14"/>
        <v>0</v>
      </c>
      <c r="G315" s="161"/>
      <c r="H315" s="147"/>
      <c r="I315" s="131" t="e">
        <f>VLOOKUP(H315,Presupuesto!$B$11:$C$565,2,0)</f>
        <v>#N/A</v>
      </c>
      <c r="J315" s="106" t="str">
        <f t="shared" si="15"/>
        <v>Desarrollo del Sistema de Educación Superior</v>
      </c>
      <c r="K315" s="124" t="s">
        <v>392</v>
      </c>
    </row>
    <row r="317" spans="3:11" ht="15.75" thickBot="1" x14ac:dyDescent="0.3">
      <c r="F317" s="90"/>
      <c r="G317" s="89"/>
      <c r="H317" s="90"/>
      <c r="I317" s="90"/>
    </row>
    <row r="318" spans="3:11" ht="15.75" thickBot="1" x14ac:dyDescent="0.3">
      <c r="C318" s="156" t="s">
        <v>53</v>
      </c>
      <c r="D318" s="372">
        <f>SUM(F325:F359)</f>
        <v>0</v>
      </c>
      <c r="F318" s="70"/>
      <c r="G318" s="79"/>
      <c r="H318" s="70"/>
      <c r="I318" s="70"/>
    </row>
    <row r="319" spans="3:11" x14ac:dyDescent="0.25">
      <c r="C319" s="70"/>
      <c r="D319" s="31"/>
      <c r="E319" s="93"/>
      <c r="F319" s="93"/>
      <c r="G319" s="93"/>
      <c r="H319" s="76"/>
      <c r="I319" s="76"/>
      <c r="J319" s="76"/>
      <c r="K319" s="112"/>
    </row>
    <row r="320" spans="3:11" x14ac:dyDescent="0.25">
      <c r="C320" s="70"/>
      <c r="D320" s="31"/>
      <c r="E320" s="93"/>
      <c r="F320" s="93"/>
      <c r="G320" s="93"/>
      <c r="H320" s="76"/>
      <c r="I320" s="76"/>
      <c r="J320" s="76"/>
      <c r="K320" s="112"/>
    </row>
    <row r="321" spans="3:11" ht="15.75" x14ac:dyDescent="0.25">
      <c r="C321" s="201" t="s">
        <v>390</v>
      </c>
      <c r="D321" s="368"/>
      <c r="E321" s="93"/>
      <c r="F321" s="93"/>
      <c r="G321" s="93"/>
      <c r="H321" s="76"/>
      <c r="I321" s="76"/>
      <c r="J321" s="76"/>
      <c r="K321" s="112"/>
    </row>
    <row r="322" spans="3:11" ht="18.75" x14ac:dyDescent="0.25">
      <c r="C322" s="209" t="e">
        <f>IFERROR(VLOOKUP(D321,'1. Desarrollo e Innov. Curricu.'!$F:$G,2,FALSE),IFERROR(VLOOKUP(D321,'2. Investigación Científica'!$F:$G,2,FALSE),IFERROR(VLOOKUP(D321,'3. Vinculación Univ. Sociedad'!$F:$G,2,FALSE),IFERROR(VLOOKUP(D321,'4. Docencia y Profesorado Univ.'!$F:$G,2,FALSE),IFERROR(VLOOKUP(D321,'5. Estudiantes y Graduados'!$F:$G,2,FALSE),IFERROR(VLOOKUP(D321,'11. Gestion Administrativa'!$F:$G,2,FALSE),IFERROR(VLOOKUP(D321,'13. Gestión Académica'!$F:$G,2,FALSE),IFERROR(VLOOKUP(D321,'9. Asegura. de la Calid. y M'!$F:$G,2,FALSE),IFERROR(VLOOKUP(D321,'6. Gestión del Conocimiento'!$F:$G,2,FALSE),IFERROR(VLOOKUP(D321,'15. Gobernabilidad y Proceso...'!$F:$G,2,FALSE),IFERROR(VLOOKUP(D321,'12. Gestión del Talento Humano'!$F:$G,2,FALSE),IFERROR(VLOOKUP(D321,'14. Internacional... de la E.S.'!$F:$G,2,FALSE),IFERROR(VLOOKUP(D321,'10. Posgrado'!$F:$G,2,FALSE),IFERROR(VLOOKUP(D321,'17. Gestión TIC'!$F:$G,2,FALSE),IFERROR(VLOOKUP(D321,'16. Desa. del Sistema Educ.Sup.'!$F:$G,2,FALSE),IFERROR(VLOOKUP(D321,'8. Cultura de Inno. Insti...'!$F:$G,2,FALSE),VLOOKUP(D321,'7. Lo Esencial de la Reforma U.'!$F:$G,2,0)))))))))))))))))</f>
        <v>#N/A</v>
      </c>
      <c r="D322" s="31"/>
      <c r="E322" s="93"/>
      <c r="F322" s="93"/>
      <c r="G322" s="93"/>
      <c r="H322" s="76"/>
      <c r="I322" s="76"/>
      <c r="J322" s="76"/>
      <c r="K322" s="112"/>
    </row>
    <row r="323" spans="3:11" ht="15.75" thickBot="1" x14ac:dyDescent="0.3">
      <c r="F323" s="93"/>
      <c r="G323" s="76"/>
      <c r="H323" s="76"/>
      <c r="I323" s="76"/>
    </row>
    <row r="324" spans="3:11" ht="30.75" thickBot="1" x14ac:dyDescent="0.3">
      <c r="C324" s="128" t="s">
        <v>44</v>
      </c>
      <c r="D324" s="128" t="s">
        <v>55</v>
      </c>
      <c r="E324" s="135" t="s">
        <v>57</v>
      </c>
      <c r="F324" s="134" t="s">
        <v>27</v>
      </c>
      <c r="G324" s="132" t="s">
        <v>130</v>
      </c>
      <c r="H324" s="135" t="s">
        <v>46</v>
      </c>
      <c r="I324" s="132" t="s">
        <v>131</v>
      </c>
      <c r="J324" s="132" t="s">
        <v>408</v>
      </c>
      <c r="K324" s="132" t="s">
        <v>409</v>
      </c>
    </row>
    <row r="325" spans="3:11" x14ac:dyDescent="0.25">
      <c r="C325" s="219" t="s">
        <v>437</v>
      </c>
      <c r="D325" s="220"/>
      <c r="E325" s="218">
        <f>HLOOKUP(C325,$AH$2:$BU$3,2,0)</f>
        <v>620</v>
      </c>
      <c r="F325" s="97">
        <f t="shared" ref="F325:F359" si="16">D325*E325</f>
        <v>0</v>
      </c>
      <c r="G325" s="160"/>
      <c r="H325" s="141"/>
      <c r="I325" s="129" t="e">
        <f>VLOOKUP(H325,Presupuesto!$B$11:$C$565,2,0)</f>
        <v>#N/A</v>
      </c>
      <c r="J325" s="217" t="s">
        <v>1477</v>
      </c>
      <c r="K325" s="98" t="s">
        <v>392</v>
      </c>
    </row>
    <row r="326" spans="3:11" x14ac:dyDescent="0.25">
      <c r="C326" s="140"/>
      <c r="D326" s="157"/>
      <c r="E326" s="123"/>
      <c r="F326" s="97">
        <f t="shared" si="16"/>
        <v>0</v>
      </c>
      <c r="G326" s="160"/>
      <c r="H326" s="141"/>
      <c r="I326" s="129" t="e">
        <f>VLOOKUP(H326,Presupuesto!$B$11:$C$565,2,0)</f>
        <v>#N/A</v>
      </c>
      <c r="J326" s="98" t="str">
        <f>$J$325</f>
        <v>Desarrollo del Sistema de Educación Superior</v>
      </c>
      <c r="K326" s="98" t="s">
        <v>410</v>
      </c>
    </row>
    <row r="327" spans="3:11" x14ac:dyDescent="0.25">
      <c r="C327" s="140"/>
      <c r="D327" s="157"/>
      <c r="E327" s="123"/>
      <c r="F327" s="97">
        <f t="shared" si="16"/>
        <v>0</v>
      </c>
      <c r="G327" s="160"/>
      <c r="H327" s="141"/>
      <c r="I327" s="129" t="e">
        <f>VLOOKUP(H327,Presupuesto!$B$11:$C$565,2,0)</f>
        <v>#N/A</v>
      </c>
      <c r="J327" s="98" t="str">
        <f t="shared" ref="J327:J359" si="17">$J$325</f>
        <v>Desarrollo del Sistema de Educación Superior</v>
      </c>
      <c r="K327" s="98" t="s">
        <v>410</v>
      </c>
    </row>
    <row r="328" spans="3:11" x14ac:dyDescent="0.25">
      <c r="C328" s="140"/>
      <c r="D328" s="157"/>
      <c r="E328" s="123"/>
      <c r="F328" s="97">
        <f t="shared" si="16"/>
        <v>0</v>
      </c>
      <c r="G328" s="160"/>
      <c r="H328" s="141"/>
      <c r="I328" s="129" t="e">
        <f>VLOOKUP(H328,Presupuesto!$B$11:$C$565,2,0)</f>
        <v>#N/A</v>
      </c>
      <c r="J328" s="98" t="str">
        <f t="shared" si="17"/>
        <v>Desarrollo del Sistema de Educación Superior</v>
      </c>
      <c r="K328" s="98" t="s">
        <v>410</v>
      </c>
    </row>
    <row r="329" spans="3:11" x14ac:dyDescent="0.25">
      <c r="C329" s="140"/>
      <c r="D329" s="157"/>
      <c r="E329" s="123"/>
      <c r="F329" s="97">
        <f t="shared" si="16"/>
        <v>0</v>
      </c>
      <c r="G329" s="160"/>
      <c r="H329" s="141"/>
      <c r="I329" s="129" t="e">
        <f>VLOOKUP(H329,Presupuesto!$B$11:$C$565,2,0)</f>
        <v>#N/A</v>
      </c>
      <c r="J329" s="98" t="str">
        <f t="shared" si="17"/>
        <v>Desarrollo del Sistema de Educación Superior</v>
      </c>
      <c r="K329" s="98" t="s">
        <v>410</v>
      </c>
    </row>
    <row r="330" spans="3:11" x14ac:dyDescent="0.25">
      <c r="C330" s="140"/>
      <c r="D330" s="157"/>
      <c r="E330" s="123"/>
      <c r="F330" s="97">
        <f t="shared" si="16"/>
        <v>0</v>
      </c>
      <c r="G330" s="160"/>
      <c r="H330" s="141"/>
      <c r="I330" s="129" t="e">
        <f>VLOOKUP(H330,Presupuesto!$B$11:$C$565,2,0)</f>
        <v>#N/A</v>
      </c>
      <c r="J330" s="98" t="str">
        <f t="shared" si="17"/>
        <v>Desarrollo del Sistema de Educación Superior</v>
      </c>
      <c r="K330" s="98" t="s">
        <v>399</v>
      </c>
    </row>
    <row r="331" spans="3:11" x14ac:dyDescent="0.25">
      <c r="C331" s="140"/>
      <c r="D331" s="157"/>
      <c r="E331" s="123"/>
      <c r="F331" s="97">
        <f t="shared" si="16"/>
        <v>0</v>
      </c>
      <c r="G331" s="160"/>
      <c r="H331" s="141"/>
      <c r="I331" s="129" t="e">
        <f>VLOOKUP(H331,Presupuesto!$B$11:$C$565,2,0)</f>
        <v>#N/A</v>
      </c>
      <c r="J331" s="98" t="str">
        <f t="shared" si="17"/>
        <v>Desarrollo del Sistema de Educación Superior</v>
      </c>
      <c r="K331" s="98" t="s">
        <v>410</v>
      </c>
    </row>
    <row r="332" spans="3:11" x14ac:dyDescent="0.25">
      <c r="C332" s="140"/>
      <c r="D332" s="157"/>
      <c r="E332" s="123"/>
      <c r="F332" s="97">
        <f t="shared" si="16"/>
        <v>0</v>
      </c>
      <c r="G332" s="160"/>
      <c r="H332" s="141"/>
      <c r="I332" s="129" t="e">
        <f>VLOOKUP(H332,Presupuesto!$B$11:$C$565,2,0)</f>
        <v>#N/A</v>
      </c>
      <c r="J332" s="98" t="str">
        <f t="shared" si="17"/>
        <v>Desarrollo del Sistema de Educación Superior</v>
      </c>
      <c r="K332" s="98" t="s">
        <v>410</v>
      </c>
    </row>
    <row r="333" spans="3:11" x14ac:dyDescent="0.25">
      <c r="C333" s="140"/>
      <c r="D333" s="157"/>
      <c r="E333" s="123"/>
      <c r="F333" s="97">
        <f t="shared" si="16"/>
        <v>0</v>
      </c>
      <c r="G333" s="160"/>
      <c r="H333" s="141"/>
      <c r="I333" s="129" t="e">
        <f>VLOOKUP(H333,Presupuesto!$B$11:$C$565,2,0)</f>
        <v>#N/A</v>
      </c>
      <c r="J333" s="98" t="str">
        <f t="shared" si="17"/>
        <v>Desarrollo del Sistema de Educación Superior</v>
      </c>
      <c r="K333" s="98" t="s">
        <v>410</v>
      </c>
    </row>
    <row r="334" spans="3:11" x14ac:dyDescent="0.25">
      <c r="C334" s="140"/>
      <c r="D334" s="157"/>
      <c r="E334" s="123"/>
      <c r="F334" s="97">
        <f t="shared" si="16"/>
        <v>0</v>
      </c>
      <c r="G334" s="160"/>
      <c r="H334" s="141"/>
      <c r="I334" s="129" t="e">
        <f>VLOOKUP(H334,Presupuesto!$B$11:$C$565,2,0)</f>
        <v>#N/A</v>
      </c>
      <c r="J334" s="98" t="str">
        <f t="shared" si="17"/>
        <v>Desarrollo del Sistema de Educación Superior</v>
      </c>
      <c r="K334" s="98" t="s">
        <v>410</v>
      </c>
    </row>
    <row r="335" spans="3:11" x14ac:dyDescent="0.25">
      <c r="C335" s="140"/>
      <c r="D335" s="157"/>
      <c r="E335" s="123"/>
      <c r="F335" s="97">
        <f t="shared" si="16"/>
        <v>0</v>
      </c>
      <c r="G335" s="160"/>
      <c r="H335" s="141"/>
      <c r="I335" s="129" t="e">
        <f>VLOOKUP(H335,Presupuesto!$B$11:$C$565,2,0)</f>
        <v>#N/A</v>
      </c>
      <c r="J335" s="98" t="str">
        <f t="shared" si="17"/>
        <v>Desarrollo del Sistema de Educación Superior</v>
      </c>
      <c r="K335" s="98" t="s">
        <v>410</v>
      </c>
    </row>
    <row r="336" spans="3:11" x14ac:dyDescent="0.25">
      <c r="C336" s="140"/>
      <c r="D336" s="157"/>
      <c r="E336" s="123"/>
      <c r="F336" s="97">
        <f t="shared" si="16"/>
        <v>0</v>
      </c>
      <c r="G336" s="160"/>
      <c r="H336" s="141"/>
      <c r="I336" s="129" t="e">
        <f>VLOOKUP(H336,Presupuesto!$B$11:$C$565,2,0)</f>
        <v>#N/A</v>
      </c>
      <c r="J336" s="98" t="str">
        <f t="shared" si="17"/>
        <v>Desarrollo del Sistema de Educación Superior</v>
      </c>
      <c r="K336" s="98" t="s">
        <v>410</v>
      </c>
    </row>
    <row r="337" spans="3:11" x14ac:dyDescent="0.25">
      <c r="C337" s="140"/>
      <c r="D337" s="157"/>
      <c r="E337" s="123"/>
      <c r="F337" s="97">
        <f t="shared" si="16"/>
        <v>0</v>
      </c>
      <c r="G337" s="160"/>
      <c r="H337" s="141"/>
      <c r="I337" s="129" t="e">
        <f>VLOOKUP(H337,Presupuesto!$B$11:$C$565,2,0)</f>
        <v>#N/A</v>
      </c>
      <c r="J337" s="98" t="str">
        <f t="shared" si="17"/>
        <v>Desarrollo del Sistema de Educación Superior</v>
      </c>
      <c r="K337" s="98" t="s">
        <v>410</v>
      </c>
    </row>
    <row r="338" spans="3:11" x14ac:dyDescent="0.25">
      <c r="C338" s="140"/>
      <c r="D338" s="157"/>
      <c r="E338" s="123"/>
      <c r="F338" s="97">
        <f t="shared" si="16"/>
        <v>0</v>
      </c>
      <c r="G338" s="160"/>
      <c r="H338" s="141"/>
      <c r="I338" s="129" t="e">
        <f>VLOOKUP(H338,Presupuesto!$B$11:$C$565,2,0)</f>
        <v>#N/A</v>
      </c>
      <c r="J338" s="98" t="str">
        <f t="shared" si="17"/>
        <v>Desarrollo del Sistema de Educación Superior</v>
      </c>
      <c r="K338" s="98" t="s">
        <v>410</v>
      </c>
    </row>
    <row r="339" spans="3:11" x14ac:dyDescent="0.25">
      <c r="C339" s="140"/>
      <c r="D339" s="157"/>
      <c r="E339" s="123"/>
      <c r="F339" s="97">
        <f t="shared" si="16"/>
        <v>0</v>
      </c>
      <c r="G339" s="160"/>
      <c r="H339" s="141"/>
      <c r="I339" s="129" t="e">
        <f>VLOOKUP(H339,Presupuesto!$B$11:$C$565,2,0)</f>
        <v>#N/A</v>
      </c>
      <c r="J339" s="98" t="str">
        <f t="shared" si="17"/>
        <v>Desarrollo del Sistema de Educación Superior</v>
      </c>
      <c r="K339" s="98" t="s">
        <v>410</v>
      </c>
    </row>
    <row r="340" spans="3:11" x14ac:dyDescent="0.25">
      <c r="C340" s="140"/>
      <c r="D340" s="157"/>
      <c r="E340" s="123"/>
      <c r="F340" s="97">
        <f t="shared" si="16"/>
        <v>0</v>
      </c>
      <c r="G340" s="160"/>
      <c r="H340" s="141"/>
      <c r="I340" s="129" t="e">
        <f>VLOOKUP(H340,Presupuesto!$B$11:$C$565,2,0)</f>
        <v>#N/A</v>
      </c>
      <c r="J340" s="98" t="str">
        <f t="shared" si="17"/>
        <v>Desarrollo del Sistema de Educación Superior</v>
      </c>
      <c r="K340" s="98" t="s">
        <v>410</v>
      </c>
    </row>
    <row r="341" spans="3:11" x14ac:dyDescent="0.25">
      <c r="C341" s="140"/>
      <c r="D341" s="157"/>
      <c r="E341" s="123"/>
      <c r="F341" s="97">
        <f t="shared" si="16"/>
        <v>0</v>
      </c>
      <c r="G341" s="160"/>
      <c r="H341" s="141"/>
      <c r="I341" s="129" t="e">
        <f>VLOOKUP(H341,Presupuesto!$B$11:$C$565,2,0)</f>
        <v>#N/A</v>
      </c>
      <c r="J341" s="98" t="str">
        <f t="shared" si="17"/>
        <v>Desarrollo del Sistema de Educación Superior</v>
      </c>
      <c r="K341" s="98" t="s">
        <v>410</v>
      </c>
    </row>
    <row r="342" spans="3:11" x14ac:dyDescent="0.25">
      <c r="C342" s="140"/>
      <c r="D342" s="157"/>
      <c r="E342" s="123"/>
      <c r="F342" s="97">
        <f t="shared" si="16"/>
        <v>0</v>
      </c>
      <c r="G342" s="160"/>
      <c r="H342" s="141"/>
      <c r="I342" s="129" t="e">
        <f>VLOOKUP(H342,Presupuesto!$B$11:$C$565,2,0)</f>
        <v>#N/A</v>
      </c>
      <c r="J342" s="98" t="str">
        <f t="shared" si="17"/>
        <v>Desarrollo del Sistema de Educación Superior</v>
      </c>
      <c r="K342" s="98" t="s">
        <v>410</v>
      </c>
    </row>
    <row r="343" spans="3:11" x14ac:dyDescent="0.25">
      <c r="C343" s="140"/>
      <c r="D343" s="157"/>
      <c r="E343" s="123"/>
      <c r="F343" s="97">
        <f t="shared" si="16"/>
        <v>0</v>
      </c>
      <c r="G343" s="160"/>
      <c r="H343" s="141"/>
      <c r="I343" s="129" t="e">
        <f>VLOOKUP(H343,Presupuesto!$B$11:$C$565,2,0)</f>
        <v>#N/A</v>
      </c>
      <c r="J343" s="98" t="str">
        <f t="shared" si="17"/>
        <v>Desarrollo del Sistema de Educación Superior</v>
      </c>
      <c r="K343" s="98" t="s">
        <v>410</v>
      </c>
    </row>
    <row r="344" spans="3:11" x14ac:dyDescent="0.25">
      <c r="C344" s="140"/>
      <c r="D344" s="157"/>
      <c r="E344" s="123"/>
      <c r="F344" s="97">
        <f t="shared" si="16"/>
        <v>0</v>
      </c>
      <c r="G344" s="160"/>
      <c r="H344" s="141"/>
      <c r="I344" s="129" t="e">
        <f>VLOOKUP(H344,Presupuesto!$B$11:$C$565,2,0)</f>
        <v>#N/A</v>
      </c>
      <c r="J344" s="98" t="str">
        <f t="shared" si="17"/>
        <v>Desarrollo del Sistema de Educación Superior</v>
      </c>
      <c r="K344" s="98" t="s">
        <v>410</v>
      </c>
    </row>
    <row r="345" spans="3:11" x14ac:dyDescent="0.25">
      <c r="C345" s="140"/>
      <c r="D345" s="157"/>
      <c r="E345" s="123"/>
      <c r="F345" s="97">
        <f t="shared" si="16"/>
        <v>0</v>
      </c>
      <c r="G345" s="160"/>
      <c r="H345" s="141"/>
      <c r="I345" s="129" t="e">
        <f>VLOOKUP(H345,Presupuesto!$B$11:$C$565,2,0)</f>
        <v>#N/A</v>
      </c>
      <c r="J345" s="98" t="str">
        <f t="shared" si="17"/>
        <v>Desarrollo del Sistema de Educación Superior</v>
      </c>
      <c r="K345" s="98" t="s">
        <v>410</v>
      </c>
    </row>
    <row r="346" spans="3:11" x14ac:dyDescent="0.25">
      <c r="C346" s="140"/>
      <c r="D346" s="157"/>
      <c r="E346" s="123"/>
      <c r="F346" s="97">
        <f t="shared" si="16"/>
        <v>0</v>
      </c>
      <c r="G346" s="160"/>
      <c r="H346" s="141"/>
      <c r="I346" s="129" t="e">
        <f>VLOOKUP(H346,Presupuesto!$B$11:$C$565,2,0)</f>
        <v>#N/A</v>
      </c>
      <c r="J346" s="98" t="str">
        <f t="shared" si="17"/>
        <v>Desarrollo del Sistema de Educación Superior</v>
      </c>
      <c r="K346" s="98" t="s">
        <v>410</v>
      </c>
    </row>
    <row r="347" spans="3:11" x14ac:dyDescent="0.25">
      <c r="C347" s="142"/>
      <c r="D347" s="150"/>
      <c r="E347" s="118"/>
      <c r="F347" s="97">
        <f t="shared" si="16"/>
        <v>0</v>
      </c>
      <c r="G347" s="160"/>
      <c r="H347" s="143"/>
      <c r="I347" s="129" t="e">
        <f>VLOOKUP(H347,Presupuesto!$B$11:$C$565,2,0)</f>
        <v>#N/A</v>
      </c>
      <c r="J347" s="98" t="str">
        <f t="shared" si="17"/>
        <v>Desarrollo del Sistema de Educación Superior</v>
      </c>
      <c r="K347" s="98" t="s">
        <v>410</v>
      </c>
    </row>
    <row r="348" spans="3:11" x14ac:dyDescent="0.25">
      <c r="C348" s="142"/>
      <c r="D348" s="150"/>
      <c r="E348" s="118"/>
      <c r="F348" s="97">
        <f t="shared" si="16"/>
        <v>0</v>
      </c>
      <c r="G348" s="160"/>
      <c r="H348" s="143"/>
      <c r="I348" s="129" t="e">
        <f>VLOOKUP(H348,Presupuesto!$B$11:$C$565,2,0)</f>
        <v>#N/A</v>
      </c>
      <c r="J348" s="98" t="str">
        <f t="shared" si="17"/>
        <v>Desarrollo del Sistema de Educación Superior</v>
      </c>
      <c r="K348" s="98" t="s">
        <v>410</v>
      </c>
    </row>
    <row r="349" spans="3:11" x14ac:dyDescent="0.25">
      <c r="C349" s="142"/>
      <c r="D349" s="150"/>
      <c r="E349" s="118"/>
      <c r="F349" s="97">
        <f t="shared" si="16"/>
        <v>0</v>
      </c>
      <c r="G349" s="160"/>
      <c r="H349" s="143"/>
      <c r="I349" s="129" t="e">
        <f>VLOOKUP(H349,Presupuesto!$B$11:$C$565,2,0)</f>
        <v>#N/A</v>
      </c>
      <c r="J349" s="98" t="str">
        <f t="shared" si="17"/>
        <v>Desarrollo del Sistema de Educación Superior</v>
      </c>
      <c r="K349" s="98" t="s">
        <v>410</v>
      </c>
    </row>
    <row r="350" spans="3:11" x14ac:dyDescent="0.25">
      <c r="C350" s="142"/>
      <c r="D350" s="150"/>
      <c r="E350" s="118"/>
      <c r="F350" s="97">
        <f t="shared" si="16"/>
        <v>0</v>
      </c>
      <c r="G350" s="160"/>
      <c r="H350" s="143"/>
      <c r="I350" s="129" t="e">
        <f>VLOOKUP(H350,Presupuesto!$B$11:$C$565,2,0)</f>
        <v>#N/A</v>
      </c>
      <c r="J350" s="98" t="str">
        <f t="shared" si="17"/>
        <v>Desarrollo del Sistema de Educación Superior</v>
      </c>
      <c r="K350" s="98" t="s">
        <v>410</v>
      </c>
    </row>
    <row r="351" spans="3:11" x14ac:dyDescent="0.25">
      <c r="C351" s="142"/>
      <c r="D351" s="150"/>
      <c r="E351" s="118"/>
      <c r="F351" s="97">
        <f t="shared" si="16"/>
        <v>0</v>
      </c>
      <c r="G351" s="160"/>
      <c r="H351" s="143"/>
      <c r="I351" s="129" t="e">
        <f>VLOOKUP(H351,Presupuesto!$B$11:$C$565,2,0)</f>
        <v>#N/A</v>
      </c>
      <c r="J351" s="98" t="str">
        <f t="shared" si="17"/>
        <v>Desarrollo del Sistema de Educación Superior</v>
      </c>
      <c r="K351" s="98" t="s">
        <v>410</v>
      </c>
    </row>
    <row r="352" spans="3:11" x14ac:dyDescent="0.25">
      <c r="C352" s="142"/>
      <c r="D352" s="150"/>
      <c r="E352" s="118"/>
      <c r="F352" s="97">
        <f t="shared" si="16"/>
        <v>0</v>
      </c>
      <c r="G352" s="160"/>
      <c r="H352" s="143"/>
      <c r="I352" s="129" t="e">
        <f>VLOOKUP(H352,Presupuesto!$B$11:$C$565,2,0)</f>
        <v>#N/A</v>
      </c>
      <c r="J352" s="98" t="str">
        <f t="shared" si="17"/>
        <v>Desarrollo del Sistema de Educación Superior</v>
      </c>
      <c r="K352" s="98" t="s">
        <v>410</v>
      </c>
    </row>
    <row r="353" spans="3:11" x14ac:dyDescent="0.25">
      <c r="C353" s="142"/>
      <c r="D353" s="150"/>
      <c r="E353" s="118"/>
      <c r="F353" s="97">
        <f t="shared" si="16"/>
        <v>0</v>
      </c>
      <c r="G353" s="160"/>
      <c r="H353" s="143"/>
      <c r="I353" s="129" t="e">
        <f>VLOOKUP(H353,Presupuesto!$B$11:$C$565,2,0)</f>
        <v>#N/A</v>
      </c>
      <c r="J353" s="98" t="str">
        <f t="shared" si="17"/>
        <v>Desarrollo del Sistema de Educación Superior</v>
      </c>
      <c r="K353" s="98" t="s">
        <v>410</v>
      </c>
    </row>
    <row r="354" spans="3:11" x14ac:dyDescent="0.25">
      <c r="C354" s="142"/>
      <c r="D354" s="150"/>
      <c r="E354" s="118"/>
      <c r="F354" s="97">
        <f t="shared" si="16"/>
        <v>0</v>
      </c>
      <c r="G354" s="160"/>
      <c r="H354" s="143"/>
      <c r="I354" s="129" t="e">
        <f>VLOOKUP(H354,Presupuesto!$B$11:$C$565,2,0)</f>
        <v>#N/A</v>
      </c>
      <c r="J354" s="98" t="str">
        <f t="shared" si="17"/>
        <v>Desarrollo del Sistema de Educación Superior</v>
      </c>
      <c r="K354" s="98" t="s">
        <v>410</v>
      </c>
    </row>
    <row r="355" spans="3:11" x14ac:dyDescent="0.25">
      <c r="C355" s="144"/>
      <c r="D355" s="150"/>
      <c r="E355" s="118"/>
      <c r="F355" s="97">
        <f t="shared" si="16"/>
        <v>0</v>
      </c>
      <c r="G355" s="160"/>
      <c r="H355" s="145"/>
      <c r="I355" s="129" t="e">
        <f>VLOOKUP(H355,Presupuesto!$B$11:$C$565,2,0)</f>
        <v>#N/A</v>
      </c>
      <c r="J355" s="98" t="str">
        <f t="shared" si="17"/>
        <v>Desarrollo del Sistema de Educación Superior</v>
      </c>
      <c r="K355" s="98" t="s">
        <v>401</v>
      </c>
    </row>
    <row r="356" spans="3:11" x14ac:dyDescent="0.25">
      <c r="C356" s="144"/>
      <c r="D356" s="150"/>
      <c r="E356" s="118"/>
      <c r="F356" s="97">
        <f t="shared" si="16"/>
        <v>0</v>
      </c>
      <c r="G356" s="160"/>
      <c r="H356" s="145"/>
      <c r="I356" s="129" t="e">
        <f>VLOOKUP(H356,Presupuesto!$B$11:$C$565,2,0)</f>
        <v>#N/A</v>
      </c>
      <c r="J356" s="98" t="str">
        <f t="shared" si="17"/>
        <v>Desarrollo del Sistema de Educación Superior</v>
      </c>
      <c r="K356" s="98" t="s">
        <v>410</v>
      </c>
    </row>
    <row r="357" spans="3:11" x14ac:dyDescent="0.25">
      <c r="C357" s="144"/>
      <c r="D357" s="150"/>
      <c r="E357" s="118"/>
      <c r="F357" s="97">
        <f t="shared" si="16"/>
        <v>0</v>
      </c>
      <c r="G357" s="160"/>
      <c r="H357" s="145"/>
      <c r="I357" s="129" t="e">
        <f>VLOOKUP(H357,Presupuesto!$B$11:$C$565,2,0)</f>
        <v>#N/A</v>
      </c>
      <c r="J357" s="98" t="str">
        <f t="shared" si="17"/>
        <v>Desarrollo del Sistema de Educación Superior</v>
      </c>
      <c r="K357" s="98" t="s">
        <v>410</v>
      </c>
    </row>
    <row r="358" spans="3:11" x14ac:dyDescent="0.25">
      <c r="C358" s="144"/>
      <c r="D358" s="150"/>
      <c r="E358" s="118"/>
      <c r="F358" s="97">
        <f t="shared" si="16"/>
        <v>0</v>
      </c>
      <c r="G358" s="160"/>
      <c r="H358" s="145"/>
      <c r="I358" s="129" t="e">
        <f>VLOOKUP(H358,Presupuesto!$B$11:$C$565,2,0)</f>
        <v>#N/A</v>
      </c>
      <c r="J358" s="98" t="str">
        <f t="shared" si="17"/>
        <v>Desarrollo del Sistema de Educación Superior</v>
      </c>
      <c r="K358" s="98" t="s">
        <v>410</v>
      </c>
    </row>
    <row r="359" spans="3:11" ht="15.75" thickBot="1" x14ac:dyDescent="0.3">
      <c r="C359" s="146"/>
      <c r="D359" s="158"/>
      <c r="E359" s="103"/>
      <c r="F359" s="105">
        <f t="shared" si="16"/>
        <v>0</v>
      </c>
      <c r="G359" s="161"/>
      <c r="H359" s="147"/>
      <c r="I359" s="131" t="e">
        <f>VLOOKUP(H359,Presupuesto!$B$11:$C$565,2,0)</f>
        <v>#N/A</v>
      </c>
      <c r="J359" s="106" t="str">
        <f t="shared" si="17"/>
        <v>Desarrollo del Sistema de Educación Superior</v>
      </c>
      <c r="K359" s="124" t="s">
        <v>392</v>
      </c>
    </row>
    <row r="362" spans="3:11" ht="15.75" thickBot="1" x14ac:dyDescent="0.3"/>
    <row r="363" spans="3:11" ht="15.75" thickBot="1" x14ac:dyDescent="0.3">
      <c r="C363" s="156" t="s">
        <v>53</v>
      </c>
      <c r="D363" s="372">
        <f>SUM(F370:F404)</f>
        <v>0</v>
      </c>
      <c r="F363" s="70"/>
      <c r="G363" s="79"/>
      <c r="H363" s="70"/>
      <c r="I363" s="70"/>
    </row>
    <row r="364" spans="3:11" x14ac:dyDescent="0.25">
      <c r="C364" s="70"/>
      <c r="D364" s="31"/>
      <c r="E364" s="93"/>
      <c r="F364" s="93"/>
      <c r="G364" s="93"/>
      <c r="H364" s="76"/>
      <c r="I364" s="76"/>
      <c r="J364" s="76"/>
      <c r="K364" s="112"/>
    </row>
    <row r="365" spans="3:11" x14ac:dyDescent="0.25">
      <c r="C365" s="70"/>
      <c r="D365" s="31"/>
      <c r="E365" s="93"/>
      <c r="F365" s="93"/>
      <c r="G365" s="93"/>
      <c r="H365" s="76"/>
      <c r="I365" s="76"/>
      <c r="J365" s="76"/>
      <c r="K365" s="112"/>
    </row>
    <row r="366" spans="3:11" ht="15.75" x14ac:dyDescent="0.25">
      <c r="C366" s="201" t="s">
        <v>390</v>
      </c>
      <c r="D366" s="368"/>
      <c r="E366" s="93"/>
      <c r="F366" s="93"/>
      <c r="G366" s="93"/>
      <c r="H366" s="76"/>
      <c r="I366" s="76"/>
      <c r="J366" s="76"/>
      <c r="K366" s="112"/>
    </row>
    <row r="367" spans="3:11" ht="18.75" x14ac:dyDescent="0.25">
      <c r="C367" s="209" t="e">
        <f>IFERROR(VLOOKUP(D366,'1. Desarrollo e Innov. Curricu.'!$F:$G,2,FALSE),IFERROR(VLOOKUP(D366,'2. Investigación Científica'!$F:$G,2,FALSE),IFERROR(VLOOKUP(D366,'3. Vinculación Univ. Sociedad'!$F:$G,2,FALSE),IFERROR(VLOOKUP(D366,'4. Docencia y Profesorado Univ.'!$F:$G,2,FALSE),IFERROR(VLOOKUP(D366,'5. Estudiantes y Graduados'!$F:$G,2,FALSE),IFERROR(VLOOKUP(D366,'11. Gestion Administrativa'!$F:$G,2,FALSE),IFERROR(VLOOKUP(D366,'13. Gestión Académica'!$F:$G,2,FALSE),IFERROR(VLOOKUP(D366,'9. Asegura. de la Calid. y M'!$F:$G,2,FALSE),IFERROR(VLOOKUP(D366,'6. Gestión del Conocimiento'!$F:$G,2,FALSE),IFERROR(VLOOKUP(D366,'15. Gobernabilidad y Proceso...'!$F:$G,2,FALSE),IFERROR(VLOOKUP(D366,'12. Gestión del Talento Humano'!$F:$G,2,FALSE),IFERROR(VLOOKUP(D366,'14. Internacional... de la E.S.'!$F:$G,2,FALSE),IFERROR(VLOOKUP(D366,'10. Posgrado'!$F:$G,2,FALSE),IFERROR(VLOOKUP(D366,'17. Gestión TIC'!$F:$G,2,FALSE),IFERROR(VLOOKUP(D366,'16. Desa. del Sistema Educ.Sup.'!$F:$G,2,FALSE),IFERROR(VLOOKUP(D366,'8. Cultura de Inno. Insti...'!$F:$G,2,FALSE),VLOOKUP(D366,'7. Lo Esencial de la Reforma U.'!$F:$G,2,0)))))))))))))))))</f>
        <v>#N/A</v>
      </c>
      <c r="D367" s="31"/>
      <c r="E367" s="93"/>
      <c r="F367" s="93"/>
      <c r="G367" s="93"/>
      <c r="H367" s="76"/>
      <c r="I367" s="76"/>
      <c r="J367" s="76"/>
      <c r="K367" s="112"/>
    </row>
    <row r="368" spans="3:11" ht="15.75" thickBot="1" x14ac:dyDescent="0.3">
      <c r="F368" s="93"/>
      <c r="G368" s="76"/>
      <c r="H368" s="76"/>
      <c r="I368" s="76"/>
    </row>
    <row r="369" spans="3:11" ht="30.75" thickBot="1" x14ac:dyDescent="0.3">
      <c r="C369" s="128" t="s">
        <v>44</v>
      </c>
      <c r="D369" s="128" t="s">
        <v>55</v>
      </c>
      <c r="E369" s="135" t="s">
        <v>57</v>
      </c>
      <c r="F369" s="134" t="s">
        <v>27</v>
      </c>
      <c r="G369" s="132" t="s">
        <v>130</v>
      </c>
      <c r="H369" s="135" t="s">
        <v>46</v>
      </c>
      <c r="I369" s="132" t="s">
        <v>131</v>
      </c>
      <c r="J369" s="132" t="s">
        <v>408</v>
      </c>
      <c r="K369" s="132" t="s">
        <v>409</v>
      </c>
    </row>
    <row r="370" spans="3:11" x14ac:dyDescent="0.25">
      <c r="C370" s="219" t="s">
        <v>437</v>
      </c>
      <c r="D370" s="220"/>
      <c r="E370" s="218">
        <f>HLOOKUP(C370,$AH$2:$BU$3,2,0)</f>
        <v>620</v>
      </c>
      <c r="F370" s="97">
        <f t="shared" ref="F370:F404" si="18">D370*E370</f>
        <v>0</v>
      </c>
      <c r="G370" s="160"/>
      <c r="H370" s="141"/>
      <c r="I370" s="129" t="e">
        <f>VLOOKUP(H370,Presupuesto!$B$11:$C$565,2,0)</f>
        <v>#N/A</v>
      </c>
      <c r="J370" s="217" t="s">
        <v>1477</v>
      </c>
      <c r="K370" s="98" t="s">
        <v>392</v>
      </c>
    </row>
    <row r="371" spans="3:11" x14ac:dyDescent="0.25">
      <c r="C371" s="140"/>
      <c r="D371" s="157"/>
      <c r="E371" s="123"/>
      <c r="F371" s="97">
        <f t="shared" si="18"/>
        <v>0</v>
      </c>
      <c r="G371" s="160"/>
      <c r="H371" s="141"/>
      <c r="I371" s="129" t="e">
        <f>VLOOKUP(H371,Presupuesto!$B$11:$C$565,2,0)</f>
        <v>#N/A</v>
      </c>
      <c r="J371" s="98" t="str">
        <f>$J$370</f>
        <v>Desarrollo del Sistema de Educación Superior</v>
      </c>
      <c r="K371" s="98" t="s">
        <v>410</v>
      </c>
    </row>
    <row r="372" spans="3:11" x14ac:dyDescent="0.25">
      <c r="C372" s="140"/>
      <c r="D372" s="157"/>
      <c r="E372" s="123"/>
      <c r="F372" s="97">
        <f t="shared" si="18"/>
        <v>0</v>
      </c>
      <c r="G372" s="160"/>
      <c r="H372" s="141"/>
      <c r="I372" s="129" t="e">
        <f>VLOOKUP(H372,Presupuesto!$B$11:$C$565,2,0)</f>
        <v>#N/A</v>
      </c>
      <c r="J372" s="98" t="str">
        <f t="shared" ref="J372:J404" si="19">$J$370</f>
        <v>Desarrollo del Sistema de Educación Superior</v>
      </c>
      <c r="K372" s="98" t="s">
        <v>410</v>
      </c>
    </row>
    <row r="373" spans="3:11" x14ac:dyDescent="0.25">
      <c r="C373" s="140"/>
      <c r="D373" s="157"/>
      <c r="E373" s="123"/>
      <c r="F373" s="97">
        <f t="shared" si="18"/>
        <v>0</v>
      </c>
      <c r="G373" s="160"/>
      <c r="H373" s="141"/>
      <c r="I373" s="129" t="e">
        <f>VLOOKUP(H373,Presupuesto!$B$11:$C$565,2,0)</f>
        <v>#N/A</v>
      </c>
      <c r="J373" s="98" t="str">
        <f t="shared" si="19"/>
        <v>Desarrollo del Sistema de Educación Superior</v>
      </c>
      <c r="K373" s="98" t="s">
        <v>410</v>
      </c>
    </row>
    <row r="374" spans="3:11" x14ac:dyDescent="0.25">
      <c r="C374" s="140"/>
      <c r="D374" s="157"/>
      <c r="E374" s="123"/>
      <c r="F374" s="97">
        <f t="shared" si="18"/>
        <v>0</v>
      </c>
      <c r="G374" s="160"/>
      <c r="H374" s="141"/>
      <c r="I374" s="129" t="e">
        <f>VLOOKUP(H374,Presupuesto!$B$11:$C$565,2,0)</f>
        <v>#N/A</v>
      </c>
      <c r="J374" s="98" t="str">
        <f t="shared" si="19"/>
        <v>Desarrollo del Sistema de Educación Superior</v>
      </c>
      <c r="K374" s="98" t="s">
        <v>410</v>
      </c>
    </row>
    <row r="375" spans="3:11" x14ac:dyDescent="0.25">
      <c r="C375" s="140"/>
      <c r="D375" s="157"/>
      <c r="E375" s="123"/>
      <c r="F375" s="97">
        <f t="shared" si="18"/>
        <v>0</v>
      </c>
      <c r="G375" s="160"/>
      <c r="H375" s="141"/>
      <c r="I375" s="129" t="e">
        <f>VLOOKUP(H375,Presupuesto!$B$11:$C$565,2,0)</f>
        <v>#N/A</v>
      </c>
      <c r="J375" s="98" t="str">
        <f t="shared" si="19"/>
        <v>Desarrollo del Sistema de Educación Superior</v>
      </c>
      <c r="K375" s="98" t="s">
        <v>399</v>
      </c>
    </row>
    <row r="376" spans="3:11" x14ac:dyDescent="0.25">
      <c r="C376" s="140"/>
      <c r="D376" s="157"/>
      <c r="E376" s="123"/>
      <c r="F376" s="97">
        <f t="shared" si="18"/>
        <v>0</v>
      </c>
      <c r="G376" s="160"/>
      <c r="H376" s="141"/>
      <c r="I376" s="129" t="e">
        <f>VLOOKUP(H376,Presupuesto!$B$11:$C$565,2,0)</f>
        <v>#N/A</v>
      </c>
      <c r="J376" s="98" t="str">
        <f t="shared" si="19"/>
        <v>Desarrollo del Sistema de Educación Superior</v>
      </c>
      <c r="K376" s="98" t="s">
        <v>410</v>
      </c>
    </row>
    <row r="377" spans="3:11" x14ac:dyDescent="0.25">
      <c r="C377" s="140"/>
      <c r="D377" s="157"/>
      <c r="E377" s="123"/>
      <c r="F377" s="97">
        <f t="shared" si="18"/>
        <v>0</v>
      </c>
      <c r="G377" s="160"/>
      <c r="H377" s="141"/>
      <c r="I377" s="129" t="e">
        <f>VLOOKUP(H377,Presupuesto!$B$11:$C$565,2,0)</f>
        <v>#N/A</v>
      </c>
      <c r="J377" s="98" t="str">
        <f t="shared" si="19"/>
        <v>Desarrollo del Sistema de Educación Superior</v>
      </c>
      <c r="K377" s="98" t="s">
        <v>410</v>
      </c>
    </row>
    <row r="378" spans="3:11" x14ac:dyDescent="0.25">
      <c r="C378" s="140"/>
      <c r="D378" s="157"/>
      <c r="E378" s="123"/>
      <c r="F378" s="97">
        <f t="shared" si="18"/>
        <v>0</v>
      </c>
      <c r="G378" s="160"/>
      <c r="H378" s="141"/>
      <c r="I378" s="129" t="e">
        <f>VLOOKUP(H378,Presupuesto!$B$11:$C$565,2,0)</f>
        <v>#N/A</v>
      </c>
      <c r="J378" s="98" t="str">
        <f t="shared" si="19"/>
        <v>Desarrollo del Sistema de Educación Superior</v>
      </c>
      <c r="K378" s="98" t="s">
        <v>410</v>
      </c>
    </row>
    <row r="379" spans="3:11" x14ac:dyDescent="0.25">
      <c r="C379" s="140"/>
      <c r="D379" s="157"/>
      <c r="E379" s="123"/>
      <c r="F379" s="97">
        <f t="shared" si="18"/>
        <v>0</v>
      </c>
      <c r="G379" s="160"/>
      <c r="H379" s="141"/>
      <c r="I379" s="129" t="e">
        <f>VLOOKUP(H379,Presupuesto!$B$11:$C$565,2,0)</f>
        <v>#N/A</v>
      </c>
      <c r="J379" s="98" t="str">
        <f t="shared" si="19"/>
        <v>Desarrollo del Sistema de Educación Superior</v>
      </c>
      <c r="K379" s="98" t="s">
        <v>410</v>
      </c>
    </row>
    <row r="380" spans="3:11" x14ac:dyDescent="0.25">
      <c r="C380" s="140"/>
      <c r="D380" s="157"/>
      <c r="E380" s="123"/>
      <c r="F380" s="97">
        <f t="shared" si="18"/>
        <v>0</v>
      </c>
      <c r="G380" s="160"/>
      <c r="H380" s="141"/>
      <c r="I380" s="129" t="e">
        <f>VLOOKUP(H380,Presupuesto!$B$11:$C$565,2,0)</f>
        <v>#N/A</v>
      </c>
      <c r="J380" s="98" t="str">
        <f t="shared" si="19"/>
        <v>Desarrollo del Sistema de Educación Superior</v>
      </c>
      <c r="K380" s="98" t="s">
        <v>410</v>
      </c>
    </row>
    <row r="381" spans="3:11" x14ac:dyDescent="0.25">
      <c r="C381" s="140"/>
      <c r="D381" s="157"/>
      <c r="E381" s="123"/>
      <c r="F381" s="97">
        <f t="shared" si="18"/>
        <v>0</v>
      </c>
      <c r="G381" s="160"/>
      <c r="H381" s="141"/>
      <c r="I381" s="129" t="e">
        <f>VLOOKUP(H381,Presupuesto!$B$11:$C$565,2,0)</f>
        <v>#N/A</v>
      </c>
      <c r="J381" s="98" t="str">
        <f t="shared" si="19"/>
        <v>Desarrollo del Sistema de Educación Superior</v>
      </c>
      <c r="K381" s="98" t="s">
        <v>410</v>
      </c>
    </row>
    <row r="382" spans="3:11" x14ac:dyDescent="0.25">
      <c r="C382" s="140"/>
      <c r="D382" s="157"/>
      <c r="E382" s="123"/>
      <c r="F382" s="97">
        <f t="shared" si="18"/>
        <v>0</v>
      </c>
      <c r="G382" s="160"/>
      <c r="H382" s="141"/>
      <c r="I382" s="129" t="e">
        <f>VLOOKUP(H382,Presupuesto!$B$11:$C$565,2,0)</f>
        <v>#N/A</v>
      </c>
      <c r="J382" s="98" t="str">
        <f t="shared" si="19"/>
        <v>Desarrollo del Sistema de Educación Superior</v>
      </c>
      <c r="K382" s="98" t="s">
        <v>410</v>
      </c>
    </row>
    <row r="383" spans="3:11" x14ac:dyDescent="0.25">
      <c r="C383" s="140"/>
      <c r="D383" s="157"/>
      <c r="E383" s="123"/>
      <c r="F383" s="97">
        <f t="shared" si="18"/>
        <v>0</v>
      </c>
      <c r="G383" s="160"/>
      <c r="H383" s="141"/>
      <c r="I383" s="129" t="e">
        <f>VLOOKUP(H383,Presupuesto!$B$11:$C$565,2,0)</f>
        <v>#N/A</v>
      </c>
      <c r="J383" s="98" t="str">
        <f t="shared" si="19"/>
        <v>Desarrollo del Sistema de Educación Superior</v>
      </c>
      <c r="K383" s="98" t="s">
        <v>410</v>
      </c>
    </row>
    <row r="384" spans="3:11" x14ac:dyDescent="0.25">
      <c r="C384" s="140"/>
      <c r="D384" s="157"/>
      <c r="E384" s="123"/>
      <c r="F384" s="97">
        <f t="shared" si="18"/>
        <v>0</v>
      </c>
      <c r="G384" s="160"/>
      <c r="H384" s="141"/>
      <c r="I384" s="129" t="e">
        <f>VLOOKUP(H384,Presupuesto!$B$11:$C$565,2,0)</f>
        <v>#N/A</v>
      </c>
      <c r="J384" s="98" t="str">
        <f t="shared" si="19"/>
        <v>Desarrollo del Sistema de Educación Superior</v>
      </c>
      <c r="K384" s="98" t="s">
        <v>410</v>
      </c>
    </row>
    <row r="385" spans="3:11" x14ac:dyDescent="0.25">
      <c r="C385" s="140"/>
      <c r="D385" s="157"/>
      <c r="E385" s="123"/>
      <c r="F385" s="97">
        <f t="shared" si="18"/>
        <v>0</v>
      </c>
      <c r="G385" s="160"/>
      <c r="H385" s="141"/>
      <c r="I385" s="129" t="e">
        <f>VLOOKUP(H385,Presupuesto!$B$11:$C$565,2,0)</f>
        <v>#N/A</v>
      </c>
      <c r="J385" s="98" t="str">
        <f t="shared" si="19"/>
        <v>Desarrollo del Sistema de Educación Superior</v>
      </c>
      <c r="K385" s="98" t="s">
        <v>410</v>
      </c>
    </row>
    <row r="386" spans="3:11" x14ac:dyDescent="0.25">
      <c r="C386" s="140"/>
      <c r="D386" s="157"/>
      <c r="E386" s="123"/>
      <c r="F386" s="97">
        <f t="shared" si="18"/>
        <v>0</v>
      </c>
      <c r="G386" s="160"/>
      <c r="H386" s="141"/>
      <c r="I386" s="129" t="e">
        <f>VLOOKUP(H386,Presupuesto!$B$11:$C$565,2,0)</f>
        <v>#N/A</v>
      </c>
      <c r="J386" s="98" t="str">
        <f t="shared" si="19"/>
        <v>Desarrollo del Sistema de Educación Superior</v>
      </c>
      <c r="K386" s="98" t="s">
        <v>410</v>
      </c>
    </row>
    <row r="387" spans="3:11" x14ac:dyDescent="0.25">
      <c r="C387" s="140"/>
      <c r="D387" s="157"/>
      <c r="E387" s="123"/>
      <c r="F387" s="97">
        <f t="shared" si="18"/>
        <v>0</v>
      </c>
      <c r="G387" s="160"/>
      <c r="H387" s="141"/>
      <c r="I387" s="129" t="e">
        <f>VLOOKUP(H387,Presupuesto!$B$11:$C$565,2,0)</f>
        <v>#N/A</v>
      </c>
      <c r="J387" s="98" t="str">
        <f t="shared" si="19"/>
        <v>Desarrollo del Sistema de Educación Superior</v>
      </c>
      <c r="K387" s="98" t="s">
        <v>410</v>
      </c>
    </row>
    <row r="388" spans="3:11" x14ac:dyDescent="0.25">
      <c r="C388" s="140"/>
      <c r="D388" s="157"/>
      <c r="E388" s="123"/>
      <c r="F388" s="97">
        <f t="shared" si="18"/>
        <v>0</v>
      </c>
      <c r="G388" s="160"/>
      <c r="H388" s="141"/>
      <c r="I388" s="129" t="e">
        <f>VLOOKUP(H388,Presupuesto!$B$11:$C$565,2,0)</f>
        <v>#N/A</v>
      </c>
      <c r="J388" s="98" t="str">
        <f t="shared" si="19"/>
        <v>Desarrollo del Sistema de Educación Superior</v>
      </c>
      <c r="K388" s="98" t="s">
        <v>410</v>
      </c>
    </row>
    <row r="389" spans="3:11" x14ac:dyDescent="0.25">
      <c r="C389" s="140"/>
      <c r="D389" s="157"/>
      <c r="E389" s="123"/>
      <c r="F389" s="97">
        <f t="shared" si="18"/>
        <v>0</v>
      </c>
      <c r="G389" s="160"/>
      <c r="H389" s="141"/>
      <c r="I389" s="129" t="e">
        <f>VLOOKUP(H389,Presupuesto!$B$11:$C$565,2,0)</f>
        <v>#N/A</v>
      </c>
      <c r="J389" s="98" t="str">
        <f t="shared" si="19"/>
        <v>Desarrollo del Sistema de Educación Superior</v>
      </c>
      <c r="K389" s="98" t="s">
        <v>410</v>
      </c>
    </row>
    <row r="390" spans="3:11" x14ac:dyDescent="0.25">
      <c r="C390" s="140"/>
      <c r="D390" s="157"/>
      <c r="E390" s="123"/>
      <c r="F390" s="97">
        <f t="shared" si="18"/>
        <v>0</v>
      </c>
      <c r="G390" s="160"/>
      <c r="H390" s="141"/>
      <c r="I390" s="129" t="e">
        <f>VLOOKUP(H390,Presupuesto!$B$11:$C$565,2,0)</f>
        <v>#N/A</v>
      </c>
      <c r="J390" s="98" t="str">
        <f t="shared" si="19"/>
        <v>Desarrollo del Sistema de Educación Superior</v>
      </c>
      <c r="K390" s="98" t="s">
        <v>410</v>
      </c>
    </row>
    <row r="391" spans="3:11" x14ac:dyDescent="0.25">
      <c r="C391" s="140"/>
      <c r="D391" s="157"/>
      <c r="E391" s="123"/>
      <c r="F391" s="97">
        <f t="shared" si="18"/>
        <v>0</v>
      </c>
      <c r="G391" s="160"/>
      <c r="H391" s="141"/>
      <c r="I391" s="129" t="e">
        <f>VLOOKUP(H391,Presupuesto!$B$11:$C$565,2,0)</f>
        <v>#N/A</v>
      </c>
      <c r="J391" s="98" t="str">
        <f t="shared" si="19"/>
        <v>Desarrollo del Sistema de Educación Superior</v>
      </c>
      <c r="K391" s="98" t="s">
        <v>410</v>
      </c>
    </row>
    <row r="392" spans="3:11" x14ac:dyDescent="0.25">
      <c r="C392" s="142"/>
      <c r="D392" s="150"/>
      <c r="E392" s="118"/>
      <c r="F392" s="97">
        <f t="shared" si="18"/>
        <v>0</v>
      </c>
      <c r="G392" s="160"/>
      <c r="H392" s="143"/>
      <c r="I392" s="129" t="e">
        <f>VLOOKUP(H392,Presupuesto!$B$11:$C$565,2,0)</f>
        <v>#N/A</v>
      </c>
      <c r="J392" s="98" t="str">
        <f t="shared" si="19"/>
        <v>Desarrollo del Sistema de Educación Superior</v>
      </c>
      <c r="K392" s="98" t="s">
        <v>410</v>
      </c>
    </row>
    <row r="393" spans="3:11" x14ac:dyDescent="0.25">
      <c r="C393" s="142"/>
      <c r="D393" s="150"/>
      <c r="E393" s="118"/>
      <c r="F393" s="97">
        <f t="shared" si="18"/>
        <v>0</v>
      </c>
      <c r="G393" s="160"/>
      <c r="H393" s="143"/>
      <c r="I393" s="129" t="e">
        <f>VLOOKUP(H393,Presupuesto!$B$11:$C$565,2,0)</f>
        <v>#N/A</v>
      </c>
      <c r="J393" s="98" t="str">
        <f t="shared" si="19"/>
        <v>Desarrollo del Sistema de Educación Superior</v>
      </c>
      <c r="K393" s="98" t="s">
        <v>410</v>
      </c>
    </row>
    <row r="394" spans="3:11" x14ac:dyDescent="0.25">
      <c r="C394" s="142"/>
      <c r="D394" s="150"/>
      <c r="E394" s="118"/>
      <c r="F394" s="97">
        <f t="shared" si="18"/>
        <v>0</v>
      </c>
      <c r="G394" s="160"/>
      <c r="H394" s="143"/>
      <c r="I394" s="129" t="e">
        <f>VLOOKUP(H394,Presupuesto!$B$11:$C$565,2,0)</f>
        <v>#N/A</v>
      </c>
      <c r="J394" s="98" t="str">
        <f t="shared" si="19"/>
        <v>Desarrollo del Sistema de Educación Superior</v>
      </c>
      <c r="K394" s="98" t="s">
        <v>410</v>
      </c>
    </row>
    <row r="395" spans="3:11" x14ac:dyDescent="0.25">
      <c r="C395" s="142"/>
      <c r="D395" s="150"/>
      <c r="E395" s="118"/>
      <c r="F395" s="97">
        <f t="shared" si="18"/>
        <v>0</v>
      </c>
      <c r="G395" s="160"/>
      <c r="H395" s="143"/>
      <c r="I395" s="129" t="e">
        <f>VLOOKUP(H395,Presupuesto!$B$11:$C$565,2,0)</f>
        <v>#N/A</v>
      </c>
      <c r="J395" s="98" t="str">
        <f t="shared" si="19"/>
        <v>Desarrollo del Sistema de Educación Superior</v>
      </c>
      <c r="K395" s="98" t="s">
        <v>410</v>
      </c>
    </row>
    <row r="396" spans="3:11" x14ac:dyDescent="0.25">
      <c r="C396" s="142"/>
      <c r="D396" s="150"/>
      <c r="E396" s="118"/>
      <c r="F396" s="97">
        <f t="shared" si="18"/>
        <v>0</v>
      </c>
      <c r="G396" s="160"/>
      <c r="H396" s="143"/>
      <c r="I396" s="129" t="e">
        <f>VLOOKUP(H396,Presupuesto!$B$11:$C$565,2,0)</f>
        <v>#N/A</v>
      </c>
      <c r="J396" s="98" t="str">
        <f t="shared" si="19"/>
        <v>Desarrollo del Sistema de Educación Superior</v>
      </c>
      <c r="K396" s="98" t="s">
        <v>410</v>
      </c>
    </row>
    <row r="397" spans="3:11" x14ac:dyDescent="0.25">
      <c r="C397" s="142"/>
      <c r="D397" s="150"/>
      <c r="E397" s="118"/>
      <c r="F397" s="97">
        <f t="shared" si="18"/>
        <v>0</v>
      </c>
      <c r="G397" s="160"/>
      <c r="H397" s="143"/>
      <c r="I397" s="129" t="e">
        <f>VLOOKUP(H397,Presupuesto!$B$11:$C$565,2,0)</f>
        <v>#N/A</v>
      </c>
      <c r="J397" s="98" t="str">
        <f t="shared" si="19"/>
        <v>Desarrollo del Sistema de Educación Superior</v>
      </c>
      <c r="K397" s="98" t="s">
        <v>410</v>
      </c>
    </row>
    <row r="398" spans="3:11" x14ac:dyDescent="0.25">
      <c r="C398" s="142"/>
      <c r="D398" s="150"/>
      <c r="E398" s="118"/>
      <c r="F398" s="97">
        <f t="shared" si="18"/>
        <v>0</v>
      </c>
      <c r="G398" s="160"/>
      <c r="H398" s="143"/>
      <c r="I398" s="129" t="e">
        <f>VLOOKUP(H398,Presupuesto!$B$11:$C$565,2,0)</f>
        <v>#N/A</v>
      </c>
      <c r="J398" s="98" t="str">
        <f t="shared" si="19"/>
        <v>Desarrollo del Sistema de Educación Superior</v>
      </c>
      <c r="K398" s="98" t="s">
        <v>410</v>
      </c>
    </row>
    <row r="399" spans="3:11" x14ac:dyDescent="0.25">
      <c r="C399" s="142"/>
      <c r="D399" s="150"/>
      <c r="E399" s="118"/>
      <c r="F399" s="97">
        <f t="shared" si="18"/>
        <v>0</v>
      </c>
      <c r="G399" s="160"/>
      <c r="H399" s="143"/>
      <c r="I399" s="129" t="e">
        <f>VLOOKUP(H399,Presupuesto!$B$11:$C$565,2,0)</f>
        <v>#N/A</v>
      </c>
      <c r="J399" s="98" t="str">
        <f t="shared" si="19"/>
        <v>Desarrollo del Sistema de Educación Superior</v>
      </c>
      <c r="K399" s="98" t="s">
        <v>410</v>
      </c>
    </row>
    <row r="400" spans="3:11" x14ac:dyDescent="0.25">
      <c r="C400" s="144"/>
      <c r="D400" s="150"/>
      <c r="E400" s="118"/>
      <c r="F400" s="97">
        <f t="shared" si="18"/>
        <v>0</v>
      </c>
      <c r="G400" s="160"/>
      <c r="H400" s="145"/>
      <c r="I400" s="129" t="e">
        <f>VLOOKUP(H400,Presupuesto!$B$11:$C$565,2,0)</f>
        <v>#N/A</v>
      </c>
      <c r="J400" s="98" t="str">
        <f t="shared" si="19"/>
        <v>Desarrollo del Sistema de Educación Superior</v>
      </c>
      <c r="K400" s="98" t="s">
        <v>401</v>
      </c>
    </row>
    <row r="401" spans="3:11" x14ac:dyDescent="0.25">
      <c r="C401" s="144"/>
      <c r="D401" s="150"/>
      <c r="E401" s="118"/>
      <c r="F401" s="97">
        <f t="shared" si="18"/>
        <v>0</v>
      </c>
      <c r="G401" s="160"/>
      <c r="H401" s="145"/>
      <c r="I401" s="129" t="e">
        <f>VLOOKUP(H401,Presupuesto!$B$11:$C$565,2,0)</f>
        <v>#N/A</v>
      </c>
      <c r="J401" s="98" t="str">
        <f t="shared" si="19"/>
        <v>Desarrollo del Sistema de Educación Superior</v>
      </c>
      <c r="K401" s="98" t="s">
        <v>410</v>
      </c>
    </row>
    <row r="402" spans="3:11" x14ac:dyDescent="0.25">
      <c r="C402" s="144"/>
      <c r="D402" s="150"/>
      <c r="E402" s="118"/>
      <c r="F402" s="97">
        <f t="shared" si="18"/>
        <v>0</v>
      </c>
      <c r="G402" s="160"/>
      <c r="H402" s="145"/>
      <c r="I402" s="129" t="e">
        <f>VLOOKUP(H402,Presupuesto!$B$11:$C$565,2,0)</f>
        <v>#N/A</v>
      </c>
      <c r="J402" s="98" t="str">
        <f t="shared" si="19"/>
        <v>Desarrollo del Sistema de Educación Superior</v>
      </c>
      <c r="K402" s="98" t="s">
        <v>410</v>
      </c>
    </row>
    <row r="403" spans="3:11" x14ac:dyDescent="0.25">
      <c r="C403" s="144"/>
      <c r="D403" s="150"/>
      <c r="E403" s="118"/>
      <c r="F403" s="97">
        <f t="shared" si="18"/>
        <v>0</v>
      </c>
      <c r="G403" s="160"/>
      <c r="H403" s="145"/>
      <c r="I403" s="129" t="e">
        <f>VLOOKUP(H403,Presupuesto!$B$11:$C$565,2,0)</f>
        <v>#N/A</v>
      </c>
      <c r="J403" s="98" t="str">
        <f t="shared" si="19"/>
        <v>Desarrollo del Sistema de Educación Superior</v>
      </c>
      <c r="K403" s="98" t="s">
        <v>410</v>
      </c>
    </row>
    <row r="404" spans="3:11" ht="15.75" thickBot="1" x14ac:dyDescent="0.3">
      <c r="C404" s="146"/>
      <c r="D404" s="158"/>
      <c r="E404" s="103"/>
      <c r="F404" s="105">
        <f t="shared" si="18"/>
        <v>0</v>
      </c>
      <c r="G404" s="161"/>
      <c r="H404" s="147"/>
      <c r="I404" s="131" t="e">
        <f>VLOOKUP(H404,Presupuesto!$B$11:$C$565,2,0)</f>
        <v>#N/A</v>
      </c>
      <c r="J404" s="106" t="str">
        <f t="shared" si="19"/>
        <v>Desarrollo del Sistema de Educación Superior</v>
      </c>
      <c r="K404" s="124" t="s">
        <v>392</v>
      </c>
    </row>
    <row r="406" spans="3:11" ht="15.75" thickBot="1" x14ac:dyDescent="0.3">
      <c r="F406" s="90"/>
      <c r="G406" s="89"/>
      <c r="H406" s="90"/>
      <c r="I406" s="90"/>
    </row>
    <row r="407" spans="3:11" ht="15.75" thickBot="1" x14ac:dyDescent="0.3">
      <c r="C407" s="156" t="s">
        <v>53</v>
      </c>
      <c r="D407" s="372">
        <f>SUM(F414:F448)</f>
        <v>0</v>
      </c>
      <c r="F407" s="70"/>
      <c r="G407" s="79"/>
      <c r="H407" s="70"/>
      <c r="I407" s="70"/>
    </row>
    <row r="408" spans="3:11" x14ac:dyDescent="0.25">
      <c r="C408" s="70"/>
      <c r="D408" s="31"/>
      <c r="E408" s="93"/>
      <c r="F408" s="93"/>
      <c r="G408" s="93"/>
      <c r="H408" s="76"/>
      <c r="I408" s="76"/>
      <c r="J408" s="76"/>
      <c r="K408" s="112"/>
    </row>
    <row r="409" spans="3:11" x14ac:dyDescent="0.25">
      <c r="C409" s="70"/>
      <c r="D409" s="31"/>
      <c r="E409" s="93"/>
      <c r="F409" s="93"/>
      <c r="G409" s="93"/>
      <c r="H409" s="76"/>
      <c r="I409" s="76"/>
      <c r="J409" s="76"/>
      <c r="K409" s="112"/>
    </row>
    <row r="410" spans="3:11" ht="15.75" x14ac:dyDescent="0.25">
      <c r="C410" s="201" t="s">
        <v>390</v>
      </c>
      <c r="D410" s="368"/>
      <c r="E410" s="93"/>
      <c r="F410" s="93"/>
      <c r="G410" s="93"/>
      <c r="H410" s="76"/>
      <c r="I410" s="76"/>
      <c r="J410" s="76"/>
      <c r="K410" s="112"/>
    </row>
    <row r="411" spans="3:11" ht="18.75" x14ac:dyDescent="0.25">
      <c r="C411" s="209" t="e">
        <f>IFERROR(VLOOKUP(D410,'1. Desarrollo e Innov. Curricu.'!$F:$G,2,FALSE),IFERROR(VLOOKUP(D410,'2. Investigación Científica'!$F:$G,2,FALSE),IFERROR(VLOOKUP(D410,'3. Vinculación Univ. Sociedad'!$F:$G,2,FALSE),IFERROR(VLOOKUP(D410,'4. Docencia y Profesorado Univ.'!$F:$G,2,FALSE),IFERROR(VLOOKUP(D410,'5. Estudiantes y Graduados'!$F:$G,2,FALSE),IFERROR(VLOOKUP(D410,'11. Gestion Administrativa'!$F:$G,2,FALSE),IFERROR(VLOOKUP(D410,'13. Gestión Académica'!$F:$G,2,FALSE),IFERROR(VLOOKUP(D410,'9. Asegura. de la Calid. y M'!$F:$G,2,FALSE),IFERROR(VLOOKUP(D410,'6. Gestión del Conocimiento'!$F:$G,2,FALSE),IFERROR(VLOOKUP(D410,'15. Gobernabilidad y Proceso...'!$F:$G,2,FALSE),IFERROR(VLOOKUP(D410,'12. Gestión del Talento Humano'!$F:$G,2,FALSE),IFERROR(VLOOKUP(D410,'14. Internacional... de la E.S.'!$F:$G,2,FALSE),IFERROR(VLOOKUP(D410,'10. Posgrado'!$F:$G,2,FALSE),IFERROR(VLOOKUP(D410,'17. Gestión TIC'!$F:$G,2,FALSE),IFERROR(VLOOKUP(D410,'16. Desa. del Sistema Educ.Sup.'!$F:$G,2,FALSE),IFERROR(VLOOKUP(D410,'8. Cultura de Inno. Insti...'!$F:$G,2,FALSE),VLOOKUP(D410,'7. Lo Esencial de la Reforma U.'!$F:$G,2,0)))))))))))))))))</f>
        <v>#N/A</v>
      </c>
      <c r="D411" s="31"/>
      <c r="E411" s="93"/>
      <c r="F411" s="93"/>
      <c r="G411" s="93"/>
      <c r="H411" s="76"/>
      <c r="I411" s="76"/>
      <c r="J411" s="76"/>
      <c r="K411" s="112"/>
    </row>
    <row r="412" spans="3:11" ht="15.75" thickBot="1" x14ac:dyDescent="0.3">
      <c r="F412" s="93"/>
      <c r="G412" s="76"/>
      <c r="H412" s="76"/>
      <c r="I412" s="76"/>
    </row>
    <row r="413" spans="3:11" ht="30.75" thickBot="1" x14ac:dyDescent="0.3">
      <c r="C413" s="128" t="s">
        <v>44</v>
      </c>
      <c r="D413" s="128" t="s">
        <v>55</v>
      </c>
      <c r="E413" s="135" t="s">
        <v>57</v>
      </c>
      <c r="F413" s="134" t="s">
        <v>27</v>
      </c>
      <c r="G413" s="132" t="s">
        <v>130</v>
      </c>
      <c r="H413" s="135" t="s">
        <v>46</v>
      </c>
      <c r="I413" s="132" t="s">
        <v>131</v>
      </c>
      <c r="J413" s="132" t="s">
        <v>408</v>
      </c>
      <c r="K413" s="132" t="s">
        <v>409</v>
      </c>
    </row>
    <row r="414" spans="3:11" x14ac:dyDescent="0.25">
      <c r="C414" s="219" t="s">
        <v>437</v>
      </c>
      <c r="D414" s="220"/>
      <c r="E414" s="218">
        <f>HLOOKUP(C414,$AH$2:$BU$3,2,0)</f>
        <v>620</v>
      </c>
      <c r="F414" s="97">
        <f t="shared" ref="F414:F448" si="20">D414*E414</f>
        <v>0</v>
      </c>
      <c r="G414" s="160"/>
      <c r="H414" s="141"/>
      <c r="I414" s="129" t="e">
        <f>VLOOKUP(H414,Presupuesto!$B$11:$C$565,2,0)</f>
        <v>#N/A</v>
      </c>
      <c r="J414" s="217" t="s">
        <v>1477</v>
      </c>
      <c r="K414" s="98" t="s">
        <v>392</v>
      </c>
    </row>
    <row r="415" spans="3:11" x14ac:dyDescent="0.25">
      <c r="C415" s="140"/>
      <c r="D415" s="157"/>
      <c r="E415" s="123"/>
      <c r="F415" s="97">
        <f t="shared" si="20"/>
        <v>0</v>
      </c>
      <c r="G415" s="160"/>
      <c r="H415" s="141"/>
      <c r="I415" s="129" t="e">
        <f>VLOOKUP(H415,Presupuesto!$B$11:$C$565,2,0)</f>
        <v>#N/A</v>
      </c>
      <c r="J415" s="98" t="str">
        <f>$J$414</f>
        <v>Desarrollo del Sistema de Educación Superior</v>
      </c>
      <c r="K415" s="98" t="s">
        <v>410</v>
      </c>
    </row>
    <row r="416" spans="3:11" x14ac:dyDescent="0.25">
      <c r="C416" s="140"/>
      <c r="D416" s="157"/>
      <c r="E416" s="123"/>
      <c r="F416" s="97">
        <f t="shared" si="20"/>
        <v>0</v>
      </c>
      <c r="G416" s="160"/>
      <c r="H416" s="141"/>
      <c r="I416" s="129" t="e">
        <f>VLOOKUP(H416,Presupuesto!$B$11:$C$565,2,0)</f>
        <v>#N/A</v>
      </c>
      <c r="J416" s="98" t="str">
        <f t="shared" ref="J416:J448" si="21">$J$414</f>
        <v>Desarrollo del Sistema de Educación Superior</v>
      </c>
      <c r="K416" s="98" t="s">
        <v>410</v>
      </c>
    </row>
    <row r="417" spans="3:11" x14ac:dyDescent="0.25">
      <c r="C417" s="140"/>
      <c r="D417" s="157"/>
      <c r="E417" s="123"/>
      <c r="F417" s="97">
        <f t="shared" si="20"/>
        <v>0</v>
      </c>
      <c r="G417" s="160"/>
      <c r="H417" s="141"/>
      <c r="I417" s="129" t="e">
        <f>VLOOKUP(H417,Presupuesto!$B$11:$C$565,2,0)</f>
        <v>#N/A</v>
      </c>
      <c r="J417" s="98" t="str">
        <f t="shared" si="21"/>
        <v>Desarrollo del Sistema de Educación Superior</v>
      </c>
      <c r="K417" s="98" t="s">
        <v>410</v>
      </c>
    </row>
    <row r="418" spans="3:11" x14ac:dyDescent="0.25">
      <c r="C418" s="140"/>
      <c r="D418" s="157"/>
      <c r="E418" s="123"/>
      <c r="F418" s="97">
        <f t="shared" si="20"/>
        <v>0</v>
      </c>
      <c r="G418" s="160"/>
      <c r="H418" s="141"/>
      <c r="I418" s="129" t="e">
        <f>VLOOKUP(H418,Presupuesto!$B$11:$C$565,2,0)</f>
        <v>#N/A</v>
      </c>
      <c r="J418" s="98" t="str">
        <f t="shared" si="21"/>
        <v>Desarrollo del Sistema de Educación Superior</v>
      </c>
      <c r="K418" s="98" t="s">
        <v>410</v>
      </c>
    </row>
    <row r="419" spans="3:11" x14ac:dyDescent="0.25">
      <c r="C419" s="140"/>
      <c r="D419" s="157"/>
      <c r="E419" s="123"/>
      <c r="F419" s="97">
        <f t="shared" si="20"/>
        <v>0</v>
      </c>
      <c r="G419" s="160"/>
      <c r="H419" s="141"/>
      <c r="I419" s="129" t="e">
        <f>VLOOKUP(H419,Presupuesto!$B$11:$C$565,2,0)</f>
        <v>#N/A</v>
      </c>
      <c r="J419" s="98" t="str">
        <f t="shared" si="21"/>
        <v>Desarrollo del Sistema de Educación Superior</v>
      </c>
      <c r="K419" s="98" t="s">
        <v>399</v>
      </c>
    </row>
    <row r="420" spans="3:11" x14ac:dyDescent="0.25">
      <c r="C420" s="140"/>
      <c r="D420" s="157"/>
      <c r="E420" s="123"/>
      <c r="F420" s="97">
        <f t="shared" si="20"/>
        <v>0</v>
      </c>
      <c r="G420" s="160"/>
      <c r="H420" s="141"/>
      <c r="I420" s="129" t="e">
        <f>VLOOKUP(H420,Presupuesto!$B$11:$C$565,2,0)</f>
        <v>#N/A</v>
      </c>
      <c r="J420" s="98" t="str">
        <f t="shared" si="21"/>
        <v>Desarrollo del Sistema de Educación Superior</v>
      </c>
      <c r="K420" s="98" t="s">
        <v>410</v>
      </c>
    </row>
    <row r="421" spans="3:11" x14ac:dyDescent="0.25">
      <c r="C421" s="140"/>
      <c r="D421" s="157"/>
      <c r="E421" s="123"/>
      <c r="F421" s="97">
        <f t="shared" si="20"/>
        <v>0</v>
      </c>
      <c r="G421" s="160"/>
      <c r="H421" s="141"/>
      <c r="I421" s="129" t="e">
        <f>VLOOKUP(H421,Presupuesto!$B$11:$C$565,2,0)</f>
        <v>#N/A</v>
      </c>
      <c r="J421" s="98" t="str">
        <f t="shared" si="21"/>
        <v>Desarrollo del Sistema de Educación Superior</v>
      </c>
      <c r="K421" s="98" t="s">
        <v>410</v>
      </c>
    </row>
    <row r="422" spans="3:11" x14ac:dyDescent="0.25">
      <c r="C422" s="140"/>
      <c r="D422" s="157"/>
      <c r="E422" s="123"/>
      <c r="F422" s="97">
        <f t="shared" si="20"/>
        <v>0</v>
      </c>
      <c r="G422" s="160"/>
      <c r="H422" s="141"/>
      <c r="I422" s="129" t="e">
        <f>VLOOKUP(H422,Presupuesto!$B$11:$C$565,2,0)</f>
        <v>#N/A</v>
      </c>
      <c r="J422" s="98" t="str">
        <f t="shared" si="21"/>
        <v>Desarrollo del Sistema de Educación Superior</v>
      </c>
      <c r="K422" s="98" t="s">
        <v>410</v>
      </c>
    </row>
    <row r="423" spans="3:11" x14ac:dyDescent="0.25">
      <c r="C423" s="140"/>
      <c r="D423" s="157"/>
      <c r="E423" s="123"/>
      <c r="F423" s="97">
        <f t="shared" si="20"/>
        <v>0</v>
      </c>
      <c r="G423" s="160"/>
      <c r="H423" s="141"/>
      <c r="I423" s="129" t="e">
        <f>VLOOKUP(H423,Presupuesto!$B$11:$C$565,2,0)</f>
        <v>#N/A</v>
      </c>
      <c r="J423" s="98" t="str">
        <f t="shared" si="21"/>
        <v>Desarrollo del Sistema de Educación Superior</v>
      </c>
      <c r="K423" s="98" t="s">
        <v>410</v>
      </c>
    </row>
    <row r="424" spans="3:11" x14ac:dyDescent="0.25">
      <c r="C424" s="140"/>
      <c r="D424" s="157"/>
      <c r="E424" s="123"/>
      <c r="F424" s="97">
        <f t="shared" si="20"/>
        <v>0</v>
      </c>
      <c r="G424" s="160"/>
      <c r="H424" s="141"/>
      <c r="I424" s="129" t="e">
        <f>VLOOKUP(H424,Presupuesto!$B$11:$C$565,2,0)</f>
        <v>#N/A</v>
      </c>
      <c r="J424" s="98" t="str">
        <f t="shared" si="21"/>
        <v>Desarrollo del Sistema de Educación Superior</v>
      </c>
      <c r="K424" s="98" t="s">
        <v>410</v>
      </c>
    </row>
    <row r="425" spans="3:11" x14ac:dyDescent="0.25">
      <c r="C425" s="140"/>
      <c r="D425" s="157"/>
      <c r="E425" s="123"/>
      <c r="F425" s="97">
        <f t="shared" si="20"/>
        <v>0</v>
      </c>
      <c r="G425" s="160"/>
      <c r="H425" s="141"/>
      <c r="I425" s="129" t="e">
        <f>VLOOKUP(H425,Presupuesto!$B$11:$C$565,2,0)</f>
        <v>#N/A</v>
      </c>
      <c r="J425" s="98" t="str">
        <f t="shared" si="21"/>
        <v>Desarrollo del Sistema de Educación Superior</v>
      </c>
      <c r="K425" s="98" t="s">
        <v>410</v>
      </c>
    </row>
    <row r="426" spans="3:11" x14ac:dyDescent="0.25">
      <c r="C426" s="140"/>
      <c r="D426" s="157"/>
      <c r="E426" s="123"/>
      <c r="F426" s="97">
        <f t="shared" si="20"/>
        <v>0</v>
      </c>
      <c r="G426" s="160"/>
      <c r="H426" s="141"/>
      <c r="I426" s="129" t="e">
        <f>VLOOKUP(H426,Presupuesto!$B$11:$C$565,2,0)</f>
        <v>#N/A</v>
      </c>
      <c r="J426" s="98" t="str">
        <f t="shared" si="21"/>
        <v>Desarrollo del Sistema de Educación Superior</v>
      </c>
      <c r="K426" s="98" t="s">
        <v>410</v>
      </c>
    </row>
    <row r="427" spans="3:11" x14ac:dyDescent="0.25">
      <c r="C427" s="140"/>
      <c r="D427" s="157"/>
      <c r="E427" s="123"/>
      <c r="F427" s="97">
        <f t="shared" si="20"/>
        <v>0</v>
      </c>
      <c r="G427" s="160"/>
      <c r="H427" s="141"/>
      <c r="I427" s="129" t="e">
        <f>VLOOKUP(H427,Presupuesto!$B$11:$C$565,2,0)</f>
        <v>#N/A</v>
      </c>
      <c r="J427" s="98" t="str">
        <f t="shared" si="21"/>
        <v>Desarrollo del Sistema de Educación Superior</v>
      </c>
      <c r="K427" s="98" t="s">
        <v>410</v>
      </c>
    </row>
    <row r="428" spans="3:11" x14ac:dyDescent="0.25">
      <c r="C428" s="140"/>
      <c r="D428" s="157"/>
      <c r="E428" s="123"/>
      <c r="F428" s="97">
        <f t="shared" si="20"/>
        <v>0</v>
      </c>
      <c r="G428" s="160"/>
      <c r="H428" s="141"/>
      <c r="I428" s="129" t="e">
        <f>VLOOKUP(H428,Presupuesto!$B$11:$C$565,2,0)</f>
        <v>#N/A</v>
      </c>
      <c r="J428" s="98" t="str">
        <f t="shared" si="21"/>
        <v>Desarrollo del Sistema de Educación Superior</v>
      </c>
      <c r="K428" s="98" t="s">
        <v>410</v>
      </c>
    </row>
    <row r="429" spans="3:11" x14ac:dyDescent="0.25">
      <c r="C429" s="140"/>
      <c r="D429" s="157"/>
      <c r="E429" s="123"/>
      <c r="F429" s="97">
        <f t="shared" si="20"/>
        <v>0</v>
      </c>
      <c r="G429" s="160"/>
      <c r="H429" s="141"/>
      <c r="I429" s="129" t="e">
        <f>VLOOKUP(H429,Presupuesto!$B$11:$C$565,2,0)</f>
        <v>#N/A</v>
      </c>
      <c r="J429" s="98" t="str">
        <f t="shared" si="21"/>
        <v>Desarrollo del Sistema de Educación Superior</v>
      </c>
      <c r="K429" s="98" t="s">
        <v>410</v>
      </c>
    </row>
    <row r="430" spans="3:11" x14ac:dyDescent="0.25">
      <c r="C430" s="140"/>
      <c r="D430" s="157"/>
      <c r="E430" s="123"/>
      <c r="F430" s="97">
        <f t="shared" si="20"/>
        <v>0</v>
      </c>
      <c r="G430" s="160"/>
      <c r="H430" s="141"/>
      <c r="I430" s="129" t="e">
        <f>VLOOKUP(H430,Presupuesto!$B$11:$C$565,2,0)</f>
        <v>#N/A</v>
      </c>
      <c r="J430" s="98" t="str">
        <f t="shared" si="21"/>
        <v>Desarrollo del Sistema de Educación Superior</v>
      </c>
      <c r="K430" s="98" t="s">
        <v>410</v>
      </c>
    </row>
    <row r="431" spans="3:11" x14ac:dyDescent="0.25">
      <c r="C431" s="140"/>
      <c r="D431" s="157"/>
      <c r="E431" s="123"/>
      <c r="F431" s="97">
        <f t="shared" si="20"/>
        <v>0</v>
      </c>
      <c r="G431" s="160"/>
      <c r="H431" s="141"/>
      <c r="I431" s="129" t="e">
        <f>VLOOKUP(H431,Presupuesto!$B$11:$C$565,2,0)</f>
        <v>#N/A</v>
      </c>
      <c r="J431" s="98" t="str">
        <f t="shared" si="21"/>
        <v>Desarrollo del Sistema de Educación Superior</v>
      </c>
      <c r="K431" s="98" t="s">
        <v>410</v>
      </c>
    </row>
    <row r="432" spans="3:11" x14ac:dyDescent="0.25">
      <c r="C432" s="140"/>
      <c r="D432" s="157"/>
      <c r="E432" s="123"/>
      <c r="F432" s="97">
        <f t="shared" si="20"/>
        <v>0</v>
      </c>
      <c r="G432" s="160"/>
      <c r="H432" s="141"/>
      <c r="I432" s="129" t="e">
        <f>VLOOKUP(H432,Presupuesto!$B$11:$C$565,2,0)</f>
        <v>#N/A</v>
      </c>
      <c r="J432" s="98" t="str">
        <f t="shared" si="21"/>
        <v>Desarrollo del Sistema de Educación Superior</v>
      </c>
      <c r="K432" s="98" t="s">
        <v>410</v>
      </c>
    </row>
    <row r="433" spans="3:11" x14ac:dyDescent="0.25">
      <c r="C433" s="140"/>
      <c r="D433" s="157"/>
      <c r="E433" s="123"/>
      <c r="F433" s="97">
        <f t="shared" si="20"/>
        <v>0</v>
      </c>
      <c r="G433" s="160"/>
      <c r="H433" s="141"/>
      <c r="I433" s="129" t="e">
        <f>VLOOKUP(H433,Presupuesto!$B$11:$C$565,2,0)</f>
        <v>#N/A</v>
      </c>
      <c r="J433" s="98" t="str">
        <f t="shared" si="21"/>
        <v>Desarrollo del Sistema de Educación Superior</v>
      </c>
      <c r="K433" s="98" t="s">
        <v>410</v>
      </c>
    </row>
    <row r="434" spans="3:11" x14ac:dyDescent="0.25">
      <c r="C434" s="140"/>
      <c r="D434" s="157"/>
      <c r="E434" s="123"/>
      <c r="F434" s="97">
        <f t="shared" si="20"/>
        <v>0</v>
      </c>
      <c r="G434" s="160"/>
      <c r="H434" s="141"/>
      <c r="I434" s="129" t="e">
        <f>VLOOKUP(H434,Presupuesto!$B$11:$C$565,2,0)</f>
        <v>#N/A</v>
      </c>
      <c r="J434" s="98" t="str">
        <f t="shared" si="21"/>
        <v>Desarrollo del Sistema de Educación Superior</v>
      </c>
      <c r="K434" s="98" t="s">
        <v>410</v>
      </c>
    </row>
    <row r="435" spans="3:11" x14ac:dyDescent="0.25">
      <c r="C435" s="140"/>
      <c r="D435" s="157"/>
      <c r="E435" s="123"/>
      <c r="F435" s="97">
        <f t="shared" si="20"/>
        <v>0</v>
      </c>
      <c r="G435" s="160"/>
      <c r="H435" s="141"/>
      <c r="I435" s="129" t="e">
        <f>VLOOKUP(H435,Presupuesto!$B$11:$C$565,2,0)</f>
        <v>#N/A</v>
      </c>
      <c r="J435" s="98" t="str">
        <f t="shared" si="21"/>
        <v>Desarrollo del Sistema de Educación Superior</v>
      </c>
      <c r="K435" s="98" t="s">
        <v>410</v>
      </c>
    </row>
    <row r="436" spans="3:11" x14ac:dyDescent="0.25">
      <c r="C436" s="142"/>
      <c r="D436" s="150"/>
      <c r="E436" s="118"/>
      <c r="F436" s="97">
        <f t="shared" si="20"/>
        <v>0</v>
      </c>
      <c r="G436" s="160"/>
      <c r="H436" s="143"/>
      <c r="I436" s="129" t="e">
        <f>VLOOKUP(H436,Presupuesto!$B$11:$C$565,2,0)</f>
        <v>#N/A</v>
      </c>
      <c r="J436" s="98" t="str">
        <f t="shared" si="21"/>
        <v>Desarrollo del Sistema de Educación Superior</v>
      </c>
      <c r="K436" s="98" t="s">
        <v>410</v>
      </c>
    </row>
    <row r="437" spans="3:11" x14ac:dyDescent="0.25">
      <c r="C437" s="142"/>
      <c r="D437" s="150"/>
      <c r="E437" s="118"/>
      <c r="F437" s="97">
        <f t="shared" si="20"/>
        <v>0</v>
      </c>
      <c r="G437" s="160"/>
      <c r="H437" s="143"/>
      <c r="I437" s="129" t="e">
        <f>VLOOKUP(H437,Presupuesto!$B$11:$C$565,2,0)</f>
        <v>#N/A</v>
      </c>
      <c r="J437" s="98" t="str">
        <f t="shared" si="21"/>
        <v>Desarrollo del Sistema de Educación Superior</v>
      </c>
      <c r="K437" s="98" t="s">
        <v>410</v>
      </c>
    </row>
    <row r="438" spans="3:11" x14ac:dyDescent="0.25">
      <c r="C438" s="142"/>
      <c r="D438" s="150"/>
      <c r="E438" s="118"/>
      <c r="F438" s="97">
        <f t="shared" si="20"/>
        <v>0</v>
      </c>
      <c r="G438" s="160"/>
      <c r="H438" s="143"/>
      <c r="I438" s="129" t="e">
        <f>VLOOKUP(H438,Presupuesto!$B$11:$C$565,2,0)</f>
        <v>#N/A</v>
      </c>
      <c r="J438" s="98" t="str">
        <f t="shared" si="21"/>
        <v>Desarrollo del Sistema de Educación Superior</v>
      </c>
      <c r="K438" s="98" t="s">
        <v>410</v>
      </c>
    </row>
    <row r="439" spans="3:11" x14ac:dyDescent="0.25">
      <c r="C439" s="142"/>
      <c r="D439" s="150"/>
      <c r="E439" s="118"/>
      <c r="F439" s="97">
        <f t="shared" si="20"/>
        <v>0</v>
      </c>
      <c r="G439" s="160"/>
      <c r="H439" s="143"/>
      <c r="I439" s="129" t="e">
        <f>VLOOKUP(H439,Presupuesto!$B$11:$C$565,2,0)</f>
        <v>#N/A</v>
      </c>
      <c r="J439" s="98" t="str">
        <f t="shared" si="21"/>
        <v>Desarrollo del Sistema de Educación Superior</v>
      </c>
      <c r="K439" s="98" t="s">
        <v>410</v>
      </c>
    </row>
    <row r="440" spans="3:11" x14ac:dyDescent="0.25">
      <c r="C440" s="142"/>
      <c r="D440" s="150"/>
      <c r="E440" s="118"/>
      <c r="F440" s="97">
        <f t="shared" si="20"/>
        <v>0</v>
      </c>
      <c r="G440" s="160"/>
      <c r="H440" s="143"/>
      <c r="I440" s="129" t="e">
        <f>VLOOKUP(H440,Presupuesto!$B$11:$C$565,2,0)</f>
        <v>#N/A</v>
      </c>
      <c r="J440" s="98" t="str">
        <f t="shared" si="21"/>
        <v>Desarrollo del Sistema de Educación Superior</v>
      </c>
      <c r="K440" s="98" t="s">
        <v>410</v>
      </c>
    </row>
    <row r="441" spans="3:11" x14ac:dyDescent="0.25">
      <c r="C441" s="142"/>
      <c r="D441" s="150"/>
      <c r="E441" s="118"/>
      <c r="F441" s="97">
        <f t="shared" si="20"/>
        <v>0</v>
      </c>
      <c r="G441" s="160"/>
      <c r="H441" s="143"/>
      <c r="I441" s="129" t="e">
        <f>VLOOKUP(H441,Presupuesto!$B$11:$C$565,2,0)</f>
        <v>#N/A</v>
      </c>
      <c r="J441" s="98" t="str">
        <f t="shared" si="21"/>
        <v>Desarrollo del Sistema de Educación Superior</v>
      </c>
      <c r="K441" s="98" t="s">
        <v>410</v>
      </c>
    </row>
    <row r="442" spans="3:11" x14ac:dyDescent="0.25">
      <c r="C442" s="142"/>
      <c r="D442" s="150"/>
      <c r="E442" s="118"/>
      <c r="F442" s="97">
        <f t="shared" si="20"/>
        <v>0</v>
      </c>
      <c r="G442" s="160"/>
      <c r="H442" s="143"/>
      <c r="I442" s="129" t="e">
        <f>VLOOKUP(H442,Presupuesto!$B$11:$C$565,2,0)</f>
        <v>#N/A</v>
      </c>
      <c r="J442" s="98" t="str">
        <f t="shared" si="21"/>
        <v>Desarrollo del Sistema de Educación Superior</v>
      </c>
      <c r="K442" s="98" t="s">
        <v>410</v>
      </c>
    </row>
    <row r="443" spans="3:11" x14ac:dyDescent="0.25">
      <c r="C443" s="142"/>
      <c r="D443" s="150"/>
      <c r="E443" s="118"/>
      <c r="F443" s="97">
        <f t="shared" si="20"/>
        <v>0</v>
      </c>
      <c r="G443" s="160"/>
      <c r="H443" s="143"/>
      <c r="I443" s="129" t="e">
        <f>VLOOKUP(H443,Presupuesto!$B$11:$C$565,2,0)</f>
        <v>#N/A</v>
      </c>
      <c r="J443" s="98" t="str">
        <f t="shared" si="21"/>
        <v>Desarrollo del Sistema de Educación Superior</v>
      </c>
      <c r="K443" s="98" t="s">
        <v>410</v>
      </c>
    </row>
    <row r="444" spans="3:11" x14ac:dyDescent="0.25">
      <c r="C444" s="144"/>
      <c r="D444" s="150"/>
      <c r="E444" s="118"/>
      <c r="F444" s="97">
        <f t="shared" si="20"/>
        <v>0</v>
      </c>
      <c r="G444" s="160"/>
      <c r="H444" s="145"/>
      <c r="I444" s="129" t="e">
        <f>VLOOKUP(H444,Presupuesto!$B$11:$C$565,2,0)</f>
        <v>#N/A</v>
      </c>
      <c r="J444" s="98" t="str">
        <f t="shared" si="21"/>
        <v>Desarrollo del Sistema de Educación Superior</v>
      </c>
      <c r="K444" s="98" t="s">
        <v>401</v>
      </c>
    </row>
    <row r="445" spans="3:11" x14ac:dyDescent="0.25">
      <c r="C445" s="144"/>
      <c r="D445" s="150"/>
      <c r="E445" s="118"/>
      <c r="F445" s="97">
        <f t="shared" si="20"/>
        <v>0</v>
      </c>
      <c r="G445" s="160"/>
      <c r="H445" s="145"/>
      <c r="I445" s="129" t="e">
        <f>VLOOKUP(H445,Presupuesto!$B$11:$C$565,2,0)</f>
        <v>#N/A</v>
      </c>
      <c r="J445" s="98" t="str">
        <f t="shared" si="21"/>
        <v>Desarrollo del Sistema de Educación Superior</v>
      </c>
      <c r="K445" s="98" t="s">
        <v>410</v>
      </c>
    </row>
    <row r="446" spans="3:11" x14ac:dyDescent="0.25">
      <c r="C446" s="144"/>
      <c r="D446" s="150"/>
      <c r="E446" s="118"/>
      <c r="F446" s="97">
        <f t="shared" si="20"/>
        <v>0</v>
      </c>
      <c r="G446" s="160"/>
      <c r="H446" s="145"/>
      <c r="I446" s="129" t="e">
        <f>VLOOKUP(H446,Presupuesto!$B$11:$C$565,2,0)</f>
        <v>#N/A</v>
      </c>
      <c r="J446" s="98" t="str">
        <f t="shared" si="21"/>
        <v>Desarrollo del Sistema de Educación Superior</v>
      </c>
      <c r="K446" s="98" t="s">
        <v>410</v>
      </c>
    </row>
    <row r="447" spans="3:11" x14ac:dyDescent="0.25">
      <c r="C447" s="144"/>
      <c r="D447" s="150"/>
      <c r="E447" s="118"/>
      <c r="F447" s="97">
        <f t="shared" si="20"/>
        <v>0</v>
      </c>
      <c r="G447" s="160"/>
      <c r="H447" s="145"/>
      <c r="I447" s="129" t="e">
        <f>VLOOKUP(H447,Presupuesto!$B$11:$C$565,2,0)</f>
        <v>#N/A</v>
      </c>
      <c r="J447" s="98" t="str">
        <f t="shared" si="21"/>
        <v>Desarrollo del Sistema de Educación Superior</v>
      </c>
      <c r="K447" s="98" t="s">
        <v>410</v>
      </c>
    </row>
    <row r="448" spans="3:11" ht="15.75" thickBot="1" x14ac:dyDescent="0.3">
      <c r="C448" s="146"/>
      <c r="D448" s="158"/>
      <c r="E448" s="103"/>
      <c r="F448" s="105">
        <f t="shared" si="20"/>
        <v>0</v>
      </c>
      <c r="G448" s="161"/>
      <c r="H448" s="147"/>
      <c r="I448" s="131" t="e">
        <f>VLOOKUP(H448,Presupuesto!$B$11:$C$565,2,0)</f>
        <v>#N/A</v>
      </c>
      <c r="J448" s="106" t="str">
        <f t="shared" si="21"/>
        <v>Desarrollo del Sistema de Educación Superior</v>
      </c>
      <c r="K448" s="124" t="s">
        <v>392</v>
      </c>
    </row>
    <row r="450" spans="3:11" ht="15.75" thickBot="1" x14ac:dyDescent="0.3"/>
    <row r="451" spans="3:11" ht="15.75" thickBot="1" x14ac:dyDescent="0.3">
      <c r="C451" s="156" t="s">
        <v>53</v>
      </c>
      <c r="D451" s="372">
        <f>SUM(F458:F492)</f>
        <v>0</v>
      </c>
      <c r="F451" s="70"/>
      <c r="G451" s="79"/>
      <c r="H451" s="70"/>
      <c r="I451" s="70"/>
    </row>
    <row r="452" spans="3:11" x14ac:dyDescent="0.25">
      <c r="C452" s="70"/>
      <c r="D452" s="31"/>
      <c r="E452" s="93"/>
      <c r="F452" s="93"/>
      <c r="G452" s="93"/>
      <c r="H452" s="76"/>
      <c r="I452" s="76"/>
      <c r="J452" s="76"/>
      <c r="K452" s="112"/>
    </row>
    <row r="453" spans="3:11" x14ac:dyDescent="0.25">
      <c r="C453" s="70"/>
      <c r="D453" s="31"/>
      <c r="E453" s="93"/>
      <c r="F453" s="93"/>
      <c r="G453" s="93"/>
      <c r="H453" s="76"/>
      <c r="I453" s="76"/>
      <c r="J453" s="76"/>
      <c r="K453" s="112"/>
    </row>
    <row r="454" spans="3:11" ht="15.75" x14ac:dyDescent="0.25">
      <c r="C454" s="201" t="s">
        <v>390</v>
      </c>
      <c r="D454" s="368"/>
      <c r="E454" s="93"/>
      <c r="F454" s="93"/>
      <c r="G454" s="93"/>
      <c r="H454" s="76"/>
      <c r="I454" s="76"/>
      <c r="J454" s="76"/>
      <c r="K454" s="112"/>
    </row>
    <row r="455" spans="3:11" ht="18.75" x14ac:dyDescent="0.25">
      <c r="C455" s="209" t="e">
        <f>IFERROR(VLOOKUP(D454,'1. Desarrollo e Innov. Curricu.'!$F:$G,2,FALSE),IFERROR(VLOOKUP(D454,'2. Investigación Científica'!$F:$G,2,FALSE),IFERROR(VLOOKUP(D454,'3. Vinculación Univ. Sociedad'!$F:$G,2,FALSE),IFERROR(VLOOKUP(D454,'4. Docencia y Profesorado Univ.'!$F:$G,2,FALSE),IFERROR(VLOOKUP(D454,'5. Estudiantes y Graduados'!$F:$G,2,FALSE),IFERROR(VLOOKUP(D454,'11. Gestion Administrativa'!$F:$G,2,FALSE),IFERROR(VLOOKUP(D454,'13. Gestión Académica'!$F:$G,2,FALSE),IFERROR(VLOOKUP(D454,'9. Asegura. de la Calid. y M'!$F:$G,2,FALSE),IFERROR(VLOOKUP(D454,'6. Gestión del Conocimiento'!$F:$G,2,FALSE),IFERROR(VLOOKUP(D454,'15. Gobernabilidad y Proceso...'!$F:$G,2,FALSE),IFERROR(VLOOKUP(D454,'12. Gestión del Talento Humano'!$F:$G,2,FALSE),IFERROR(VLOOKUP(D454,'14. Internacional... de la E.S.'!$F:$G,2,FALSE),IFERROR(VLOOKUP(D454,'10. Posgrado'!$F:$G,2,FALSE),IFERROR(VLOOKUP(D454,'17. Gestión TIC'!$F:$G,2,FALSE),IFERROR(VLOOKUP(D454,'16. Desa. del Sistema Educ.Sup.'!$F:$G,2,FALSE),IFERROR(VLOOKUP(D454,'8. Cultura de Inno. Insti...'!$F:$G,2,FALSE),VLOOKUP(D454,'7. Lo Esencial de la Reforma U.'!$F:$G,2,0)))))))))))))))))</f>
        <v>#N/A</v>
      </c>
      <c r="D455" s="31"/>
      <c r="E455" s="93"/>
      <c r="F455" s="93"/>
      <c r="G455" s="93"/>
      <c r="H455" s="76"/>
      <c r="I455" s="76"/>
      <c r="J455" s="76"/>
      <c r="K455" s="112"/>
    </row>
    <row r="456" spans="3:11" ht="15.75" thickBot="1" x14ac:dyDescent="0.3">
      <c r="F456" s="93"/>
      <c r="G456" s="76"/>
      <c r="H456" s="76"/>
      <c r="I456" s="76"/>
    </row>
    <row r="457" spans="3:11" ht="30.75" thickBot="1" x14ac:dyDescent="0.3">
      <c r="C457" s="128" t="s">
        <v>44</v>
      </c>
      <c r="D457" s="128" t="s">
        <v>55</v>
      </c>
      <c r="E457" s="135" t="s">
        <v>57</v>
      </c>
      <c r="F457" s="134" t="s">
        <v>27</v>
      </c>
      <c r="G457" s="132" t="s">
        <v>130</v>
      </c>
      <c r="H457" s="135" t="s">
        <v>46</v>
      </c>
      <c r="I457" s="132" t="s">
        <v>131</v>
      </c>
      <c r="J457" s="132" t="s">
        <v>408</v>
      </c>
      <c r="K457" s="132" t="s">
        <v>409</v>
      </c>
    </row>
    <row r="458" spans="3:11" x14ac:dyDescent="0.25">
      <c r="C458" s="219" t="s">
        <v>437</v>
      </c>
      <c r="D458" s="220"/>
      <c r="E458" s="218">
        <f>HLOOKUP(C458,$AH$2:$BU$3,2,0)</f>
        <v>620</v>
      </c>
      <c r="F458" s="97">
        <f t="shared" ref="F458:F492" si="22">D458*E458</f>
        <v>0</v>
      </c>
      <c r="G458" s="160"/>
      <c r="H458" s="141"/>
      <c r="I458" s="129" t="e">
        <f>VLOOKUP(H458,Presupuesto!$B$11:$C$565,2,0)</f>
        <v>#N/A</v>
      </c>
      <c r="J458" s="217" t="s">
        <v>1477</v>
      </c>
      <c r="K458" s="98" t="s">
        <v>392</v>
      </c>
    </row>
    <row r="459" spans="3:11" x14ac:dyDescent="0.25">
      <c r="C459" s="140"/>
      <c r="D459" s="157"/>
      <c r="E459" s="123"/>
      <c r="F459" s="97">
        <f t="shared" si="22"/>
        <v>0</v>
      </c>
      <c r="G459" s="160"/>
      <c r="H459" s="141"/>
      <c r="I459" s="129" t="e">
        <f>VLOOKUP(H459,Presupuesto!$B$11:$C$565,2,0)</f>
        <v>#N/A</v>
      </c>
      <c r="J459" s="98" t="str">
        <f>$J$458</f>
        <v>Desarrollo del Sistema de Educación Superior</v>
      </c>
      <c r="K459" s="98" t="s">
        <v>410</v>
      </c>
    </row>
    <row r="460" spans="3:11" x14ac:dyDescent="0.25">
      <c r="C460" s="140"/>
      <c r="D460" s="157"/>
      <c r="E460" s="123"/>
      <c r="F460" s="97">
        <f t="shared" si="22"/>
        <v>0</v>
      </c>
      <c r="G460" s="160"/>
      <c r="H460" s="141"/>
      <c r="I460" s="129" t="e">
        <f>VLOOKUP(H460,Presupuesto!$B$11:$C$565,2,0)</f>
        <v>#N/A</v>
      </c>
      <c r="J460" s="98" t="str">
        <f t="shared" ref="J460:J492" si="23">$J$458</f>
        <v>Desarrollo del Sistema de Educación Superior</v>
      </c>
      <c r="K460" s="98" t="s">
        <v>410</v>
      </c>
    </row>
    <row r="461" spans="3:11" x14ac:dyDescent="0.25">
      <c r="C461" s="140"/>
      <c r="D461" s="157"/>
      <c r="E461" s="123"/>
      <c r="F461" s="97">
        <f t="shared" si="22"/>
        <v>0</v>
      </c>
      <c r="G461" s="160"/>
      <c r="H461" s="141"/>
      <c r="I461" s="129" t="e">
        <f>VLOOKUP(H461,Presupuesto!$B$11:$C$565,2,0)</f>
        <v>#N/A</v>
      </c>
      <c r="J461" s="98" t="str">
        <f t="shared" si="23"/>
        <v>Desarrollo del Sistema de Educación Superior</v>
      </c>
      <c r="K461" s="98" t="s">
        <v>410</v>
      </c>
    </row>
    <row r="462" spans="3:11" x14ac:dyDescent="0.25">
      <c r="C462" s="140"/>
      <c r="D462" s="157"/>
      <c r="E462" s="123"/>
      <c r="F462" s="97">
        <f t="shared" si="22"/>
        <v>0</v>
      </c>
      <c r="G462" s="160"/>
      <c r="H462" s="141"/>
      <c r="I462" s="129" t="e">
        <f>VLOOKUP(H462,Presupuesto!$B$11:$C$565,2,0)</f>
        <v>#N/A</v>
      </c>
      <c r="J462" s="98" t="str">
        <f t="shared" si="23"/>
        <v>Desarrollo del Sistema de Educación Superior</v>
      </c>
      <c r="K462" s="98" t="s">
        <v>410</v>
      </c>
    </row>
    <row r="463" spans="3:11" x14ac:dyDescent="0.25">
      <c r="C463" s="140"/>
      <c r="D463" s="157"/>
      <c r="E463" s="123"/>
      <c r="F463" s="97">
        <f t="shared" si="22"/>
        <v>0</v>
      </c>
      <c r="G463" s="160"/>
      <c r="H463" s="141"/>
      <c r="I463" s="129" t="e">
        <f>VLOOKUP(H463,Presupuesto!$B$11:$C$565,2,0)</f>
        <v>#N/A</v>
      </c>
      <c r="J463" s="98" t="str">
        <f t="shared" si="23"/>
        <v>Desarrollo del Sistema de Educación Superior</v>
      </c>
      <c r="K463" s="98" t="s">
        <v>399</v>
      </c>
    </row>
    <row r="464" spans="3:11" x14ac:dyDescent="0.25">
      <c r="C464" s="140"/>
      <c r="D464" s="157"/>
      <c r="E464" s="123"/>
      <c r="F464" s="97">
        <f t="shared" si="22"/>
        <v>0</v>
      </c>
      <c r="G464" s="160"/>
      <c r="H464" s="141"/>
      <c r="I464" s="129" t="e">
        <f>VLOOKUP(H464,Presupuesto!$B$11:$C$565,2,0)</f>
        <v>#N/A</v>
      </c>
      <c r="J464" s="98" t="str">
        <f t="shared" si="23"/>
        <v>Desarrollo del Sistema de Educación Superior</v>
      </c>
      <c r="K464" s="98" t="s">
        <v>410</v>
      </c>
    </row>
    <row r="465" spans="3:11" x14ac:dyDescent="0.25">
      <c r="C465" s="140"/>
      <c r="D465" s="157"/>
      <c r="E465" s="123"/>
      <c r="F465" s="97">
        <f t="shared" si="22"/>
        <v>0</v>
      </c>
      <c r="G465" s="160"/>
      <c r="H465" s="141"/>
      <c r="I465" s="129" t="e">
        <f>VLOOKUP(H465,Presupuesto!$B$11:$C$565,2,0)</f>
        <v>#N/A</v>
      </c>
      <c r="J465" s="98" t="str">
        <f t="shared" si="23"/>
        <v>Desarrollo del Sistema de Educación Superior</v>
      </c>
      <c r="K465" s="98" t="s">
        <v>410</v>
      </c>
    </row>
    <row r="466" spans="3:11" x14ac:dyDescent="0.25">
      <c r="C466" s="140"/>
      <c r="D466" s="157"/>
      <c r="E466" s="123"/>
      <c r="F466" s="97">
        <f t="shared" si="22"/>
        <v>0</v>
      </c>
      <c r="G466" s="160"/>
      <c r="H466" s="141"/>
      <c r="I466" s="129" t="e">
        <f>VLOOKUP(H466,Presupuesto!$B$11:$C$565,2,0)</f>
        <v>#N/A</v>
      </c>
      <c r="J466" s="98" t="str">
        <f t="shared" si="23"/>
        <v>Desarrollo del Sistema de Educación Superior</v>
      </c>
      <c r="K466" s="98" t="s">
        <v>410</v>
      </c>
    </row>
    <row r="467" spans="3:11" x14ac:dyDescent="0.25">
      <c r="C467" s="140"/>
      <c r="D467" s="157"/>
      <c r="E467" s="123"/>
      <c r="F467" s="97">
        <f t="shared" si="22"/>
        <v>0</v>
      </c>
      <c r="G467" s="160"/>
      <c r="H467" s="141"/>
      <c r="I467" s="129" t="e">
        <f>VLOOKUP(H467,Presupuesto!$B$11:$C$565,2,0)</f>
        <v>#N/A</v>
      </c>
      <c r="J467" s="98" t="str">
        <f t="shared" si="23"/>
        <v>Desarrollo del Sistema de Educación Superior</v>
      </c>
      <c r="K467" s="98" t="s">
        <v>410</v>
      </c>
    </row>
    <row r="468" spans="3:11" x14ac:dyDescent="0.25">
      <c r="C468" s="140"/>
      <c r="D468" s="157"/>
      <c r="E468" s="123"/>
      <c r="F468" s="97">
        <f t="shared" si="22"/>
        <v>0</v>
      </c>
      <c r="G468" s="160"/>
      <c r="H468" s="141"/>
      <c r="I468" s="129" t="e">
        <f>VLOOKUP(H468,Presupuesto!$B$11:$C$565,2,0)</f>
        <v>#N/A</v>
      </c>
      <c r="J468" s="98" t="str">
        <f t="shared" si="23"/>
        <v>Desarrollo del Sistema de Educación Superior</v>
      </c>
      <c r="K468" s="98" t="s">
        <v>410</v>
      </c>
    </row>
    <row r="469" spans="3:11" x14ac:dyDescent="0.25">
      <c r="C469" s="140"/>
      <c r="D469" s="157"/>
      <c r="E469" s="123"/>
      <c r="F469" s="97">
        <f t="shared" si="22"/>
        <v>0</v>
      </c>
      <c r="G469" s="160"/>
      <c r="H469" s="141"/>
      <c r="I469" s="129" t="e">
        <f>VLOOKUP(H469,Presupuesto!$B$11:$C$565,2,0)</f>
        <v>#N/A</v>
      </c>
      <c r="J469" s="98" t="str">
        <f t="shared" si="23"/>
        <v>Desarrollo del Sistema de Educación Superior</v>
      </c>
      <c r="K469" s="98" t="s">
        <v>410</v>
      </c>
    </row>
    <row r="470" spans="3:11" x14ac:dyDescent="0.25">
      <c r="C470" s="140"/>
      <c r="D470" s="157"/>
      <c r="E470" s="123"/>
      <c r="F470" s="97">
        <f t="shared" si="22"/>
        <v>0</v>
      </c>
      <c r="G470" s="160"/>
      <c r="H470" s="141"/>
      <c r="I470" s="129" t="e">
        <f>VLOOKUP(H470,Presupuesto!$B$11:$C$565,2,0)</f>
        <v>#N/A</v>
      </c>
      <c r="J470" s="98" t="str">
        <f t="shared" si="23"/>
        <v>Desarrollo del Sistema de Educación Superior</v>
      </c>
      <c r="K470" s="98" t="s">
        <v>410</v>
      </c>
    </row>
    <row r="471" spans="3:11" x14ac:dyDescent="0.25">
      <c r="C471" s="140"/>
      <c r="D471" s="157"/>
      <c r="E471" s="123"/>
      <c r="F471" s="97">
        <f t="shared" si="22"/>
        <v>0</v>
      </c>
      <c r="G471" s="160"/>
      <c r="H471" s="141"/>
      <c r="I471" s="129" t="e">
        <f>VLOOKUP(H471,Presupuesto!$B$11:$C$565,2,0)</f>
        <v>#N/A</v>
      </c>
      <c r="J471" s="98" t="str">
        <f t="shared" si="23"/>
        <v>Desarrollo del Sistema de Educación Superior</v>
      </c>
      <c r="K471" s="98" t="s">
        <v>410</v>
      </c>
    </row>
    <row r="472" spans="3:11" x14ac:dyDescent="0.25">
      <c r="C472" s="140"/>
      <c r="D472" s="157"/>
      <c r="E472" s="123"/>
      <c r="F472" s="97">
        <f t="shared" si="22"/>
        <v>0</v>
      </c>
      <c r="G472" s="160"/>
      <c r="H472" s="141"/>
      <c r="I472" s="129" t="e">
        <f>VLOOKUP(H472,Presupuesto!$B$11:$C$565,2,0)</f>
        <v>#N/A</v>
      </c>
      <c r="J472" s="98" t="str">
        <f t="shared" si="23"/>
        <v>Desarrollo del Sistema de Educación Superior</v>
      </c>
      <c r="K472" s="98" t="s">
        <v>410</v>
      </c>
    </row>
    <row r="473" spans="3:11" x14ac:dyDescent="0.25">
      <c r="C473" s="140"/>
      <c r="D473" s="157"/>
      <c r="E473" s="123"/>
      <c r="F473" s="97">
        <f t="shared" si="22"/>
        <v>0</v>
      </c>
      <c r="G473" s="160"/>
      <c r="H473" s="141"/>
      <c r="I473" s="129" t="e">
        <f>VLOOKUP(H473,Presupuesto!$B$11:$C$565,2,0)</f>
        <v>#N/A</v>
      </c>
      <c r="J473" s="98" t="str">
        <f t="shared" si="23"/>
        <v>Desarrollo del Sistema de Educación Superior</v>
      </c>
      <c r="K473" s="98" t="s">
        <v>410</v>
      </c>
    </row>
    <row r="474" spans="3:11" x14ac:dyDescent="0.25">
      <c r="C474" s="140"/>
      <c r="D474" s="157"/>
      <c r="E474" s="123"/>
      <c r="F474" s="97">
        <f t="shared" si="22"/>
        <v>0</v>
      </c>
      <c r="G474" s="160"/>
      <c r="H474" s="141"/>
      <c r="I474" s="129" t="e">
        <f>VLOOKUP(H474,Presupuesto!$B$11:$C$565,2,0)</f>
        <v>#N/A</v>
      </c>
      <c r="J474" s="98" t="str">
        <f t="shared" si="23"/>
        <v>Desarrollo del Sistema de Educación Superior</v>
      </c>
      <c r="K474" s="98" t="s">
        <v>410</v>
      </c>
    </row>
    <row r="475" spans="3:11" x14ac:dyDescent="0.25">
      <c r="C475" s="140"/>
      <c r="D475" s="157"/>
      <c r="E475" s="123"/>
      <c r="F475" s="97">
        <f t="shared" si="22"/>
        <v>0</v>
      </c>
      <c r="G475" s="160"/>
      <c r="H475" s="141"/>
      <c r="I475" s="129" t="e">
        <f>VLOOKUP(H475,Presupuesto!$B$11:$C$565,2,0)</f>
        <v>#N/A</v>
      </c>
      <c r="J475" s="98" t="str">
        <f t="shared" si="23"/>
        <v>Desarrollo del Sistema de Educación Superior</v>
      </c>
      <c r="K475" s="98" t="s">
        <v>410</v>
      </c>
    </row>
    <row r="476" spans="3:11" x14ac:dyDescent="0.25">
      <c r="C476" s="140"/>
      <c r="D476" s="157"/>
      <c r="E476" s="123"/>
      <c r="F476" s="97">
        <f t="shared" si="22"/>
        <v>0</v>
      </c>
      <c r="G476" s="160"/>
      <c r="H476" s="141"/>
      <c r="I476" s="129" t="e">
        <f>VLOOKUP(H476,Presupuesto!$B$11:$C$565,2,0)</f>
        <v>#N/A</v>
      </c>
      <c r="J476" s="98" t="str">
        <f t="shared" si="23"/>
        <v>Desarrollo del Sistema de Educación Superior</v>
      </c>
      <c r="K476" s="98" t="s">
        <v>410</v>
      </c>
    </row>
    <row r="477" spans="3:11" x14ac:dyDescent="0.25">
      <c r="C477" s="140"/>
      <c r="D477" s="157"/>
      <c r="E477" s="123"/>
      <c r="F477" s="97">
        <f t="shared" si="22"/>
        <v>0</v>
      </c>
      <c r="G477" s="160"/>
      <c r="H477" s="141"/>
      <c r="I477" s="129" t="e">
        <f>VLOOKUP(H477,Presupuesto!$B$11:$C$565,2,0)</f>
        <v>#N/A</v>
      </c>
      <c r="J477" s="98" t="str">
        <f t="shared" si="23"/>
        <v>Desarrollo del Sistema de Educación Superior</v>
      </c>
      <c r="K477" s="98" t="s">
        <v>410</v>
      </c>
    </row>
    <row r="478" spans="3:11" x14ac:dyDescent="0.25">
      <c r="C478" s="140"/>
      <c r="D478" s="157"/>
      <c r="E478" s="123"/>
      <c r="F478" s="97">
        <f t="shared" si="22"/>
        <v>0</v>
      </c>
      <c r="G478" s="160"/>
      <c r="H478" s="141"/>
      <c r="I478" s="129" t="e">
        <f>VLOOKUP(H478,Presupuesto!$B$11:$C$565,2,0)</f>
        <v>#N/A</v>
      </c>
      <c r="J478" s="98" t="str">
        <f t="shared" si="23"/>
        <v>Desarrollo del Sistema de Educación Superior</v>
      </c>
      <c r="K478" s="98" t="s">
        <v>410</v>
      </c>
    </row>
    <row r="479" spans="3:11" x14ac:dyDescent="0.25">
      <c r="C479" s="140"/>
      <c r="D479" s="157"/>
      <c r="E479" s="123"/>
      <c r="F479" s="97">
        <f t="shared" si="22"/>
        <v>0</v>
      </c>
      <c r="G479" s="160"/>
      <c r="H479" s="141"/>
      <c r="I479" s="129" t="e">
        <f>VLOOKUP(H479,Presupuesto!$B$11:$C$565,2,0)</f>
        <v>#N/A</v>
      </c>
      <c r="J479" s="98" t="str">
        <f t="shared" si="23"/>
        <v>Desarrollo del Sistema de Educación Superior</v>
      </c>
      <c r="K479" s="98" t="s">
        <v>410</v>
      </c>
    </row>
    <row r="480" spans="3:11" x14ac:dyDescent="0.25">
      <c r="C480" s="142"/>
      <c r="D480" s="150"/>
      <c r="E480" s="118"/>
      <c r="F480" s="97">
        <f t="shared" si="22"/>
        <v>0</v>
      </c>
      <c r="G480" s="160"/>
      <c r="H480" s="143"/>
      <c r="I480" s="129" t="e">
        <f>VLOOKUP(H480,Presupuesto!$B$11:$C$565,2,0)</f>
        <v>#N/A</v>
      </c>
      <c r="J480" s="98" t="str">
        <f t="shared" si="23"/>
        <v>Desarrollo del Sistema de Educación Superior</v>
      </c>
      <c r="K480" s="98" t="s">
        <v>410</v>
      </c>
    </row>
    <row r="481" spans="3:11" x14ac:dyDescent="0.25">
      <c r="C481" s="142"/>
      <c r="D481" s="150"/>
      <c r="E481" s="118"/>
      <c r="F481" s="97">
        <f t="shared" si="22"/>
        <v>0</v>
      </c>
      <c r="G481" s="160"/>
      <c r="H481" s="143"/>
      <c r="I481" s="129" t="e">
        <f>VLOOKUP(H481,Presupuesto!$B$11:$C$565,2,0)</f>
        <v>#N/A</v>
      </c>
      <c r="J481" s="98" t="str">
        <f t="shared" si="23"/>
        <v>Desarrollo del Sistema de Educación Superior</v>
      </c>
      <c r="K481" s="98" t="s">
        <v>410</v>
      </c>
    </row>
    <row r="482" spans="3:11" x14ac:dyDescent="0.25">
      <c r="C482" s="142"/>
      <c r="D482" s="150"/>
      <c r="E482" s="118"/>
      <c r="F482" s="97">
        <f t="shared" si="22"/>
        <v>0</v>
      </c>
      <c r="G482" s="160"/>
      <c r="H482" s="143"/>
      <c r="I482" s="129" t="e">
        <f>VLOOKUP(H482,Presupuesto!$B$11:$C$565,2,0)</f>
        <v>#N/A</v>
      </c>
      <c r="J482" s="98" t="str">
        <f t="shared" si="23"/>
        <v>Desarrollo del Sistema de Educación Superior</v>
      </c>
      <c r="K482" s="98" t="s">
        <v>410</v>
      </c>
    </row>
    <row r="483" spans="3:11" x14ac:dyDescent="0.25">
      <c r="C483" s="142"/>
      <c r="D483" s="150"/>
      <c r="E483" s="118"/>
      <c r="F483" s="97">
        <f t="shared" si="22"/>
        <v>0</v>
      </c>
      <c r="G483" s="160"/>
      <c r="H483" s="143"/>
      <c r="I483" s="129" t="e">
        <f>VLOOKUP(H483,Presupuesto!$B$11:$C$565,2,0)</f>
        <v>#N/A</v>
      </c>
      <c r="J483" s="98" t="str">
        <f t="shared" si="23"/>
        <v>Desarrollo del Sistema de Educación Superior</v>
      </c>
      <c r="K483" s="98" t="s">
        <v>410</v>
      </c>
    </row>
    <row r="484" spans="3:11" x14ac:dyDescent="0.25">
      <c r="C484" s="142"/>
      <c r="D484" s="150"/>
      <c r="E484" s="118"/>
      <c r="F484" s="97">
        <f t="shared" si="22"/>
        <v>0</v>
      </c>
      <c r="G484" s="160"/>
      <c r="H484" s="143"/>
      <c r="I484" s="129" t="e">
        <f>VLOOKUP(H484,Presupuesto!$B$11:$C$565,2,0)</f>
        <v>#N/A</v>
      </c>
      <c r="J484" s="98" t="str">
        <f t="shared" si="23"/>
        <v>Desarrollo del Sistema de Educación Superior</v>
      </c>
      <c r="K484" s="98" t="s">
        <v>410</v>
      </c>
    </row>
    <row r="485" spans="3:11" x14ac:dyDescent="0.25">
      <c r="C485" s="142"/>
      <c r="D485" s="150"/>
      <c r="E485" s="118"/>
      <c r="F485" s="97">
        <f t="shared" si="22"/>
        <v>0</v>
      </c>
      <c r="G485" s="160"/>
      <c r="H485" s="143"/>
      <c r="I485" s="129" t="e">
        <f>VLOOKUP(H485,Presupuesto!$B$11:$C$565,2,0)</f>
        <v>#N/A</v>
      </c>
      <c r="J485" s="98" t="str">
        <f t="shared" si="23"/>
        <v>Desarrollo del Sistema de Educación Superior</v>
      </c>
      <c r="K485" s="98" t="s">
        <v>410</v>
      </c>
    </row>
    <row r="486" spans="3:11" x14ac:dyDescent="0.25">
      <c r="C486" s="142"/>
      <c r="D486" s="150"/>
      <c r="E486" s="118"/>
      <c r="F486" s="97">
        <f t="shared" si="22"/>
        <v>0</v>
      </c>
      <c r="G486" s="160"/>
      <c r="H486" s="143"/>
      <c r="I486" s="129" t="e">
        <f>VLOOKUP(H486,Presupuesto!$B$11:$C$565,2,0)</f>
        <v>#N/A</v>
      </c>
      <c r="J486" s="98" t="str">
        <f t="shared" si="23"/>
        <v>Desarrollo del Sistema de Educación Superior</v>
      </c>
      <c r="K486" s="98" t="s">
        <v>410</v>
      </c>
    </row>
    <row r="487" spans="3:11" x14ac:dyDescent="0.25">
      <c r="C487" s="142"/>
      <c r="D487" s="150"/>
      <c r="E487" s="118"/>
      <c r="F487" s="97">
        <f t="shared" si="22"/>
        <v>0</v>
      </c>
      <c r="G487" s="160"/>
      <c r="H487" s="143"/>
      <c r="I487" s="129" t="e">
        <f>VLOOKUP(H487,Presupuesto!$B$11:$C$565,2,0)</f>
        <v>#N/A</v>
      </c>
      <c r="J487" s="98" t="str">
        <f t="shared" si="23"/>
        <v>Desarrollo del Sistema de Educación Superior</v>
      </c>
      <c r="K487" s="98" t="s">
        <v>410</v>
      </c>
    </row>
    <row r="488" spans="3:11" x14ac:dyDescent="0.25">
      <c r="C488" s="144"/>
      <c r="D488" s="150"/>
      <c r="E488" s="118"/>
      <c r="F488" s="97">
        <f t="shared" si="22"/>
        <v>0</v>
      </c>
      <c r="G488" s="160"/>
      <c r="H488" s="145"/>
      <c r="I488" s="129" t="e">
        <f>VLOOKUP(H488,Presupuesto!$B$11:$C$565,2,0)</f>
        <v>#N/A</v>
      </c>
      <c r="J488" s="98" t="str">
        <f t="shared" si="23"/>
        <v>Desarrollo del Sistema de Educación Superior</v>
      </c>
      <c r="K488" s="98" t="s">
        <v>401</v>
      </c>
    </row>
    <row r="489" spans="3:11" x14ac:dyDescent="0.25">
      <c r="C489" s="144"/>
      <c r="D489" s="150"/>
      <c r="E489" s="118"/>
      <c r="F489" s="97">
        <f t="shared" si="22"/>
        <v>0</v>
      </c>
      <c r="G489" s="160"/>
      <c r="H489" s="145"/>
      <c r="I489" s="129" t="e">
        <f>VLOOKUP(H489,Presupuesto!$B$11:$C$565,2,0)</f>
        <v>#N/A</v>
      </c>
      <c r="J489" s="98" t="str">
        <f t="shared" si="23"/>
        <v>Desarrollo del Sistema de Educación Superior</v>
      </c>
      <c r="K489" s="98" t="s">
        <v>410</v>
      </c>
    </row>
    <row r="490" spans="3:11" x14ac:dyDescent="0.25">
      <c r="C490" s="144"/>
      <c r="D490" s="150"/>
      <c r="E490" s="118"/>
      <c r="F490" s="97">
        <f t="shared" si="22"/>
        <v>0</v>
      </c>
      <c r="G490" s="160"/>
      <c r="H490" s="145"/>
      <c r="I490" s="129" t="e">
        <f>VLOOKUP(H490,Presupuesto!$B$11:$C$565,2,0)</f>
        <v>#N/A</v>
      </c>
      <c r="J490" s="98" t="str">
        <f t="shared" si="23"/>
        <v>Desarrollo del Sistema de Educación Superior</v>
      </c>
      <c r="K490" s="98" t="s">
        <v>410</v>
      </c>
    </row>
    <row r="491" spans="3:11" x14ac:dyDescent="0.25">
      <c r="C491" s="144"/>
      <c r="D491" s="150"/>
      <c r="E491" s="118"/>
      <c r="F491" s="97">
        <f t="shared" si="22"/>
        <v>0</v>
      </c>
      <c r="G491" s="160"/>
      <c r="H491" s="145"/>
      <c r="I491" s="129" t="e">
        <f>VLOOKUP(H491,Presupuesto!$B$11:$C$565,2,0)</f>
        <v>#N/A</v>
      </c>
      <c r="J491" s="98" t="str">
        <f t="shared" si="23"/>
        <v>Desarrollo del Sistema de Educación Superior</v>
      </c>
      <c r="K491" s="98" t="s">
        <v>410</v>
      </c>
    </row>
    <row r="492" spans="3:11" ht="15.75" thickBot="1" x14ac:dyDescent="0.3">
      <c r="C492" s="146"/>
      <c r="D492" s="158"/>
      <c r="E492" s="103"/>
      <c r="F492" s="105">
        <f t="shared" si="22"/>
        <v>0</v>
      </c>
      <c r="G492" s="161"/>
      <c r="H492" s="147"/>
      <c r="I492" s="131" t="e">
        <f>VLOOKUP(H492,Presupuesto!$B$11:$C$565,2,0)</f>
        <v>#N/A</v>
      </c>
      <c r="J492" s="106" t="str">
        <f t="shared" si="23"/>
        <v>Desarrollo del Sistema de Educación Superior</v>
      </c>
      <c r="K492" s="124" t="s">
        <v>392</v>
      </c>
    </row>
    <row r="494" spans="3:11" ht="15.75" thickBot="1" x14ac:dyDescent="0.3">
      <c r="F494" s="90"/>
      <c r="G494" s="89"/>
      <c r="H494" s="90"/>
      <c r="I494" s="90"/>
    </row>
    <row r="495" spans="3:11" ht="15.75" thickBot="1" x14ac:dyDescent="0.3">
      <c r="C495" s="156" t="s">
        <v>53</v>
      </c>
      <c r="D495" s="372">
        <f>SUM(F502:F536)</f>
        <v>0</v>
      </c>
      <c r="F495" s="70"/>
      <c r="G495" s="79"/>
      <c r="H495" s="70"/>
      <c r="I495" s="70"/>
    </row>
    <row r="496" spans="3:11" x14ac:dyDescent="0.25">
      <c r="C496" s="70"/>
      <c r="D496" s="31"/>
      <c r="E496" s="93"/>
      <c r="F496" s="93"/>
      <c r="G496" s="93"/>
      <c r="H496" s="76"/>
      <c r="I496" s="76"/>
      <c r="J496" s="76"/>
      <c r="K496" s="112"/>
    </row>
    <row r="497" spans="3:11" x14ac:dyDescent="0.25">
      <c r="C497" s="70"/>
      <c r="D497" s="31"/>
      <c r="E497" s="93"/>
      <c r="F497" s="93"/>
      <c r="G497" s="93"/>
      <c r="H497" s="76"/>
      <c r="I497" s="76"/>
      <c r="J497" s="76"/>
      <c r="K497" s="112"/>
    </row>
    <row r="498" spans="3:11" ht="15.75" x14ac:dyDescent="0.25">
      <c r="C498" s="201" t="s">
        <v>390</v>
      </c>
      <c r="D498" s="368"/>
      <c r="E498" s="93"/>
      <c r="F498" s="93"/>
      <c r="G498" s="93"/>
      <c r="H498" s="76"/>
      <c r="I498" s="76"/>
      <c r="J498" s="76"/>
      <c r="K498" s="112"/>
    </row>
    <row r="499" spans="3:11" ht="18.75" x14ac:dyDescent="0.25">
      <c r="C499" s="209" t="e">
        <f>IFERROR(VLOOKUP(D498,'1. Desarrollo e Innov. Curricu.'!$F:$G,2,FALSE),IFERROR(VLOOKUP(D498,'2. Investigación Científica'!$F:$G,2,FALSE),IFERROR(VLOOKUP(D498,'3. Vinculación Univ. Sociedad'!$F:$G,2,FALSE),IFERROR(VLOOKUP(D498,'4. Docencia y Profesorado Univ.'!$F:$G,2,FALSE),IFERROR(VLOOKUP(D498,'5. Estudiantes y Graduados'!$F:$G,2,FALSE),IFERROR(VLOOKUP(D498,'11. Gestion Administrativa'!$F:$G,2,FALSE),IFERROR(VLOOKUP(D498,'13. Gestión Académica'!$F:$G,2,FALSE),IFERROR(VLOOKUP(D498,'9. Asegura. de la Calid. y M'!$F:$G,2,FALSE),IFERROR(VLOOKUP(D498,'6. Gestión del Conocimiento'!$F:$G,2,FALSE),IFERROR(VLOOKUP(D498,'15. Gobernabilidad y Proceso...'!$F:$G,2,FALSE),IFERROR(VLOOKUP(D498,'12. Gestión del Talento Humano'!$F:$G,2,FALSE),IFERROR(VLOOKUP(D498,'14. Internacional... de la E.S.'!$F:$G,2,FALSE),IFERROR(VLOOKUP(D498,'10. Posgrado'!$F:$G,2,FALSE),IFERROR(VLOOKUP(D498,'17. Gestión TIC'!$F:$G,2,FALSE),IFERROR(VLOOKUP(D498,'16. Desa. del Sistema Educ.Sup.'!$F:$G,2,FALSE),IFERROR(VLOOKUP(D498,'8. Cultura de Inno. Insti...'!$F:$G,2,FALSE),VLOOKUP(D498,'7. Lo Esencial de la Reforma U.'!$F:$G,2,0)))))))))))))))))</f>
        <v>#N/A</v>
      </c>
      <c r="D499" s="31"/>
      <c r="E499" s="93"/>
      <c r="F499" s="93"/>
      <c r="G499" s="93"/>
      <c r="H499" s="76"/>
      <c r="I499" s="76"/>
      <c r="J499" s="76"/>
      <c r="K499" s="112"/>
    </row>
    <row r="500" spans="3:11" ht="15.75" thickBot="1" x14ac:dyDescent="0.3">
      <c r="F500" s="93"/>
      <c r="G500" s="76"/>
      <c r="H500" s="76"/>
      <c r="I500" s="76"/>
    </row>
    <row r="501" spans="3:11" ht="30.75" thickBot="1" x14ac:dyDescent="0.3">
      <c r="C501" s="128" t="s">
        <v>44</v>
      </c>
      <c r="D501" s="128" t="s">
        <v>55</v>
      </c>
      <c r="E501" s="135" t="s">
        <v>57</v>
      </c>
      <c r="F501" s="134" t="s">
        <v>27</v>
      </c>
      <c r="G501" s="132" t="s">
        <v>130</v>
      </c>
      <c r="H501" s="135" t="s">
        <v>46</v>
      </c>
      <c r="I501" s="132" t="s">
        <v>131</v>
      </c>
      <c r="J501" s="132" t="s">
        <v>408</v>
      </c>
      <c r="K501" s="132" t="s">
        <v>409</v>
      </c>
    </row>
    <row r="502" spans="3:11" x14ac:dyDescent="0.25">
      <c r="C502" s="219" t="s">
        <v>437</v>
      </c>
      <c r="D502" s="220"/>
      <c r="E502" s="218">
        <f>HLOOKUP(C502,$AH$2:$BU$3,2,0)</f>
        <v>620</v>
      </c>
      <c r="F502" s="97">
        <f t="shared" ref="F502:F536" si="24">D502*E502</f>
        <v>0</v>
      </c>
      <c r="G502" s="160"/>
      <c r="H502" s="141"/>
      <c r="I502" s="129" t="e">
        <f>VLOOKUP(H502,Presupuesto!$B$11:$C$565,2,0)</f>
        <v>#N/A</v>
      </c>
      <c r="J502" s="217" t="s">
        <v>1477</v>
      </c>
      <c r="K502" s="98" t="s">
        <v>392</v>
      </c>
    </row>
    <row r="503" spans="3:11" x14ac:dyDescent="0.25">
      <c r="C503" s="140"/>
      <c r="D503" s="157"/>
      <c r="E503" s="123"/>
      <c r="F503" s="97">
        <f t="shared" si="24"/>
        <v>0</v>
      </c>
      <c r="G503" s="160"/>
      <c r="H503" s="141"/>
      <c r="I503" s="129" t="e">
        <f>VLOOKUP(H503,Presupuesto!$B$11:$C$565,2,0)</f>
        <v>#N/A</v>
      </c>
      <c r="J503" s="98" t="str">
        <f>$J$502</f>
        <v>Desarrollo del Sistema de Educación Superior</v>
      </c>
      <c r="K503" s="98" t="s">
        <v>410</v>
      </c>
    </row>
    <row r="504" spans="3:11" x14ac:dyDescent="0.25">
      <c r="C504" s="140"/>
      <c r="D504" s="157"/>
      <c r="E504" s="123"/>
      <c r="F504" s="97">
        <f t="shared" si="24"/>
        <v>0</v>
      </c>
      <c r="G504" s="160"/>
      <c r="H504" s="141"/>
      <c r="I504" s="129" t="e">
        <f>VLOOKUP(H504,Presupuesto!$B$11:$C$565,2,0)</f>
        <v>#N/A</v>
      </c>
      <c r="J504" s="98" t="str">
        <f t="shared" ref="J504:J536" si="25">$J$502</f>
        <v>Desarrollo del Sistema de Educación Superior</v>
      </c>
      <c r="K504" s="98" t="s">
        <v>410</v>
      </c>
    </row>
    <row r="505" spans="3:11" x14ac:dyDescent="0.25">
      <c r="C505" s="140"/>
      <c r="D505" s="157"/>
      <c r="E505" s="123"/>
      <c r="F505" s="97">
        <f t="shared" si="24"/>
        <v>0</v>
      </c>
      <c r="G505" s="160"/>
      <c r="H505" s="141"/>
      <c r="I505" s="129" t="e">
        <f>VLOOKUP(H505,Presupuesto!$B$11:$C$565,2,0)</f>
        <v>#N/A</v>
      </c>
      <c r="J505" s="98" t="str">
        <f t="shared" si="25"/>
        <v>Desarrollo del Sistema de Educación Superior</v>
      </c>
      <c r="K505" s="98" t="s">
        <v>410</v>
      </c>
    </row>
    <row r="506" spans="3:11" x14ac:dyDescent="0.25">
      <c r="C506" s="140"/>
      <c r="D506" s="157"/>
      <c r="E506" s="123"/>
      <c r="F506" s="97">
        <f t="shared" si="24"/>
        <v>0</v>
      </c>
      <c r="G506" s="160"/>
      <c r="H506" s="141"/>
      <c r="I506" s="129" t="e">
        <f>VLOOKUP(H506,Presupuesto!$B$11:$C$565,2,0)</f>
        <v>#N/A</v>
      </c>
      <c r="J506" s="98" t="str">
        <f t="shared" si="25"/>
        <v>Desarrollo del Sistema de Educación Superior</v>
      </c>
      <c r="K506" s="98" t="s">
        <v>410</v>
      </c>
    </row>
    <row r="507" spans="3:11" x14ac:dyDescent="0.25">
      <c r="C507" s="140"/>
      <c r="D507" s="157"/>
      <c r="E507" s="123"/>
      <c r="F507" s="97">
        <f t="shared" si="24"/>
        <v>0</v>
      </c>
      <c r="G507" s="160"/>
      <c r="H507" s="141"/>
      <c r="I507" s="129" t="e">
        <f>VLOOKUP(H507,Presupuesto!$B$11:$C$565,2,0)</f>
        <v>#N/A</v>
      </c>
      <c r="J507" s="98" t="str">
        <f t="shared" si="25"/>
        <v>Desarrollo del Sistema de Educación Superior</v>
      </c>
      <c r="K507" s="98" t="s">
        <v>399</v>
      </c>
    </row>
    <row r="508" spans="3:11" x14ac:dyDescent="0.25">
      <c r="C508" s="140"/>
      <c r="D508" s="157"/>
      <c r="E508" s="123"/>
      <c r="F508" s="97">
        <f t="shared" si="24"/>
        <v>0</v>
      </c>
      <c r="G508" s="160"/>
      <c r="H508" s="141"/>
      <c r="I508" s="129" t="e">
        <f>VLOOKUP(H508,Presupuesto!$B$11:$C$565,2,0)</f>
        <v>#N/A</v>
      </c>
      <c r="J508" s="98" t="str">
        <f t="shared" si="25"/>
        <v>Desarrollo del Sistema de Educación Superior</v>
      </c>
      <c r="K508" s="98" t="s">
        <v>410</v>
      </c>
    </row>
    <row r="509" spans="3:11" x14ac:dyDescent="0.25">
      <c r="C509" s="140"/>
      <c r="D509" s="157"/>
      <c r="E509" s="123"/>
      <c r="F509" s="97">
        <f t="shared" si="24"/>
        <v>0</v>
      </c>
      <c r="G509" s="160"/>
      <c r="H509" s="141"/>
      <c r="I509" s="129" t="e">
        <f>VLOOKUP(H509,Presupuesto!$B$11:$C$565,2,0)</f>
        <v>#N/A</v>
      </c>
      <c r="J509" s="98" t="str">
        <f t="shared" si="25"/>
        <v>Desarrollo del Sistema de Educación Superior</v>
      </c>
      <c r="K509" s="98" t="s">
        <v>410</v>
      </c>
    </row>
    <row r="510" spans="3:11" x14ac:dyDescent="0.25">
      <c r="C510" s="140"/>
      <c r="D510" s="157"/>
      <c r="E510" s="123"/>
      <c r="F510" s="97">
        <f t="shared" si="24"/>
        <v>0</v>
      </c>
      <c r="G510" s="160"/>
      <c r="H510" s="141"/>
      <c r="I510" s="129" t="e">
        <f>VLOOKUP(H510,Presupuesto!$B$11:$C$565,2,0)</f>
        <v>#N/A</v>
      </c>
      <c r="J510" s="98" t="str">
        <f t="shared" si="25"/>
        <v>Desarrollo del Sistema de Educación Superior</v>
      </c>
      <c r="K510" s="98" t="s">
        <v>410</v>
      </c>
    </row>
    <row r="511" spans="3:11" x14ac:dyDescent="0.25">
      <c r="C511" s="140"/>
      <c r="D511" s="157"/>
      <c r="E511" s="123"/>
      <c r="F511" s="97">
        <f t="shared" si="24"/>
        <v>0</v>
      </c>
      <c r="G511" s="160"/>
      <c r="H511" s="141"/>
      <c r="I511" s="129" t="e">
        <f>VLOOKUP(H511,Presupuesto!$B$11:$C$565,2,0)</f>
        <v>#N/A</v>
      </c>
      <c r="J511" s="98" t="str">
        <f t="shared" si="25"/>
        <v>Desarrollo del Sistema de Educación Superior</v>
      </c>
      <c r="K511" s="98" t="s">
        <v>410</v>
      </c>
    </row>
    <row r="512" spans="3:11" x14ac:dyDescent="0.25">
      <c r="C512" s="140"/>
      <c r="D512" s="157"/>
      <c r="E512" s="123"/>
      <c r="F512" s="97">
        <f t="shared" si="24"/>
        <v>0</v>
      </c>
      <c r="G512" s="160"/>
      <c r="H512" s="141"/>
      <c r="I512" s="129" t="e">
        <f>VLOOKUP(H512,Presupuesto!$B$11:$C$565,2,0)</f>
        <v>#N/A</v>
      </c>
      <c r="J512" s="98" t="str">
        <f t="shared" si="25"/>
        <v>Desarrollo del Sistema de Educación Superior</v>
      </c>
      <c r="K512" s="98" t="s">
        <v>410</v>
      </c>
    </row>
    <row r="513" spans="3:11" x14ac:dyDescent="0.25">
      <c r="C513" s="140"/>
      <c r="D513" s="157"/>
      <c r="E513" s="123"/>
      <c r="F513" s="97">
        <f t="shared" si="24"/>
        <v>0</v>
      </c>
      <c r="G513" s="160"/>
      <c r="H513" s="141"/>
      <c r="I513" s="129" t="e">
        <f>VLOOKUP(H513,Presupuesto!$B$11:$C$565,2,0)</f>
        <v>#N/A</v>
      </c>
      <c r="J513" s="98" t="str">
        <f t="shared" si="25"/>
        <v>Desarrollo del Sistema de Educación Superior</v>
      </c>
      <c r="K513" s="98" t="s">
        <v>410</v>
      </c>
    </row>
    <row r="514" spans="3:11" x14ac:dyDescent="0.25">
      <c r="C514" s="140"/>
      <c r="D514" s="157"/>
      <c r="E514" s="123"/>
      <c r="F514" s="97">
        <f t="shared" si="24"/>
        <v>0</v>
      </c>
      <c r="G514" s="160"/>
      <c r="H514" s="141"/>
      <c r="I514" s="129" t="e">
        <f>VLOOKUP(H514,Presupuesto!$B$11:$C$565,2,0)</f>
        <v>#N/A</v>
      </c>
      <c r="J514" s="98" t="str">
        <f t="shared" si="25"/>
        <v>Desarrollo del Sistema de Educación Superior</v>
      </c>
      <c r="K514" s="98" t="s">
        <v>410</v>
      </c>
    </row>
    <row r="515" spans="3:11" x14ac:dyDescent="0.25">
      <c r="C515" s="140"/>
      <c r="D515" s="157"/>
      <c r="E515" s="123"/>
      <c r="F515" s="97">
        <f t="shared" si="24"/>
        <v>0</v>
      </c>
      <c r="G515" s="160"/>
      <c r="H515" s="141"/>
      <c r="I515" s="129" t="e">
        <f>VLOOKUP(H515,Presupuesto!$B$11:$C$565,2,0)</f>
        <v>#N/A</v>
      </c>
      <c r="J515" s="98" t="str">
        <f t="shared" si="25"/>
        <v>Desarrollo del Sistema de Educación Superior</v>
      </c>
      <c r="K515" s="98" t="s">
        <v>410</v>
      </c>
    </row>
    <row r="516" spans="3:11" x14ac:dyDescent="0.25">
      <c r="C516" s="140"/>
      <c r="D516" s="157"/>
      <c r="E516" s="123"/>
      <c r="F516" s="97">
        <f t="shared" si="24"/>
        <v>0</v>
      </c>
      <c r="G516" s="160"/>
      <c r="H516" s="141"/>
      <c r="I516" s="129" t="e">
        <f>VLOOKUP(H516,Presupuesto!$B$11:$C$565,2,0)</f>
        <v>#N/A</v>
      </c>
      <c r="J516" s="98" t="str">
        <f t="shared" si="25"/>
        <v>Desarrollo del Sistema de Educación Superior</v>
      </c>
      <c r="K516" s="98" t="s">
        <v>410</v>
      </c>
    </row>
    <row r="517" spans="3:11" x14ac:dyDescent="0.25">
      <c r="C517" s="140"/>
      <c r="D517" s="157"/>
      <c r="E517" s="123"/>
      <c r="F517" s="97">
        <f t="shared" si="24"/>
        <v>0</v>
      </c>
      <c r="G517" s="160"/>
      <c r="H517" s="141"/>
      <c r="I517" s="129" t="e">
        <f>VLOOKUP(H517,Presupuesto!$B$11:$C$565,2,0)</f>
        <v>#N/A</v>
      </c>
      <c r="J517" s="98" t="str">
        <f t="shared" si="25"/>
        <v>Desarrollo del Sistema de Educación Superior</v>
      </c>
      <c r="K517" s="98" t="s">
        <v>410</v>
      </c>
    </row>
    <row r="518" spans="3:11" x14ac:dyDescent="0.25">
      <c r="C518" s="140"/>
      <c r="D518" s="157"/>
      <c r="E518" s="123"/>
      <c r="F518" s="97">
        <f t="shared" si="24"/>
        <v>0</v>
      </c>
      <c r="G518" s="160"/>
      <c r="H518" s="141"/>
      <c r="I518" s="129" t="e">
        <f>VLOOKUP(H518,Presupuesto!$B$11:$C$565,2,0)</f>
        <v>#N/A</v>
      </c>
      <c r="J518" s="98" t="str">
        <f t="shared" si="25"/>
        <v>Desarrollo del Sistema de Educación Superior</v>
      </c>
      <c r="K518" s="98" t="s">
        <v>410</v>
      </c>
    </row>
    <row r="519" spans="3:11" x14ac:dyDescent="0.25">
      <c r="C519" s="140"/>
      <c r="D519" s="157"/>
      <c r="E519" s="123"/>
      <c r="F519" s="97">
        <f t="shared" si="24"/>
        <v>0</v>
      </c>
      <c r="G519" s="160"/>
      <c r="H519" s="141"/>
      <c r="I519" s="129" t="e">
        <f>VLOOKUP(H519,Presupuesto!$B$11:$C$565,2,0)</f>
        <v>#N/A</v>
      </c>
      <c r="J519" s="98" t="str">
        <f t="shared" si="25"/>
        <v>Desarrollo del Sistema de Educación Superior</v>
      </c>
      <c r="K519" s="98" t="s">
        <v>410</v>
      </c>
    </row>
    <row r="520" spans="3:11" x14ac:dyDescent="0.25">
      <c r="C520" s="140"/>
      <c r="D520" s="157"/>
      <c r="E520" s="123"/>
      <c r="F520" s="97">
        <f t="shared" si="24"/>
        <v>0</v>
      </c>
      <c r="G520" s="160"/>
      <c r="H520" s="141"/>
      <c r="I520" s="129" t="e">
        <f>VLOOKUP(H520,Presupuesto!$B$11:$C$565,2,0)</f>
        <v>#N/A</v>
      </c>
      <c r="J520" s="98" t="str">
        <f t="shared" si="25"/>
        <v>Desarrollo del Sistema de Educación Superior</v>
      </c>
      <c r="K520" s="98" t="s">
        <v>410</v>
      </c>
    </row>
    <row r="521" spans="3:11" x14ac:dyDescent="0.25">
      <c r="C521" s="140"/>
      <c r="D521" s="157"/>
      <c r="E521" s="123"/>
      <c r="F521" s="97">
        <f t="shared" si="24"/>
        <v>0</v>
      </c>
      <c r="G521" s="160"/>
      <c r="H521" s="141"/>
      <c r="I521" s="129" t="e">
        <f>VLOOKUP(H521,Presupuesto!$B$11:$C$565,2,0)</f>
        <v>#N/A</v>
      </c>
      <c r="J521" s="98" t="str">
        <f t="shared" si="25"/>
        <v>Desarrollo del Sistema de Educación Superior</v>
      </c>
      <c r="K521" s="98" t="s">
        <v>410</v>
      </c>
    </row>
    <row r="522" spans="3:11" x14ac:dyDescent="0.25">
      <c r="C522" s="140"/>
      <c r="D522" s="157"/>
      <c r="E522" s="123"/>
      <c r="F522" s="97">
        <f t="shared" si="24"/>
        <v>0</v>
      </c>
      <c r="G522" s="160"/>
      <c r="H522" s="141"/>
      <c r="I522" s="129" t="e">
        <f>VLOOKUP(H522,Presupuesto!$B$11:$C$565,2,0)</f>
        <v>#N/A</v>
      </c>
      <c r="J522" s="98" t="str">
        <f t="shared" si="25"/>
        <v>Desarrollo del Sistema de Educación Superior</v>
      </c>
      <c r="K522" s="98" t="s">
        <v>410</v>
      </c>
    </row>
    <row r="523" spans="3:11" x14ac:dyDescent="0.25">
      <c r="C523" s="140"/>
      <c r="D523" s="157"/>
      <c r="E523" s="123"/>
      <c r="F523" s="97">
        <f t="shared" si="24"/>
        <v>0</v>
      </c>
      <c r="G523" s="160"/>
      <c r="H523" s="141"/>
      <c r="I523" s="129" t="e">
        <f>VLOOKUP(H523,Presupuesto!$B$11:$C$565,2,0)</f>
        <v>#N/A</v>
      </c>
      <c r="J523" s="98" t="str">
        <f t="shared" si="25"/>
        <v>Desarrollo del Sistema de Educación Superior</v>
      </c>
      <c r="K523" s="98" t="s">
        <v>410</v>
      </c>
    </row>
    <row r="524" spans="3:11" x14ac:dyDescent="0.25">
      <c r="C524" s="142"/>
      <c r="D524" s="150"/>
      <c r="E524" s="118"/>
      <c r="F524" s="97">
        <f t="shared" si="24"/>
        <v>0</v>
      </c>
      <c r="G524" s="160"/>
      <c r="H524" s="143"/>
      <c r="I524" s="129" t="e">
        <f>VLOOKUP(H524,Presupuesto!$B$11:$C$565,2,0)</f>
        <v>#N/A</v>
      </c>
      <c r="J524" s="98" t="str">
        <f t="shared" si="25"/>
        <v>Desarrollo del Sistema de Educación Superior</v>
      </c>
      <c r="K524" s="98" t="s">
        <v>410</v>
      </c>
    </row>
    <row r="525" spans="3:11" x14ac:dyDescent="0.25">
      <c r="C525" s="142"/>
      <c r="D525" s="150"/>
      <c r="E525" s="118"/>
      <c r="F525" s="97">
        <f t="shared" si="24"/>
        <v>0</v>
      </c>
      <c r="G525" s="160"/>
      <c r="H525" s="143"/>
      <c r="I525" s="129" t="e">
        <f>VLOOKUP(H525,Presupuesto!$B$11:$C$565,2,0)</f>
        <v>#N/A</v>
      </c>
      <c r="J525" s="98" t="str">
        <f t="shared" si="25"/>
        <v>Desarrollo del Sistema de Educación Superior</v>
      </c>
      <c r="K525" s="98" t="s">
        <v>410</v>
      </c>
    </row>
    <row r="526" spans="3:11" x14ac:dyDescent="0.25">
      <c r="C526" s="142"/>
      <c r="D526" s="150"/>
      <c r="E526" s="118"/>
      <c r="F526" s="97">
        <f t="shared" si="24"/>
        <v>0</v>
      </c>
      <c r="G526" s="160"/>
      <c r="H526" s="143"/>
      <c r="I526" s="129" t="e">
        <f>VLOOKUP(H526,Presupuesto!$B$11:$C$565,2,0)</f>
        <v>#N/A</v>
      </c>
      <c r="J526" s="98" t="str">
        <f t="shared" si="25"/>
        <v>Desarrollo del Sistema de Educación Superior</v>
      </c>
      <c r="K526" s="98" t="s">
        <v>410</v>
      </c>
    </row>
    <row r="527" spans="3:11" x14ac:dyDescent="0.25">
      <c r="C527" s="142"/>
      <c r="D527" s="150"/>
      <c r="E527" s="118"/>
      <c r="F527" s="97">
        <f t="shared" si="24"/>
        <v>0</v>
      </c>
      <c r="G527" s="160"/>
      <c r="H527" s="143"/>
      <c r="I527" s="129" t="e">
        <f>VLOOKUP(H527,Presupuesto!$B$11:$C$565,2,0)</f>
        <v>#N/A</v>
      </c>
      <c r="J527" s="98" t="str">
        <f t="shared" si="25"/>
        <v>Desarrollo del Sistema de Educación Superior</v>
      </c>
      <c r="K527" s="98" t="s">
        <v>410</v>
      </c>
    </row>
    <row r="528" spans="3:11" x14ac:dyDescent="0.25">
      <c r="C528" s="142"/>
      <c r="D528" s="150"/>
      <c r="E528" s="118"/>
      <c r="F528" s="97">
        <f t="shared" si="24"/>
        <v>0</v>
      </c>
      <c r="G528" s="160"/>
      <c r="H528" s="143"/>
      <c r="I528" s="129" t="e">
        <f>VLOOKUP(H528,Presupuesto!$B$11:$C$565,2,0)</f>
        <v>#N/A</v>
      </c>
      <c r="J528" s="98" t="str">
        <f t="shared" si="25"/>
        <v>Desarrollo del Sistema de Educación Superior</v>
      </c>
      <c r="K528" s="98" t="s">
        <v>410</v>
      </c>
    </row>
    <row r="529" spans="3:11" x14ac:dyDescent="0.25">
      <c r="C529" s="142"/>
      <c r="D529" s="150"/>
      <c r="E529" s="118"/>
      <c r="F529" s="97">
        <f t="shared" si="24"/>
        <v>0</v>
      </c>
      <c r="G529" s="160"/>
      <c r="H529" s="143"/>
      <c r="I529" s="129" t="e">
        <f>VLOOKUP(H529,Presupuesto!$B$11:$C$565,2,0)</f>
        <v>#N/A</v>
      </c>
      <c r="J529" s="98" t="str">
        <f t="shared" si="25"/>
        <v>Desarrollo del Sistema de Educación Superior</v>
      </c>
      <c r="K529" s="98" t="s">
        <v>410</v>
      </c>
    </row>
    <row r="530" spans="3:11" x14ac:dyDescent="0.25">
      <c r="C530" s="142"/>
      <c r="D530" s="150"/>
      <c r="E530" s="118"/>
      <c r="F530" s="97">
        <f t="shared" si="24"/>
        <v>0</v>
      </c>
      <c r="G530" s="160"/>
      <c r="H530" s="143"/>
      <c r="I530" s="129" t="e">
        <f>VLOOKUP(H530,Presupuesto!$B$11:$C$565,2,0)</f>
        <v>#N/A</v>
      </c>
      <c r="J530" s="98" t="str">
        <f t="shared" si="25"/>
        <v>Desarrollo del Sistema de Educación Superior</v>
      </c>
      <c r="K530" s="98" t="s">
        <v>410</v>
      </c>
    </row>
    <row r="531" spans="3:11" x14ac:dyDescent="0.25">
      <c r="C531" s="142"/>
      <c r="D531" s="150"/>
      <c r="E531" s="118"/>
      <c r="F531" s="97">
        <f t="shared" si="24"/>
        <v>0</v>
      </c>
      <c r="G531" s="160"/>
      <c r="H531" s="143"/>
      <c r="I531" s="129" t="e">
        <f>VLOOKUP(H531,Presupuesto!$B$11:$C$565,2,0)</f>
        <v>#N/A</v>
      </c>
      <c r="J531" s="98" t="str">
        <f t="shared" si="25"/>
        <v>Desarrollo del Sistema de Educación Superior</v>
      </c>
      <c r="K531" s="98" t="s">
        <v>410</v>
      </c>
    </row>
    <row r="532" spans="3:11" x14ac:dyDescent="0.25">
      <c r="C532" s="144"/>
      <c r="D532" s="150"/>
      <c r="E532" s="118"/>
      <c r="F532" s="97">
        <f t="shared" si="24"/>
        <v>0</v>
      </c>
      <c r="G532" s="160"/>
      <c r="H532" s="145"/>
      <c r="I532" s="129" t="e">
        <f>VLOOKUP(H532,Presupuesto!$B$11:$C$565,2,0)</f>
        <v>#N/A</v>
      </c>
      <c r="J532" s="98" t="str">
        <f t="shared" si="25"/>
        <v>Desarrollo del Sistema de Educación Superior</v>
      </c>
      <c r="K532" s="98" t="s">
        <v>401</v>
      </c>
    </row>
    <row r="533" spans="3:11" x14ac:dyDescent="0.25">
      <c r="C533" s="144"/>
      <c r="D533" s="150"/>
      <c r="E533" s="118"/>
      <c r="F533" s="97">
        <f t="shared" si="24"/>
        <v>0</v>
      </c>
      <c r="G533" s="160"/>
      <c r="H533" s="145"/>
      <c r="I533" s="129" t="e">
        <f>VLOOKUP(H533,Presupuesto!$B$11:$C$565,2,0)</f>
        <v>#N/A</v>
      </c>
      <c r="J533" s="98" t="str">
        <f t="shared" si="25"/>
        <v>Desarrollo del Sistema de Educación Superior</v>
      </c>
      <c r="K533" s="98" t="s">
        <v>410</v>
      </c>
    </row>
    <row r="534" spans="3:11" x14ac:dyDescent="0.25">
      <c r="C534" s="144"/>
      <c r="D534" s="150"/>
      <c r="E534" s="118"/>
      <c r="F534" s="97">
        <f t="shared" si="24"/>
        <v>0</v>
      </c>
      <c r="G534" s="160"/>
      <c r="H534" s="145"/>
      <c r="I534" s="129" t="e">
        <f>VLOOKUP(H534,Presupuesto!$B$11:$C$565,2,0)</f>
        <v>#N/A</v>
      </c>
      <c r="J534" s="98" t="str">
        <f t="shared" si="25"/>
        <v>Desarrollo del Sistema de Educación Superior</v>
      </c>
      <c r="K534" s="98" t="s">
        <v>410</v>
      </c>
    </row>
    <row r="535" spans="3:11" x14ac:dyDescent="0.25">
      <c r="C535" s="144"/>
      <c r="D535" s="150"/>
      <c r="E535" s="118"/>
      <c r="F535" s="97">
        <f t="shared" si="24"/>
        <v>0</v>
      </c>
      <c r="G535" s="160"/>
      <c r="H535" s="145"/>
      <c r="I535" s="129" t="e">
        <f>VLOOKUP(H535,Presupuesto!$B$11:$C$565,2,0)</f>
        <v>#N/A</v>
      </c>
      <c r="J535" s="98" t="str">
        <f t="shared" si="25"/>
        <v>Desarrollo del Sistema de Educación Superior</v>
      </c>
      <c r="K535" s="98" t="s">
        <v>410</v>
      </c>
    </row>
    <row r="536" spans="3:11" ht="15.75" thickBot="1" x14ac:dyDescent="0.3">
      <c r="C536" s="146"/>
      <c r="D536" s="158"/>
      <c r="E536" s="103"/>
      <c r="F536" s="105">
        <f t="shared" si="24"/>
        <v>0</v>
      </c>
      <c r="G536" s="161"/>
      <c r="H536" s="147"/>
      <c r="I536" s="131" t="e">
        <f>VLOOKUP(H536,Presupuesto!$B$11:$C$565,2,0)</f>
        <v>#N/A</v>
      </c>
      <c r="J536" s="106" t="str">
        <f t="shared" si="25"/>
        <v>Desarrollo del Sistema de Educación Superior</v>
      </c>
      <c r="K536" s="124" t="s">
        <v>392</v>
      </c>
    </row>
    <row r="538" spans="3:11" ht="15.75" thickBot="1" x14ac:dyDescent="0.3"/>
    <row r="539" spans="3:11" ht="15.75" thickBot="1" x14ac:dyDescent="0.3">
      <c r="C539" s="156" t="s">
        <v>53</v>
      </c>
      <c r="D539" s="372">
        <f>SUM(F546:F580)</f>
        <v>0</v>
      </c>
      <c r="F539" s="70"/>
      <c r="G539" s="79"/>
      <c r="H539" s="70"/>
      <c r="I539" s="70"/>
    </row>
    <row r="540" spans="3:11" x14ac:dyDescent="0.25">
      <c r="C540" s="70"/>
      <c r="D540" s="31"/>
      <c r="E540" s="93"/>
      <c r="F540" s="93"/>
      <c r="G540" s="93"/>
      <c r="H540" s="76"/>
      <c r="I540" s="76"/>
      <c r="J540" s="76"/>
      <c r="K540" s="112"/>
    </row>
    <row r="541" spans="3:11" x14ac:dyDescent="0.25">
      <c r="C541" s="70"/>
      <c r="D541" s="31"/>
      <c r="E541" s="93"/>
      <c r="F541" s="93"/>
      <c r="G541" s="93"/>
      <c r="H541" s="76"/>
      <c r="I541" s="76"/>
      <c r="J541" s="76"/>
      <c r="K541" s="112"/>
    </row>
    <row r="542" spans="3:11" ht="15.75" x14ac:dyDescent="0.25">
      <c r="C542" s="201" t="s">
        <v>390</v>
      </c>
      <c r="D542" s="368"/>
      <c r="E542" s="93"/>
      <c r="F542" s="93"/>
      <c r="G542" s="93"/>
      <c r="H542" s="76"/>
      <c r="I542" s="76"/>
      <c r="J542" s="76"/>
      <c r="K542" s="112"/>
    </row>
    <row r="543" spans="3:11" ht="18.75" x14ac:dyDescent="0.25">
      <c r="C543" s="209" t="e">
        <f>IFERROR(VLOOKUP(D542,'1. Desarrollo e Innov. Curricu.'!$F:$G,2,FALSE),IFERROR(VLOOKUP(D542,'2. Investigación Científica'!$F:$G,2,FALSE),IFERROR(VLOOKUP(D542,'3. Vinculación Univ. Sociedad'!$F:$G,2,FALSE),IFERROR(VLOOKUP(D542,'4. Docencia y Profesorado Univ.'!$F:$G,2,FALSE),IFERROR(VLOOKUP(D542,'5. Estudiantes y Graduados'!$F:$G,2,FALSE),IFERROR(VLOOKUP(D542,'11. Gestion Administrativa'!$F:$G,2,FALSE),IFERROR(VLOOKUP(D542,'13. Gestión Académica'!$F:$G,2,FALSE),IFERROR(VLOOKUP(D542,'9. Asegura. de la Calid. y M'!$F:$G,2,FALSE),IFERROR(VLOOKUP(D542,'6. Gestión del Conocimiento'!$F:$G,2,FALSE),IFERROR(VLOOKUP(D542,'15. Gobernabilidad y Proceso...'!$F:$G,2,FALSE),IFERROR(VLOOKUP(D542,'12. Gestión del Talento Humano'!$F:$G,2,FALSE),IFERROR(VLOOKUP(D542,'14. Internacional... de la E.S.'!$F:$G,2,FALSE),IFERROR(VLOOKUP(D542,'10. Posgrado'!$F:$G,2,FALSE),IFERROR(VLOOKUP(D542,'17. Gestión TIC'!$F:$G,2,FALSE),IFERROR(VLOOKUP(D542,'16. Desa. del Sistema Educ.Sup.'!$F:$G,2,FALSE),IFERROR(VLOOKUP(D542,'8. Cultura de Inno. Insti...'!$F:$G,2,FALSE),VLOOKUP(D542,'7. Lo Esencial de la Reforma U.'!$F:$G,2,0)))))))))))))))))</f>
        <v>#N/A</v>
      </c>
      <c r="D543" s="31"/>
      <c r="E543" s="93"/>
      <c r="F543" s="93"/>
      <c r="G543" s="93"/>
      <c r="H543" s="76"/>
      <c r="I543" s="76"/>
      <c r="J543" s="76"/>
      <c r="K543" s="112"/>
    </row>
    <row r="544" spans="3:11" ht="15.75" thickBot="1" x14ac:dyDescent="0.3">
      <c r="F544" s="93"/>
      <c r="G544" s="76"/>
      <c r="H544" s="76"/>
      <c r="I544" s="76"/>
    </row>
    <row r="545" spans="3:11" ht="30.75" thickBot="1" x14ac:dyDescent="0.3">
      <c r="C545" s="128" t="s">
        <v>44</v>
      </c>
      <c r="D545" s="128" t="s">
        <v>55</v>
      </c>
      <c r="E545" s="135" t="s">
        <v>57</v>
      </c>
      <c r="F545" s="134" t="s">
        <v>27</v>
      </c>
      <c r="G545" s="132" t="s">
        <v>130</v>
      </c>
      <c r="H545" s="135" t="s">
        <v>46</v>
      </c>
      <c r="I545" s="132" t="s">
        <v>131</v>
      </c>
      <c r="J545" s="132" t="s">
        <v>408</v>
      </c>
      <c r="K545" s="132" t="s">
        <v>409</v>
      </c>
    </row>
    <row r="546" spans="3:11" x14ac:dyDescent="0.25">
      <c r="C546" s="219" t="s">
        <v>437</v>
      </c>
      <c r="D546" s="220"/>
      <c r="E546" s="218">
        <f>HLOOKUP(C546,$AH$2:$BU$3,2,0)</f>
        <v>620</v>
      </c>
      <c r="F546" s="97">
        <f t="shared" ref="F546:F580" si="26">D546*E546</f>
        <v>0</v>
      </c>
      <c r="G546" s="160"/>
      <c r="H546" s="141"/>
      <c r="I546" s="129" t="e">
        <f>VLOOKUP(H546,Presupuesto!$B$11:$C$565,2,0)</f>
        <v>#N/A</v>
      </c>
      <c r="J546" s="217" t="s">
        <v>1477</v>
      </c>
      <c r="K546" s="98" t="s">
        <v>392</v>
      </c>
    </row>
    <row r="547" spans="3:11" x14ac:dyDescent="0.25">
      <c r="C547" s="140"/>
      <c r="D547" s="157"/>
      <c r="E547" s="123"/>
      <c r="F547" s="97">
        <f t="shared" si="26"/>
        <v>0</v>
      </c>
      <c r="G547" s="160"/>
      <c r="H547" s="141"/>
      <c r="I547" s="129" t="e">
        <f>VLOOKUP(H547,Presupuesto!$B$11:$C$565,2,0)</f>
        <v>#N/A</v>
      </c>
      <c r="J547" s="98" t="str">
        <f>$J$546</f>
        <v>Desarrollo del Sistema de Educación Superior</v>
      </c>
      <c r="K547" s="98" t="s">
        <v>410</v>
      </c>
    </row>
    <row r="548" spans="3:11" x14ac:dyDescent="0.25">
      <c r="C548" s="140"/>
      <c r="D548" s="157"/>
      <c r="E548" s="123"/>
      <c r="F548" s="97">
        <f t="shared" si="26"/>
        <v>0</v>
      </c>
      <c r="G548" s="160"/>
      <c r="H548" s="141"/>
      <c r="I548" s="129" t="e">
        <f>VLOOKUP(H548,Presupuesto!$B$11:$C$565,2,0)</f>
        <v>#N/A</v>
      </c>
      <c r="J548" s="98" t="str">
        <f t="shared" ref="J548:J580" si="27">$J$546</f>
        <v>Desarrollo del Sistema de Educación Superior</v>
      </c>
      <c r="K548" s="98" t="s">
        <v>410</v>
      </c>
    </row>
    <row r="549" spans="3:11" x14ac:dyDescent="0.25">
      <c r="C549" s="140"/>
      <c r="D549" s="157"/>
      <c r="E549" s="123"/>
      <c r="F549" s="97">
        <f t="shared" si="26"/>
        <v>0</v>
      </c>
      <c r="G549" s="160"/>
      <c r="H549" s="141"/>
      <c r="I549" s="129" t="e">
        <f>VLOOKUP(H549,Presupuesto!$B$11:$C$565,2,0)</f>
        <v>#N/A</v>
      </c>
      <c r="J549" s="98" t="str">
        <f t="shared" si="27"/>
        <v>Desarrollo del Sistema de Educación Superior</v>
      </c>
      <c r="K549" s="98" t="s">
        <v>410</v>
      </c>
    </row>
    <row r="550" spans="3:11" x14ac:dyDescent="0.25">
      <c r="C550" s="140"/>
      <c r="D550" s="157"/>
      <c r="E550" s="123"/>
      <c r="F550" s="97">
        <f t="shared" si="26"/>
        <v>0</v>
      </c>
      <c r="G550" s="160"/>
      <c r="H550" s="141"/>
      <c r="I550" s="129" t="e">
        <f>VLOOKUP(H550,Presupuesto!$B$11:$C$565,2,0)</f>
        <v>#N/A</v>
      </c>
      <c r="J550" s="98" t="str">
        <f t="shared" si="27"/>
        <v>Desarrollo del Sistema de Educación Superior</v>
      </c>
      <c r="K550" s="98" t="s">
        <v>410</v>
      </c>
    </row>
    <row r="551" spans="3:11" x14ac:dyDescent="0.25">
      <c r="C551" s="140"/>
      <c r="D551" s="157"/>
      <c r="E551" s="123"/>
      <c r="F551" s="97">
        <f t="shared" si="26"/>
        <v>0</v>
      </c>
      <c r="G551" s="160"/>
      <c r="H551" s="141"/>
      <c r="I551" s="129" t="e">
        <f>VLOOKUP(H551,Presupuesto!$B$11:$C$565,2,0)</f>
        <v>#N/A</v>
      </c>
      <c r="J551" s="98" t="str">
        <f t="shared" si="27"/>
        <v>Desarrollo del Sistema de Educación Superior</v>
      </c>
      <c r="K551" s="98" t="s">
        <v>399</v>
      </c>
    </row>
    <row r="552" spans="3:11" x14ac:dyDescent="0.25">
      <c r="C552" s="140"/>
      <c r="D552" s="157"/>
      <c r="E552" s="123"/>
      <c r="F552" s="97">
        <f t="shared" si="26"/>
        <v>0</v>
      </c>
      <c r="G552" s="160"/>
      <c r="H552" s="141"/>
      <c r="I552" s="129" t="e">
        <f>VLOOKUP(H552,Presupuesto!$B$11:$C$565,2,0)</f>
        <v>#N/A</v>
      </c>
      <c r="J552" s="98" t="str">
        <f t="shared" si="27"/>
        <v>Desarrollo del Sistema de Educación Superior</v>
      </c>
      <c r="K552" s="98" t="s">
        <v>410</v>
      </c>
    </row>
    <row r="553" spans="3:11" x14ac:dyDescent="0.25">
      <c r="C553" s="140"/>
      <c r="D553" s="157"/>
      <c r="E553" s="123"/>
      <c r="F553" s="97">
        <f t="shared" si="26"/>
        <v>0</v>
      </c>
      <c r="G553" s="160"/>
      <c r="H553" s="141"/>
      <c r="I553" s="129" t="e">
        <f>VLOOKUP(H553,Presupuesto!$B$11:$C$565,2,0)</f>
        <v>#N/A</v>
      </c>
      <c r="J553" s="98" t="str">
        <f t="shared" si="27"/>
        <v>Desarrollo del Sistema de Educación Superior</v>
      </c>
      <c r="K553" s="98" t="s">
        <v>410</v>
      </c>
    </row>
    <row r="554" spans="3:11" x14ac:dyDescent="0.25">
      <c r="C554" s="140"/>
      <c r="D554" s="157"/>
      <c r="E554" s="123"/>
      <c r="F554" s="97">
        <f t="shared" si="26"/>
        <v>0</v>
      </c>
      <c r="G554" s="160"/>
      <c r="H554" s="141"/>
      <c r="I554" s="129" t="e">
        <f>VLOOKUP(H554,Presupuesto!$B$11:$C$565,2,0)</f>
        <v>#N/A</v>
      </c>
      <c r="J554" s="98" t="str">
        <f t="shared" si="27"/>
        <v>Desarrollo del Sistema de Educación Superior</v>
      </c>
      <c r="K554" s="98" t="s">
        <v>410</v>
      </c>
    </row>
    <row r="555" spans="3:11" x14ac:dyDescent="0.25">
      <c r="C555" s="140"/>
      <c r="D555" s="157"/>
      <c r="E555" s="123"/>
      <c r="F555" s="97">
        <f t="shared" si="26"/>
        <v>0</v>
      </c>
      <c r="G555" s="160"/>
      <c r="H555" s="141"/>
      <c r="I555" s="129" t="e">
        <f>VLOOKUP(H555,Presupuesto!$B$11:$C$565,2,0)</f>
        <v>#N/A</v>
      </c>
      <c r="J555" s="98" t="str">
        <f t="shared" si="27"/>
        <v>Desarrollo del Sistema de Educación Superior</v>
      </c>
      <c r="K555" s="98" t="s">
        <v>410</v>
      </c>
    </row>
    <row r="556" spans="3:11" x14ac:dyDescent="0.25">
      <c r="C556" s="140"/>
      <c r="D556" s="157"/>
      <c r="E556" s="123"/>
      <c r="F556" s="97">
        <f t="shared" si="26"/>
        <v>0</v>
      </c>
      <c r="G556" s="160"/>
      <c r="H556" s="141"/>
      <c r="I556" s="129" t="e">
        <f>VLOOKUP(H556,Presupuesto!$B$11:$C$565,2,0)</f>
        <v>#N/A</v>
      </c>
      <c r="J556" s="98" t="str">
        <f t="shared" si="27"/>
        <v>Desarrollo del Sistema de Educación Superior</v>
      </c>
      <c r="K556" s="98" t="s">
        <v>410</v>
      </c>
    </row>
    <row r="557" spans="3:11" x14ac:dyDescent="0.25">
      <c r="C557" s="140"/>
      <c r="D557" s="157"/>
      <c r="E557" s="123"/>
      <c r="F557" s="97">
        <f t="shared" si="26"/>
        <v>0</v>
      </c>
      <c r="G557" s="160"/>
      <c r="H557" s="141"/>
      <c r="I557" s="129" t="e">
        <f>VLOOKUP(H557,Presupuesto!$B$11:$C$565,2,0)</f>
        <v>#N/A</v>
      </c>
      <c r="J557" s="98" t="str">
        <f t="shared" si="27"/>
        <v>Desarrollo del Sistema de Educación Superior</v>
      </c>
      <c r="K557" s="98" t="s">
        <v>410</v>
      </c>
    </row>
    <row r="558" spans="3:11" x14ac:dyDescent="0.25">
      <c r="C558" s="140"/>
      <c r="D558" s="157"/>
      <c r="E558" s="123"/>
      <c r="F558" s="97">
        <f t="shared" si="26"/>
        <v>0</v>
      </c>
      <c r="G558" s="160"/>
      <c r="H558" s="141"/>
      <c r="I558" s="129" t="e">
        <f>VLOOKUP(H558,Presupuesto!$B$11:$C$565,2,0)</f>
        <v>#N/A</v>
      </c>
      <c r="J558" s="98" t="str">
        <f t="shared" si="27"/>
        <v>Desarrollo del Sistema de Educación Superior</v>
      </c>
      <c r="K558" s="98" t="s">
        <v>410</v>
      </c>
    </row>
    <row r="559" spans="3:11" x14ac:dyDescent="0.25">
      <c r="C559" s="140"/>
      <c r="D559" s="157"/>
      <c r="E559" s="123"/>
      <c r="F559" s="97">
        <f t="shared" si="26"/>
        <v>0</v>
      </c>
      <c r="G559" s="160"/>
      <c r="H559" s="141"/>
      <c r="I559" s="129" t="e">
        <f>VLOOKUP(H559,Presupuesto!$B$11:$C$565,2,0)</f>
        <v>#N/A</v>
      </c>
      <c r="J559" s="98" t="str">
        <f t="shared" si="27"/>
        <v>Desarrollo del Sistema de Educación Superior</v>
      </c>
      <c r="K559" s="98" t="s">
        <v>410</v>
      </c>
    </row>
    <row r="560" spans="3:11" x14ac:dyDescent="0.25">
      <c r="C560" s="140"/>
      <c r="D560" s="157"/>
      <c r="E560" s="123"/>
      <c r="F560" s="97">
        <f t="shared" si="26"/>
        <v>0</v>
      </c>
      <c r="G560" s="160"/>
      <c r="H560" s="141"/>
      <c r="I560" s="129" t="e">
        <f>VLOOKUP(H560,Presupuesto!$B$11:$C$565,2,0)</f>
        <v>#N/A</v>
      </c>
      <c r="J560" s="98" t="str">
        <f t="shared" si="27"/>
        <v>Desarrollo del Sistema de Educación Superior</v>
      </c>
      <c r="K560" s="98" t="s">
        <v>410</v>
      </c>
    </row>
    <row r="561" spans="3:11" x14ac:dyDescent="0.25">
      <c r="C561" s="140"/>
      <c r="D561" s="157"/>
      <c r="E561" s="123"/>
      <c r="F561" s="97">
        <f t="shared" si="26"/>
        <v>0</v>
      </c>
      <c r="G561" s="160"/>
      <c r="H561" s="141"/>
      <c r="I561" s="129" t="e">
        <f>VLOOKUP(H561,Presupuesto!$B$11:$C$565,2,0)</f>
        <v>#N/A</v>
      </c>
      <c r="J561" s="98" t="str">
        <f t="shared" si="27"/>
        <v>Desarrollo del Sistema de Educación Superior</v>
      </c>
      <c r="K561" s="98" t="s">
        <v>410</v>
      </c>
    </row>
    <row r="562" spans="3:11" x14ac:dyDescent="0.25">
      <c r="C562" s="140"/>
      <c r="D562" s="157"/>
      <c r="E562" s="123"/>
      <c r="F562" s="97">
        <f t="shared" si="26"/>
        <v>0</v>
      </c>
      <c r="G562" s="160"/>
      <c r="H562" s="141"/>
      <c r="I562" s="129" t="e">
        <f>VLOOKUP(H562,Presupuesto!$B$11:$C$565,2,0)</f>
        <v>#N/A</v>
      </c>
      <c r="J562" s="98" t="str">
        <f t="shared" si="27"/>
        <v>Desarrollo del Sistema de Educación Superior</v>
      </c>
      <c r="K562" s="98" t="s">
        <v>410</v>
      </c>
    </row>
    <row r="563" spans="3:11" x14ac:dyDescent="0.25">
      <c r="C563" s="140"/>
      <c r="D563" s="157"/>
      <c r="E563" s="123"/>
      <c r="F563" s="97">
        <f t="shared" si="26"/>
        <v>0</v>
      </c>
      <c r="G563" s="160"/>
      <c r="H563" s="141"/>
      <c r="I563" s="129" t="e">
        <f>VLOOKUP(H563,Presupuesto!$B$11:$C$565,2,0)</f>
        <v>#N/A</v>
      </c>
      <c r="J563" s="98" t="str">
        <f t="shared" si="27"/>
        <v>Desarrollo del Sistema de Educación Superior</v>
      </c>
      <c r="K563" s="98" t="s">
        <v>410</v>
      </c>
    </row>
    <row r="564" spans="3:11" x14ac:dyDescent="0.25">
      <c r="C564" s="140"/>
      <c r="D564" s="157"/>
      <c r="E564" s="123"/>
      <c r="F564" s="97">
        <f t="shared" si="26"/>
        <v>0</v>
      </c>
      <c r="G564" s="160"/>
      <c r="H564" s="141"/>
      <c r="I564" s="129" t="e">
        <f>VLOOKUP(H564,Presupuesto!$B$11:$C$565,2,0)</f>
        <v>#N/A</v>
      </c>
      <c r="J564" s="98" t="str">
        <f t="shared" si="27"/>
        <v>Desarrollo del Sistema de Educación Superior</v>
      </c>
      <c r="K564" s="98" t="s">
        <v>410</v>
      </c>
    </row>
    <row r="565" spans="3:11" x14ac:dyDescent="0.25">
      <c r="C565" s="140"/>
      <c r="D565" s="157"/>
      <c r="E565" s="123"/>
      <c r="F565" s="97">
        <f t="shared" si="26"/>
        <v>0</v>
      </c>
      <c r="G565" s="160"/>
      <c r="H565" s="141"/>
      <c r="I565" s="129" t="e">
        <f>VLOOKUP(H565,Presupuesto!$B$11:$C$565,2,0)</f>
        <v>#N/A</v>
      </c>
      <c r="J565" s="98" t="str">
        <f t="shared" si="27"/>
        <v>Desarrollo del Sistema de Educación Superior</v>
      </c>
      <c r="K565" s="98" t="s">
        <v>410</v>
      </c>
    </row>
    <row r="566" spans="3:11" x14ac:dyDescent="0.25">
      <c r="C566" s="140"/>
      <c r="D566" s="157"/>
      <c r="E566" s="123"/>
      <c r="F566" s="97">
        <f t="shared" si="26"/>
        <v>0</v>
      </c>
      <c r="G566" s="160"/>
      <c r="H566" s="141"/>
      <c r="I566" s="129" t="e">
        <f>VLOOKUP(H566,Presupuesto!$B$11:$C$565,2,0)</f>
        <v>#N/A</v>
      </c>
      <c r="J566" s="98" t="str">
        <f t="shared" si="27"/>
        <v>Desarrollo del Sistema de Educación Superior</v>
      </c>
      <c r="K566" s="98" t="s">
        <v>410</v>
      </c>
    </row>
    <row r="567" spans="3:11" x14ac:dyDescent="0.25">
      <c r="C567" s="140"/>
      <c r="D567" s="157"/>
      <c r="E567" s="123"/>
      <c r="F567" s="97">
        <f t="shared" si="26"/>
        <v>0</v>
      </c>
      <c r="G567" s="160"/>
      <c r="H567" s="141"/>
      <c r="I567" s="129" t="e">
        <f>VLOOKUP(H567,Presupuesto!$B$11:$C$565,2,0)</f>
        <v>#N/A</v>
      </c>
      <c r="J567" s="98" t="str">
        <f t="shared" si="27"/>
        <v>Desarrollo del Sistema de Educación Superior</v>
      </c>
      <c r="K567" s="98" t="s">
        <v>410</v>
      </c>
    </row>
    <row r="568" spans="3:11" x14ac:dyDescent="0.25">
      <c r="C568" s="142"/>
      <c r="D568" s="150"/>
      <c r="E568" s="118"/>
      <c r="F568" s="97">
        <f t="shared" si="26"/>
        <v>0</v>
      </c>
      <c r="G568" s="160"/>
      <c r="H568" s="143"/>
      <c r="I568" s="129" t="e">
        <f>VLOOKUP(H568,Presupuesto!$B$11:$C$565,2,0)</f>
        <v>#N/A</v>
      </c>
      <c r="J568" s="98" t="str">
        <f t="shared" si="27"/>
        <v>Desarrollo del Sistema de Educación Superior</v>
      </c>
      <c r="K568" s="98" t="s">
        <v>410</v>
      </c>
    </row>
    <row r="569" spans="3:11" x14ac:dyDescent="0.25">
      <c r="C569" s="142"/>
      <c r="D569" s="150"/>
      <c r="E569" s="118"/>
      <c r="F569" s="97">
        <f t="shared" si="26"/>
        <v>0</v>
      </c>
      <c r="G569" s="160"/>
      <c r="H569" s="143"/>
      <c r="I569" s="129" t="e">
        <f>VLOOKUP(H569,Presupuesto!$B$11:$C$565,2,0)</f>
        <v>#N/A</v>
      </c>
      <c r="J569" s="98" t="str">
        <f t="shared" si="27"/>
        <v>Desarrollo del Sistema de Educación Superior</v>
      </c>
      <c r="K569" s="98" t="s">
        <v>410</v>
      </c>
    </row>
    <row r="570" spans="3:11" x14ac:dyDescent="0.25">
      <c r="C570" s="142"/>
      <c r="D570" s="150"/>
      <c r="E570" s="118"/>
      <c r="F570" s="97">
        <f t="shared" si="26"/>
        <v>0</v>
      </c>
      <c r="G570" s="160"/>
      <c r="H570" s="143"/>
      <c r="I570" s="129" t="e">
        <f>VLOOKUP(H570,Presupuesto!$B$11:$C$565,2,0)</f>
        <v>#N/A</v>
      </c>
      <c r="J570" s="98" t="str">
        <f t="shared" si="27"/>
        <v>Desarrollo del Sistema de Educación Superior</v>
      </c>
      <c r="K570" s="98" t="s">
        <v>410</v>
      </c>
    </row>
    <row r="571" spans="3:11" x14ac:dyDescent="0.25">
      <c r="C571" s="142"/>
      <c r="D571" s="150"/>
      <c r="E571" s="118"/>
      <c r="F571" s="97">
        <f t="shared" si="26"/>
        <v>0</v>
      </c>
      <c r="G571" s="160"/>
      <c r="H571" s="143"/>
      <c r="I571" s="129" t="e">
        <f>VLOOKUP(H571,Presupuesto!$B$11:$C$565,2,0)</f>
        <v>#N/A</v>
      </c>
      <c r="J571" s="98" t="str">
        <f t="shared" si="27"/>
        <v>Desarrollo del Sistema de Educación Superior</v>
      </c>
      <c r="K571" s="98" t="s">
        <v>410</v>
      </c>
    </row>
    <row r="572" spans="3:11" x14ac:dyDescent="0.25">
      <c r="C572" s="142"/>
      <c r="D572" s="150"/>
      <c r="E572" s="118"/>
      <c r="F572" s="97">
        <f t="shared" si="26"/>
        <v>0</v>
      </c>
      <c r="G572" s="160"/>
      <c r="H572" s="143"/>
      <c r="I572" s="129" t="e">
        <f>VLOOKUP(H572,Presupuesto!$B$11:$C$565,2,0)</f>
        <v>#N/A</v>
      </c>
      <c r="J572" s="98" t="str">
        <f t="shared" si="27"/>
        <v>Desarrollo del Sistema de Educación Superior</v>
      </c>
      <c r="K572" s="98" t="s">
        <v>410</v>
      </c>
    </row>
    <row r="573" spans="3:11" x14ac:dyDescent="0.25">
      <c r="C573" s="142"/>
      <c r="D573" s="150"/>
      <c r="E573" s="118"/>
      <c r="F573" s="97">
        <f t="shared" si="26"/>
        <v>0</v>
      </c>
      <c r="G573" s="160"/>
      <c r="H573" s="143"/>
      <c r="I573" s="129" t="e">
        <f>VLOOKUP(H573,Presupuesto!$B$11:$C$565,2,0)</f>
        <v>#N/A</v>
      </c>
      <c r="J573" s="98" t="str">
        <f t="shared" si="27"/>
        <v>Desarrollo del Sistema de Educación Superior</v>
      </c>
      <c r="K573" s="98" t="s">
        <v>410</v>
      </c>
    </row>
    <row r="574" spans="3:11" x14ac:dyDescent="0.25">
      <c r="C574" s="142"/>
      <c r="D574" s="150"/>
      <c r="E574" s="118"/>
      <c r="F574" s="97">
        <f t="shared" si="26"/>
        <v>0</v>
      </c>
      <c r="G574" s="160"/>
      <c r="H574" s="143"/>
      <c r="I574" s="129" t="e">
        <f>VLOOKUP(H574,Presupuesto!$B$11:$C$565,2,0)</f>
        <v>#N/A</v>
      </c>
      <c r="J574" s="98" t="str">
        <f t="shared" si="27"/>
        <v>Desarrollo del Sistema de Educación Superior</v>
      </c>
      <c r="K574" s="98" t="s">
        <v>410</v>
      </c>
    </row>
    <row r="575" spans="3:11" x14ac:dyDescent="0.25">
      <c r="C575" s="142"/>
      <c r="D575" s="150"/>
      <c r="E575" s="118"/>
      <c r="F575" s="97">
        <f t="shared" si="26"/>
        <v>0</v>
      </c>
      <c r="G575" s="160"/>
      <c r="H575" s="143"/>
      <c r="I575" s="129" t="e">
        <f>VLOOKUP(H575,Presupuesto!$B$11:$C$565,2,0)</f>
        <v>#N/A</v>
      </c>
      <c r="J575" s="98" t="str">
        <f t="shared" si="27"/>
        <v>Desarrollo del Sistema de Educación Superior</v>
      </c>
      <c r="K575" s="98" t="s">
        <v>410</v>
      </c>
    </row>
    <row r="576" spans="3:11" x14ac:dyDescent="0.25">
      <c r="C576" s="144"/>
      <c r="D576" s="150"/>
      <c r="E576" s="118"/>
      <c r="F576" s="97">
        <f t="shared" si="26"/>
        <v>0</v>
      </c>
      <c r="G576" s="160"/>
      <c r="H576" s="145"/>
      <c r="I576" s="129" t="e">
        <f>VLOOKUP(H576,Presupuesto!$B$11:$C$565,2,0)</f>
        <v>#N/A</v>
      </c>
      <c r="J576" s="98" t="str">
        <f t="shared" si="27"/>
        <v>Desarrollo del Sistema de Educación Superior</v>
      </c>
      <c r="K576" s="98" t="s">
        <v>401</v>
      </c>
    </row>
    <row r="577" spans="3:11" x14ac:dyDescent="0.25">
      <c r="C577" s="144"/>
      <c r="D577" s="150"/>
      <c r="E577" s="118"/>
      <c r="F577" s="97">
        <f t="shared" si="26"/>
        <v>0</v>
      </c>
      <c r="G577" s="160"/>
      <c r="H577" s="145"/>
      <c r="I577" s="129" t="e">
        <f>VLOOKUP(H577,Presupuesto!$B$11:$C$565,2,0)</f>
        <v>#N/A</v>
      </c>
      <c r="J577" s="98" t="str">
        <f t="shared" si="27"/>
        <v>Desarrollo del Sistema de Educación Superior</v>
      </c>
      <c r="K577" s="98" t="s">
        <v>410</v>
      </c>
    </row>
    <row r="578" spans="3:11" x14ac:dyDescent="0.25">
      <c r="C578" s="144"/>
      <c r="D578" s="150"/>
      <c r="E578" s="118"/>
      <c r="F578" s="97">
        <f t="shared" si="26"/>
        <v>0</v>
      </c>
      <c r="G578" s="160"/>
      <c r="H578" s="145"/>
      <c r="I578" s="129" t="e">
        <f>VLOOKUP(H578,Presupuesto!$B$11:$C$565,2,0)</f>
        <v>#N/A</v>
      </c>
      <c r="J578" s="98" t="str">
        <f t="shared" si="27"/>
        <v>Desarrollo del Sistema de Educación Superior</v>
      </c>
      <c r="K578" s="98" t="s">
        <v>410</v>
      </c>
    </row>
    <row r="579" spans="3:11" x14ac:dyDescent="0.25">
      <c r="C579" s="144"/>
      <c r="D579" s="150"/>
      <c r="E579" s="118"/>
      <c r="F579" s="97">
        <f t="shared" si="26"/>
        <v>0</v>
      </c>
      <c r="G579" s="160"/>
      <c r="H579" s="145"/>
      <c r="I579" s="129" t="e">
        <f>VLOOKUP(H579,Presupuesto!$B$11:$C$565,2,0)</f>
        <v>#N/A</v>
      </c>
      <c r="J579" s="98" t="str">
        <f t="shared" si="27"/>
        <v>Desarrollo del Sistema de Educación Superior</v>
      </c>
      <c r="K579" s="98" t="s">
        <v>410</v>
      </c>
    </row>
    <row r="580" spans="3:11" ht="15.75" thickBot="1" x14ac:dyDescent="0.3">
      <c r="C580" s="146"/>
      <c r="D580" s="158"/>
      <c r="E580" s="103"/>
      <c r="F580" s="105">
        <f t="shared" si="26"/>
        <v>0</v>
      </c>
      <c r="G580" s="161"/>
      <c r="H580" s="147"/>
      <c r="I580" s="131" t="e">
        <f>VLOOKUP(H580,Presupuesto!$B$11:$C$565,2,0)</f>
        <v>#N/A</v>
      </c>
      <c r="J580" s="106" t="str">
        <f t="shared" si="27"/>
        <v>Desarrollo del Sistema de Educación Superior</v>
      </c>
      <c r="K580" s="124" t="s">
        <v>392</v>
      </c>
    </row>
    <row r="582" spans="3:11" ht="15.75" thickBot="1" x14ac:dyDescent="0.3">
      <c r="F582" s="90"/>
      <c r="G582" s="89"/>
      <c r="H582" s="90"/>
      <c r="I582" s="90"/>
    </row>
    <row r="583" spans="3:11" ht="15.75" thickBot="1" x14ac:dyDescent="0.3">
      <c r="C583" s="156" t="s">
        <v>53</v>
      </c>
      <c r="D583" s="372">
        <f>SUM(F590:F624)</f>
        <v>0</v>
      </c>
      <c r="F583" s="70"/>
      <c r="G583" s="79"/>
      <c r="H583" s="70"/>
      <c r="I583" s="70"/>
    </row>
    <row r="584" spans="3:11" x14ac:dyDescent="0.25">
      <c r="C584" s="70"/>
      <c r="D584" s="31"/>
      <c r="E584" s="93"/>
      <c r="F584" s="93"/>
      <c r="G584" s="93"/>
      <c r="H584" s="76"/>
      <c r="I584" s="76"/>
      <c r="J584" s="76"/>
      <c r="K584" s="112"/>
    </row>
    <row r="585" spans="3:11" x14ac:dyDescent="0.25">
      <c r="C585" s="70"/>
      <c r="D585" s="31"/>
      <c r="E585" s="93"/>
      <c r="F585" s="93"/>
      <c r="G585" s="93"/>
      <c r="H585" s="76"/>
      <c r="I585" s="76"/>
      <c r="J585" s="76"/>
      <c r="K585" s="112"/>
    </row>
    <row r="586" spans="3:11" ht="15.75" x14ac:dyDescent="0.25">
      <c r="C586" s="201" t="s">
        <v>390</v>
      </c>
      <c r="D586" s="368"/>
      <c r="E586" s="93"/>
      <c r="F586" s="93"/>
      <c r="G586" s="93"/>
      <c r="H586" s="76"/>
      <c r="I586" s="76"/>
      <c r="J586" s="76"/>
      <c r="K586" s="112"/>
    </row>
    <row r="587" spans="3:11" ht="18.75" x14ac:dyDescent="0.25">
      <c r="C587" s="209" t="e">
        <f>IFERROR(VLOOKUP(D586,'1. Desarrollo e Innov. Curricu.'!$F:$G,2,FALSE),IFERROR(VLOOKUP(D586,'2. Investigación Científica'!$F:$G,2,FALSE),IFERROR(VLOOKUP(D586,'3. Vinculación Univ. Sociedad'!$F:$G,2,FALSE),IFERROR(VLOOKUP(D586,'4. Docencia y Profesorado Univ.'!$F:$G,2,FALSE),IFERROR(VLOOKUP(D586,'5. Estudiantes y Graduados'!$F:$G,2,FALSE),IFERROR(VLOOKUP(D586,'11. Gestion Administrativa'!$F:$G,2,FALSE),IFERROR(VLOOKUP(D586,'13. Gestión Académica'!$F:$G,2,FALSE),IFERROR(VLOOKUP(D586,'9. Asegura. de la Calid. y M'!$F:$G,2,FALSE),IFERROR(VLOOKUP(D586,'6. Gestión del Conocimiento'!$F:$G,2,FALSE),IFERROR(VLOOKUP(D586,'15. Gobernabilidad y Proceso...'!$F:$G,2,FALSE),IFERROR(VLOOKUP(D586,'12. Gestión del Talento Humano'!$F:$G,2,FALSE),IFERROR(VLOOKUP(D586,'14. Internacional... de la E.S.'!$F:$G,2,FALSE),IFERROR(VLOOKUP(D586,'10. Posgrado'!$F:$G,2,FALSE),IFERROR(VLOOKUP(D586,'17. Gestión TIC'!$F:$G,2,FALSE),IFERROR(VLOOKUP(D586,'16. Desa. del Sistema Educ.Sup.'!$F:$G,2,FALSE),IFERROR(VLOOKUP(D586,'8. Cultura de Inno. Insti...'!$F:$G,2,FALSE),VLOOKUP(D586,'7. Lo Esencial de la Reforma U.'!$F:$G,2,0)))))))))))))))))</f>
        <v>#N/A</v>
      </c>
      <c r="D587" s="31"/>
      <c r="E587" s="93"/>
      <c r="F587" s="93"/>
      <c r="G587" s="93"/>
      <c r="H587" s="76"/>
      <c r="I587" s="76"/>
      <c r="J587" s="76"/>
      <c r="K587" s="112"/>
    </row>
    <row r="588" spans="3:11" ht="15.75" thickBot="1" x14ac:dyDescent="0.3">
      <c r="F588" s="93"/>
      <c r="G588" s="76"/>
      <c r="H588" s="76"/>
      <c r="I588" s="76"/>
    </row>
    <row r="589" spans="3:11" ht="30.75" thickBot="1" x14ac:dyDescent="0.3">
      <c r="C589" s="128" t="s">
        <v>44</v>
      </c>
      <c r="D589" s="128" t="s">
        <v>55</v>
      </c>
      <c r="E589" s="135" t="s">
        <v>57</v>
      </c>
      <c r="F589" s="134" t="s">
        <v>27</v>
      </c>
      <c r="G589" s="132" t="s">
        <v>130</v>
      </c>
      <c r="H589" s="135" t="s">
        <v>46</v>
      </c>
      <c r="I589" s="132" t="s">
        <v>131</v>
      </c>
      <c r="J589" s="132" t="s">
        <v>408</v>
      </c>
      <c r="K589" s="132" t="s">
        <v>409</v>
      </c>
    </row>
    <row r="590" spans="3:11" x14ac:dyDescent="0.25">
      <c r="C590" s="219" t="s">
        <v>437</v>
      </c>
      <c r="D590" s="220"/>
      <c r="E590" s="218">
        <f>HLOOKUP(C590,$AH$2:$BU$3,2,0)</f>
        <v>620</v>
      </c>
      <c r="F590" s="97">
        <f t="shared" ref="F590:F624" si="28">D590*E590</f>
        <v>0</v>
      </c>
      <c r="G590" s="160"/>
      <c r="H590" s="141"/>
      <c r="I590" s="129" t="e">
        <f>VLOOKUP(H590,Presupuesto!$B$11:$C$565,2,0)</f>
        <v>#N/A</v>
      </c>
      <c r="J590" s="217" t="s">
        <v>1477</v>
      </c>
      <c r="K590" s="98" t="s">
        <v>392</v>
      </c>
    </row>
    <row r="591" spans="3:11" x14ac:dyDescent="0.25">
      <c r="C591" s="140"/>
      <c r="D591" s="157"/>
      <c r="E591" s="123"/>
      <c r="F591" s="97">
        <f t="shared" si="28"/>
        <v>0</v>
      </c>
      <c r="G591" s="160"/>
      <c r="H591" s="141"/>
      <c r="I591" s="129" t="e">
        <f>VLOOKUP(H591,Presupuesto!$B$11:$C$565,2,0)</f>
        <v>#N/A</v>
      </c>
      <c r="J591" s="98" t="str">
        <f>$J$590</f>
        <v>Desarrollo del Sistema de Educación Superior</v>
      </c>
      <c r="K591" s="98" t="s">
        <v>410</v>
      </c>
    </row>
    <row r="592" spans="3:11" x14ac:dyDescent="0.25">
      <c r="C592" s="140"/>
      <c r="D592" s="157"/>
      <c r="E592" s="123"/>
      <c r="F592" s="97">
        <f t="shared" si="28"/>
        <v>0</v>
      </c>
      <c r="G592" s="160"/>
      <c r="H592" s="141"/>
      <c r="I592" s="129" t="e">
        <f>VLOOKUP(H592,Presupuesto!$B$11:$C$565,2,0)</f>
        <v>#N/A</v>
      </c>
      <c r="J592" s="98" t="str">
        <f t="shared" ref="J592:J624" si="29">$J$590</f>
        <v>Desarrollo del Sistema de Educación Superior</v>
      </c>
      <c r="K592" s="98" t="s">
        <v>410</v>
      </c>
    </row>
    <row r="593" spans="3:11" x14ac:dyDescent="0.25">
      <c r="C593" s="140"/>
      <c r="D593" s="157"/>
      <c r="E593" s="123"/>
      <c r="F593" s="97">
        <f t="shared" si="28"/>
        <v>0</v>
      </c>
      <c r="G593" s="160"/>
      <c r="H593" s="141"/>
      <c r="I593" s="129" t="e">
        <f>VLOOKUP(H593,Presupuesto!$B$11:$C$565,2,0)</f>
        <v>#N/A</v>
      </c>
      <c r="J593" s="98" t="str">
        <f t="shared" si="29"/>
        <v>Desarrollo del Sistema de Educación Superior</v>
      </c>
      <c r="K593" s="98" t="s">
        <v>410</v>
      </c>
    </row>
    <row r="594" spans="3:11" x14ac:dyDescent="0.25">
      <c r="C594" s="140"/>
      <c r="D594" s="157"/>
      <c r="E594" s="123"/>
      <c r="F594" s="97">
        <f t="shared" si="28"/>
        <v>0</v>
      </c>
      <c r="G594" s="160"/>
      <c r="H594" s="141"/>
      <c r="I594" s="129" t="e">
        <f>VLOOKUP(H594,Presupuesto!$B$11:$C$565,2,0)</f>
        <v>#N/A</v>
      </c>
      <c r="J594" s="98" t="str">
        <f t="shared" si="29"/>
        <v>Desarrollo del Sistema de Educación Superior</v>
      </c>
      <c r="K594" s="98" t="s">
        <v>410</v>
      </c>
    </row>
    <row r="595" spans="3:11" x14ac:dyDescent="0.25">
      <c r="C595" s="140"/>
      <c r="D595" s="157"/>
      <c r="E595" s="123"/>
      <c r="F595" s="97">
        <f t="shared" si="28"/>
        <v>0</v>
      </c>
      <c r="G595" s="160"/>
      <c r="H595" s="141"/>
      <c r="I595" s="129" t="e">
        <f>VLOOKUP(H595,Presupuesto!$B$11:$C$565,2,0)</f>
        <v>#N/A</v>
      </c>
      <c r="J595" s="98" t="str">
        <f t="shared" si="29"/>
        <v>Desarrollo del Sistema de Educación Superior</v>
      </c>
      <c r="K595" s="98" t="s">
        <v>399</v>
      </c>
    </row>
    <row r="596" spans="3:11" x14ac:dyDescent="0.25">
      <c r="C596" s="140"/>
      <c r="D596" s="157"/>
      <c r="E596" s="123"/>
      <c r="F596" s="97">
        <f t="shared" si="28"/>
        <v>0</v>
      </c>
      <c r="G596" s="160"/>
      <c r="H596" s="141"/>
      <c r="I596" s="129" t="e">
        <f>VLOOKUP(H596,Presupuesto!$B$11:$C$565,2,0)</f>
        <v>#N/A</v>
      </c>
      <c r="J596" s="98" t="str">
        <f t="shared" si="29"/>
        <v>Desarrollo del Sistema de Educación Superior</v>
      </c>
      <c r="K596" s="98" t="s">
        <v>410</v>
      </c>
    </row>
    <row r="597" spans="3:11" x14ac:dyDescent="0.25">
      <c r="C597" s="140"/>
      <c r="D597" s="157"/>
      <c r="E597" s="123"/>
      <c r="F597" s="97">
        <f t="shared" si="28"/>
        <v>0</v>
      </c>
      <c r="G597" s="160"/>
      <c r="H597" s="141"/>
      <c r="I597" s="129" t="e">
        <f>VLOOKUP(H597,Presupuesto!$B$11:$C$565,2,0)</f>
        <v>#N/A</v>
      </c>
      <c r="J597" s="98" t="str">
        <f t="shared" si="29"/>
        <v>Desarrollo del Sistema de Educación Superior</v>
      </c>
      <c r="K597" s="98" t="s">
        <v>410</v>
      </c>
    </row>
    <row r="598" spans="3:11" x14ac:dyDescent="0.25">
      <c r="C598" s="140"/>
      <c r="D598" s="157"/>
      <c r="E598" s="123"/>
      <c r="F598" s="97">
        <f t="shared" si="28"/>
        <v>0</v>
      </c>
      <c r="G598" s="160"/>
      <c r="H598" s="141"/>
      <c r="I598" s="129" t="e">
        <f>VLOOKUP(H598,Presupuesto!$B$11:$C$565,2,0)</f>
        <v>#N/A</v>
      </c>
      <c r="J598" s="98" t="str">
        <f t="shared" si="29"/>
        <v>Desarrollo del Sistema de Educación Superior</v>
      </c>
      <c r="K598" s="98" t="s">
        <v>410</v>
      </c>
    </row>
    <row r="599" spans="3:11" x14ac:dyDescent="0.25">
      <c r="C599" s="140"/>
      <c r="D599" s="157"/>
      <c r="E599" s="123"/>
      <c r="F599" s="97">
        <f t="shared" si="28"/>
        <v>0</v>
      </c>
      <c r="G599" s="160"/>
      <c r="H599" s="141"/>
      <c r="I599" s="129" t="e">
        <f>VLOOKUP(H599,Presupuesto!$B$11:$C$565,2,0)</f>
        <v>#N/A</v>
      </c>
      <c r="J599" s="98" t="str">
        <f t="shared" si="29"/>
        <v>Desarrollo del Sistema de Educación Superior</v>
      </c>
      <c r="K599" s="98" t="s">
        <v>410</v>
      </c>
    </row>
    <row r="600" spans="3:11" x14ac:dyDescent="0.25">
      <c r="C600" s="140"/>
      <c r="D600" s="157"/>
      <c r="E600" s="123"/>
      <c r="F600" s="97">
        <f t="shared" si="28"/>
        <v>0</v>
      </c>
      <c r="G600" s="160"/>
      <c r="H600" s="141"/>
      <c r="I600" s="129" t="e">
        <f>VLOOKUP(H600,Presupuesto!$B$11:$C$565,2,0)</f>
        <v>#N/A</v>
      </c>
      <c r="J600" s="98" t="str">
        <f t="shared" si="29"/>
        <v>Desarrollo del Sistema de Educación Superior</v>
      </c>
      <c r="K600" s="98" t="s">
        <v>410</v>
      </c>
    </row>
    <row r="601" spans="3:11" x14ac:dyDescent="0.25">
      <c r="C601" s="140"/>
      <c r="D601" s="157"/>
      <c r="E601" s="123"/>
      <c r="F601" s="97">
        <f t="shared" si="28"/>
        <v>0</v>
      </c>
      <c r="G601" s="160"/>
      <c r="H601" s="141"/>
      <c r="I601" s="129" t="e">
        <f>VLOOKUP(H601,Presupuesto!$B$11:$C$565,2,0)</f>
        <v>#N/A</v>
      </c>
      <c r="J601" s="98" t="str">
        <f t="shared" si="29"/>
        <v>Desarrollo del Sistema de Educación Superior</v>
      </c>
      <c r="K601" s="98" t="s">
        <v>410</v>
      </c>
    </row>
    <row r="602" spans="3:11" x14ac:dyDescent="0.25">
      <c r="C602" s="140"/>
      <c r="D602" s="157"/>
      <c r="E602" s="123"/>
      <c r="F602" s="97">
        <f t="shared" si="28"/>
        <v>0</v>
      </c>
      <c r="G602" s="160"/>
      <c r="H602" s="141"/>
      <c r="I602" s="129" t="e">
        <f>VLOOKUP(H602,Presupuesto!$B$11:$C$565,2,0)</f>
        <v>#N/A</v>
      </c>
      <c r="J602" s="98" t="str">
        <f t="shared" si="29"/>
        <v>Desarrollo del Sistema de Educación Superior</v>
      </c>
      <c r="K602" s="98" t="s">
        <v>410</v>
      </c>
    </row>
    <row r="603" spans="3:11" x14ac:dyDescent="0.25">
      <c r="C603" s="140"/>
      <c r="D603" s="157"/>
      <c r="E603" s="123"/>
      <c r="F603" s="97">
        <f t="shared" si="28"/>
        <v>0</v>
      </c>
      <c r="G603" s="160"/>
      <c r="H603" s="141"/>
      <c r="I603" s="129" t="e">
        <f>VLOOKUP(H603,Presupuesto!$B$11:$C$565,2,0)</f>
        <v>#N/A</v>
      </c>
      <c r="J603" s="98" t="str">
        <f t="shared" si="29"/>
        <v>Desarrollo del Sistema de Educación Superior</v>
      </c>
      <c r="K603" s="98" t="s">
        <v>410</v>
      </c>
    </row>
    <row r="604" spans="3:11" x14ac:dyDescent="0.25">
      <c r="C604" s="140"/>
      <c r="D604" s="157"/>
      <c r="E604" s="123"/>
      <c r="F604" s="97">
        <f t="shared" si="28"/>
        <v>0</v>
      </c>
      <c r="G604" s="160"/>
      <c r="H604" s="141"/>
      <c r="I604" s="129" t="e">
        <f>VLOOKUP(H604,Presupuesto!$B$11:$C$565,2,0)</f>
        <v>#N/A</v>
      </c>
      <c r="J604" s="98" t="str">
        <f t="shared" si="29"/>
        <v>Desarrollo del Sistema de Educación Superior</v>
      </c>
      <c r="K604" s="98" t="s">
        <v>410</v>
      </c>
    </row>
    <row r="605" spans="3:11" x14ac:dyDescent="0.25">
      <c r="C605" s="140"/>
      <c r="D605" s="157"/>
      <c r="E605" s="123"/>
      <c r="F605" s="97">
        <f t="shared" si="28"/>
        <v>0</v>
      </c>
      <c r="G605" s="160"/>
      <c r="H605" s="141"/>
      <c r="I605" s="129" t="e">
        <f>VLOOKUP(H605,Presupuesto!$B$11:$C$565,2,0)</f>
        <v>#N/A</v>
      </c>
      <c r="J605" s="98" t="str">
        <f t="shared" si="29"/>
        <v>Desarrollo del Sistema de Educación Superior</v>
      </c>
      <c r="K605" s="98" t="s">
        <v>410</v>
      </c>
    </row>
    <row r="606" spans="3:11" x14ac:dyDescent="0.25">
      <c r="C606" s="140"/>
      <c r="D606" s="157"/>
      <c r="E606" s="123"/>
      <c r="F606" s="97">
        <f t="shared" si="28"/>
        <v>0</v>
      </c>
      <c r="G606" s="160"/>
      <c r="H606" s="141"/>
      <c r="I606" s="129" t="e">
        <f>VLOOKUP(H606,Presupuesto!$B$11:$C$565,2,0)</f>
        <v>#N/A</v>
      </c>
      <c r="J606" s="98" t="str">
        <f t="shared" si="29"/>
        <v>Desarrollo del Sistema de Educación Superior</v>
      </c>
      <c r="K606" s="98" t="s">
        <v>410</v>
      </c>
    </row>
    <row r="607" spans="3:11" x14ac:dyDescent="0.25">
      <c r="C607" s="140"/>
      <c r="D607" s="157"/>
      <c r="E607" s="123"/>
      <c r="F607" s="97">
        <f t="shared" si="28"/>
        <v>0</v>
      </c>
      <c r="G607" s="160"/>
      <c r="H607" s="141"/>
      <c r="I607" s="129" t="e">
        <f>VLOOKUP(H607,Presupuesto!$B$11:$C$565,2,0)</f>
        <v>#N/A</v>
      </c>
      <c r="J607" s="98" t="str">
        <f t="shared" si="29"/>
        <v>Desarrollo del Sistema de Educación Superior</v>
      </c>
      <c r="K607" s="98" t="s">
        <v>410</v>
      </c>
    </row>
    <row r="608" spans="3:11" x14ac:dyDescent="0.25">
      <c r="C608" s="140"/>
      <c r="D608" s="157"/>
      <c r="E608" s="123"/>
      <c r="F608" s="97">
        <f t="shared" si="28"/>
        <v>0</v>
      </c>
      <c r="G608" s="160"/>
      <c r="H608" s="141"/>
      <c r="I608" s="129" t="e">
        <f>VLOOKUP(H608,Presupuesto!$B$11:$C$565,2,0)</f>
        <v>#N/A</v>
      </c>
      <c r="J608" s="98" t="str">
        <f t="shared" si="29"/>
        <v>Desarrollo del Sistema de Educación Superior</v>
      </c>
      <c r="K608" s="98" t="s">
        <v>410</v>
      </c>
    </row>
    <row r="609" spans="3:11" x14ac:dyDescent="0.25">
      <c r="C609" s="140"/>
      <c r="D609" s="157"/>
      <c r="E609" s="123"/>
      <c r="F609" s="97">
        <f t="shared" si="28"/>
        <v>0</v>
      </c>
      <c r="G609" s="160"/>
      <c r="H609" s="141"/>
      <c r="I609" s="129" t="e">
        <f>VLOOKUP(H609,Presupuesto!$B$11:$C$565,2,0)</f>
        <v>#N/A</v>
      </c>
      <c r="J609" s="98" t="str">
        <f t="shared" si="29"/>
        <v>Desarrollo del Sistema de Educación Superior</v>
      </c>
      <c r="K609" s="98" t="s">
        <v>410</v>
      </c>
    </row>
    <row r="610" spans="3:11" x14ac:dyDescent="0.25">
      <c r="C610" s="140"/>
      <c r="D610" s="157"/>
      <c r="E610" s="123"/>
      <c r="F610" s="97">
        <f t="shared" si="28"/>
        <v>0</v>
      </c>
      <c r="G610" s="160"/>
      <c r="H610" s="141"/>
      <c r="I610" s="129" t="e">
        <f>VLOOKUP(H610,Presupuesto!$B$11:$C$565,2,0)</f>
        <v>#N/A</v>
      </c>
      <c r="J610" s="98" t="str">
        <f t="shared" si="29"/>
        <v>Desarrollo del Sistema de Educación Superior</v>
      </c>
      <c r="K610" s="98" t="s">
        <v>410</v>
      </c>
    </row>
    <row r="611" spans="3:11" x14ac:dyDescent="0.25">
      <c r="C611" s="140"/>
      <c r="D611" s="157"/>
      <c r="E611" s="123"/>
      <c r="F611" s="97">
        <f t="shared" si="28"/>
        <v>0</v>
      </c>
      <c r="G611" s="160"/>
      <c r="H611" s="141"/>
      <c r="I611" s="129" t="e">
        <f>VLOOKUP(H611,Presupuesto!$B$11:$C$565,2,0)</f>
        <v>#N/A</v>
      </c>
      <c r="J611" s="98" t="str">
        <f t="shared" si="29"/>
        <v>Desarrollo del Sistema de Educación Superior</v>
      </c>
      <c r="K611" s="98" t="s">
        <v>410</v>
      </c>
    </row>
    <row r="612" spans="3:11" x14ac:dyDescent="0.25">
      <c r="C612" s="142"/>
      <c r="D612" s="150"/>
      <c r="E612" s="118"/>
      <c r="F612" s="97">
        <f t="shared" si="28"/>
        <v>0</v>
      </c>
      <c r="G612" s="160"/>
      <c r="H612" s="143"/>
      <c r="I612" s="129" t="e">
        <f>VLOOKUP(H612,Presupuesto!$B$11:$C$565,2,0)</f>
        <v>#N/A</v>
      </c>
      <c r="J612" s="98" t="str">
        <f t="shared" si="29"/>
        <v>Desarrollo del Sistema de Educación Superior</v>
      </c>
      <c r="K612" s="98" t="s">
        <v>410</v>
      </c>
    </row>
    <row r="613" spans="3:11" x14ac:dyDescent="0.25">
      <c r="C613" s="142"/>
      <c r="D613" s="150"/>
      <c r="E613" s="118"/>
      <c r="F613" s="97">
        <f t="shared" si="28"/>
        <v>0</v>
      </c>
      <c r="G613" s="160"/>
      <c r="H613" s="143"/>
      <c r="I613" s="129" t="e">
        <f>VLOOKUP(H613,Presupuesto!$B$11:$C$565,2,0)</f>
        <v>#N/A</v>
      </c>
      <c r="J613" s="98" t="str">
        <f t="shared" si="29"/>
        <v>Desarrollo del Sistema de Educación Superior</v>
      </c>
      <c r="K613" s="98" t="s">
        <v>410</v>
      </c>
    </row>
    <row r="614" spans="3:11" x14ac:dyDescent="0.25">
      <c r="C614" s="142"/>
      <c r="D614" s="150"/>
      <c r="E614" s="118"/>
      <c r="F614" s="97">
        <f t="shared" si="28"/>
        <v>0</v>
      </c>
      <c r="G614" s="160"/>
      <c r="H614" s="143"/>
      <c r="I614" s="129" t="e">
        <f>VLOOKUP(H614,Presupuesto!$B$11:$C$565,2,0)</f>
        <v>#N/A</v>
      </c>
      <c r="J614" s="98" t="str">
        <f t="shared" si="29"/>
        <v>Desarrollo del Sistema de Educación Superior</v>
      </c>
      <c r="K614" s="98" t="s">
        <v>410</v>
      </c>
    </row>
    <row r="615" spans="3:11" x14ac:dyDescent="0.25">
      <c r="C615" s="142"/>
      <c r="D615" s="150"/>
      <c r="E615" s="118"/>
      <c r="F615" s="97">
        <f t="shared" si="28"/>
        <v>0</v>
      </c>
      <c r="G615" s="160"/>
      <c r="H615" s="143"/>
      <c r="I615" s="129" t="e">
        <f>VLOOKUP(H615,Presupuesto!$B$11:$C$565,2,0)</f>
        <v>#N/A</v>
      </c>
      <c r="J615" s="98" t="str">
        <f t="shared" si="29"/>
        <v>Desarrollo del Sistema de Educación Superior</v>
      </c>
      <c r="K615" s="98" t="s">
        <v>410</v>
      </c>
    </row>
    <row r="616" spans="3:11" x14ac:dyDescent="0.25">
      <c r="C616" s="142"/>
      <c r="D616" s="150"/>
      <c r="E616" s="118"/>
      <c r="F616" s="97">
        <f t="shared" si="28"/>
        <v>0</v>
      </c>
      <c r="G616" s="160"/>
      <c r="H616" s="143"/>
      <c r="I616" s="129" t="e">
        <f>VLOOKUP(H616,Presupuesto!$B$11:$C$565,2,0)</f>
        <v>#N/A</v>
      </c>
      <c r="J616" s="98" t="str">
        <f t="shared" si="29"/>
        <v>Desarrollo del Sistema de Educación Superior</v>
      </c>
      <c r="K616" s="98" t="s">
        <v>410</v>
      </c>
    </row>
    <row r="617" spans="3:11" x14ac:dyDescent="0.25">
      <c r="C617" s="142"/>
      <c r="D617" s="150"/>
      <c r="E617" s="118"/>
      <c r="F617" s="97">
        <f t="shared" si="28"/>
        <v>0</v>
      </c>
      <c r="G617" s="160"/>
      <c r="H617" s="143"/>
      <c r="I617" s="129" t="e">
        <f>VLOOKUP(H617,Presupuesto!$B$11:$C$565,2,0)</f>
        <v>#N/A</v>
      </c>
      <c r="J617" s="98" t="str">
        <f t="shared" si="29"/>
        <v>Desarrollo del Sistema de Educación Superior</v>
      </c>
      <c r="K617" s="98" t="s">
        <v>410</v>
      </c>
    </row>
    <row r="618" spans="3:11" x14ac:dyDescent="0.25">
      <c r="C618" s="142"/>
      <c r="D618" s="150"/>
      <c r="E618" s="118"/>
      <c r="F618" s="97">
        <f t="shared" si="28"/>
        <v>0</v>
      </c>
      <c r="G618" s="160"/>
      <c r="H618" s="143"/>
      <c r="I618" s="129" t="e">
        <f>VLOOKUP(H618,Presupuesto!$B$11:$C$565,2,0)</f>
        <v>#N/A</v>
      </c>
      <c r="J618" s="98" t="str">
        <f t="shared" si="29"/>
        <v>Desarrollo del Sistema de Educación Superior</v>
      </c>
      <c r="K618" s="98" t="s">
        <v>410</v>
      </c>
    </row>
    <row r="619" spans="3:11" x14ac:dyDescent="0.25">
      <c r="C619" s="142"/>
      <c r="D619" s="150"/>
      <c r="E619" s="118"/>
      <c r="F619" s="97">
        <f t="shared" si="28"/>
        <v>0</v>
      </c>
      <c r="G619" s="160"/>
      <c r="H619" s="143"/>
      <c r="I619" s="129" t="e">
        <f>VLOOKUP(H619,Presupuesto!$B$11:$C$565,2,0)</f>
        <v>#N/A</v>
      </c>
      <c r="J619" s="98" t="str">
        <f t="shared" si="29"/>
        <v>Desarrollo del Sistema de Educación Superior</v>
      </c>
      <c r="K619" s="98" t="s">
        <v>410</v>
      </c>
    </row>
    <row r="620" spans="3:11" x14ac:dyDescent="0.25">
      <c r="C620" s="144"/>
      <c r="D620" s="150"/>
      <c r="E620" s="118"/>
      <c r="F620" s="97">
        <f t="shared" si="28"/>
        <v>0</v>
      </c>
      <c r="G620" s="160"/>
      <c r="H620" s="145"/>
      <c r="I620" s="129" t="e">
        <f>VLOOKUP(H620,Presupuesto!$B$11:$C$565,2,0)</f>
        <v>#N/A</v>
      </c>
      <c r="J620" s="98" t="str">
        <f t="shared" si="29"/>
        <v>Desarrollo del Sistema de Educación Superior</v>
      </c>
      <c r="K620" s="98" t="s">
        <v>401</v>
      </c>
    </row>
    <row r="621" spans="3:11" x14ac:dyDescent="0.25">
      <c r="C621" s="144"/>
      <c r="D621" s="150"/>
      <c r="E621" s="118"/>
      <c r="F621" s="97">
        <f t="shared" si="28"/>
        <v>0</v>
      </c>
      <c r="G621" s="160"/>
      <c r="H621" s="145"/>
      <c r="I621" s="129" t="e">
        <f>VLOOKUP(H621,Presupuesto!$B$11:$C$565,2,0)</f>
        <v>#N/A</v>
      </c>
      <c r="J621" s="98" t="str">
        <f t="shared" si="29"/>
        <v>Desarrollo del Sistema de Educación Superior</v>
      </c>
      <c r="K621" s="98" t="s">
        <v>410</v>
      </c>
    </row>
    <row r="622" spans="3:11" x14ac:dyDescent="0.25">
      <c r="C622" s="144"/>
      <c r="D622" s="150"/>
      <c r="E622" s="118"/>
      <c r="F622" s="97">
        <f t="shared" si="28"/>
        <v>0</v>
      </c>
      <c r="G622" s="160"/>
      <c r="H622" s="145"/>
      <c r="I622" s="129" t="e">
        <f>VLOOKUP(H622,Presupuesto!$B$11:$C$565,2,0)</f>
        <v>#N/A</v>
      </c>
      <c r="J622" s="98" t="str">
        <f t="shared" si="29"/>
        <v>Desarrollo del Sistema de Educación Superior</v>
      </c>
      <c r="K622" s="98" t="s">
        <v>410</v>
      </c>
    </row>
    <row r="623" spans="3:11" x14ac:dyDescent="0.25">
      <c r="C623" s="144"/>
      <c r="D623" s="150"/>
      <c r="E623" s="118"/>
      <c r="F623" s="97">
        <f t="shared" si="28"/>
        <v>0</v>
      </c>
      <c r="G623" s="160"/>
      <c r="H623" s="145"/>
      <c r="I623" s="129" t="e">
        <f>VLOOKUP(H623,Presupuesto!$B$11:$C$565,2,0)</f>
        <v>#N/A</v>
      </c>
      <c r="J623" s="98" t="str">
        <f t="shared" si="29"/>
        <v>Desarrollo del Sistema de Educación Superior</v>
      </c>
      <c r="K623" s="98" t="s">
        <v>410</v>
      </c>
    </row>
    <row r="624" spans="3:11" ht="15.75" thickBot="1" x14ac:dyDescent="0.3">
      <c r="C624" s="146"/>
      <c r="D624" s="158"/>
      <c r="E624" s="103"/>
      <c r="F624" s="105">
        <f t="shared" si="28"/>
        <v>0</v>
      </c>
      <c r="G624" s="161"/>
      <c r="H624" s="147"/>
      <c r="I624" s="131" t="e">
        <f>VLOOKUP(H624,Presupuesto!$B$11:$C$565,2,0)</f>
        <v>#N/A</v>
      </c>
      <c r="J624" s="106" t="str">
        <f t="shared" si="29"/>
        <v>Desarrollo del Sistema de Educación Superior</v>
      </c>
      <c r="K624" s="124" t="s">
        <v>392</v>
      </c>
    </row>
    <row r="626" spans="3:11" ht="15.75" thickBot="1" x14ac:dyDescent="0.3"/>
    <row r="627" spans="3:11" ht="15.75" thickBot="1" x14ac:dyDescent="0.3">
      <c r="C627" s="156" t="s">
        <v>53</v>
      </c>
      <c r="D627" s="372">
        <f>SUM(F634:F668)</f>
        <v>0</v>
      </c>
      <c r="F627" s="70"/>
      <c r="G627" s="79"/>
      <c r="H627" s="70"/>
      <c r="I627" s="70"/>
    </row>
    <row r="628" spans="3:11" x14ac:dyDescent="0.25">
      <c r="C628" s="70"/>
      <c r="D628" s="31"/>
      <c r="E628" s="93"/>
      <c r="F628" s="93"/>
      <c r="G628" s="93"/>
      <c r="H628" s="76"/>
      <c r="I628" s="76"/>
      <c r="J628" s="76"/>
      <c r="K628" s="112"/>
    </row>
    <row r="629" spans="3:11" x14ac:dyDescent="0.25">
      <c r="C629" s="70"/>
      <c r="D629" s="31"/>
      <c r="E629" s="93"/>
      <c r="F629" s="93"/>
      <c r="G629" s="93"/>
      <c r="H629" s="76"/>
      <c r="I629" s="76"/>
      <c r="J629" s="76"/>
      <c r="K629" s="112"/>
    </row>
    <row r="630" spans="3:11" ht="15.75" x14ac:dyDescent="0.25">
      <c r="C630" s="201" t="s">
        <v>390</v>
      </c>
      <c r="D630" s="368"/>
      <c r="E630" s="93"/>
      <c r="F630" s="93"/>
      <c r="G630" s="93"/>
      <c r="H630" s="76"/>
      <c r="I630" s="76"/>
      <c r="J630" s="76"/>
      <c r="K630" s="112"/>
    </row>
    <row r="631" spans="3:11" ht="18.75" x14ac:dyDescent="0.25">
      <c r="C631" s="209" t="e">
        <f>IFERROR(VLOOKUP(D630,'1. Desarrollo e Innov. Curricu.'!$F:$G,2,FALSE),IFERROR(VLOOKUP(D630,'2. Investigación Científica'!$F:$G,2,FALSE),IFERROR(VLOOKUP(D630,'3. Vinculación Univ. Sociedad'!$F:$G,2,FALSE),IFERROR(VLOOKUP(D630,'4. Docencia y Profesorado Univ.'!$F:$G,2,FALSE),IFERROR(VLOOKUP(D630,'5. Estudiantes y Graduados'!$F:$G,2,FALSE),IFERROR(VLOOKUP(D630,'11. Gestion Administrativa'!$F:$G,2,FALSE),IFERROR(VLOOKUP(D630,'13. Gestión Académica'!$F:$G,2,FALSE),IFERROR(VLOOKUP(D630,'9. Asegura. de la Calid. y M'!$F:$G,2,FALSE),IFERROR(VLOOKUP(D630,'6. Gestión del Conocimiento'!$F:$G,2,FALSE),IFERROR(VLOOKUP(D630,'15. Gobernabilidad y Proceso...'!$F:$G,2,FALSE),IFERROR(VLOOKUP(D630,'12. Gestión del Talento Humano'!$F:$G,2,FALSE),IFERROR(VLOOKUP(D630,'14. Internacional... de la E.S.'!$F:$G,2,FALSE),IFERROR(VLOOKUP(D630,'10. Posgrado'!$F:$G,2,FALSE),IFERROR(VLOOKUP(D630,'17. Gestión TIC'!$F:$G,2,FALSE),IFERROR(VLOOKUP(D630,'16. Desa. del Sistema Educ.Sup.'!$F:$G,2,FALSE),IFERROR(VLOOKUP(D630,'8. Cultura de Inno. Insti...'!$F:$G,2,FALSE),VLOOKUP(D630,'7. Lo Esencial de la Reforma U.'!$F:$G,2,0)))))))))))))))))</f>
        <v>#N/A</v>
      </c>
      <c r="D631" s="31"/>
      <c r="E631" s="93"/>
      <c r="F631" s="93"/>
      <c r="G631" s="93"/>
      <c r="H631" s="76"/>
      <c r="I631" s="76"/>
      <c r="J631" s="76"/>
      <c r="K631" s="112"/>
    </row>
    <row r="632" spans="3:11" ht="15.75" thickBot="1" x14ac:dyDescent="0.3">
      <c r="F632" s="93"/>
      <c r="G632" s="76"/>
      <c r="H632" s="76"/>
      <c r="I632" s="76"/>
    </row>
    <row r="633" spans="3:11" ht="30.75" thickBot="1" x14ac:dyDescent="0.3">
      <c r="C633" s="128" t="s">
        <v>44</v>
      </c>
      <c r="D633" s="128" t="s">
        <v>55</v>
      </c>
      <c r="E633" s="135" t="s">
        <v>57</v>
      </c>
      <c r="F633" s="134" t="s">
        <v>27</v>
      </c>
      <c r="G633" s="132" t="s">
        <v>130</v>
      </c>
      <c r="H633" s="135" t="s">
        <v>46</v>
      </c>
      <c r="I633" s="132" t="s">
        <v>131</v>
      </c>
      <c r="J633" s="132" t="s">
        <v>408</v>
      </c>
      <c r="K633" s="132" t="s">
        <v>409</v>
      </c>
    </row>
    <row r="634" spans="3:11" x14ac:dyDescent="0.25">
      <c r="C634" s="219" t="s">
        <v>437</v>
      </c>
      <c r="D634" s="220"/>
      <c r="E634" s="218">
        <f>HLOOKUP(C634,$AH$2:$BU$3,2,0)</f>
        <v>620</v>
      </c>
      <c r="F634" s="97">
        <f t="shared" ref="F634:F668" si="30">D634*E634</f>
        <v>0</v>
      </c>
      <c r="G634" s="160"/>
      <c r="H634" s="141"/>
      <c r="I634" s="129" t="e">
        <f>VLOOKUP(H634,Presupuesto!$B$11:$C$565,2,0)</f>
        <v>#N/A</v>
      </c>
      <c r="J634" s="217" t="s">
        <v>1477</v>
      </c>
      <c r="K634" s="98" t="s">
        <v>392</v>
      </c>
    </row>
    <row r="635" spans="3:11" x14ac:dyDescent="0.25">
      <c r="C635" s="140"/>
      <c r="D635" s="157"/>
      <c r="E635" s="123"/>
      <c r="F635" s="97">
        <f t="shared" si="30"/>
        <v>0</v>
      </c>
      <c r="G635" s="160"/>
      <c r="H635" s="141"/>
      <c r="I635" s="129" t="e">
        <f>VLOOKUP(H635,Presupuesto!$B$11:$C$565,2,0)</f>
        <v>#N/A</v>
      </c>
      <c r="J635" s="98" t="str">
        <f>$J$634</f>
        <v>Desarrollo del Sistema de Educación Superior</v>
      </c>
      <c r="K635" s="98" t="s">
        <v>410</v>
      </c>
    </row>
    <row r="636" spans="3:11" x14ac:dyDescent="0.25">
      <c r="C636" s="140"/>
      <c r="D636" s="157"/>
      <c r="E636" s="123"/>
      <c r="F636" s="97">
        <f t="shared" si="30"/>
        <v>0</v>
      </c>
      <c r="G636" s="160"/>
      <c r="H636" s="141"/>
      <c r="I636" s="129" t="e">
        <f>VLOOKUP(H636,Presupuesto!$B$11:$C$565,2,0)</f>
        <v>#N/A</v>
      </c>
      <c r="J636" s="98" t="str">
        <f t="shared" ref="J636:J668" si="31">$J$634</f>
        <v>Desarrollo del Sistema de Educación Superior</v>
      </c>
      <c r="K636" s="98" t="s">
        <v>410</v>
      </c>
    </row>
    <row r="637" spans="3:11" x14ac:dyDescent="0.25">
      <c r="C637" s="140"/>
      <c r="D637" s="157"/>
      <c r="E637" s="123"/>
      <c r="F637" s="97">
        <f t="shared" si="30"/>
        <v>0</v>
      </c>
      <c r="G637" s="160"/>
      <c r="H637" s="141"/>
      <c r="I637" s="129" t="e">
        <f>VLOOKUP(H637,Presupuesto!$B$11:$C$565,2,0)</f>
        <v>#N/A</v>
      </c>
      <c r="J637" s="98" t="str">
        <f t="shared" si="31"/>
        <v>Desarrollo del Sistema de Educación Superior</v>
      </c>
      <c r="K637" s="98" t="s">
        <v>410</v>
      </c>
    </row>
    <row r="638" spans="3:11" x14ac:dyDescent="0.25">
      <c r="C638" s="140"/>
      <c r="D638" s="157"/>
      <c r="E638" s="123"/>
      <c r="F638" s="97">
        <f t="shared" si="30"/>
        <v>0</v>
      </c>
      <c r="G638" s="160"/>
      <c r="H638" s="141"/>
      <c r="I638" s="129" t="e">
        <f>VLOOKUP(H638,Presupuesto!$B$11:$C$565,2,0)</f>
        <v>#N/A</v>
      </c>
      <c r="J638" s="98" t="str">
        <f t="shared" si="31"/>
        <v>Desarrollo del Sistema de Educación Superior</v>
      </c>
      <c r="K638" s="98" t="s">
        <v>410</v>
      </c>
    </row>
    <row r="639" spans="3:11" x14ac:dyDescent="0.25">
      <c r="C639" s="140"/>
      <c r="D639" s="157"/>
      <c r="E639" s="123"/>
      <c r="F639" s="97">
        <f t="shared" si="30"/>
        <v>0</v>
      </c>
      <c r="G639" s="160"/>
      <c r="H639" s="141"/>
      <c r="I639" s="129" t="e">
        <f>VLOOKUP(H639,Presupuesto!$B$11:$C$565,2,0)</f>
        <v>#N/A</v>
      </c>
      <c r="J639" s="98" t="str">
        <f t="shared" si="31"/>
        <v>Desarrollo del Sistema de Educación Superior</v>
      </c>
      <c r="K639" s="98" t="s">
        <v>399</v>
      </c>
    </row>
    <row r="640" spans="3:11" x14ac:dyDescent="0.25">
      <c r="C640" s="140"/>
      <c r="D640" s="157"/>
      <c r="E640" s="123"/>
      <c r="F640" s="97">
        <f t="shared" si="30"/>
        <v>0</v>
      </c>
      <c r="G640" s="160"/>
      <c r="H640" s="141"/>
      <c r="I640" s="129" t="e">
        <f>VLOOKUP(H640,Presupuesto!$B$11:$C$565,2,0)</f>
        <v>#N/A</v>
      </c>
      <c r="J640" s="98" t="str">
        <f t="shared" si="31"/>
        <v>Desarrollo del Sistema de Educación Superior</v>
      </c>
      <c r="K640" s="98" t="s">
        <v>410</v>
      </c>
    </row>
    <row r="641" spans="3:11" x14ac:dyDescent="0.25">
      <c r="C641" s="140"/>
      <c r="D641" s="157"/>
      <c r="E641" s="123"/>
      <c r="F641" s="97">
        <f t="shared" si="30"/>
        <v>0</v>
      </c>
      <c r="G641" s="160"/>
      <c r="H641" s="141"/>
      <c r="I641" s="129" t="e">
        <f>VLOOKUP(H641,Presupuesto!$B$11:$C$565,2,0)</f>
        <v>#N/A</v>
      </c>
      <c r="J641" s="98" t="str">
        <f t="shared" si="31"/>
        <v>Desarrollo del Sistema de Educación Superior</v>
      </c>
      <c r="K641" s="98" t="s">
        <v>410</v>
      </c>
    </row>
    <row r="642" spans="3:11" x14ac:dyDescent="0.25">
      <c r="C642" s="140"/>
      <c r="D642" s="157"/>
      <c r="E642" s="123"/>
      <c r="F642" s="97">
        <f t="shared" si="30"/>
        <v>0</v>
      </c>
      <c r="G642" s="160"/>
      <c r="H642" s="141"/>
      <c r="I642" s="129" t="e">
        <f>VLOOKUP(H642,Presupuesto!$B$11:$C$565,2,0)</f>
        <v>#N/A</v>
      </c>
      <c r="J642" s="98" t="str">
        <f t="shared" si="31"/>
        <v>Desarrollo del Sistema de Educación Superior</v>
      </c>
      <c r="K642" s="98" t="s">
        <v>410</v>
      </c>
    </row>
    <row r="643" spans="3:11" x14ac:dyDescent="0.25">
      <c r="C643" s="140"/>
      <c r="D643" s="157"/>
      <c r="E643" s="123"/>
      <c r="F643" s="97">
        <f t="shared" si="30"/>
        <v>0</v>
      </c>
      <c r="G643" s="160"/>
      <c r="H643" s="141"/>
      <c r="I643" s="129" t="e">
        <f>VLOOKUP(H643,Presupuesto!$B$11:$C$565,2,0)</f>
        <v>#N/A</v>
      </c>
      <c r="J643" s="98" t="str">
        <f t="shared" si="31"/>
        <v>Desarrollo del Sistema de Educación Superior</v>
      </c>
      <c r="K643" s="98" t="s">
        <v>410</v>
      </c>
    </row>
    <row r="644" spans="3:11" x14ac:dyDescent="0.25">
      <c r="C644" s="140"/>
      <c r="D644" s="157"/>
      <c r="E644" s="123"/>
      <c r="F644" s="97">
        <f t="shared" si="30"/>
        <v>0</v>
      </c>
      <c r="G644" s="160"/>
      <c r="H644" s="141"/>
      <c r="I644" s="129" t="e">
        <f>VLOOKUP(H644,Presupuesto!$B$11:$C$565,2,0)</f>
        <v>#N/A</v>
      </c>
      <c r="J644" s="98" t="str">
        <f t="shared" si="31"/>
        <v>Desarrollo del Sistema de Educación Superior</v>
      </c>
      <c r="K644" s="98" t="s">
        <v>410</v>
      </c>
    </row>
    <row r="645" spans="3:11" x14ac:dyDescent="0.25">
      <c r="C645" s="140"/>
      <c r="D645" s="157"/>
      <c r="E645" s="123"/>
      <c r="F645" s="97">
        <f t="shared" si="30"/>
        <v>0</v>
      </c>
      <c r="G645" s="160"/>
      <c r="H645" s="141"/>
      <c r="I645" s="129" t="e">
        <f>VLOOKUP(H645,Presupuesto!$B$11:$C$565,2,0)</f>
        <v>#N/A</v>
      </c>
      <c r="J645" s="98" t="str">
        <f t="shared" si="31"/>
        <v>Desarrollo del Sistema de Educación Superior</v>
      </c>
      <c r="K645" s="98" t="s">
        <v>410</v>
      </c>
    </row>
    <row r="646" spans="3:11" x14ac:dyDescent="0.25">
      <c r="C646" s="140"/>
      <c r="D646" s="157"/>
      <c r="E646" s="123"/>
      <c r="F646" s="97">
        <f t="shared" si="30"/>
        <v>0</v>
      </c>
      <c r="G646" s="160"/>
      <c r="H646" s="141"/>
      <c r="I646" s="129" t="e">
        <f>VLOOKUP(H646,Presupuesto!$B$11:$C$565,2,0)</f>
        <v>#N/A</v>
      </c>
      <c r="J646" s="98" t="str">
        <f t="shared" si="31"/>
        <v>Desarrollo del Sistema de Educación Superior</v>
      </c>
      <c r="K646" s="98" t="s">
        <v>410</v>
      </c>
    </row>
    <row r="647" spans="3:11" x14ac:dyDescent="0.25">
      <c r="C647" s="140"/>
      <c r="D647" s="157"/>
      <c r="E647" s="123"/>
      <c r="F647" s="97">
        <f t="shared" si="30"/>
        <v>0</v>
      </c>
      <c r="G647" s="160"/>
      <c r="H647" s="141"/>
      <c r="I647" s="129" t="e">
        <f>VLOOKUP(H647,Presupuesto!$B$11:$C$565,2,0)</f>
        <v>#N/A</v>
      </c>
      <c r="J647" s="98" t="str">
        <f t="shared" si="31"/>
        <v>Desarrollo del Sistema de Educación Superior</v>
      </c>
      <c r="K647" s="98" t="s">
        <v>410</v>
      </c>
    </row>
    <row r="648" spans="3:11" x14ac:dyDescent="0.25">
      <c r="C648" s="140"/>
      <c r="D648" s="157"/>
      <c r="E648" s="123"/>
      <c r="F648" s="97">
        <f t="shared" si="30"/>
        <v>0</v>
      </c>
      <c r="G648" s="160"/>
      <c r="H648" s="141"/>
      <c r="I648" s="129" t="e">
        <f>VLOOKUP(H648,Presupuesto!$B$11:$C$565,2,0)</f>
        <v>#N/A</v>
      </c>
      <c r="J648" s="98" t="str">
        <f t="shared" si="31"/>
        <v>Desarrollo del Sistema de Educación Superior</v>
      </c>
      <c r="K648" s="98" t="s">
        <v>410</v>
      </c>
    </row>
    <row r="649" spans="3:11" x14ac:dyDescent="0.25">
      <c r="C649" s="140"/>
      <c r="D649" s="157"/>
      <c r="E649" s="123"/>
      <c r="F649" s="97">
        <f t="shared" si="30"/>
        <v>0</v>
      </c>
      <c r="G649" s="160"/>
      <c r="H649" s="141"/>
      <c r="I649" s="129" t="e">
        <f>VLOOKUP(H649,Presupuesto!$B$11:$C$565,2,0)</f>
        <v>#N/A</v>
      </c>
      <c r="J649" s="98" t="str">
        <f t="shared" si="31"/>
        <v>Desarrollo del Sistema de Educación Superior</v>
      </c>
      <c r="K649" s="98" t="s">
        <v>410</v>
      </c>
    </row>
    <row r="650" spans="3:11" x14ac:dyDescent="0.25">
      <c r="C650" s="140"/>
      <c r="D650" s="157"/>
      <c r="E650" s="123"/>
      <c r="F650" s="97">
        <f t="shared" si="30"/>
        <v>0</v>
      </c>
      <c r="G650" s="160"/>
      <c r="H650" s="141"/>
      <c r="I650" s="129" t="e">
        <f>VLOOKUP(H650,Presupuesto!$B$11:$C$565,2,0)</f>
        <v>#N/A</v>
      </c>
      <c r="J650" s="98" t="str">
        <f t="shared" si="31"/>
        <v>Desarrollo del Sistema de Educación Superior</v>
      </c>
      <c r="K650" s="98" t="s">
        <v>410</v>
      </c>
    </row>
    <row r="651" spans="3:11" x14ac:dyDescent="0.25">
      <c r="C651" s="140"/>
      <c r="D651" s="157"/>
      <c r="E651" s="123"/>
      <c r="F651" s="97">
        <f t="shared" si="30"/>
        <v>0</v>
      </c>
      <c r="G651" s="160"/>
      <c r="H651" s="141"/>
      <c r="I651" s="129" t="e">
        <f>VLOOKUP(H651,Presupuesto!$B$11:$C$565,2,0)</f>
        <v>#N/A</v>
      </c>
      <c r="J651" s="98" t="str">
        <f t="shared" si="31"/>
        <v>Desarrollo del Sistema de Educación Superior</v>
      </c>
      <c r="K651" s="98" t="s">
        <v>410</v>
      </c>
    </row>
    <row r="652" spans="3:11" x14ac:dyDescent="0.25">
      <c r="C652" s="140"/>
      <c r="D652" s="157"/>
      <c r="E652" s="123"/>
      <c r="F652" s="97">
        <f t="shared" si="30"/>
        <v>0</v>
      </c>
      <c r="G652" s="160"/>
      <c r="H652" s="141"/>
      <c r="I652" s="129" t="e">
        <f>VLOOKUP(H652,Presupuesto!$B$11:$C$565,2,0)</f>
        <v>#N/A</v>
      </c>
      <c r="J652" s="98" t="str">
        <f t="shared" si="31"/>
        <v>Desarrollo del Sistema de Educación Superior</v>
      </c>
      <c r="K652" s="98" t="s">
        <v>410</v>
      </c>
    </row>
    <row r="653" spans="3:11" x14ac:dyDescent="0.25">
      <c r="C653" s="140"/>
      <c r="D653" s="157"/>
      <c r="E653" s="123"/>
      <c r="F653" s="97">
        <f t="shared" si="30"/>
        <v>0</v>
      </c>
      <c r="G653" s="160"/>
      <c r="H653" s="141"/>
      <c r="I653" s="129" t="e">
        <f>VLOOKUP(H653,Presupuesto!$B$11:$C$565,2,0)</f>
        <v>#N/A</v>
      </c>
      <c r="J653" s="98" t="str">
        <f t="shared" si="31"/>
        <v>Desarrollo del Sistema de Educación Superior</v>
      </c>
      <c r="K653" s="98" t="s">
        <v>410</v>
      </c>
    </row>
    <row r="654" spans="3:11" x14ac:dyDescent="0.25">
      <c r="C654" s="140"/>
      <c r="D654" s="157"/>
      <c r="E654" s="123"/>
      <c r="F654" s="97">
        <f t="shared" si="30"/>
        <v>0</v>
      </c>
      <c r="G654" s="160"/>
      <c r="H654" s="141"/>
      <c r="I654" s="129" t="e">
        <f>VLOOKUP(H654,Presupuesto!$B$11:$C$565,2,0)</f>
        <v>#N/A</v>
      </c>
      <c r="J654" s="98" t="str">
        <f t="shared" si="31"/>
        <v>Desarrollo del Sistema de Educación Superior</v>
      </c>
      <c r="K654" s="98" t="s">
        <v>410</v>
      </c>
    </row>
    <row r="655" spans="3:11" x14ac:dyDescent="0.25">
      <c r="C655" s="140"/>
      <c r="D655" s="157"/>
      <c r="E655" s="123"/>
      <c r="F655" s="97">
        <f t="shared" si="30"/>
        <v>0</v>
      </c>
      <c r="G655" s="160"/>
      <c r="H655" s="141"/>
      <c r="I655" s="129" t="e">
        <f>VLOOKUP(H655,Presupuesto!$B$11:$C$565,2,0)</f>
        <v>#N/A</v>
      </c>
      <c r="J655" s="98" t="str">
        <f t="shared" si="31"/>
        <v>Desarrollo del Sistema de Educación Superior</v>
      </c>
      <c r="K655" s="98" t="s">
        <v>410</v>
      </c>
    </row>
    <row r="656" spans="3:11" x14ac:dyDescent="0.25">
      <c r="C656" s="142"/>
      <c r="D656" s="150"/>
      <c r="E656" s="118"/>
      <c r="F656" s="97">
        <f t="shared" si="30"/>
        <v>0</v>
      </c>
      <c r="G656" s="160"/>
      <c r="H656" s="143"/>
      <c r="I656" s="129" t="e">
        <f>VLOOKUP(H656,Presupuesto!$B$11:$C$565,2,0)</f>
        <v>#N/A</v>
      </c>
      <c r="J656" s="98" t="str">
        <f t="shared" si="31"/>
        <v>Desarrollo del Sistema de Educación Superior</v>
      </c>
      <c r="K656" s="98" t="s">
        <v>410</v>
      </c>
    </row>
    <row r="657" spans="3:11" x14ac:dyDescent="0.25">
      <c r="C657" s="142"/>
      <c r="D657" s="150"/>
      <c r="E657" s="118"/>
      <c r="F657" s="97">
        <f t="shared" si="30"/>
        <v>0</v>
      </c>
      <c r="G657" s="160"/>
      <c r="H657" s="143"/>
      <c r="I657" s="129" t="e">
        <f>VLOOKUP(H657,Presupuesto!$B$11:$C$565,2,0)</f>
        <v>#N/A</v>
      </c>
      <c r="J657" s="98" t="str">
        <f t="shared" si="31"/>
        <v>Desarrollo del Sistema de Educación Superior</v>
      </c>
      <c r="K657" s="98" t="s">
        <v>410</v>
      </c>
    </row>
    <row r="658" spans="3:11" x14ac:dyDescent="0.25">
      <c r="C658" s="142"/>
      <c r="D658" s="150"/>
      <c r="E658" s="118"/>
      <c r="F658" s="97">
        <f t="shared" si="30"/>
        <v>0</v>
      </c>
      <c r="G658" s="160"/>
      <c r="H658" s="143"/>
      <c r="I658" s="129" t="e">
        <f>VLOOKUP(H658,Presupuesto!$B$11:$C$565,2,0)</f>
        <v>#N/A</v>
      </c>
      <c r="J658" s="98" t="str">
        <f t="shared" si="31"/>
        <v>Desarrollo del Sistema de Educación Superior</v>
      </c>
      <c r="K658" s="98" t="s">
        <v>410</v>
      </c>
    </row>
    <row r="659" spans="3:11" x14ac:dyDescent="0.25">
      <c r="C659" s="142"/>
      <c r="D659" s="150"/>
      <c r="E659" s="118"/>
      <c r="F659" s="97">
        <f t="shared" si="30"/>
        <v>0</v>
      </c>
      <c r="G659" s="160"/>
      <c r="H659" s="143"/>
      <c r="I659" s="129" t="e">
        <f>VLOOKUP(H659,Presupuesto!$B$11:$C$565,2,0)</f>
        <v>#N/A</v>
      </c>
      <c r="J659" s="98" t="str">
        <f t="shared" si="31"/>
        <v>Desarrollo del Sistema de Educación Superior</v>
      </c>
      <c r="K659" s="98" t="s">
        <v>410</v>
      </c>
    </row>
    <row r="660" spans="3:11" x14ac:dyDescent="0.25">
      <c r="C660" s="142"/>
      <c r="D660" s="150"/>
      <c r="E660" s="118"/>
      <c r="F660" s="97">
        <f t="shared" si="30"/>
        <v>0</v>
      </c>
      <c r="G660" s="160"/>
      <c r="H660" s="143"/>
      <c r="I660" s="129" t="e">
        <f>VLOOKUP(H660,Presupuesto!$B$11:$C$565,2,0)</f>
        <v>#N/A</v>
      </c>
      <c r="J660" s="98" t="str">
        <f t="shared" si="31"/>
        <v>Desarrollo del Sistema de Educación Superior</v>
      </c>
      <c r="K660" s="98" t="s">
        <v>410</v>
      </c>
    </row>
    <row r="661" spans="3:11" x14ac:dyDescent="0.25">
      <c r="C661" s="142"/>
      <c r="D661" s="150"/>
      <c r="E661" s="118"/>
      <c r="F661" s="97">
        <f t="shared" si="30"/>
        <v>0</v>
      </c>
      <c r="G661" s="160"/>
      <c r="H661" s="143"/>
      <c r="I661" s="129" t="e">
        <f>VLOOKUP(H661,Presupuesto!$B$11:$C$565,2,0)</f>
        <v>#N/A</v>
      </c>
      <c r="J661" s="98" t="str">
        <f t="shared" si="31"/>
        <v>Desarrollo del Sistema de Educación Superior</v>
      </c>
      <c r="K661" s="98" t="s">
        <v>410</v>
      </c>
    </row>
    <row r="662" spans="3:11" x14ac:dyDescent="0.25">
      <c r="C662" s="142"/>
      <c r="D662" s="150"/>
      <c r="E662" s="118"/>
      <c r="F662" s="97">
        <f t="shared" si="30"/>
        <v>0</v>
      </c>
      <c r="G662" s="160"/>
      <c r="H662" s="143"/>
      <c r="I662" s="129" t="e">
        <f>VLOOKUP(H662,Presupuesto!$B$11:$C$565,2,0)</f>
        <v>#N/A</v>
      </c>
      <c r="J662" s="98" t="str">
        <f t="shared" si="31"/>
        <v>Desarrollo del Sistema de Educación Superior</v>
      </c>
      <c r="K662" s="98" t="s">
        <v>410</v>
      </c>
    </row>
    <row r="663" spans="3:11" x14ac:dyDescent="0.25">
      <c r="C663" s="142"/>
      <c r="D663" s="150"/>
      <c r="E663" s="118"/>
      <c r="F663" s="97">
        <f t="shared" si="30"/>
        <v>0</v>
      </c>
      <c r="G663" s="160"/>
      <c r="H663" s="143"/>
      <c r="I663" s="129" t="e">
        <f>VLOOKUP(H663,Presupuesto!$B$11:$C$565,2,0)</f>
        <v>#N/A</v>
      </c>
      <c r="J663" s="98" t="str">
        <f t="shared" si="31"/>
        <v>Desarrollo del Sistema de Educación Superior</v>
      </c>
      <c r="K663" s="98" t="s">
        <v>410</v>
      </c>
    </row>
    <row r="664" spans="3:11" x14ac:dyDescent="0.25">
      <c r="C664" s="144"/>
      <c r="D664" s="150"/>
      <c r="E664" s="118"/>
      <c r="F664" s="97">
        <f t="shared" si="30"/>
        <v>0</v>
      </c>
      <c r="G664" s="160"/>
      <c r="H664" s="145"/>
      <c r="I664" s="129" t="e">
        <f>VLOOKUP(H664,Presupuesto!$B$11:$C$565,2,0)</f>
        <v>#N/A</v>
      </c>
      <c r="J664" s="98" t="str">
        <f t="shared" si="31"/>
        <v>Desarrollo del Sistema de Educación Superior</v>
      </c>
      <c r="K664" s="98" t="s">
        <v>401</v>
      </c>
    </row>
    <row r="665" spans="3:11" x14ac:dyDescent="0.25">
      <c r="C665" s="144"/>
      <c r="D665" s="150"/>
      <c r="E665" s="118"/>
      <c r="F665" s="97">
        <f t="shared" si="30"/>
        <v>0</v>
      </c>
      <c r="G665" s="160"/>
      <c r="H665" s="145"/>
      <c r="I665" s="129" t="e">
        <f>VLOOKUP(H665,Presupuesto!$B$11:$C$565,2,0)</f>
        <v>#N/A</v>
      </c>
      <c r="J665" s="98" t="str">
        <f t="shared" si="31"/>
        <v>Desarrollo del Sistema de Educación Superior</v>
      </c>
      <c r="K665" s="98" t="s">
        <v>410</v>
      </c>
    </row>
    <row r="666" spans="3:11" x14ac:dyDescent="0.25">
      <c r="C666" s="144"/>
      <c r="D666" s="150"/>
      <c r="E666" s="118"/>
      <c r="F666" s="97">
        <f t="shared" si="30"/>
        <v>0</v>
      </c>
      <c r="G666" s="160"/>
      <c r="H666" s="145"/>
      <c r="I666" s="129" t="e">
        <f>VLOOKUP(H666,Presupuesto!$B$11:$C$565,2,0)</f>
        <v>#N/A</v>
      </c>
      <c r="J666" s="98" t="str">
        <f t="shared" si="31"/>
        <v>Desarrollo del Sistema de Educación Superior</v>
      </c>
      <c r="K666" s="98" t="s">
        <v>410</v>
      </c>
    </row>
    <row r="667" spans="3:11" x14ac:dyDescent="0.25">
      <c r="C667" s="144"/>
      <c r="D667" s="150"/>
      <c r="E667" s="118"/>
      <c r="F667" s="97">
        <f t="shared" si="30"/>
        <v>0</v>
      </c>
      <c r="G667" s="160"/>
      <c r="H667" s="145"/>
      <c r="I667" s="129" t="e">
        <f>VLOOKUP(H667,Presupuesto!$B$11:$C$565,2,0)</f>
        <v>#N/A</v>
      </c>
      <c r="J667" s="98" t="str">
        <f t="shared" si="31"/>
        <v>Desarrollo del Sistema de Educación Superior</v>
      </c>
      <c r="K667" s="98" t="s">
        <v>410</v>
      </c>
    </row>
    <row r="668" spans="3:11" ht="15.75" thickBot="1" x14ac:dyDescent="0.3">
      <c r="C668" s="146"/>
      <c r="D668" s="158"/>
      <c r="E668" s="103"/>
      <c r="F668" s="105">
        <f t="shared" si="30"/>
        <v>0</v>
      </c>
      <c r="G668" s="161"/>
      <c r="H668" s="147"/>
      <c r="I668" s="131" t="e">
        <f>VLOOKUP(H668,Presupuesto!$B$11:$C$565,2,0)</f>
        <v>#N/A</v>
      </c>
      <c r="J668" s="106" t="str">
        <f t="shared" si="31"/>
        <v>Desarrollo del Sistema de Educación Superior</v>
      </c>
      <c r="K668" s="124" t="s">
        <v>392</v>
      </c>
    </row>
    <row r="670" spans="3:11" ht="15.75" thickBot="1" x14ac:dyDescent="0.3">
      <c r="F670" s="90"/>
      <c r="G670" s="89"/>
      <c r="H670" s="90"/>
      <c r="I670" s="90"/>
    </row>
    <row r="671" spans="3:11" ht="15.75" thickBot="1" x14ac:dyDescent="0.3">
      <c r="C671" s="156" t="s">
        <v>53</v>
      </c>
      <c r="D671" s="372">
        <f>SUM(F678:F712)</f>
        <v>0</v>
      </c>
      <c r="F671" s="70"/>
      <c r="G671" s="79"/>
      <c r="H671" s="70"/>
      <c r="I671" s="70"/>
    </row>
    <row r="672" spans="3:11" x14ac:dyDescent="0.25">
      <c r="C672" s="70"/>
      <c r="D672" s="31"/>
      <c r="E672" s="93"/>
      <c r="F672" s="93"/>
      <c r="G672" s="93"/>
      <c r="H672" s="76"/>
      <c r="I672" s="76"/>
      <c r="J672" s="76"/>
      <c r="K672" s="112"/>
    </row>
    <row r="673" spans="3:11" x14ac:dyDescent="0.25">
      <c r="C673" s="70"/>
      <c r="D673" s="31"/>
      <c r="E673" s="93"/>
      <c r="F673" s="93"/>
      <c r="G673" s="93"/>
      <c r="H673" s="76"/>
      <c r="I673" s="76"/>
      <c r="J673" s="76"/>
      <c r="K673" s="112"/>
    </row>
    <row r="674" spans="3:11" ht="15.75" x14ac:dyDescent="0.25">
      <c r="C674" s="201" t="s">
        <v>390</v>
      </c>
      <c r="D674" s="368"/>
      <c r="E674" s="93"/>
      <c r="F674" s="93"/>
      <c r="G674" s="93"/>
      <c r="H674" s="76"/>
      <c r="I674" s="76"/>
      <c r="J674" s="76"/>
      <c r="K674" s="112"/>
    </row>
    <row r="675" spans="3:11" ht="18.75" x14ac:dyDescent="0.25">
      <c r="C675" s="209" t="e">
        <f>IFERROR(VLOOKUP(D674,'1. Desarrollo e Innov. Curricu.'!$F:$G,2,FALSE),IFERROR(VLOOKUP(D674,'2. Investigación Científica'!$F:$G,2,FALSE),IFERROR(VLOOKUP(D674,'3. Vinculación Univ. Sociedad'!$F:$G,2,FALSE),IFERROR(VLOOKUP(D674,'4. Docencia y Profesorado Univ.'!$F:$G,2,FALSE),IFERROR(VLOOKUP(D674,'5. Estudiantes y Graduados'!$F:$G,2,FALSE),IFERROR(VLOOKUP(D674,'11. Gestion Administrativa'!$F:$G,2,FALSE),IFERROR(VLOOKUP(D674,'13. Gestión Académica'!$F:$G,2,FALSE),IFERROR(VLOOKUP(D674,'9. Asegura. de la Calid. y M'!$F:$G,2,FALSE),IFERROR(VLOOKUP(D674,'6. Gestión del Conocimiento'!$F:$G,2,FALSE),IFERROR(VLOOKUP(D674,'15. Gobernabilidad y Proceso...'!$F:$G,2,FALSE),IFERROR(VLOOKUP(D674,'12. Gestión del Talento Humano'!$F:$G,2,FALSE),IFERROR(VLOOKUP(D674,'14. Internacional... de la E.S.'!$F:$G,2,FALSE),IFERROR(VLOOKUP(D674,'10. Posgrado'!$F:$G,2,FALSE),IFERROR(VLOOKUP(D674,'17. Gestión TIC'!$F:$G,2,FALSE),IFERROR(VLOOKUP(D674,'16. Desa. del Sistema Educ.Sup.'!$F:$G,2,FALSE),IFERROR(VLOOKUP(D674,'8. Cultura de Inno. Insti...'!$F:$G,2,FALSE),VLOOKUP(D674,'7. Lo Esencial de la Reforma U.'!$F:$G,2,0)))))))))))))))))</f>
        <v>#N/A</v>
      </c>
      <c r="D675" s="31"/>
      <c r="E675" s="93"/>
      <c r="F675" s="93"/>
      <c r="G675" s="93"/>
      <c r="H675" s="76"/>
      <c r="I675" s="76"/>
      <c r="J675" s="76"/>
      <c r="K675" s="112"/>
    </row>
    <row r="676" spans="3:11" ht="15.75" thickBot="1" x14ac:dyDescent="0.3">
      <c r="F676" s="93"/>
      <c r="G676" s="76"/>
      <c r="H676" s="76"/>
      <c r="I676" s="76"/>
    </row>
    <row r="677" spans="3:11" ht="30.75" thickBot="1" x14ac:dyDescent="0.3">
      <c r="C677" s="128" t="s">
        <v>44</v>
      </c>
      <c r="D677" s="128" t="s">
        <v>55</v>
      </c>
      <c r="E677" s="135" t="s">
        <v>57</v>
      </c>
      <c r="F677" s="134" t="s">
        <v>27</v>
      </c>
      <c r="G677" s="132" t="s">
        <v>130</v>
      </c>
      <c r="H677" s="135" t="s">
        <v>46</v>
      </c>
      <c r="I677" s="132" t="s">
        <v>131</v>
      </c>
      <c r="J677" s="132" t="s">
        <v>408</v>
      </c>
      <c r="K677" s="132" t="s">
        <v>409</v>
      </c>
    </row>
    <row r="678" spans="3:11" x14ac:dyDescent="0.25">
      <c r="C678" s="219" t="s">
        <v>437</v>
      </c>
      <c r="D678" s="220"/>
      <c r="E678" s="218">
        <f>HLOOKUP(C678,$AH$2:$BU$3,2,0)</f>
        <v>620</v>
      </c>
      <c r="F678" s="97">
        <f t="shared" ref="F678:F712" si="32">D678*E678</f>
        <v>0</v>
      </c>
      <c r="G678" s="160"/>
      <c r="H678" s="141"/>
      <c r="I678" s="129" t="e">
        <f>VLOOKUP(H678,Presupuesto!$B$11:$C$565,2,0)</f>
        <v>#N/A</v>
      </c>
      <c r="J678" s="217" t="s">
        <v>1477</v>
      </c>
      <c r="K678" s="98" t="s">
        <v>392</v>
      </c>
    </row>
    <row r="679" spans="3:11" x14ac:dyDescent="0.25">
      <c r="C679" s="140"/>
      <c r="D679" s="157"/>
      <c r="E679" s="123"/>
      <c r="F679" s="97">
        <f t="shared" si="32"/>
        <v>0</v>
      </c>
      <c r="G679" s="160"/>
      <c r="H679" s="141"/>
      <c r="I679" s="129" t="e">
        <f>VLOOKUP(H679,Presupuesto!$B$11:$C$565,2,0)</f>
        <v>#N/A</v>
      </c>
      <c r="J679" s="98" t="str">
        <f>$J$678</f>
        <v>Desarrollo del Sistema de Educación Superior</v>
      </c>
      <c r="K679" s="98" t="s">
        <v>410</v>
      </c>
    </row>
    <row r="680" spans="3:11" x14ac:dyDescent="0.25">
      <c r="C680" s="140"/>
      <c r="D680" s="157"/>
      <c r="E680" s="123"/>
      <c r="F680" s="97">
        <f t="shared" si="32"/>
        <v>0</v>
      </c>
      <c r="G680" s="160"/>
      <c r="H680" s="141"/>
      <c r="I680" s="129" t="e">
        <f>VLOOKUP(H680,Presupuesto!$B$11:$C$565,2,0)</f>
        <v>#N/A</v>
      </c>
      <c r="J680" s="98" t="str">
        <f t="shared" ref="J680:J712" si="33">$J$678</f>
        <v>Desarrollo del Sistema de Educación Superior</v>
      </c>
      <c r="K680" s="98" t="s">
        <v>410</v>
      </c>
    </row>
    <row r="681" spans="3:11" x14ac:dyDescent="0.25">
      <c r="C681" s="140"/>
      <c r="D681" s="157"/>
      <c r="E681" s="123"/>
      <c r="F681" s="97">
        <f t="shared" si="32"/>
        <v>0</v>
      </c>
      <c r="G681" s="160"/>
      <c r="H681" s="141"/>
      <c r="I681" s="129" t="e">
        <f>VLOOKUP(H681,Presupuesto!$B$11:$C$565,2,0)</f>
        <v>#N/A</v>
      </c>
      <c r="J681" s="98" t="str">
        <f t="shared" si="33"/>
        <v>Desarrollo del Sistema de Educación Superior</v>
      </c>
      <c r="K681" s="98" t="s">
        <v>410</v>
      </c>
    </row>
    <row r="682" spans="3:11" x14ac:dyDescent="0.25">
      <c r="C682" s="140"/>
      <c r="D682" s="157"/>
      <c r="E682" s="123"/>
      <c r="F682" s="97">
        <f t="shared" si="32"/>
        <v>0</v>
      </c>
      <c r="G682" s="160"/>
      <c r="H682" s="141"/>
      <c r="I682" s="129" t="e">
        <f>VLOOKUP(H682,Presupuesto!$B$11:$C$565,2,0)</f>
        <v>#N/A</v>
      </c>
      <c r="J682" s="98" t="str">
        <f t="shared" si="33"/>
        <v>Desarrollo del Sistema de Educación Superior</v>
      </c>
      <c r="K682" s="98" t="s">
        <v>410</v>
      </c>
    </row>
    <row r="683" spans="3:11" x14ac:dyDescent="0.25">
      <c r="C683" s="140"/>
      <c r="D683" s="157"/>
      <c r="E683" s="123"/>
      <c r="F683" s="97">
        <f t="shared" si="32"/>
        <v>0</v>
      </c>
      <c r="G683" s="160"/>
      <c r="H683" s="141"/>
      <c r="I683" s="129" t="e">
        <f>VLOOKUP(H683,Presupuesto!$B$11:$C$565,2,0)</f>
        <v>#N/A</v>
      </c>
      <c r="J683" s="98" t="str">
        <f t="shared" si="33"/>
        <v>Desarrollo del Sistema de Educación Superior</v>
      </c>
      <c r="K683" s="98" t="s">
        <v>399</v>
      </c>
    </row>
    <row r="684" spans="3:11" x14ac:dyDescent="0.25">
      <c r="C684" s="140"/>
      <c r="D684" s="157"/>
      <c r="E684" s="123"/>
      <c r="F684" s="97">
        <f t="shared" si="32"/>
        <v>0</v>
      </c>
      <c r="G684" s="160"/>
      <c r="H684" s="141"/>
      <c r="I684" s="129" t="e">
        <f>VLOOKUP(H684,Presupuesto!$B$11:$C$565,2,0)</f>
        <v>#N/A</v>
      </c>
      <c r="J684" s="98" t="str">
        <f t="shared" si="33"/>
        <v>Desarrollo del Sistema de Educación Superior</v>
      </c>
      <c r="K684" s="98" t="s">
        <v>410</v>
      </c>
    </row>
    <row r="685" spans="3:11" x14ac:dyDescent="0.25">
      <c r="C685" s="140"/>
      <c r="D685" s="157"/>
      <c r="E685" s="123"/>
      <c r="F685" s="97">
        <f t="shared" si="32"/>
        <v>0</v>
      </c>
      <c r="G685" s="160"/>
      <c r="H685" s="141"/>
      <c r="I685" s="129" t="e">
        <f>VLOOKUP(H685,Presupuesto!$B$11:$C$565,2,0)</f>
        <v>#N/A</v>
      </c>
      <c r="J685" s="98" t="str">
        <f t="shared" si="33"/>
        <v>Desarrollo del Sistema de Educación Superior</v>
      </c>
      <c r="K685" s="98" t="s">
        <v>410</v>
      </c>
    </row>
    <row r="686" spans="3:11" x14ac:dyDescent="0.25">
      <c r="C686" s="140"/>
      <c r="D686" s="157"/>
      <c r="E686" s="123"/>
      <c r="F686" s="97">
        <f t="shared" si="32"/>
        <v>0</v>
      </c>
      <c r="G686" s="160"/>
      <c r="H686" s="141"/>
      <c r="I686" s="129" t="e">
        <f>VLOOKUP(H686,Presupuesto!$B$11:$C$565,2,0)</f>
        <v>#N/A</v>
      </c>
      <c r="J686" s="98" t="str">
        <f t="shared" si="33"/>
        <v>Desarrollo del Sistema de Educación Superior</v>
      </c>
      <c r="K686" s="98" t="s">
        <v>410</v>
      </c>
    </row>
    <row r="687" spans="3:11" x14ac:dyDescent="0.25">
      <c r="C687" s="140"/>
      <c r="D687" s="157"/>
      <c r="E687" s="123"/>
      <c r="F687" s="97">
        <f t="shared" si="32"/>
        <v>0</v>
      </c>
      <c r="G687" s="160"/>
      <c r="H687" s="141"/>
      <c r="I687" s="129" t="e">
        <f>VLOOKUP(H687,Presupuesto!$B$11:$C$565,2,0)</f>
        <v>#N/A</v>
      </c>
      <c r="J687" s="98" t="str">
        <f t="shared" si="33"/>
        <v>Desarrollo del Sistema de Educación Superior</v>
      </c>
      <c r="K687" s="98" t="s">
        <v>410</v>
      </c>
    </row>
    <row r="688" spans="3:11" x14ac:dyDescent="0.25">
      <c r="C688" s="140"/>
      <c r="D688" s="157"/>
      <c r="E688" s="123"/>
      <c r="F688" s="97">
        <f t="shared" si="32"/>
        <v>0</v>
      </c>
      <c r="G688" s="160"/>
      <c r="H688" s="141"/>
      <c r="I688" s="129" t="e">
        <f>VLOOKUP(H688,Presupuesto!$B$11:$C$565,2,0)</f>
        <v>#N/A</v>
      </c>
      <c r="J688" s="98" t="str">
        <f t="shared" si="33"/>
        <v>Desarrollo del Sistema de Educación Superior</v>
      </c>
      <c r="K688" s="98" t="s">
        <v>410</v>
      </c>
    </row>
    <row r="689" spans="3:11" x14ac:dyDescent="0.25">
      <c r="C689" s="140"/>
      <c r="D689" s="157"/>
      <c r="E689" s="123"/>
      <c r="F689" s="97">
        <f t="shared" si="32"/>
        <v>0</v>
      </c>
      <c r="G689" s="160"/>
      <c r="H689" s="141"/>
      <c r="I689" s="129" t="e">
        <f>VLOOKUP(H689,Presupuesto!$B$11:$C$565,2,0)</f>
        <v>#N/A</v>
      </c>
      <c r="J689" s="98" t="str">
        <f t="shared" si="33"/>
        <v>Desarrollo del Sistema de Educación Superior</v>
      </c>
      <c r="K689" s="98" t="s">
        <v>410</v>
      </c>
    </row>
    <row r="690" spans="3:11" x14ac:dyDescent="0.25">
      <c r="C690" s="140"/>
      <c r="D690" s="157"/>
      <c r="E690" s="123"/>
      <c r="F690" s="97">
        <f t="shared" si="32"/>
        <v>0</v>
      </c>
      <c r="G690" s="160"/>
      <c r="H690" s="141"/>
      <c r="I690" s="129" t="e">
        <f>VLOOKUP(H690,Presupuesto!$B$11:$C$565,2,0)</f>
        <v>#N/A</v>
      </c>
      <c r="J690" s="98" t="str">
        <f t="shared" si="33"/>
        <v>Desarrollo del Sistema de Educación Superior</v>
      </c>
      <c r="K690" s="98" t="s">
        <v>410</v>
      </c>
    </row>
    <row r="691" spans="3:11" x14ac:dyDescent="0.25">
      <c r="C691" s="140"/>
      <c r="D691" s="157"/>
      <c r="E691" s="123"/>
      <c r="F691" s="97">
        <f t="shared" si="32"/>
        <v>0</v>
      </c>
      <c r="G691" s="160"/>
      <c r="H691" s="141"/>
      <c r="I691" s="129" t="e">
        <f>VLOOKUP(H691,Presupuesto!$B$11:$C$565,2,0)</f>
        <v>#N/A</v>
      </c>
      <c r="J691" s="98" t="str">
        <f t="shared" si="33"/>
        <v>Desarrollo del Sistema de Educación Superior</v>
      </c>
      <c r="K691" s="98" t="s">
        <v>410</v>
      </c>
    </row>
    <row r="692" spans="3:11" x14ac:dyDescent="0.25">
      <c r="C692" s="140"/>
      <c r="D692" s="157"/>
      <c r="E692" s="123"/>
      <c r="F692" s="97">
        <f t="shared" si="32"/>
        <v>0</v>
      </c>
      <c r="G692" s="160"/>
      <c r="H692" s="141"/>
      <c r="I692" s="129" t="e">
        <f>VLOOKUP(H692,Presupuesto!$B$11:$C$565,2,0)</f>
        <v>#N/A</v>
      </c>
      <c r="J692" s="98" t="str">
        <f t="shared" si="33"/>
        <v>Desarrollo del Sistema de Educación Superior</v>
      </c>
      <c r="K692" s="98" t="s">
        <v>410</v>
      </c>
    </row>
    <row r="693" spans="3:11" x14ac:dyDescent="0.25">
      <c r="C693" s="140"/>
      <c r="D693" s="157"/>
      <c r="E693" s="123"/>
      <c r="F693" s="97">
        <f t="shared" si="32"/>
        <v>0</v>
      </c>
      <c r="G693" s="160"/>
      <c r="H693" s="141"/>
      <c r="I693" s="129" t="e">
        <f>VLOOKUP(H693,Presupuesto!$B$11:$C$565,2,0)</f>
        <v>#N/A</v>
      </c>
      <c r="J693" s="98" t="str">
        <f t="shared" si="33"/>
        <v>Desarrollo del Sistema de Educación Superior</v>
      </c>
      <c r="K693" s="98" t="s">
        <v>410</v>
      </c>
    </row>
    <row r="694" spans="3:11" x14ac:dyDescent="0.25">
      <c r="C694" s="140"/>
      <c r="D694" s="157"/>
      <c r="E694" s="123"/>
      <c r="F694" s="97">
        <f t="shared" si="32"/>
        <v>0</v>
      </c>
      <c r="G694" s="160"/>
      <c r="H694" s="141"/>
      <c r="I694" s="129" t="e">
        <f>VLOOKUP(H694,Presupuesto!$B$11:$C$565,2,0)</f>
        <v>#N/A</v>
      </c>
      <c r="J694" s="98" t="str">
        <f t="shared" si="33"/>
        <v>Desarrollo del Sistema de Educación Superior</v>
      </c>
      <c r="K694" s="98" t="s">
        <v>410</v>
      </c>
    </row>
    <row r="695" spans="3:11" x14ac:dyDescent="0.25">
      <c r="C695" s="140"/>
      <c r="D695" s="157"/>
      <c r="E695" s="123"/>
      <c r="F695" s="97">
        <f t="shared" si="32"/>
        <v>0</v>
      </c>
      <c r="G695" s="160"/>
      <c r="H695" s="141"/>
      <c r="I695" s="129" t="e">
        <f>VLOOKUP(H695,Presupuesto!$B$11:$C$565,2,0)</f>
        <v>#N/A</v>
      </c>
      <c r="J695" s="98" t="str">
        <f t="shared" si="33"/>
        <v>Desarrollo del Sistema de Educación Superior</v>
      </c>
      <c r="K695" s="98" t="s">
        <v>410</v>
      </c>
    </row>
    <row r="696" spans="3:11" x14ac:dyDescent="0.25">
      <c r="C696" s="140"/>
      <c r="D696" s="157"/>
      <c r="E696" s="123"/>
      <c r="F696" s="97">
        <f t="shared" si="32"/>
        <v>0</v>
      </c>
      <c r="G696" s="160"/>
      <c r="H696" s="141"/>
      <c r="I696" s="129" t="e">
        <f>VLOOKUP(H696,Presupuesto!$B$11:$C$565,2,0)</f>
        <v>#N/A</v>
      </c>
      <c r="J696" s="98" t="str">
        <f t="shared" si="33"/>
        <v>Desarrollo del Sistema de Educación Superior</v>
      </c>
      <c r="K696" s="98" t="s">
        <v>410</v>
      </c>
    </row>
    <row r="697" spans="3:11" x14ac:dyDescent="0.25">
      <c r="C697" s="140"/>
      <c r="D697" s="157"/>
      <c r="E697" s="123"/>
      <c r="F697" s="97">
        <f t="shared" si="32"/>
        <v>0</v>
      </c>
      <c r="G697" s="160"/>
      <c r="H697" s="141"/>
      <c r="I697" s="129" t="e">
        <f>VLOOKUP(H697,Presupuesto!$B$11:$C$565,2,0)</f>
        <v>#N/A</v>
      </c>
      <c r="J697" s="98" t="str">
        <f t="shared" si="33"/>
        <v>Desarrollo del Sistema de Educación Superior</v>
      </c>
      <c r="K697" s="98" t="s">
        <v>410</v>
      </c>
    </row>
    <row r="698" spans="3:11" x14ac:dyDescent="0.25">
      <c r="C698" s="140"/>
      <c r="D698" s="157"/>
      <c r="E698" s="123"/>
      <c r="F698" s="97">
        <f t="shared" si="32"/>
        <v>0</v>
      </c>
      <c r="G698" s="160"/>
      <c r="H698" s="141"/>
      <c r="I698" s="129" t="e">
        <f>VLOOKUP(H698,Presupuesto!$B$11:$C$565,2,0)</f>
        <v>#N/A</v>
      </c>
      <c r="J698" s="98" t="str">
        <f t="shared" si="33"/>
        <v>Desarrollo del Sistema de Educación Superior</v>
      </c>
      <c r="K698" s="98" t="s">
        <v>410</v>
      </c>
    </row>
    <row r="699" spans="3:11" x14ac:dyDescent="0.25">
      <c r="C699" s="140"/>
      <c r="D699" s="157"/>
      <c r="E699" s="123"/>
      <c r="F699" s="97">
        <f t="shared" si="32"/>
        <v>0</v>
      </c>
      <c r="G699" s="160"/>
      <c r="H699" s="141"/>
      <c r="I699" s="129" t="e">
        <f>VLOOKUP(H699,Presupuesto!$B$11:$C$565,2,0)</f>
        <v>#N/A</v>
      </c>
      <c r="J699" s="98" t="str">
        <f t="shared" si="33"/>
        <v>Desarrollo del Sistema de Educación Superior</v>
      </c>
      <c r="K699" s="98" t="s">
        <v>410</v>
      </c>
    </row>
    <row r="700" spans="3:11" x14ac:dyDescent="0.25">
      <c r="C700" s="142"/>
      <c r="D700" s="150"/>
      <c r="E700" s="118"/>
      <c r="F700" s="97">
        <f t="shared" si="32"/>
        <v>0</v>
      </c>
      <c r="G700" s="160"/>
      <c r="H700" s="143"/>
      <c r="I700" s="129" t="e">
        <f>VLOOKUP(H700,Presupuesto!$B$11:$C$565,2,0)</f>
        <v>#N/A</v>
      </c>
      <c r="J700" s="98" t="str">
        <f t="shared" si="33"/>
        <v>Desarrollo del Sistema de Educación Superior</v>
      </c>
      <c r="K700" s="98" t="s">
        <v>410</v>
      </c>
    </row>
    <row r="701" spans="3:11" x14ac:dyDescent="0.25">
      <c r="C701" s="142"/>
      <c r="D701" s="150"/>
      <c r="E701" s="118"/>
      <c r="F701" s="97">
        <f t="shared" si="32"/>
        <v>0</v>
      </c>
      <c r="G701" s="160"/>
      <c r="H701" s="143"/>
      <c r="I701" s="129" t="e">
        <f>VLOOKUP(H701,Presupuesto!$B$11:$C$565,2,0)</f>
        <v>#N/A</v>
      </c>
      <c r="J701" s="98" t="str">
        <f t="shared" si="33"/>
        <v>Desarrollo del Sistema de Educación Superior</v>
      </c>
      <c r="K701" s="98" t="s">
        <v>410</v>
      </c>
    </row>
    <row r="702" spans="3:11" x14ac:dyDescent="0.25">
      <c r="C702" s="142"/>
      <c r="D702" s="150"/>
      <c r="E702" s="118"/>
      <c r="F702" s="97">
        <f t="shared" si="32"/>
        <v>0</v>
      </c>
      <c r="G702" s="160"/>
      <c r="H702" s="143"/>
      <c r="I702" s="129" t="e">
        <f>VLOOKUP(H702,Presupuesto!$B$11:$C$565,2,0)</f>
        <v>#N/A</v>
      </c>
      <c r="J702" s="98" t="str">
        <f t="shared" si="33"/>
        <v>Desarrollo del Sistema de Educación Superior</v>
      </c>
      <c r="K702" s="98" t="s">
        <v>410</v>
      </c>
    </row>
    <row r="703" spans="3:11" x14ac:dyDescent="0.25">
      <c r="C703" s="142"/>
      <c r="D703" s="150"/>
      <c r="E703" s="118"/>
      <c r="F703" s="97">
        <f t="shared" si="32"/>
        <v>0</v>
      </c>
      <c r="G703" s="160"/>
      <c r="H703" s="143"/>
      <c r="I703" s="129" t="e">
        <f>VLOOKUP(H703,Presupuesto!$B$11:$C$565,2,0)</f>
        <v>#N/A</v>
      </c>
      <c r="J703" s="98" t="str">
        <f t="shared" si="33"/>
        <v>Desarrollo del Sistema de Educación Superior</v>
      </c>
      <c r="K703" s="98" t="s">
        <v>410</v>
      </c>
    </row>
    <row r="704" spans="3:11" x14ac:dyDescent="0.25">
      <c r="C704" s="142"/>
      <c r="D704" s="150"/>
      <c r="E704" s="118"/>
      <c r="F704" s="97">
        <f t="shared" si="32"/>
        <v>0</v>
      </c>
      <c r="G704" s="160"/>
      <c r="H704" s="143"/>
      <c r="I704" s="129" t="e">
        <f>VLOOKUP(H704,Presupuesto!$B$11:$C$565,2,0)</f>
        <v>#N/A</v>
      </c>
      <c r="J704" s="98" t="str">
        <f t="shared" si="33"/>
        <v>Desarrollo del Sistema de Educación Superior</v>
      </c>
      <c r="K704" s="98" t="s">
        <v>410</v>
      </c>
    </row>
    <row r="705" spans="3:11" x14ac:dyDescent="0.25">
      <c r="C705" s="142"/>
      <c r="D705" s="150"/>
      <c r="E705" s="118"/>
      <c r="F705" s="97">
        <f t="shared" si="32"/>
        <v>0</v>
      </c>
      <c r="G705" s="160"/>
      <c r="H705" s="143"/>
      <c r="I705" s="129" t="e">
        <f>VLOOKUP(H705,Presupuesto!$B$11:$C$565,2,0)</f>
        <v>#N/A</v>
      </c>
      <c r="J705" s="98" t="str">
        <f t="shared" si="33"/>
        <v>Desarrollo del Sistema de Educación Superior</v>
      </c>
      <c r="K705" s="98" t="s">
        <v>410</v>
      </c>
    </row>
    <row r="706" spans="3:11" x14ac:dyDescent="0.25">
      <c r="C706" s="142"/>
      <c r="D706" s="150"/>
      <c r="E706" s="118"/>
      <c r="F706" s="97">
        <f t="shared" si="32"/>
        <v>0</v>
      </c>
      <c r="G706" s="160"/>
      <c r="H706" s="143"/>
      <c r="I706" s="129" t="e">
        <f>VLOOKUP(H706,Presupuesto!$B$11:$C$565,2,0)</f>
        <v>#N/A</v>
      </c>
      <c r="J706" s="98" t="str">
        <f t="shared" si="33"/>
        <v>Desarrollo del Sistema de Educación Superior</v>
      </c>
      <c r="K706" s="98" t="s">
        <v>410</v>
      </c>
    </row>
    <row r="707" spans="3:11" x14ac:dyDescent="0.25">
      <c r="C707" s="142"/>
      <c r="D707" s="150"/>
      <c r="E707" s="118"/>
      <c r="F707" s="97">
        <f t="shared" si="32"/>
        <v>0</v>
      </c>
      <c r="G707" s="160"/>
      <c r="H707" s="143"/>
      <c r="I707" s="129" t="e">
        <f>VLOOKUP(H707,Presupuesto!$B$11:$C$565,2,0)</f>
        <v>#N/A</v>
      </c>
      <c r="J707" s="98" t="str">
        <f t="shared" si="33"/>
        <v>Desarrollo del Sistema de Educación Superior</v>
      </c>
      <c r="K707" s="98" t="s">
        <v>410</v>
      </c>
    </row>
    <row r="708" spans="3:11" x14ac:dyDescent="0.25">
      <c r="C708" s="144"/>
      <c r="D708" s="150"/>
      <c r="E708" s="118"/>
      <c r="F708" s="97">
        <f t="shared" si="32"/>
        <v>0</v>
      </c>
      <c r="G708" s="160"/>
      <c r="H708" s="145"/>
      <c r="I708" s="129" t="e">
        <f>VLOOKUP(H708,Presupuesto!$B$11:$C$565,2,0)</f>
        <v>#N/A</v>
      </c>
      <c r="J708" s="98" t="str">
        <f t="shared" si="33"/>
        <v>Desarrollo del Sistema de Educación Superior</v>
      </c>
      <c r="K708" s="98" t="s">
        <v>401</v>
      </c>
    </row>
    <row r="709" spans="3:11" x14ac:dyDescent="0.25">
      <c r="C709" s="144"/>
      <c r="D709" s="150"/>
      <c r="E709" s="118"/>
      <c r="F709" s="97">
        <f t="shared" si="32"/>
        <v>0</v>
      </c>
      <c r="G709" s="160"/>
      <c r="H709" s="145"/>
      <c r="I709" s="129" t="e">
        <f>VLOOKUP(H709,Presupuesto!$B$11:$C$565,2,0)</f>
        <v>#N/A</v>
      </c>
      <c r="J709" s="98" t="str">
        <f t="shared" si="33"/>
        <v>Desarrollo del Sistema de Educación Superior</v>
      </c>
      <c r="K709" s="98" t="s">
        <v>410</v>
      </c>
    </row>
    <row r="710" spans="3:11" x14ac:dyDescent="0.25">
      <c r="C710" s="144"/>
      <c r="D710" s="150"/>
      <c r="E710" s="118"/>
      <c r="F710" s="97">
        <f t="shared" si="32"/>
        <v>0</v>
      </c>
      <c r="G710" s="160"/>
      <c r="H710" s="145"/>
      <c r="I710" s="129" t="e">
        <f>VLOOKUP(H710,Presupuesto!$B$11:$C$565,2,0)</f>
        <v>#N/A</v>
      </c>
      <c r="J710" s="98" t="str">
        <f t="shared" si="33"/>
        <v>Desarrollo del Sistema de Educación Superior</v>
      </c>
      <c r="K710" s="98" t="s">
        <v>410</v>
      </c>
    </row>
    <row r="711" spans="3:11" x14ac:dyDescent="0.25">
      <c r="C711" s="144"/>
      <c r="D711" s="150"/>
      <c r="E711" s="118"/>
      <c r="F711" s="97">
        <f t="shared" si="32"/>
        <v>0</v>
      </c>
      <c r="G711" s="160"/>
      <c r="H711" s="145"/>
      <c r="I711" s="129" t="e">
        <f>VLOOKUP(H711,Presupuesto!$B$11:$C$565,2,0)</f>
        <v>#N/A</v>
      </c>
      <c r="J711" s="98" t="str">
        <f t="shared" si="33"/>
        <v>Desarrollo del Sistema de Educación Superior</v>
      </c>
      <c r="K711" s="98" t="s">
        <v>410</v>
      </c>
    </row>
    <row r="712" spans="3:11" ht="15.75" thickBot="1" x14ac:dyDescent="0.3">
      <c r="C712" s="146"/>
      <c r="D712" s="158"/>
      <c r="E712" s="103"/>
      <c r="F712" s="105">
        <f t="shared" si="32"/>
        <v>0</v>
      </c>
      <c r="G712" s="161"/>
      <c r="H712" s="147"/>
      <c r="I712" s="131" t="e">
        <f>VLOOKUP(H712,Presupuesto!$B$11:$C$565,2,0)</f>
        <v>#N/A</v>
      </c>
      <c r="J712" s="106" t="str">
        <f t="shared" si="33"/>
        <v>Desarrollo del Sistema de Educación Superior</v>
      </c>
      <c r="K712" s="124" t="s">
        <v>392</v>
      </c>
    </row>
    <row r="714" spans="3:11" ht="15.75" thickBot="1" x14ac:dyDescent="0.3"/>
    <row r="715" spans="3:11" ht="15.75" thickBot="1" x14ac:dyDescent="0.3">
      <c r="C715" s="156" t="s">
        <v>53</v>
      </c>
      <c r="D715" s="372">
        <f>SUM(F722:F756)</f>
        <v>0</v>
      </c>
      <c r="F715" s="70"/>
      <c r="G715" s="79"/>
      <c r="H715" s="70"/>
      <c r="I715" s="70"/>
    </row>
    <row r="716" spans="3:11" x14ac:dyDescent="0.25">
      <c r="C716" s="70"/>
      <c r="D716" s="31"/>
      <c r="E716" s="93"/>
      <c r="F716" s="93"/>
      <c r="G716" s="93"/>
      <c r="H716" s="76"/>
      <c r="I716" s="76"/>
      <c r="J716" s="76"/>
      <c r="K716" s="112"/>
    </row>
    <row r="717" spans="3:11" x14ac:dyDescent="0.25">
      <c r="C717" s="70"/>
      <c r="D717" s="31"/>
      <c r="E717" s="93"/>
      <c r="F717" s="93"/>
      <c r="G717" s="93"/>
      <c r="H717" s="76"/>
      <c r="I717" s="76"/>
      <c r="J717" s="76"/>
      <c r="K717" s="112"/>
    </row>
    <row r="718" spans="3:11" ht="15.75" x14ac:dyDescent="0.25">
      <c r="C718" s="201" t="s">
        <v>390</v>
      </c>
      <c r="D718" s="368"/>
      <c r="E718" s="93"/>
      <c r="F718" s="93"/>
      <c r="G718" s="93"/>
      <c r="H718" s="76"/>
      <c r="I718" s="76"/>
      <c r="J718" s="76"/>
      <c r="K718" s="112"/>
    </row>
    <row r="719" spans="3:11" ht="18.75" x14ac:dyDescent="0.25">
      <c r="C719" s="209" t="e">
        <f>IFERROR(VLOOKUP(D718,'1. Desarrollo e Innov. Curricu.'!$F:$G,2,FALSE),IFERROR(VLOOKUP(D718,'2. Investigación Científica'!$F:$G,2,FALSE),IFERROR(VLOOKUP(D718,'3. Vinculación Univ. Sociedad'!$F:$G,2,FALSE),IFERROR(VLOOKUP(D718,'4. Docencia y Profesorado Univ.'!$F:$G,2,FALSE),IFERROR(VLOOKUP(D718,'5. Estudiantes y Graduados'!$F:$G,2,FALSE),IFERROR(VLOOKUP(D718,'11. Gestion Administrativa'!$F:$G,2,FALSE),IFERROR(VLOOKUP(D718,'13. Gestión Académica'!$F:$G,2,FALSE),IFERROR(VLOOKUP(D718,'9. Asegura. de la Calid. y M'!$F:$G,2,FALSE),IFERROR(VLOOKUP(D718,'6. Gestión del Conocimiento'!$F:$G,2,FALSE),IFERROR(VLOOKUP(D718,'15. Gobernabilidad y Proceso...'!$F:$G,2,FALSE),IFERROR(VLOOKUP(D718,'12. Gestión del Talento Humano'!$F:$G,2,FALSE),IFERROR(VLOOKUP(D718,'14. Internacional... de la E.S.'!$F:$G,2,FALSE),IFERROR(VLOOKUP(D718,'10. Posgrado'!$F:$G,2,FALSE),IFERROR(VLOOKUP(D718,'17. Gestión TIC'!$F:$G,2,FALSE),IFERROR(VLOOKUP(D718,'16. Desa. del Sistema Educ.Sup.'!$F:$G,2,FALSE),IFERROR(VLOOKUP(D718,'8. Cultura de Inno. Insti...'!$F:$G,2,FALSE),VLOOKUP(D718,'7. Lo Esencial de la Reforma U.'!$F:$G,2,0)))))))))))))))))</f>
        <v>#N/A</v>
      </c>
      <c r="D719" s="31"/>
      <c r="E719" s="93"/>
      <c r="F719" s="93"/>
      <c r="G719" s="93"/>
      <c r="H719" s="76"/>
      <c r="I719" s="76"/>
      <c r="J719" s="76"/>
      <c r="K719" s="112"/>
    </row>
    <row r="720" spans="3:11" ht="15.75" thickBot="1" x14ac:dyDescent="0.3">
      <c r="F720" s="93"/>
      <c r="G720" s="76"/>
      <c r="H720" s="76"/>
      <c r="I720" s="76"/>
    </row>
    <row r="721" spans="3:11" ht="30.75" thickBot="1" x14ac:dyDescent="0.3">
      <c r="C721" s="128" t="s">
        <v>44</v>
      </c>
      <c r="D721" s="128" t="s">
        <v>55</v>
      </c>
      <c r="E721" s="135" t="s">
        <v>57</v>
      </c>
      <c r="F721" s="134" t="s">
        <v>27</v>
      </c>
      <c r="G721" s="132" t="s">
        <v>130</v>
      </c>
      <c r="H721" s="135" t="s">
        <v>46</v>
      </c>
      <c r="I721" s="132" t="s">
        <v>131</v>
      </c>
      <c r="J721" s="132" t="s">
        <v>408</v>
      </c>
      <c r="K721" s="132" t="s">
        <v>409</v>
      </c>
    </row>
    <row r="722" spans="3:11" x14ac:dyDescent="0.25">
      <c r="C722" s="219" t="s">
        <v>437</v>
      </c>
      <c r="D722" s="220"/>
      <c r="E722" s="218">
        <f>HLOOKUP(C722,$AH$2:$BU$3,2,0)</f>
        <v>620</v>
      </c>
      <c r="F722" s="97">
        <f t="shared" ref="F722:F756" si="34">D722*E722</f>
        <v>0</v>
      </c>
      <c r="G722" s="160"/>
      <c r="H722" s="141"/>
      <c r="I722" s="129" t="e">
        <f>VLOOKUP(H722,Presupuesto!$B$11:$C$565,2,0)</f>
        <v>#N/A</v>
      </c>
      <c r="J722" s="217" t="s">
        <v>1477</v>
      </c>
      <c r="K722" s="98" t="s">
        <v>392</v>
      </c>
    </row>
    <row r="723" spans="3:11" x14ac:dyDescent="0.25">
      <c r="C723" s="140"/>
      <c r="D723" s="157"/>
      <c r="E723" s="123"/>
      <c r="F723" s="97">
        <f t="shared" si="34"/>
        <v>0</v>
      </c>
      <c r="G723" s="160"/>
      <c r="H723" s="141"/>
      <c r="I723" s="129" t="e">
        <f>VLOOKUP(H723,Presupuesto!$B$11:$C$565,2,0)</f>
        <v>#N/A</v>
      </c>
      <c r="J723" s="98" t="str">
        <f>$J$722</f>
        <v>Desarrollo del Sistema de Educación Superior</v>
      </c>
      <c r="K723" s="98" t="s">
        <v>410</v>
      </c>
    </row>
    <row r="724" spans="3:11" x14ac:dyDescent="0.25">
      <c r="C724" s="140"/>
      <c r="D724" s="157"/>
      <c r="E724" s="123"/>
      <c r="F724" s="97">
        <f t="shared" si="34"/>
        <v>0</v>
      </c>
      <c r="G724" s="160"/>
      <c r="H724" s="141"/>
      <c r="I724" s="129" t="e">
        <f>VLOOKUP(H724,Presupuesto!$B$11:$C$565,2,0)</f>
        <v>#N/A</v>
      </c>
      <c r="J724" s="98" t="str">
        <f t="shared" ref="J724:J756" si="35">$J$722</f>
        <v>Desarrollo del Sistema de Educación Superior</v>
      </c>
      <c r="K724" s="98" t="s">
        <v>410</v>
      </c>
    </row>
    <row r="725" spans="3:11" x14ac:dyDescent="0.25">
      <c r="C725" s="140"/>
      <c r="D725" s="157"/>
      <c r="E725" s="123"/>
      <c r="F725" s="97">
        <f t="shared" si="34"/>
        <v>0</v>
      </c>
      <c r="G725" s="160"/>
      <c r="H725" s="141"/>
      <c r="I725" s="129" t="e">
        <f>VLOOKUP(H725,Presupuesto!$B$11:$C$565,2,0)</f>
        <v>#N/A</v>
      </c>
      <c r="J725" s="98" t="str">
        <f t="shared" si="35"/>
        <v>Desarrollo del Sistema de Educación Superior</v>
      </c>
      <c r="K725" s="98" t="s">
        <v>410</v>
      </c>
    </row>
    <row r="726" spans="3:11" x14ac:dyDescent="0.25">
      <c r="C726" s="140"/>
      <c r="D726" s="157"/>
      <c r="E726" s="123"/>
      <c r="F726" s="97">
        <f t="shared" si="34"/>
        <v>0</v>
      </c>
      <c r="G726" s="160"/>
      <c r="H726" s="141"/>
      <c r="I726" s="129" t="e">
        <f>VLOOKUP(H726,Presupuesto!$B$11:$C$565,2,0)</f>
        <v>#N/A</v>
      </c>
      <c r="J726" s="98" t="str">
        <f t="shared" si="35"/>
        <v>Desarrollo del Sistema de Educación Superior</v>
      </c>
      <c r="K726" s="98" t="s">
        <v>410</v>
      </c>
    </row>
    <row r="727" spans="3:11" x14ac:dyDescent="0.25">
      <c r="C727" s="140"/>
      <c r="D727" s="157"/>
      <c r="E727" s="123"/>
      <c r="F727" s="97">
        <f t="shared" si="34"/>
        <v>0</v>
      </c>
      <c r="G727" s="160"/>
      <c r="H727" s="141"/>
      <c r="I727" s="129" t="e">
        <f>VLOOKUP(H727,Presupuesto!$B$11:$C$565,2,0)</f>
        <v>#N/A</v>
      </c>
      <c r="J727" s="98" t="str">
        <f t="shared" si="35"/>
        <v>Desarrollo del Sistema de Educación Superior</v>
      </c>
      <c r="K727" s="98" t="s">
        <v>399</v>
      </c>
    </row>
    <row r="728" spans="3:11" x14ac:dyDescent="0.25">
      <c r="C728" s="140"/>
      <c r="D728" s="157"/>
      <c r="E728" s="123"/>
      <c r="F728" s="97">
        <f t="shared" si="34"/>
        <v>0</v>
      </c>
      <c r="G728" s="160"/>
      <c r="H728" s="141"/>
      <c r="I728" s="129" t="e">
        <f>VLOOKUP(H728,Presupuesto!$B$11:$C$565,2,0)</f>
        <v>#N/A</v>
      </c>
      <c r="J728" s="98" t="str">
        <f t="shared" si="35"/>
        <v>Desarrollo del Sistema de Educación Superior</v>
      </c>
      <c r="K728" s="98" t="s">
        <v>410</v>
      </c>
    </row>
    <row r="729" spans="3:11" x14ac:dyDescent="0.25">
      <c r="C729" s="140"/>
      <c r="D729" s="157"/>
      <c r="E729" s="123"/>
      <c r="F729" s="97">
        <f t="shared" si="34"/>
        <v>0</v>
      </c>
      <c r="G729" s="160"/>
      <c r="H729" s="141"/>
      <c r="I729" s="129" t="e">
        <f>VLOOKUP(H729,Presupuesto!$B$11:$C$565,2,0)</f>
        <v>#N/A</v>
      </c>
      <c r="J729" s="98" t="str">
        <f t="shared" si="35"/>
        <v>Desarrollo del Sistema de Educación Superior</v>
      </c>
      <c r="K729" s="98" t="s">
        <v>410</v>
      </c>
    </row>
    <row r="730" spans="3:11" x14ac:dyDescent="0.25">
      <c r="C730" s="140"/>
      <c r="D730" s="157"/>
      <c r="E730" s="123"/>
      <c r="F730" s="97">
        <f t="shared" si="34"/>
        <v>0</v>
      </c>
      <c r="G730" s="160"/>
      <c r="H730" s="141"/>
      <c r="I730" s="129" t="e">
        <f>VLOOKUP(H730,Presupuesto!$B$11:$C$565,2,0)</f>
        <v>#N/A</v>
      </c>
      <c r="J730" s="98" t="str">
        <f t="shared" si="35"/>
        <v>Desarrollo del Sistema de Educación Superior</v>
      </c>
      <c r="K730" s="98" t="s">
        <v>410</v>
      </c>
    </row>
    <row r="731" spans="3:11" x14ac:dyDescent="0.25">
      <c r="C731" s="140"/>
      <c r="D731" s="157"/>
      <c r="E731" s="123"/>
      <c r="F731" s="97">
        <f t="shared" si="34"/>
        <v>0</v>
      </c>
      <c r="G731" s="160"/>
      <c r="H731" s="141"/>
      <c r="I731" s="129" t="e">
        <f>VLOOKUP(H731,Presupuesto!$B$11:$C$565,2,0)</f>
        <v>#N/A</v>
      </c>
      <c r="J731" s="98" t="str">
        <f t="shared" si="35"/>
        <v>Desarrollo del Sistema de Educación Superior</v>
      </c>
      <c r="K731" s="98" t="s">
        <v>410</v>
      </c>
    </row>
    <row r="732" spans="3:11" x14ac:dyDescent="0.25">
      <c r="C732" s="140"/>
      <c r="D732" s="157"/>
      <c r="E732" s="123"/>
      <c r="F732" s="97">
        <f t="shared" si="34"/>
        <v>0</v>
      </c>
      <c r="G732" s="160"/>
      <c r="H732" s="141"/>
      <c r="I732" s="129" t="e">
        <f>VLOOKUP(H732,Presupuesto!$B$11:$C$565,2,0)</f>
        <v>#N/A</v>
      </c>
      <c r="J732" s="98" t="str">
        <f t="shared" si="35"/>
        <v>Desarrollo del Sistema de Educación Superior</v>
      </c>
      <c r="K732" s="98" t="s">
        <v>410</v>
      </c>
    </row>
    <row r="733" spans="3:11" x14ac:dyDescent="0.25">
      <c r="C733" s="140"/>
      <c r="D733" s="157"/>
      <c r="E733" s="123"/>
      <c r="F733" s="97">
        <f t="shared" si="34"/>
        <v>0</v>
      </c>
      <c r="G733" s="160"/>
      <c r="H733" s="141"/>
      <c r="I733" s="129" t="e">
        <f>VLOOKUP(H733,Presupuesto!$B$11:$C$565,2,0)</f>
        <v>#N/A</v>
      </c>
      <c r="J733" s="98" t="str">
        <f t="shared" si="35"/>
        <v>Desarrollo del Sistema de Educación Superior</v>
      </c>
      <c r="K733" s="98" t="s">
        <v>410</v>
      </c>
    </row>
    <row r="734" spans="3:11" x14ac:dyDescent="0.25">
      <c r="C734" s="140"/>
      <c r="D734" s="157"/>
      <c r="E734" s="123"/>
      <c r="F734" s="97">
        <f t="shared" si="34"/>
        <v>0</v>
      </c>
      <c r="G734" s="160"/>
      <c r="H734" s="141"/>
      <c r="I734" s="129" t="e">
        <f>VLOOKUP(H734,Presupuesto!$B$11:$C$565,2,0)</f>
        <v>#N/A</v>
      </c>
      <c r="J734" s="98" t="str">
        <f t="shared" si="35"/>
        <v>Desarrollo del Sistema de Educación Superior</v>
      </c>
      <c r="K734" s="98" t="s">
        <v>410</v>
      </c>
    </row>
    <row r="735" spans="3:11" x14ac:dyDescent="0.25">
      <c r="C735" s="140"/>
      <c r="D735" s="157"/>
      <c r="E735" s="123"/>
      <c r="F735" s="97">
        <f t="shared" si="34"/>
        <v>0</v>
      </c>
      <c r="G735" s="160"/>
      <c r="H735" s="141"/>
      <c r="I735" s="129" t="e">
        <f>VLOOKUP(H735,Presupuesto!$B$11:$C$565,2,0)</f>
        <v>#N/A</v>
      </c>
      <c r="J735" s="98" t="str">
        <f t="shared" si="35"/>
        <v>Desarrollo del Sistema de Educación Superior</v>
      </c>
      <c r="K735" s="98" t="s">
        <v>410</v>
      </c>
    </row>
    <row r="736" spans="3:11" x14ac:dyDescent="0.25">
      <c r="C736" s="140"/>
      <c r="D736" s="157"/>
      <c r="E736" s="123"/>
      <c r="F736" s="97">
        <f t="shared" si="34"/>
        <v>0</v>
      </c>
      <c r="G736" s="160"/>
      <c r="H736" s="141"/>
      <c r="I736" s="129" t="e">
        <f>VLOOKUP(H736,Presupuesto!$B$11:$C$565,2,0)</f>
        <v>#N/A</v>
      </c>
      <c r="J736" s="98" t="str">
        <f t="shared" si="35"/>
        <v>Desarrollo del Sistema de Educación Superior</v>
      </c>
      <c r="K736" s="98" t="s">
        <v>410</v>
      </c>
    </row>
    <row r="737" spans="3:11" x14ac:dyDescent="0.25">
      <c r="C737" s="140"/>
      <c r="D737" s="157"/>
      <c r="E737" s="123"/>
      <c r="F737" s="97">
        <f t="shared" si="34"/>
        <v>0</v>
      </c>
      <c r="G737" s="160"/>
      <c r="H737" s="141"/>
      <c r="I737" s="129" t="e">
        <f>VLOOKUP(H737,Presupuesto!$B$11:$C$565,2,0)</f>
        <v>#N/A</v>
      </c>
      <c r="J737" s="98" t="str">
        <f t="shared" si="35"/>
        <v>Desarrollo del Sistema de Educación Superior</v>
      </c>
      <c r="K737" s="98" t="s">
        <v>410</v>
      </c>
    </row>
    <row r="738" spans="3:11" x14ac:dyDescent="0.25">
      <c r="C738" s="140"/>
      <c r="D738" s="157"/>
      <c r="E738" s="123"/>
      <c r="F738" s="97">
        <f t="shared" si="34"/>
        <v>0</v>
      </c>
      <c r="G738" s="160"/>
      <c r="H738" s="141"/>
      <c r="I738" s="129" t="e">
        <f>VLOOKUP(H738,Presupuesto!$B$11:$C$565,2,0)</f>
        <v>#N/A</v>
      </c>
      <c r="J738" s="98" t="str">
        <f t="shared" si="35"/>
        <v>Desarrollo del Sistema de Educación Superior</v>
      </c>
      <c r="K738" s="98" t="s">
        <v>410</v>
      </c>
    </row>
    <row r="739" spans="3:11" x14ac:dyDescent="0.25">
      <c r="C739" s="140"/>
      <c r="D739" s="157"/>
      <c r="E739" s="123"/>
      <c r="F739" s="97">
        <f t="shared" si="34"/>
        <v>0</v>
      </c>
      <c r="G739" s="160"/>
      <c r="H739" s="141"/>
      <c r="I739" s="129" t="e">
        <f>VLOOKUP(H739,Presupuesto!$B$11:$C$565,2,0)</f>
        <v>#N/A</v>
      </c>
      <c r="J739" s="98" t="str">
        <f t="shared" si="35"/>
        <v>Desarrollo del Sistema de Educación Superior</v>
      </c>
      <c r="K739" s="98" t="s">
        <v>410</v>
      </c>
    </row>
    <row r="740" spans="3:11" x14ac:dyDescent="0.25">
      <c r="C740" s="140"/>
      <c r="D740" s="157"/>
      <c r="E740" s="123"/>
      <c r="F740" s="97">
        <f t="shared" si="34"/>
        <v>0</v>
      </c>
      <c r="G740" s="160"/>
      <c r="H740" s="141"/>
      <c r="I740" s="129" t="e">
        <f>VLOOKUP(H740,Presupuesto!$B$11:$C$565,2,0)</f>
        <v>#N/A</v>
      </c>
      <c r="J740" s="98" t="str">
        <f t="shared" si="35"/>
        <v>Desarrollo del Sistema de Educación Superior</v>
      </c>
      <c r="K740" s="98" t="s">
        <v>410</v>
      </c>
    </row>
    <row r="741" spans="3:11" x14ac:dyDescent="0.25">
      <c r="C741" s="140"/>
      <c r="D741" s="157"/>
      <c r="E741" s="123"/>
      <c r="F741" s="97">
        <f t="shared" si="34"/>
        <v>0</v>
      </c>
      <c r="G741" s="160"/>
      <c r="H741" s="141"/>
      <c r="I741" s="129" t="e">
        <f>VLOOKUP(H741,Presupuesto!$B$11:$C$565,2,0)</f>
        <v>#N/A</v>
      </c>
      <c r="J741" s="98" t="str">
        <f t="shared" si="35"/>
        <v>Desarrollo del Sistema de Educación Superior</v>
      </c>
      <c r="K741" s="98" t="s">
        <v>410</v>
      </c>
    </row>
    <row r="742" spans="3:11" x14ac:dyDescent="0.25">
      <c r="C742" s="140"/>
      <c r="D742" s="157"/>
      <c r="E742" s="123"/>
      <c r="F742" s="97">
        <f t="shared" si="34"/>
        <v>0</v>
      </c>
      <c r="G742" s="160"/>
      <c r="H742" s="141"/>
      <c r="I742" s="129" t="e">
        <f>VLOOKUP(H742,Presupuesto!$B$11:$C$565,2,0)</f>
        <v>#N/A</v>
      </c>
      <c r="J742" s="98" t="str">
        <f t="shared" si="35"/>
        <v>Desarrollo del Sistema de Educación Superior</v>
      </c>
      <c r="K742" s="98" t="s">
        <v>410</v>
      </c>
    </row>
    <row r="743" spans="3:11" x14ac:dyDescent="0.25">
      <c r="C743" s="140"/>
      <c r="D743" s="157"/>
      <c r="E743" s="123"/>
      <c r="F743" s="97">
        <f t="shared" si="34"/>
        <v>0</v>
      </c>
      <c r="G743" s="160"/>
      <c r="H743" s="141"/>
      <c r="I743" s="129" t="e">
        <f>VLOOKUP(H743,Presupuesto!$B$11:$C$565,2,0)</f>
        <v>#N/A</v>
      </c>
      <c r="J743" s="98" t="str">
        <f t="shared" si="35"/>
        <v>Desarrollo del Sistema de Educación Superior</v>
      </c>
      <c r="K743" s="98" t="s">
        <v>410</v>
      </c>
    </row>
    <row r="744" spans="3:11" x14ac:dyDescent="0.25">
      <c r="C744" s="142"/>
      <c r="D744" s="150"/>
      <c r="E744" s="118"/>
      <c r="F744" s="97">
        <f t="shared" si="34"/>
        <v>0</v>
      </c>
      <c r="G744" s="160"/>
      <c r="H744" s="143"/>
      <c r="I744" s="129" t="e">
        <f>VLOOKUP(H744,Presupuesto!$B$11:$C$565,2,0)</f>
        <v>#N/A</v>
      </c>
      <c r="J744" s="98" t="str">
        <f t="shared" si="35"/>
        <v>Desarrollo del Sistema de Educación Superior</v>
      </c>
      <c r="K744" s="98" t="s">
        <v>410</v>
      </c>
    </row>
    <row r="745" spans="3:11" x14ac:dyDescent="0.25">
      <c r="C745" s="142"/>
      <c r="D745" s="150"/>
      <c r="E745" s="118"/>
      <c r="F745" s="97">
        <f t="shared" si="34"/>
        <v>0</v>
      </c>
      <c r="G745" s="160"/>
      <c r="H745" s="143"/>
      <c r="I745" s="129" t="e">
        <f>VLOOKUP(H745,Presupuesto!$B$11:$C$565,2,0)</f>
        <v>#N/A</v>
      </c>
      <c r="J745" s="98" t="str">
        <f t="shared" si="35"/>
        <v>Desarrollo del Sistema de Educación Superior</v>
      </c>
      <c r="K745" s="98" t="s">
        <v>410</v>
      </c>
    </row>
    <row r="746" spans="3:11" x14ac:dyDescent="0.25">
      <c r="C746" s="142"/>
      <c r="D746" s="150"/>
      <c r="E746" s="118"/>
      <c r="F746" s="97">
        <f t="shared" si="34"/>
        <v>0</v>
      </c>
      <c r="G746" s="160"/>
      <c r="H746" s="143"/>
      <c r="I746" s="129" t="e">
        <f>VLOOKUP(H746,Presupuesto!$B$11:$C$565,2,0)</f>
        <v>#N/A</v>
      </c>
      <c r="J746" s="98" t="str">
        <f t="shared" si="35"/>
        <v>Desarrollo del Sistema de Educación Superior</v>
      </c>
      <c r="K746" s="98" t="s">
        <v>410</v>
      </c>
    </row>
    <row r="747" spans="3:11" x14ac:dyDescent="0.25">
      <c r="C747" s="142"/>
      <c r="D747" s="150"/>
      <c r="E747" s="118"/>
      <c r="F747" s="97">
        <f t="shared" si="34"/>
        <v>0</v>
      </c>
      <c r="G747" s="160"/>
      <c r="H747" s="143"/>
      <c r="I747" s="129" t="e">
        <f>VLOOKUP(H747,Presupuesto!$B$11:$C$565,2,0)</f>
        <v>#N/A</v>
      </c>
      <c r="J747" s="98" t="str">
        <f t="shared" si="35"/>
        <v>Desarrollo del Sistema de Educación Superior</v>
      </c>
      <c r="K747" s="98" t="s">
        <v>410</v>
      </c>
    </row>
    <row r="748" spans="3:11" x14ac:dyDescent="0.25">
      <c r="C748" s="142"/>
      <c r="D748" s="150"/>
      <c r="E748" s="118"/>
      <c r="F748" s="97">
        <f t="shared" si="34"/>
        <v>0</v>
      </c>
      <c r="G748" s="160"/>
      <c r="H748" s="143"/>
      <c r="I748" s="129" t="e">
        <f>VLOOKUP(H748,Presupuesto!$B$11:$C$565,2,0)</f>
        <v>#N/A</v>
      </c>
      <c r="J748" s="98" t="str">
        <f t="shared" si="35"/>
        <v>Desarrollo del Sistema de Educación Superior</v>
      </c>
      <c r="K748" s="98" t="s">
        <v>410</v>
      </c>
    </row>
    <row r="749" spans="3:11" x14ac:dyDescent="0.25">
      <c r="C749" s="142"/>
      <c r="D749" s="150"/>
      <c r="E749" s="118"/>
      <c r="F749" s="97">
        <f t="shared" si="34"/>
        <v>0</v>
      </c>
      <c r="G749" s="160"/>
      <c r="H749" s="143"/>
      <c r="I749" s="129" t="e">
        <f>VLOOKUP(H749,Presupuesto!$B$11:$C$565,2,0)</f>
        <v>#N/A</v>
      </c>
      <c r="J749" s="98" t="str">
        <f t="shared" si="35"/>
        <v>Desarrollo del Sistema de Educación Superior</v>
      </c>
      <c r="K749" s="98" t="s">
        <v>410</v>
      </c>
    </row>
    <row r="750" spans="3:11" x14ac:dyDescent="0.25">
      <c r="C750" s="142"/>
      <c r="D750" s="150"/>
      <c r="E750" s="118"/>
      <c r="F750" s="97">
        <f t="shared" si="34"/>
        <v>0</v>
      </c>
      <c r="G750" s="160"/>
      <c r="H750" s="143"/>
      <c r="I750" s="129" t="e">
        <f>VLOOKUP(H750,Presupuesto!$B$11:$C$565,2,0)</f>
        <v>#N/A</v>
      </c>
      <c r="J750" s="98" t="str">
        <f t="shared" si="35"/>
        <v>Desarrollo del Sistema de Educación Superior</v>
      </c>
      <c r="K750" s="98" t="s">
        <v>410</v>
      </c>
    </row>
    <row r="751" spans="3:11" x14ac:dyDescent="0.25">
      <c r="C751" s="142"/>
      <c r="D751" s="150"/>
      <c r="E751" s="118"/>
      <c r="F751" s="97">
        <f t="shared" si="34"/>
        <v>0</v>
      </c>
      <c r="G751" s="160"/>
      <c r="H751" s="143"/>
      <c r="I751" s="129" t="e">
        <f>VLOOKUP(H751,Presupuesto!$B$11:$C$565,2,0)</f>
        <v>#N/A</v>
      </c>
      <c r="J751" s="98" t="str">
        <f t="shared" si="35"/>
        <v>Desarrollo del Sistema de Educación Superior</v>
      </c>
      <c r="K751" s="98" t="s">
        <v>410</v>
      </c>
    </row>
    <row r="752" spans="3:11" x14ac:dyDescent="0.25">
      <c r="C752" s="144"/>
      <c r="D752" s="150"/>
      <c r="E752" s="118"/>
      <c r="F752" s="97">
        <f t="shared" si="34"/>
        <v>0</v>
      </c>
      <c r="G752" s="160"/>
      <c r="H752" s="145"/>
      <c r="I752" s="129" t="e">
        <f>VLOOKUP(H752,Presupuesto!$B$11:$C$565,2,0)</f>
        <v>#N/A</v>
      </c>
      <c r="J752" s="98" t="str">
        <f t="shared" si="35"/>
        <v>Desarrollo del Sistema de Educación Superior</v>
      </c>
      <c r="K752" s="98" t="s">
        <v>401</v>
      </c>
    </row>
    <row r="753" spans="3:11" x14ac:dyDescent="0.25">
      <c r="C753" s="144"/>
      <c r="D753" s="150"/>
      <c r="E753" s="118"/>
      <c r="F753" s="97">
        <f t="shared" si="34"/>
        <v>0</v>
      </c>
      <c r="G753" s="160"/>
      <c r="H753" s="145"/>
      <c r="I753" s="129" t="e">
        <f>VLOOKUP(H753,Presupuesto!$B$11:$C$565,2,0)</f>
        <v>#N/A</v>
      </c>
      <c r="J753" s="98" t="str">
        <f t="shared" si="35"/>
        <v>Desarrollo del Sistema de Educación Superior</v>
      </c>
      <c r="K753" s="98" t="s">
        <v>410</v>
      </c>
    </row>
    <row r="754" spans="3:11" x14ac:dyDescent="0.25">
      <c r="C754" s="144"/>
      <c r="D754" s="150"/>
      <c r="E754" s="118"/>
      <c r="F754" s="97">
        <f t="shared" si="34"/>
        <v>0</v>
      </c>
      <c r="G754" s="160"/>
      <c r="H754" s="145"/>
      <c r="I754" s="129" t="e">
        <f>VLOOKUP(H754,Presupuesto!$B$11:$C$565,2,0)</f>
        <v>#N/A</v>
      </c>
      <c r="J754" s="98" t="str">
        <f t="shared" si="35"/>
        <v>Desarrollo del Sistema de Educación Superior</v>
      </c>
      <c r="K754" s="98" t="s">
        <v>410</v>
      </c>
    </row>
    <row r="755" spans="3:11" x14ac:dyDescent="0.25">
      <c r="C755" s="144"/>
      <c r="D755" s="150"/>
      <c r="E755" s="118"/>
      <c r="F755" s="97">
        <f t="shared" si="34"/>
        <v>0</v>
      </c>
      <c r="G755" s="160"/>
      <c r="H755" s="145"/>
      <c r="I755" s="129" t="e">
        <f>VLOOKUP(H755,Presupuesto!$B$11:$C$565,2,0)</f>
        <v>#N/A</v>
      </c>
      <c r="J755" s="98" t="str">
        <f t="shared" si="35"/>
        <v>Desarrollo del Sistema de Educación Superior</v>
      </c>
      <c r="K755" s="98" t="s">
        <v>410</v>
      </c>
    </row>
    <row r="756" spans="3:11" ht="15.75" thickBot="1" x14ac:dyDescent="0.3">
      <c r="C756" s="146"/>
      <c r="D756" s="158"/>
      <c r="E756" s="103"/>
      <c r="F756" s="105">
        <f t="shared" si="34"/>
        <v>0</v>
      </c>
      <c r="G756" s="161"/>
      <c r="H756" s="147"/>
      <c r="I756" s="131" t="e">
        <f>VLOOKUP(H756,Presupuesto!$B$11:$C$565,2,0)</f>
        <v>#N/A</v>
      </c>
      <c r="J756" s="106" t="str">
        <f t="shared" si="35"/>
        <v>Desarrollo del Sistema de Educación Superior</v>
      </c>
      <c r="K756" s="124" t="s">
        <v>392</v>
      </c>
    </row>
    <row r="758" spans="3:11" ht="15.75" thickBot="1" x14ac:dyDescent="0.3">
      <c r="F758" s="90"/>
      <c r="G758" s="89"/>
      <c r="H758" s="90"/>
      <c r="I758" s="90"/>
    </row>
    <row r="759" spans="3:11" ht="15.75" thickBot="1" x14ac:dyDescent="0.3">
      <c r="C759" s="156" t="s">
        <v>53</v>
      </c>
      <c r="D759" s="372">
        <f>SUM(F766:F800)</f>
        <v>0</v>
      </c>
      <c r="F759" s="70"/>
      <c r="G759" s="79"/>
      <c r="H759" s="70"/>
      <c r="I759" s="70"/>
    </row>
    <row r="760" spans="3:11" x14ac:dyDescent="0.25">
      <c r="C760" s="70"/>
      <c r="D760" s="31"/>
      <c r="E760" s="93"/>
      <c r="F760" s="93"/>
      <c r="G760" s="93"/>
      <c r="H760" s="76"/>
      <c r="I760" s="76"/>
      <c r="J760" s="76"/>
      <c r="K760" s="112"/>
    </row>
    <row r="761" spans="3:11" x14ac:dyDescent="0.25">
      <c r="C761" s="70"/>
      <c r="D761" s="31"/>
      <c r="E761" s="93"/>
      <c r="F761" s="93"/>
      <c r="G761" s="93"/>
      <c r="H761" s="76"/>
      <c r="I761" s="76"/>
      <c r="J761" s="76"/>
      <c r="K761" s="112"/>
    </row>
    <row r="762" spans="3:11" ht="15.75" x14ac:dyDescent="0.25">
      <c r="C762" s="201" t="s">
        <v>390</v>
      </c>
      <c r="D762" s="368"/>
      <c r="E762" s="93"/>
      <c r="F762" s="93"/>
      <c r="G762" s="93"/>
      <c r="H762" s="76"/>
      <c r="I762" s="76"/>
      <c r="J762" s="76"/>
      <c r="K762" s="112"/>
    </row>
    <row r="763" spans="3:11" ht="18.75" x14ac:dyDescent="0.25">
      <c r="C763" s="209" t="e">
        <f>IFERROR(VLOOKUP(D762,'1. Desarrollo e Innov. Curricu.'!$F:$G,2,FALSE),IFERROR(VLOOKUP(D762,'2. Investigación Científica'!$F:$G,2,FALSE),IFERROR(VLOOKUP(D762,'3. Vinculación Univ. Sociedad'!$F:$G,2,FALSE),IFERROR(VLOOKUP(D762,'4. Docencia y Profesorado Univ.'!$F:$G,2,FALSE),IFERROR(VLOOKUP(D762,'5. Estudiantes y Graduados'!$F:$G,2,FALSE),IFERROR(VLOOKUP(D762,'11. Gestion Administrativa'!$F:$G,2,FALSE),IFERROR(VLOOKUP(D762,'13. Gestión Académica'!$F:$G,2,FALSE),IFERROR(VLOOKUP(D762,'9. Asegura. de la Calid. y M'!$F:$G,2,FALSE),IFERROR(VLOOKUP(D762,'6. Gestión del Conocimiento'!$F:$G,2,FALSE),IFERROR(VLOOKUP(D762,'15. Gobernabilidad y Proceso...'!$F:$G,2,FALSE),IFERROR(VLOOKUP(D762,'12. Gestión del Talento Humano'!$F:$G,2,FALSE),IFERROR(VLOOKUP(D762,'14. Internacional... de la E.S.'!$F:$G,2,FALSE),IFERROR(VLOOKUP(D762,'10. Posgrado'!$F:$G,2,FALSE),IFERROR(VLOOKUP(D762,'17. Gestión TIC'!$F:$G,2,FALSE),IFERROR(VLOOKUP(D762,'16. Desa. del Sistema Educ.Sup.'!$F:$G,2,FALSE),IFERROR(VLOOKUP(D762,'8. Cultura de Inno. Insti...'!$F:$G,2,FALSE),VLOOKUP(D762,'7. Lo Esencial de la Reforma U.'!$F:$G,2,0)))))))))))))))))</f>
        <v>#N/A</v>
      </c>
      <c r="D763" s="31"/>
      <c r="E763" s="93"/>
      <c r="F763" s="93"/>
      <c r="G763" s="93"/>
      <c r="H763" s="76"/>
      <c r="I763" s="76"/>
      <c r="J763" s="76"/>
      <c r="K763" s="112"/>
    </row>
    <row r="764" spans="3:11" ht="15.75" thickBot="1" x14ac:dyDescent="0.3">
      <c r="F764" s="93"/>
      <c r="G764" s="76"/>
      <c r="H764" s="76"/>
      <c r="I764" s="76"/>
    </row>
    <row r="765" spans="3:11" ht="30.75" thickBot="1" x14ac:dyDescent="0.3">
      <c r="C765" s="128" t="s">
        <v>44</v>
      </c>
      <c r="D765" s="128" t="s">
        <v>55</v>
      </c>
      <c r="E765" s="135" t="s">
        <v>57</v>
      </c>
      <c r="F765" s="134" t="s">
        <v>27</v>
      </c>
      <c r="G765" s="132" t="s">
        <v>130</v>
      </c>
      <c r="H765" s="135" t="s">
        <v>46</v>
      </c>
      <c r="I765" s="132" t="s">
        <v>131</v>
      </c>
      <c r="J765" s="132" t="s">
        <v>408</v>
      </c>
      <c r="K765" s="132" t="s">
        <v>409</v>
      </c>
    </row>
    <row r="766" spans="3:11" x14ac:dyDescent="0.25">
      <c r="C766" s="219" t="s">
        <v>437</v>
      </c>
      <c r="D766" s="220"/>
      <c r="E766" s="218">
        <f>HLOOKUP(C766,$AH$2:$BU$3,2,0)</f>
        <v>620</v>
      </c>
      <c r="F766" s="97">
        <f t="shared" ref="F766:F800" si="36">D766*E766</f>
        <v>0</v>
      </c>
      <c r="G766" s="160"/>
      <c r="H766" s="141"/>
      <c r="I766" s="129" t="e">
        <f>VLOOKUP(H766,Presupuesto!$B$11:$C$565,2,0)</f>
        <v>#N/A</v>
      </c>
      <c r="J766" s="217" t="s">
        <v>1477</v>
      </c>
      <c r="K766" s="98" t="s">
        <v>392</v>
      </c>
    </row>
    <row r="767" spans="3:11" x14ac:dyDescent="0.25">
      <c r="C767" s="140"/>
      <c r="D767" s="157"/>
      <c r="E767" s="123"/>
      <c r="F767" s="97">
        <f t="shared" si="36"/>
        <v>0</v>
      </c>
      <c r="G767" s="160"/>
      <c r="H767" s="141"/>
      <c r="I767" s="129" t="e">
        <f>VLOOKUP(H767,Presupuesto!$B$11:$C$565,2,0)</f>
        <v>#N/A</v>
      </c>
      <c r="J767" s="98" t="str">
        <f>$J$766</f>
        <v>Desarrollo del Sistema de Educación Superior</v>
      </c>
      <c r="K767" s="98" t="s">
        <v>410</v>
      </c>
    </row>
    <row r="768" spans="3:11" x14ac:dyDescent="0.25">
      <c r="C768" s="140"/>
      <c r="D768" s="157"/>
      <c r="E768" s="123"/>
      <c r="F768" s="97">
        <f t="shared" si="36"/>
        <v>0</v>
      </c>
      <c r="G768" s="160"/>
      <c r="H768" s="141"/>
      <c r="I768" s="129" t="e">
        <f>VLOOKUP(H768,Presupuesto!$B$11:$C$565,2,0)</f>
        <v>#N/A</v>
      </c>
      <c r="J768" s="98" t="str">
        <f t="shared" ref="J768:J800" si="37">$J$766</f>
        <v>Desarrollo del Sistema de Educación Superior</v>
      </c>
      <c r="K768" s="98" t="s">
        <v>410</v>
      </c>
    </row>
    <row r="769" spans="3:11" x14ac:dyDescent="0.25">
      <c r="C769" s="140"/>
      <c r="D769" s="157"/>
      <c r="E769" s="123"/>
      <c r="F769" s="97">
        <f t="shared" si="36"/>
        <v>0</v>
      </c>
      <c r="G769" s="160"/>
      <c r="H769" s="141"/>
      <c r="I769" s="129" t="e">
        <f>VLOOKUP(H769,Presupuesto!$B$11:$C$565,2,0)</f>
        <v>#N/A</v>
      </c>
      <c r="J769" s="98" t="str">
        <f t="shared" si="37"/>
        <v>Desarrollo del Sistema de Educación Superior</v>
      </c>
      <c r="K769" s="98" t="s">
        <v>410</v>
      </c>
    </row>
    <row r="770" spans="3:11" x14ac:dyDescent="0.25">
      <c r="C770" s="140"/>
      <c r="D770" s="157"/>
      <c r="E770" s="123"/>
      <c r="F770" s="97">
        <f t="shared" si="36"/>
        <v>0</v>
      </c>
      <c r="G770" s="160"/>
      <c r="H770" s="141"/>
      <c r="I770" s="129" t="e">
        <f>VLOOKUP(H770,Presupuesto!$B$11:$C$565,2,0)</f>
        <v>#N/A</v>
      </c>
      <c r="J770" s="98" t="str">
        <f t="shared" si="37"/>
        <v>Desarrollo del Sistema de Educación Superior</v>
      </c>
      <c r="K770" s="98" t="s">
        <v>410</v>
      </c>
    </row>
    <row r="771" spans="3:11" x14ac:dyDescent="0.25">
      <c r="C771" s="140"/>
      <c r="D771" s="157"/>
      <c r="E771" s="123"/>
      <c r="F771" s="97">
        <f t="shared" si="36"/>
        <v>0</v>
      </c>
      <c r="G771" s="160"/>
      <c r="H771" s="141"/>
      <c r="I771" s="129" t="e">
        <f>VLOOKUP(H771,Presupuesto!$B$11:$C$565,2,0)</f>
        <v>#N/A</v>
      </c>
      <c r="J771" s="98" t="str">
        <f t="shared" si="37"/>
        <v>Desarrollo del Sistema de Educación Superior</v>
      </c>
      <c r="K771" s="98" t="s">
        <v>399</v>
      </c>
    </row>
    <row r="772" spans="3:11" x14ac:dyDescent="0.25">
      <c r="C772" s="140"/>
      <c r="D772" s="157"/>
      <c r="E772" s="123"/>
      <c r="F772" s="97">
        <f t="shared" si="36"/>
        <v>0</v>
      </c>
      <c r="G772" s="160"/>
      <c r="H772" s="141"/>
      <c r="I772" s="129" t="e">
        <f>VLOOKUP(H772,Presupuesto!$B$11:$C$565,2,0)</f>
        <v>#N/A</v>
      </c>
      <c r="J772" s="98" t="str">
        <f t="shared" si="37"/>
        <v>Desarrollo del Sistema de Educación Superior</v>
      </c>
      <c r="K772" s="98" t="s">
        <v>410</v>
      </c>
    </row>
    <row r="773" spans="3:11" x14ac:dyDescent="0.25">
      <c r="C773" s="140"/>
      <c r="D773" s="157"/>
      <c r="E773" s="123"/>
      <c r="F773" s="97">
        <f t="shared" si="36"/>
        <v>0</v>
      </c>
      <c r="G773" s="160"/>
      <c r="H773" s="141"/>
      <c r="I773" s="129" t="e">
        <f>VLOOKUP(H773,Presupuesto!$B$11:$C$565,2,0)</f>
        <v>#N/A</v>
      </c>
      <c r="J773" s="98" t="str">
        <f t="shared" si="37"/>
        <v>Desarrollo del Sistema de Educación Superior</v>
      </c>
      <c r="K773" s="98" t="s">
        <v>410</v>
      </c>
    </row>
    <row r="774" spans="3:11" x14ac:dyDescent="0.25">
      <c r="C774" s="140"/>
      <c r="D774" s="157"/>
      <c r="E774" s="123"/>
      <c r="F774" s="97">
        <f t="shared" si="36"/>
        <v>0</v>
      </c>
      <c r="G774" s="160"/>
      <c r="H774" s="141"/>
      <c r="I774" s="129" t="e">
        <f>VLOOKUP(H774,Presupuesto!$B$11:$C$565,2,0)</f>
        <v>#N/A</v>
      </c>
      <c r="J774" s="98" t="str">
        <f t="shared" si="37"/>
        <v>Desarrollo del Sistema de Educación Superior</v>
      </c>
      <c r="K774" s="98" t="s">
        <v>410</v>
      </c>
    </row>
    <row r="775" spans="3:11" x14ac:dyDescent="0.25">
      <c r="C775" s="140"/>
      <c r="D775" s="157"/>
      <c r="E775" s="123"/>
      <c r="F775" s="97">
        <f t="shared" si="36"/>
        <v>0</v>
      </c>
      <c r="G775" s="160"/>
      <c r="H775" s="141"/>
      <c r="I775" s="129" t="e">
        <f>VLOOKUP(H775,Presupuesto!$B$11:$C$565,2,0)</f>
        <v>#N/A</v>
      </c>
      <c r="J775" s="98" t="str">
        <f t="shared" si="37"/>
        <v>Desarrollo del Sistema de Educación Superior</v>
      </c>
      <c r="K775" s="98" t="s">
        <v>410</v>
      </c>
    </row>
    <row r="776" spans="3:11" x14ac:dyDescent="0.25">
      <c r="C776" s="140"/>
      <c r="D776" s="157"/>
      <c r="E776" s="123"/>
      <c r="F776" s="97">
        <f t="shared" si="36"/>
        <v>0</v>
      </c>
      <c r="G776" s="160"/>
      <c r="H776" s="141"/>
      <c r="I776" s="129" t="e">
        <f>VLOOKUP(H776,Presupuesto!$B$11:$C$565,2,0)</f>
        <v>#N/A</v>
      </c>
      <c r="J776" s="98" t="str">
        <f t="shared" si="37"/>
        <v>Desarrollo del Sistema de Educación Superior</v>
      </c>
      <c r="K776" s="98" t="s">
        <v>410</v>
      </c>
    </row>
    <row r="777" spans="3:11" x14ac:dyDescent="0.25">
      <c r="C777" s="140"/>
      <c r="D777" s="157"/>
      <c r="E777" s="123"/>
      <c r="F777" s="97">
        <f t="shared" si="36"/>
        <v>0</v>
      </c>
      <c r="G777" s="160"/>
      <c r="H777" s="141"/>
      <c r="I777" s="129" t="e">
        <f>VLOOKUP(H777,Presupuesto!$B$11:$C$565,2,0)</f>
        <v>#N/A</v>
      </c>
      <c r="J777" s="98" t="str">
        <f t="shared" si="37"/>
        <v>Desarrollo del Sistema de Educación Superior</v>
      </c>
      <c r="K777" s="98" t="s">
        <v>410</v>
      </c>
    </row>
    <row r="778" spans="3:11" x14ac:dyDescent="0.25">
      <c r="C778" s="140"/>
      <c r="D778" s="157"/>
      <c r="E778" s="123"/>
      <c r="F778" s="97">
        <f t="shared" si="36"/>
        <v>0</v>
      </c>
      <c r="G778" s="160"/>
      <c r="H778" s="141"/>
      <c r="I778" s="129" t="e">
        <f>VLOOKUP(H778,Presupuesto!$B$11:$C$565,2,0)</f>
        <v>#N/A</v>
      </c>
      <c r="J778" s="98" t="str">
        <f t="shared" si="37"/>
        <v>Desarrollo del Sistema de Educación Superior</v>
      </c>
      <c r="K778" s="98" t="s">
        <v>410</v>
      </c>
    </row>
    <row r="779" spans="3:11" x14ac:dyDescent="0.25">
      <c r="C779" s="140"/>
      <c r="D779" s="157"/>
      <c r="E779" s="123"/>
      <c r="F779" s="97">
        <f t="shared" si="36"/>
        <v>0</v>
      </c>
      <c r="G779" s="160"/>
      <c r="H779" s="141"/>
      <c r="I779" s="129" t="e">
        <f>VLOOKUP(H779,Presupuesto!$B$11:$C$565,2,0)</f>
        <v>#N/A</v>
      </c>
      <c r="J779" s="98" t="str">
        <f t="shared" si="37"/>
        <v>Desarrollo del Sistema de Educación Superior</v>
      </c>
      <c r="K779" s="98" t="s">
        <v>410</v>
      </c>
    </row>
    <row r="780" spans="3:11" x14ac:dyDescent="0.25">
      <c r="C780" s="140"/>
      <c r="D780" s="157"/>
      <c r="E780" s="123"/>
      <c r="F780" s="97">
        <f t="shared" si="36"/>
        <v>0</v>
      </c>
      <c r="G780" s="160"/>
      <c r="H780" s="141"/>
      <c r="I780" s="129" t="e">
        <f>VLOOKUP(H780,Presupuesto!$B$11:$C$565,2,0)</f>
        <v>#N/A</v>
      </c>
      <c r="J780" s="98" t="str">
        <f t="shared" si="37"/>
        <v>Desarrollo del Sistema de Educación Superior</v>
      </c>
      <c r="K780" s="98" t="s">
        <v>410</v>
      </c>
    </row>
    <row r="781" spans="3:11" x14ac:dyDescent="0.25">
      <c r="C781" s="140"/>
      <c r="D781" s="157"/>
      <c r="E781" s="123"/>
      <c r="F781" s="97">
        <f t="shared" si="36"/>
        <v>0</v>
      </c>
      <c r="G781" s="160"/>
      <c r="H781" s="141"/>
      <c r="I781" s="129" t="e">
        <f>VLOOKUP(H781,Presupuesto!$B$11:$C$565,2,0)</f>
        <v>#N/A</v>
      </c>
      <c r="J781" s="98" t="str">
        <f t="shared" si="37"/>
        <v>Desarrollo del Sistema de Educación Superior</v>
      </c>
      <c r="K781" s="98" t="s">
        <v>410</v>
      </c>
    </row>
    <row r="782" spans="3:11" x14ac:dyDescent="0.25">
      <c r="C782" s="140"/>
      <c r="D782" s="157"/>
      <c r="E782" s="123"/>
      <c r="F782" s="97">
        <f t="shared" si="36"/>
        <v>0</v>
      </c>
      <c r="G782" s="160"/>
      <c r="H782" s="141"/>
      <c r="I782" s="129" t="e">
        <f>VLOOKUP(H782,Presupuesto!$B$11:$C$565,2,0)</f>
        <v>#N/A</v>
      </c>
      <c r="J782" s="98" t="str">
        <f t="shared" si="37"/>
        <v>Desarrollo del Sistema de Educación Superior</v>
      </c>
      <c r="K782" s="98" t="s">
        <v>410</v>
      </c>
    </row>
    <row r="783" spans="3:11" x14ac:dyDescent="0.25">
      <c r="C783" s="140"/>
      <c r="D783" s="157"/>
      <c r="E783" s="123"/>
      <c r="F783" s="97">
        <f t="shared" si="36"/>
        <v>0</v>
      </c>
      <c r="G783" s="160"/>
      <c r="H783" s="141"/>
      <c r="I783" s="129" t="e">
        <f>VLOOKUP(H783,Presupuesto!$B$11:$C$565,2,0)</f>
        <v>#N/A</v>
      </c>
      <c r="J783" s="98" t="str">
        <f t="shared" si="37"/>
        <v>Desarrollo del Sistema de Educación Superior</v>
      </c>
      <c r="K783" s="98" t="s">
        <v>410</v>
      </c>
    </row>
    <row r="784" spans="3:11" x14ac:dyDescent="0.25">
      <c r="C784" s="140"/>
      <c r="D784" s="157"/>
      <c r="E784" s="123"/>
      <c r="F784" s="97">
        <f t="shared" si="36"/>
        <v>0</v>
      </c>
      <c r="G784" s="160"/>
      <c r="H784" s="141"/>
      <c r="I784" s="129" t="e">
        <f>VLOOKUP(H784,Presupuesto!$B$11:$C$565,2,0)</f>
        <v>#N/A</v>
      </c>
      <c r="J784" s="98" t="str">
        <f t="shared" si="37"/>
        <v>Desarrollo del Sistema de Educación Superior</v>
      </c>
      <c r="K784" s="98" t="s">
        <v>410</v>
      </c>
    </row>
    <row r="785" spans="3:11" x14ac:dyDescent="0.25">
      <c r="C785" s="140"/>
      <c r="D785" s="157"/>
      <c r="E785" s="123"/>
      <c r="F785" s="97">
        <f t="shared" si="36"/>
        <v>0</v>
      </c>
      <c r="G785" s="160"/>
      <c r="H785" s="141"/>
      <c r="I785" s="129" t="e">
        <f>VLOOKUP(H785,Presupuesto!$B$11:$C$565,2,0)</f>
        <v>#N/A</v>
      </c>
      <c r="J785" s="98" t="str">
        <f t="shared" si="37"/>
        <v>Desarrollo del Sistema de Educación Superior</v>
      </c>
      <c r="K785" s="98" t="s">
        <v>410</v>
      </c>
    </row>
    <row r="786" spans="3:11" x14ac:dyDescent="0.25">
      <c r="C786" s="140"/>
      <c r="D786" s="157"/>
      <c r="E786" s="123"/>
      <c r="F786" s="97">
        <f t="shared" si="36"/>
        <v>0</v>
      </c>
      <c r="G786" s="160"/>
      <c r="H786" s="141"/>
      <c r="I786" s="129" t="e">
        <f>VLOOKUP(H786,Presupuesto!$B$11:$C$565,2,0)</f>
        <v>#N/A</v>
      </c>
      <c r="J786" s="98" t="str">
        <f t="shared" si="37"/>
        <v>Desarrollo del Sistema de Educación Superior</v>
      </c>
      <c r="K786" s="98" t="s">
        <v>410</v>
      </c>
    </row>
    <row r="787" spans="3:11" x14ac:dyDescent="0.25">
      <c r="C787" s="140"/>
      <c r="D787" s="157"/>
      <c r="E787" s="123"/>
      <c r="F787" s="97">
        <f t="shared" si="36"/>
        <v>0</v>
      </c>
      <c r="G787" s="160"/>
      <c r="H787" s="141"/>
      <c r="I787" s="129" t="e">
        <f>VLOOKUP(H787,Presupuesto!$B$11:$C$565,2,0)</f>
        <v>#N/A</v>
      </c>
      <c r="J787" s="98" t="str">
        <f t="shared" si="37"/>
        <v>Desarrollo del Sistema de Educación Superior</v>
      </c>
      <c r="K787" s="98" t="s">
        <v>410</v>
      </c>
    </row>
    <row r="788" spans="3:11" x14ac:dyDescent="0.25">
      <c r="C788" s="142"/>
      <c r="D788" s="150"/>
      <c r="E788" s="118"/>
      <c r="F788" s="97">
        <f t="shared" si="36"/>
        <v>0</v>
      </c>
      <c r="G788" s="160"/>
      <c r="H788" s="143"/>
      <c r="I788" s="129" t="e">
        <f>VLOOKUP(H788,Presupuesto!$B$11:$C$565,2,0)</f>
        <v>#N/A</v>
      </c>
      <c r="J788" s="98" t="str">
        <f t="shared" si="37"/>
        <v>Desarrollo del Sistema de Educación Superior</v>
      </c>
      <c r="K788" s="98" t="s">
        <v>410</v>
      </c>
    </row>
    <row r="789" spans="3:11" x14ac:dyDescent="0.25">
      <c r="C789" s="142"/>
      <c r="D789" s="150"/>
      <c r="E789" s="118"/>
      <c r="F789" s="97">
        <f t="shared" si="36"/>
        <v>0</v>
      </c>
      <c r="G789" s="160"/>
      <c r="H789" s="143"/>
      <c r="I789" s="129" t="e">
        <f>VLOOKUP(H789,Presupuesto!$B$11:$C$565,2,0)</f>
        <v>#N/A</v>
      </c>
      <c r="J789" s="98" t="str">
        <f t="shared" si="37"/>
        <v>Desarrollo del Sistema de Educación Superior</v>
      </c>
      <c r="K789" s="98" t="s">
        <v>410</v>
      </c>
    </row>
    <row r="790" spans="3:11" x14ac:dyDescent="0.25">
      <c r="C790" s="142"/>
      <c r="D790" s="150"/>
      <c r="E790" s="118"/>
      <c r="F790" s="97">
        <f t="shared" si="36"/>
        <v>0</v>
      </c>
      <c r="G790" s="160"/>
      <c r="H790" s="143"/>
      <c r="I790" s="129" t="e">
        <f>VLOOKUP(H790,Presupuesto!$B$11:$C$565,2,0)</f>
        <v>#N/A</v>
      </c>
      <c r="J790" s="98" t="str">
        <f t="shared" si="37"/>
        <v>Desarrollo del Sistema de Educación Superior</v>
      </c>
      <c r="K790" s="98" t="s">
        <v>410</v>
      </c>
    </row>
    <row r="791" spans="3:11" x14ac:dyDescent="0.25">
      <c r="C791" s="142"/>
      <c r="D791" s="150"/>
      <c r="E791" s="118"/>
      <c r="F791" s="97">
        <f t="shared" si="36"/>
        <v>0</v>
      </c>
      <c r="G791" s="160"/>
      <c r="H791" s="143"/>
      <c r="I791" s="129" t="e">
        <f>VLOOKUP(H791,Presupuesto!$B$11:$C$565,2,0)</f>
        <v>#N/A</v>
      </c>
      <c r="J791" s="98" t="str">
        <f t="shared" si="37"/>
        <v>Desarrollo del Sistema de Educación Superior</v>
      </c>
      <c r="K791" s="98" t="s">
        <v>410</v>
      </c>
    </row>
    <row r="792" spans="3:11" x14ac:dyDescent="0.25">
      <c r="C792" s="142"/>
      <c r="D792" s="150"/>
      <c r="E792" s="118"/>
      <c r="F792" s="97">
        <f t="shared" si="36"/>
        <v>0</v>
      </c>
      <c r="G792" s="160"/>
      <c r="H792" s="143"/>
      <c r="I792" s="129" t="e">
        <f>VLOOKUP(H792,Presupuesto!$B$11:$C$565,2,0)</f>
        <v>#N/A</v>
      </c>
      <c r="J792" s="98" t="str">
        <f t="shared" si="37"/>
        <v>Desarrollo del Sistema de Educación Superior</v>
      </c>
      <c r="K792" s="98" t="s">
        <v>410</v>
      </c>
    </row>
    <row r="793" spans="3:11" x14ac:dyDescent="0.25">
      <c r="C793" s="142"/>
      <c r="D793" s="150"/>
      <c r="E793" s="118"/>
      <c r="F793" s="97">
        <f t="shared" si="36"/>
        <v>0</v>
      </c>
      <c r="G793" s="160"/>
      <c r="H793" s="143"/>
      <c r="I793" s="129" t="e">
        <f>VLOOKUP(H793,Presupuesto!$B$11:$C$565,2,0)</f>
        <v>#N/A</v>
      </c>
      <c r="J793" s="98" t="str">
        <f t="shared" si="37"/>
        <v>Desarrollo del Sistema de Educación Superior</v>
      </c>
      <c r="K793" s="98" t="s">
        <v>410</v>
      </c>
    </row>
    <row r="794" spans="3:11" x14ac:dyDescent="0.25">
      <c r="C794" s="142"/>
      <c r="D794" s="150"/>
      <c r="E794" s="118"/>
      <c r="F794" s="97">
        <f t="shared" si="36"/>
        <v>0</v>
      </c>
      <c r="G794" s="160"/>
      <c r="H794" s="143"/>
      <c r="I794" s="129" t="e">
        <f>VLOOKUP(H794,Presupuesto!$B$11:$C$565,2,0)</f>
        <v>#N/A</v>
      </c>
      <c r="J794" s="98" t="str">
        <f t="shared" si="37"/>
        <v>Desarrollo del Sistema de Educación Superior</v>
      </c>
      <c r="K794" s="98" t="s">
        <v>410</v>
      </c>
    </row>
    <row r="795" spans="3:11" x14ac:dyDescent="0.25">
      <c r="C795" s="142"/>
      <c r="D795" s="150"/>
      <c r="E795" s="118"/>
      <c r="F795" s="97">
        <f t="shared" si="36"/>
        <v>0</v>
      </c>
      <c r="G795" s="160"/>
      <c r="H795" s="143"/>
      <c r="I795" s="129" t="e">
        <f>VLOOKUP(H795,Presupuesto!$B$11:$C$565,2,0)</f>
        <v>#N/A</v>
      </c>
      <c r="J795" s="98" t="str">
        <f t="shared" si="37"/>
        <v>Desarrollo del Sistema de Educación Superior</v>
      </c>
      <c r="K795" s="98" t="s">
        <v>410</v>
      </c>
    </row>
    <row r="796" spans="3:11" x14ac:dyDescent="0.25">
      <c r="C796" s="144"/>
      <c r="D796" s="150"/>
      <c r="E796" s="118"/>
      <c r="F796" s="97">
        <f t="shared" si="36"/>
        <v>0</v>
      </c>
      <c r="G796" s="160"/>
      <c r="H796" s="145"/>
      <c r="I796" s="129" t="e">
        <f>VLOOKUP(H796,Presupuesto!$B$11:$C$565,2,0)</f>
        <v>#N/A</v>
      </c>
      <c r="J796" s="98" t="str">
        <f t="shared" si="37"/>
        <v>Desarrollo del Sistema de Educación Superior</v>
      </c>
      <c r="K796" s="98" t="s">
        <v>401</v>
      </c>
    </row>
    <row r="797" spans="3:11" x14ac:dyDescent="0.25">
      <c r="C797" s="144"/>
      <c r="D797" s="150"/>
      <c r="E797" s="118"/>
      <c r="F797" s="97">
        <f t="shared" si="36"/>
        <v>0</v>
      </c>
      <c r="G797" s="160"/>
      <c r="H797" s="145"/>
      <c r="I797" s="129" t="e">
        <f>VLOOKUP(H797,Presupuesto!$B$11:$C$565,2,0)</f>
        <v>#N/A</v>
      </c>
      <c r="J797" s="98" t="str">
        <f t="shared" si="37"/>
        <v>Desarrollo del Sistema de Educación Superior</v>
      </c>
      <c r="K797" s="98" t="s">
        <v>410</v>
      </c>
    </row>
    <row r="798" spans="3:11" x14ac:dyDescent="0.25">
      <c r="C798" s="144"/>
      <c r="D798" s="150"/>
      <c r="E798" s="118"/>
      <c r="F798" s="97">
        <f t="shared" si="36"/>
        <v>0</v>
      </c>
      <c r="G798" s="160"/>
      <c r="H798" s="145"/>
      <c r="I798" s="129" t="e">
        <f>VLOOKUP(H798,Presupuesto!$B$11:$C$565,2,0)</f>
        <v>#N/A</v>
      </c>
      <c r="J798" s="98" t="str">
        <f t="shared" si="37"/>
        <v>Desarrollo del Sistema de Educación Superior</v>
      </c>
      <c r="K798" s="98" t="s">
        <v>410</v>
      </c>
    </row>
    <row r="799" spans="3:11" x14ac:dyDescent="0.25">
      <c r="C799" s="144"/>
      <c r="D799" s="150"/>
      <c r="E799" s="118"/>
      <c r="F799" s="97">
        <f t="shared" si="36"/>
        <v>0</v>
      </c>
      <c r="G799" s="160"/>
      <c r="H799" s="145"/>
      <c r="I799" s="129" t="e">
        <f>VLOOKUP(H799,Presupuesto!$B$11:$C$565,2,0)</f>
        <v>#N/A</v>
      </c>
      <c r="J799" s="98" t="str">
        <f t="shared" si="37"/>
        <v>Desarrollo del Sistema de Educación Superior</v>
      </c>
      <c r="K799" s="98" t="s">
        <v>410</v>
      </c>
    </row>
    <row r="800" spans="3:11" ht="15.75" thickBot="1" x14ac:dyDescent="0.3">
      <c r="C800" s="146"/>
      <c r="D800" s="158"/>
      <c r="E800" s="103"/>
      <c r="F800" s="105">
        <f t="shared" si="36"/>
        <v>0</v>
      </c>
      <c r="G800" s="161"/>
      <c r="H800" s="147"/>
      <c r="I800" s="131" t="e">
        <f>VLOOKUP(H800,Presupuesto!$B$11:$C$565,2,0)</f>
        <v>#N/A</v>
      </c>
      <c r="J800" s="106" t="str">
        <f t="shared" si="37"/>
        <v>Desarrollo del Sistema de Educación Superior</v>
      </c>
      <c r="K800" s="124" t="s">
        <v>392</v>
      </c>
    </row>
    <row r="802" spans="3:11" ht="15.75" thickBot="1" x14ac:dyDescent="0.3"/>
    <row r="803" spans="3:11" ht="15.75" thickBot="1" x14ac:dyDescent="0.3">
      <c r="C803" s="156" t="s">
        <v>53</v>
      </c>
      <c r="D803" s="372">
        <f>SUM(F810:F844)</f>
        <v>0</v>
      </c>
      <c r="F803" s="70"/>
      <c r="G803" s="79"/>
      <c r="H803" s="70"/>
      <c r="I803" s="70"/>
    </row>
    <row r="804" spans="3:11" x14ac:dyDescent="0.25">
      <c r="C804" s="70"/>
      <c r="D804" s="31"/>
      <c r="E804" s="93"/>
      <c r="F804" s="93"/>
      <c r="G804" s="93"/>
      <c r="H804" s="76"/>
      <c r="I804" s="76"/>
      <c r="J804" s="76"/>
      <c r="K804" s="112"/>
    </row>
    <row r="805" spans="3:11" x14ac:dyDescent="0.25">
      <c r="C805" s="70"/>
      <c r="D805" s="31"/>
      <c r="E805" s="93"/>
      <c r="F805" s="93"/>
      <c r="G805" s="93"/>
      <c r="H805" s="76"/>
      <c r="I805" s="76"/>
      <c r="J805" s="76"/>
      <c r="K805" s="112"/>
    </row>
    <row r="806" spans="3:11" ht="15.75" x14ac:dyDescent="0.25">
      <c r="C806" s="201" t="s">
        <v>390</v>
      </c>
      <c r="D806" s="368"/>
      <c r="E806" s="93"/>
      <c r="F806" s="93"/>
      <c r="G806" s="93"/>
      <c r="H806" s="76"/>
      <c r="I806" s="76"/>
      <c r="J806" s="76"/>
      <c r="K806" s="112"/>
    </row>
    <row r="807" spans="3:11" ht="18.75" x14ac:dyDescent="0.25">
      <c r="C807" s="209" t="e">
        <f>IFERROR(VLOOKUP(D806,'1. Desarrollo e Innov. Curricu.'!$F:$G,2,FALSE),IFERROR(VLOOKUP(D806,'2. Investigación Científica'!$F:$G,2,FALSE),IFERROR(VLOOKUP(D806,'3. Vinculación Univ. Sociedad'!$F:$G,2,FALSE),IFERROR(VLOOKUP(D806,'4. Docencia y Profesorado Univ.'!$F:$G,2,FALSE),IFERROR(VLOOKUP(D806,'5. Estudiantes y Graduados'!$F:$G,2,FALSE),IFERROR(VLOOKUP(D806,'11. Gestion Administrativa'!$F:$G,2,FALSE),IFERROR(VLOOKUP(D806,'13. Gestión Académica'!$F:$G,2,FALSE),IFERROR(VLOOKUP(D806,'9. Asegura. de la Calid. y M'!$F:$G,2,FALSE),IFERROR(VLOOKUP(D806,'6. Gestión del Conocimiento'!$F:$G,2,FALSE),IFERROR(VLOOKUP(D806,'15. Gobernabilidad y Proceso...'!$F:$G,2,FALSE),IFERROR(VLOOKUP(D806,'12. Gestión del Talento Humano'!$F:$G,2,FALSE),IFERROR(VLOOKUP(D806,'14. Internacional... de la E.S.'!$F:$G,2,FALSE),IFERROR(VLOOKUP(D806,'10. Posgrado'!$F:$G,2,FALSE),IFERROR(VLOOKUP(D806,'17. Gestión TIC'!$F:$G,2,FALSE),IFERROR(VLOOKUP(D806,'16. Desa. del Sistema Educ.Sup.'!$F:$G,2,FALSE),IFERROR(VLOOKUP(D806,'8. Cultura de Inno. Insti...'!$F:$G,2,FALSE),VLOOKUP(D806,'7. Lo Esencial de la Reforma U.'!$F:$G,2,0)))))))))))))))))</f>
        <v>#N/A</v>
      </c>
      <c r="D807" s="31"/>
      <c r="E807" s="93"/>
      <c r="F807" s="93"/>
      <c r="G807" s="93"/>
      <c r="H807" s="76"/>
      <c r="I807" s="76"/>
      <c r="J807" s="76"/>
      <c r="K807" s="112"/>
    </row>
    <row r="808" spans="3:11" ht="15.75" thickBot="1" x14ac:dyDescent="0.3">
      <c r="F808" s="93"/>
      <c r="G808" s="76"/>
      <c r="H808" s="76"/>
      <c r="I808" s="76"/>
    </row>
    <row r="809" spans="3:11" ht="30.75" thickBot="1" x14ac:dyDescent="0.3">
      <c r="C809" s="128" t="s">
        <v>44</v>
      </c>
      <c r="D809" s="128" t="s">
        <v>55</v>
      </c>
      <c r="E809" s="135" t="s">
        <v>57</v>
      </c>
      <c r="F809" s="134" t="s">
        <v>27</v>
      </c>
      <c r="G809" s="132" t="s">
        <v>130</v>
      </c>
      <c r="H809" s="135" t="s">
        <v>46</v>
      </c>
      <c r="I809" s="132" t="s">
        <v>131</v>
      </c>
      <c r="J809" s="132" t="s">
        <v>408</v>
      </c>
      <c r="K809" s="132" t="s">
        <v>409</v>
      </c>
    </row>
    <row r="810" spans="3:11" x14ac:dyDescent="0.25">
      <c r="C810" s="219" t="s">
        <v>437</v>
      </c>
      <c r="D810" s="220"/>
      <c r="E810" s="218">
        <f>HLOOKUP(C810,$AH$2:$BU$3,2,0)</f>
        <v>620</v>
      </c>
      <c r="F810" s="97">
        <f t="shared" ref="F810:F844" si="38">D810*E810</f>
        <v>0</v>
      </c>
      <c r="G810" s="160"/>
      <c r="H810" s="141"/>
      <c r="I810" s="129" t="e">
        <f>VLOOKUP(H810,Presupuesto!$B$11:$C$565,2,0)</f>
        <v>#N/A</v>
      </c>
      <c r="J810" s="217" t="s">
        <v>1477</v>
      </c>
      <c r="K810" s="98" t="s">
        <v>392</v>
      </c>
    </row>
    <row r="811" spans="3:11" x14ac:dyDescent="0.25">
      <c r="C811" s="140"/>
      <c r="D811" s="157"/>
      <c r="E811" s="123"/>
      <c r="F811" s="97">
        <f t="shared" si="38"/>
        <v>0</v>
      </c>
      <c r="G811" s="160"/>
      <c r="H811" s="141"/>
      <c r="I811" s="129" t="e">
        <f>VLOOKUP(H811,Presupuesto!$B$11:$C$565,2,0)</f>
        <v>#N/A</v>
      </c>
      <c r="J811" s="98" t="str">
        <f>$J$810</f>
        <v>Desarrollo del Sistema de Educación Superior</v>
      </c>
      <c r="K811" s="98" t="s">
        <v>410</v>
      </c>
    </row>
    <row r="812" spans="3:11" x14ac:dyDescent="0.25">
      <c r="C812" s="140"/>
      <c r="D812" s="157"/>
      <c r="E812" s="123"/>
      <c r="F812" s="97">
        <f t="shared" si="38"/>
        <v>0</v>
      </c>
      <c r="G812" s="160"/>
      <c r="H812" s="141"/>
      <c r="I812" s="129" t="e">
        <f>VLOOKUP(H812,Presupuesto!$B$11:$C$565,2,0)</f>
        <v>#N/A</v>
      </c>
      <c r="J812" s="98" t="str">
        <f t="shared" ref="J812:J844" si="39">$J$810</f>
        <v>Desarrollo del Sistema de Educación Superior</v>
      </c>
      <c r="K812" s="98" t="s">
        <v>410</v>
      </c>
    </row>
    <row r="813" spans="3:11" x14ac:dyDescent="0.25">
      <c r="C813" s="140"/>
      <c r="D813" s="157"/>
      <c r="E813" s="123"/>
      <c r="F813" s="97">
        <f t="shared" si="38"/>
        <v>0</v>
      </c>
      <c r="G813" s="160"/>
      <c r="H813" s="141"/>
      <c r="I813" s="129" t="e">
        <f>VLOOKUP(H813,Presupuesto!$B$11:$C$565,2,0)</f>
        <v>#N/A</v>
      </c>
      <c r="J813" s="98" t="str">
        <f t="shared" si="39"/>
        <v>Desarrollo del Sistema de Educación Superior</v>
      </c>
      <c r="K813" s="98" t="s">
        <v>410</v>
      </c>
    </row>
    <row r="814" spans="3:11" x14ac:dyDescent="0.25">
      <c r="C814" s="140"/>
      <c r="D814" s="157"/>
      <c r="E814" s="123"/>
      <c r="F814" s="97">
        <f t="shared" si="38"/>
        <v>0</v>
      </c>
      <c r="G814" s="160"/>
      <c r="H814" s="141"/>
      <c r="I814" s="129" t="e">
        <f>VLOOKUP(H814,Presupuesto!$B$11:$C$565,2,0)</f>
        <v>#N/A</v>
      </c>
      <c r="J814" s="98" t="str">
        <f t="shared" si="39"/>
        <v>Desarrollo del Sistema de Educación Superior</v>
      </c>
      <c r="K814" s="98" t="s">
        <v>410</v>
      </c>
    </row>
    <row r="815" spans="3:11" x14ac:dyDescent="0.25">
      <c r="C815" s="140"/>
      <c r="D815" s="157"/>
      <c r="E815" s="123"/>
      <c r="F815" s="97">
        <f t="shared" si="38"/>
        <v>0</v>
      </c>
      <c r="G815" s="160"/>
      <c r="H815" s="141"/>
      <c r="I815" s="129" t="e">
        <f>VLOOKUP(H815,Presupuesto!$B$11:$C$565,2,0)</f>
        <v>#N/A</v>
      </c>
      <c r="J815" s="98" t="str">
        <f t="shared" si="39"/>
        <v>Desarrollo del Sistema de Educación Superior</v>
      </c>
      <c r="K815" s="98" t="s">
        <v>399</v>
      </c>
    </row>
    <row r="816" spans="3:11" x14ac:dyDescent="0.25">
      <c r="C816" s="140"/>
      <c r="D816" s="157"/>
      <c r="E816" s="123"/>
      <c r="F816" s="97">
        <f t="shared" si="38"/>
        <v>0</v>
      </c>
      <c r="G816" s="160"/>
      <c r="H816" s="141"/>
      <c r="I816" s="129" t="e">
        <f>VLOOKUP(H816,Presupuesto!$B$11:$C$565,2,0)</f>
        <v>#N/A</v>
      </c>
      <c r="J816" s="98" t="str">
        <f t="shared" si="39"/>
        <v>Desarrollo del Sistema de Educación Superior</v>
      </c>
      <c r="K816" s="98" t="s">
        <v>410</v>
      </c>
    </row>
    <row r="817" spans="3:11" x14ac:dyDescent="0.25">
      <c r="C817" s="140"/>
      <c r="D817" s="157"/>
      <c r="E817" s="123"/>
      <c r="F817" s="97">
        <f t="shared" si="38"/>
        <v>0</v>
      </c>
      <c r="G817" s="160"/>
      <c r="H817" s="141"/>
      <c r="I817" s="129" t="e">
        <f>VLOOKUP(H817,Presupuesto!$B$11:$C$565,2,0)</f>
        <v>#N/A</v>
      </c>
      <c r="J817" s="98" t="str">
        <f t="shared" si="39"/>
        <v>Desarrollo del Sistema de Educación Superior</v>
      </c>
      <c r="K817" s="98" t="s">
        <v>410</v>
      </c>
    </row>
    <row r="818" spans="3:11" x14ac:dyDescent="0.25">
      <c r="C818" s="140"/>
      <c r="D818" s="157"/>
      <c r="E818" s="123"/>
      <c r="F818" s="97">
        <f t="shared" si="38"/>
        <v>0</v>
      </c>
      <c r="G818" s="160"/>
      <c r="H818" s="141"/>
      <c r="I818" s="129" t="e">
        <f>VLOOKUP(H818,Presupuesto!$B$11:$C$565,2,0)</f>
        <v>#N/A</v>
      </c>
      <c r="J818" s="98" t="str">
        <f t="shared" si="39"/>
        <v>Desarrollo del Sistema de Educación Superior</v>
      </c>
      <c r="K818" s="98" t="s">
        <v>410</v>
      </c>
    </row>
    <row r="819" spans="3:11" x14ac:dyDescent="0.25">
      <c r="C819" s="140"/>
      <c r="D819" s="157"/>
      <c r="E819" s="123"/>
      <c r="F819" s="97">
        <f t="shared" si="38"/>
        <v>0</v>
      </c>
      <c r="G819" s="160"/>
      <c r="H819" s="141"/>
      <c r="I819" s="129" t="e">
        <f>VLOOKUP(H819,Presupuesto!$B$11:$C$565,2,0)</f>
        <v>#N/A</v>
      </c>
      <c r="J819" s="98" t="str">
        <f t="shared" si="39"/>
        <v>Desarrollo del Sistema de Educación Superior</v>
      </c>
      <c r="K819" s="98" t="s">
        <v>410</v>
      </c>
    </row>
    <row r="820" spans="3:11" x14ac:dyDescent="0.25">
      <c r="C820" s="140"/>
      <c r="D820" s="157"/>
      <c r="E820" s="123"/>
      <c r="F820" s="97">
        <f t="shared" si="38"/>
        <v>0</v>
      </c>
      <c r="G820" s="160"/>
      <c r="H820" s="141"/>
      <c r="I820" s="129" t="e">
        <f>VLOOKUP(H820,Presupuesto!$B$11:$C$565,2,0)</f>
        <v>#N/A</v>
      </c>
      <c r="J820" s="98" t="str">
        <f t="shared" si="39"/>
        <v>Desarrollo del Sistema de Educación Superior</v>
      </c>
      <c r="K820" s="98" t="s">
        <v>410</v>
      </c>
    </row>
    <row r="821" spans="3:11" x14ac:dyDescent="0.25">
      <c r="C821" s="140"/>
      <c r="D821" s="157"/>
      <c r="E821" s="123"/>
      <c r="F821" s="97">
        <f t="shared" si="38"/>
        <v>0</v>
      </c>
      <c r="G821" s="160"/>
      <c r="H821" s="141"/>
      <c r="I821" s="129" t="e">
        <f>VLOOKUP(H821,Presupuesto!$B$11:$C$565,2,0)</f>
        <v>#N/A</v>
      </c>
      <c r="J821" s="98" t="str">
        <f t="shared" si="39"/>
        <v>Desarrollo del Sistema de Educación Superior</v>
      </c>
      <c r="K821" s="98" t="s">
        <v>410</v>
      </c>
    </row>
    <row r="822" spans="3:11" x14ac:dyDescent="0.25">
      <c r="C822" s="140"/>
      <c r="D822" s="157"/>
      <c r="E822" s="123"/>
      <c r="F822" s="97">
        <f t="shared" si="38"/>
        <v>0</v>
      </c>
      <c r="G822" s="160"/>
      <c r="H822" s="141"/>
      <c r="I822" s="129" t="e">
        <f>VLOOKUP(H822,Presupuesto!$B$11:$C$565,2,0)</f>
        <v>#N/A</v>
      </c>
      <c r="J822" s="98" t="str">
        <f t="shared" si="39"/>
        <v>Desarrollo del Sistema de Educación Superior</v>
      </c>
      <c r="K822" s="98" t="s">
        <v>410</v>
      </c>
    </row>
    <row r="823" spans="3:11" x14ac:dyDescent="0.25">
      <c r="C823" s="140"/>
      <c r="D823" s="157"/>
      <c r="E823" s="123"/>
      <c r="F823" s="97">
        <f t="shared" si="38"/>
        <v>0</v>
      </c>
      <c r="G823" s="160"/>
      <c r="H823" s="141"/>
      <c r="I823" s="129" t="e">
        <f>VLOOKUP(H823,Presupuesto!$B$11:$C$565,2,0)</f>
        <v>#N/A</v>
      </c>
      <c r="J823" s="98" t="str">
        <f t="shared" si="39"/>
        <v>Desarrollo del Sistema de Educación Superior</v>
      </c>
      <c r="K823" s="98" t="s">
        <v>410</v>
      </c>
    </row>
    <row r="824" spans="3:11" x14ac:dyDescent="0.25">
      <c r="C824" s="140"/>
      <c r="D824" s="157"/>
      <c r="E824" s="123"/>
      <c r="F824" s="97">
        <f t="shared" si="38"/>
        <v>0</v>
      </c>
      <c r="G824" s="160"/>
      <c r="H824" s="141"/>
      <c r="I824" s="129" t="e">
        <f>VLOOKUP(H824,Presupuesto!$B$11:$C$565,2,0)</f>
        <v>#N/A</v>
      </c>
      <c r="J824" s="98" t="str">
        <f t="shared" si="39"/>
        <v>Desarrollo del Sistema de Educación Superior</v>
      </c>
      <c r="K824" s="98" t="s">
        <v>410</v>
      </c>
    </row>
    <row r="825" spans="3:11" x14ac:dyDescent="0.25">
      <c r="C825" s="140"/>
      <c r="D825" s="157"/>
      <c r="E825" s="123"/>
      <c r="F825" s="97">
        <f t="shared" si="38"/>
        <v>0</v>
      </c>
      <c r="G825" s="160"/>
      <c r="H825" s="141"/>
      <c r="I825" s="129" t="e">
        <f>VLOOKUP(H825,Presupuesto!$B$11:$C$565,2,0)</f>
        <v>#N/A</v>
      </c>
      <c r="J825" s="98" t="str">
        <f t="shared" si="39"/>
        <v>Desarrollo del Sistema de Educación Superior</v>
      </c>
      <c r="K825" s="98" t="s">
        <v>410</v>
      </c>
    </row>
    <row r="826" spans="3:11" x14ac:dyDescent="0.25">
      <c r="C826" s="140"/>
      <c r="D826" s="157"/>
      <c r="E826" s="123"/>
      <c r="F826" s="97">
        <f t="shared" si="38"/>
        <v>0</v>
      </c>
      <c r="G826" s="160"/>
      <c r="H826" s="141"/>
      <c r="I826" s="129" t="e">
        <f>VLOOKUP(H826,Presupuesto!$B$11:$C$565,2,0)</f>
        <v>#N/A</v>
      </c>
      <c r="J826" s="98" t="str">
        <f t="shared" si="39"/>
        <v>Desarrollo del Sistema de Educación Superior</v>
      </c>
      <c r="K826" s="98" t="s">
        <v>410</v>
      </c>
    </row>
    <row r="827" spans="3:11" x14ac:dyDescent="0.25">
      <c r="C827" s="140"/>
      <c r="D827" s="157"/>
      <c r="E827" s="123"/>
      <c r="F827" s="97">
        <f t="shared" si="38"/>
        <v>0</v>
      </c>
      <c r="G827" s="160"/>
      <c r="H827" s="141"/>
      <c r="I827" s="129" t="e">
        <f>VLOOKUP(H827,Presupuesto!$B$11:$C$565,2,0)</f>
        <v>#N/A</v>
      </c>
      <c r="J827" s="98" t="str">
        <f t="shared" si="39"/>
        <v>Desarrollo del Sistema de Educación Superior</v>
      </c>
      <c r="K827" s="98" t="s">
        <v>410</v>
      </c>
    </row>
    <row r="828" spans="3:11" x14ac:dyDescent="0.25">
      <c r="C828" s="140"/>
      <c r="D828" s="157"/>
      <c r="E828" s="123"/>
      <c r="F828" s="97">
        <f t="shared" si="38"/>
        <v>0</v>
      </c>
      <c r="G828" s="160"/>
      <c r="H828" s="141"/>
      <c r="I828" s="129" t="e">
        <f>VLOOKUP(H828,Presupuesto!$B$11:$C$565,2,0)</f>
        <v>#N/A</v>
      </c>
      <c r="J828" s="98" t="str">
        <f t="shared" si="39"/>
        <v>Desarrollo del Sistema de Educación Superior</v>
      </c>
      <c r="K828" s="98" t="s">
        <v>410</v>
      </c>
    </row>
    <row r="829" spans="3:11" x14ac:dyDescent="0.25">
      <c r="C829" s="140"/>
      <c r="D829" s="157"/>
      <c r="E829" s="123"/>
      <c r="F829" s="97">
        <f t="shared" si="38"/>
        <v>0</v>
      </c>
      <c r="G829" s="160"/>
      <c r="H829" s="141"/>
      <c r="I829" s="129" t="e">
        <f>VLOOKUP(H829,Presupuesto!$B$11:$C$565,2,0)</f>
        <v>#N/A</v>
      </c>
      <c r="J829" s="98" t="str">
        <f t="shared" si="39"/>
        <v>Desarrollo del Sistema de Educación Superior</v>
      </c>
      <c r="K829" s="98" t="s">
        <v>410</v>
      </c>
    </row>
    <row r="830" spans="3:11" x14ac:dyDescent="0.25">
      <c r="C830" s="140"/>
      <c r="D830" s="157"/>
      <c r="E830" s="123"/>
      <c r="F830" s="97">
        <f t="shared" si="38"/>
        <v>0</v>
      </c>
      <c r="G830" s="160"/>
      <c r="H830" s="141"/>
      <c r="I830" s="129" t="e">
        <f>VLOOKUP(H830,Presupuesto!$B$11:$C$565,2,0)</f>
        <v>#N/A</v>
      </c>
      <c r="J830" s="98" t="str">
        <f t="shared" si="39"/>
        <v>Desarrollo del Sistema de Educación Superior</v>
      </c>
      <c r="K830" s="98" t="s">
        <v>410</v>
      </c>
    </row>
    <row r="831" spans="3:11" x14ac:dyDescent="0.25">
      <c r="C831" s="140"/>
      <c r="D831" s="157"/>
      <c r="E831" s="123"/>
      <c r="F831" s="97">
        <f t="shared" si="38"/>
        <v>0</v>
      </c>
      <c r="G831" s="160"/>
      <c r="H831" s="141"/>
      <c r="I831" s="129" t="e">
        <f>VLOOKUP(H831,Presupuesto!$B$11:$C$565,2,0)</f>
        <v>#N/A</v>
      </c>
      <c r="J831" s="98" t="str">
        <f t="shared" si="39"/>
        <v>Desarrollo del Sistema de Educación Superior</v>
      </c>
      <c r="K831" s="98" t="s">
        <v>410</v>
      </c>
    </row>
    <row r="832" spans="3:11" x14ac:dyDescent="0.25">
      <c r="C832" s="142"/>
      <c r="D832" s="150"/>
      <c r="E832" s="118"/>
      <c r="F832" s="97">
        <f t="shared" si="38"/>
        <v>0</v>
      </c>
      <c r="G832" s="160"/>
      <c r="H832" s="143"/>
      <c r="I832" s="129" t="e">
        <f>VLOOKUP(H832,Presupuesto!$B$11:$C$565,2,0)</f>
        <v>#N/A</v>
      </c>
      <c r="J832" s="98" t="str">
        <f t="shared" si="39"/>
        <v>Desarrollo del Sistema de Educación Superior</v>
      </c>
      <c r="K832" s="98" t="s">
        <v>410</v>
      </c>
    </row>
    <row r="833" spans="3:11" x14ac:dyDescent="0.25">
      <c r="C833" s="142"/>
      <c r="D833" s="150"/>
      <c r="E833" s="118"/>
      <c r="F833" s="97">
        <f t="shared" si="38"/>
        <v>0</v>
      </c>
      <c r="G833" s="160"/>
      <c r="H833" s="143"/>
      <c r="I833" s="129" t="e">
        <f>VLOOKUP(H833,Presupuesto!$B$11:$C$565,2,0)</f>
        <v>#N/A</v>
      </c>
      <c r="J833" s="98" t="str">
        <f t="shared" si="39"/>
        <v>Desarrollo del Sistema de Educación Superior</v>
      </c>
      <c r="K833" s="98" t="s">
        <v>410</v>
      </c>
    </row>
    <row r="834" spans="3:11" x14ac:dyDescent="0.25">
      <c r="C834" s="142"/>
      <c r="D834" s="150"/>
      <c r="E834" s="118"/>
      <c r="F834" s="97">
        <f t="shared" si="38"/>
        <v>0</v>
      </c>
      <c r="G834" s="160"/>
      <c r="H834" s="143"/>
      <c r="I834" s="129" t="e">
        <f>VLOOKUP(H834,Presupuesto!$B$11:$C$565,2,0)</f>
        <v>#N/A</v>
      </c>
      <c r="J834" s="98" t="str">
        <f t="shared" si="39"/>
        <v>Desarrollo del Sistema de Educación Superior</v>
      </c>
      <c r="K834" s="98" t="s">
        <v>410</v>
      </c>
    </row>
    <row r="835" spans="3:11" x14ac:dyDescent="0.25">
      <c r="C835" s="142"/>
      <c r="D835" s="150"/>
      <c r="E835" s="118"/>
      <c r="F835" s="97">
        <f t="shared" si="38"/>
        <v>0</v>
      </c>
      <c r="G835" s="160"/>
      <c r="H835" s="143"/>
      <c r="I835" s="129" t="e">
        <f>VLOOKUP(H835,Presupuesto!$B$11:$C$565,2,0)</f>
        <v>#N/A</v>
      </c>
      <c r="J835" s="98" t="str">
        <f t="shared" si="39"/>
        <v>Desarrollo del Sistema de Educación Superior</v>
      </c>
      <c r="K835" s="98" t="s">
        <v>410</v>
      </c>
    </row>
    <row r="836" spans="3:11" x14ac:dyDescent="0.25">
      <c r="C836" s="142"/>
      <c r="D836" s="150"/>
      <c r="E836" s="118"/>
      <c r="F836" s="97">
        <f t="shared" si="38"/>
        <v>0</v>
      </c>
      <c r="G836" s="160"/>
      <c r="H836" s="143"/>
      <c r="I836" s="129" t="e">
        <f>VLOOKUP(H836,Presupuesto!$B$11:$C$565,2,0)</f>
        <v>#N/A</v>
      </c>
      <c r="J836" s="98" t="str">
        <f t="shared" si="39"/>
        <v>Desarrollo del Sistema de Educación Superior</v>
      </c>
      <c r="K836" s="98" t="s">
        <v>410</v>
      </c>
    </row>
    <row r="837" spans="3:11" x14ac:dyDescent="0.25">
      <c r="C837" s="142"/>
      <c r="D837" s="150"/>
      <c r="E837" s="118"/>
      <c r="F837" s="97">
        <f t="shared" si="38"/>
        <v>0</v>
      </c>
      <c r="G837" s="160"/>
      <c r="H837" s="143"/>
      <c r="I837" s="129" t="e">
        <f>VLOOKUP(H837,Presupuesto!$B$11:$C$565,2,0)</f>
        <v>#N/A</v>
      </c>
      <c r="J837" s="98" t="str">
        <f t="shared" si="39"/>
        <v>Desarrollo del Sistema de Educación Superior</v>
      </c>
      <c r="K837" s="98" t="s">
        <v>410</v>
      </c>
    </row>
    <row r="838" spans="3:11" x14ac:dyDescent="0.25">
      <c r="C838" s="142"/>
      <c r="D838" s="150"/>
      <c r="E838" s="118"/>
      <c r="F838" s="97">
        <f t="shared" si="38"/>
        <v>0</v>
      </c>
      <c r="G838" s="160"/>
      <c r="H838" s="143"/>
      <c r="I838" s="129" t="e">
        <f>VLOOKUP(H838,Presupuesto!$B$11:$C$565,2,0)</f>
        <v>#N/A</v>
      </c>
      <c r="J838" s="98" t="str">
        <f t="shared" si="39"/>
        <v>Desarrollo del Sistema de Educación Superior</v>
      </c>
      <c r="K838" s="98" t="s">
        <v>410</v>
      </c>
    </row>
    <row r="839" spans="3:11" x14ac:dyDescent="0.25">
      <c r="C839" s="142"/>
      <c r="D839" s="150"/>
      <c r="E839" s="118"/>
      <c r="F839" s="97">
        <f t="shared" si="38"/>
        <v>0</v>
      </c>
      <c r="G839" s="160"/>
      <c r="H839" s="143"/>
      <c r="I839" s="129" t="e">
        <f>VLOOKUP(H839,Presupuesto!$B$11:$C$565,2,0)</f>
        <v>#N/A</v>
      </c>
      <c r="J839" s="98" t="str">
        <f t="shared" si="39"/>
        <v>Desarrollo del Sistema de Educación Superior</v>
      </c>
      <c r="K839" s="98" t="s">
        <v>410</v>
      </c>
    </row>
    <row r="840" spans="3:11" x14ac:dyDescent="0.25">
      <c r="C840" s="144"/>
      <c r="D840" s="150"/>
      <c r="E840" s="118"/>
      <c r="F840" s="97">
        <f t="shared" si="38"/>
        <v>0</v>
      </c>
      <c r="G840" s="160"/>
      <c r="H840" s="145"/>
      <c r="I840" s="129" t="e">
        <f>VLOOKUP(H840,Presupuesto!$B$11:$C$565,2,0)</f>
        <v>#N/A</v>
      </c>
      <c r="J840" s="98" t="str">
        <f t="shared" si="39"/>
        <v>Desarrollo del Sistema de Educación Superior</v>
      </c>
      <c r="K840" s="98" t="s">
        <v>401</v>
      </c>
    </row>
    <row r="841" spans="3:11" x14ac:dyDescent="0.25">
      <c r="C841" s="144"/>
      <c r="D841" s="150"/>
      <c r="E841" s="118"/>
      <c r="F841" s="97">
        <f t="shared" si="38"/>
        <v>0</v>
      </c>
      <c r="G841" s="160"/>
      <c r="H841" s="145"/>
      <c r="I841" s="129" t="e">
        <f>VLOOKUP(H841,Presupuesto!$B$11:$C$565,2,0)</f>
        <v>#N/A</v>
      </c>
      <c r="J841" s="98" t="str">
        <f t="shared" si="39"/>
        <v>Desarrollo del Sistema de Educación Superior</v>
      </c>
      <c r="K841" s="98" t="s">
        <v>410</v>
      </c>
    </row>
    <row r="842" spans="3:11" x14ac:dyDescent="0.25">
      <c r="C842" s="144"/>
      <c r="D842" s="150"/>
      <c r="E842" s="118"/>
      <c r="F842" s="97">
        <f t="shared" si="38"/>
        <v>0</v>
      </c>
      <c r="G842" s="160"/>
      <c r="H842" s="145"/>
      <c r="I842" s="129" t="e">
        <f>VLOOKUP(H842,Presupuesto!$B$11:$C$565,2,0)</f>
        <v>#N/A</v>
      </c>
      <c r="J842" s="98" t="str">
        <f t="shared" si="39"/>
        <v>Desarrollo del Sistema de Educación Superior</v>
      </c>
      <c r="K842" s="98" t="s">
        <v>410</v>
      </c>
    </row>
    <row r="843" spans="3:11" x14ac:dyDescent="0.25">
      <c r="C843" s="144"/>
      <c r="D843" s="150"/>
      <c r="E843" s="118"/>
      <c r="F843" s="97">
        <f t="shared" si="38"/>
        <v>0</v>
      </c>
      <c r="G843" s="160"/>
      <c r="H843" s="145"/>
      <c r="I843" s="129" t="e">
        <f>VLOOKUP(H843,Presupuesto!$B$11:$C$565,2,0)</f>
        <v>#N/A</v>
      </c>
      <c r="J843" s="98" t="str">
        <f t="shared" si="39"/>
        <v>Desarrollo del Sistema de Educación Superior</v>
      </c>
      <c r="K843" s="98" t="s">
        <v>410</v>
      </c>
    </row>
    <row r="844" spans="3:11" ht="15.75" thickBot="1" x14ac:dyDescent="0.3">
      <c r="C844" s="146"/>
      <c r="D844" s="158"/>
      <c r="E844" s="103"/>
      <c r="F844" s="105">
        <f t="shared" si="38"/>
        <v>0</v>
      </c>
      <c r="G844" s="161"/>
      <c r="H844" s="147"/>
      <c r="I844" s="131" t="e">
        <f>VLOOKUP(H844,Presupuesto!$B$11:$C$565,2,0)</f>
        <v>#N/A</v>
      </c>
      <c r="J844" s="106" t="str">
        <f t="shared" si="39"/>
        <v>Desarrollo del Sistema de Educación Superior</v>
      </c>
      <c r="K844" s="124" t="s">
        <v>392</v>
      </c>
    </row>
    <row r="846" spans="3:11" ht="15.75" thickBot="1" x14ac:dyDescent="0.3">
      <c r="F846" s="90"/>
      <c r="G846" s="89"/>
      <c r="H846" s="90"/>
      <c r="I846" s="90"/>
    </row>
    <row r="847" spans="3:11" ht="15.75" thickBot="1" x14ac:dyDescent="0.3">
      <c r="C847" s="156" t="s">
        <v>53</v>
      </c>
      <c r="D847" s="372">
        <f>SUM(F854:F888)</f>
        <v>0</v>
      </c>
      <c r="F847" s="70"/>
      <c r="G847" s="79"/>
      <c r="H847" s="70"/>
      <c r="I847" s="70"/>
    </row>
    <row r="848" spans="3:11" x14ac:dyDescent="0.25">
      <c r="C848" s="70"/>
      <c r="D848" s="31"/>
      <c r="E848" s="93"/>
      <c r="F848" s="93"/>
      <c r="G848" s="93"/>
      <c r="H848" s="76"/>
      <c r="I848" s="76"/>
      <c r="J848" s="76"/>
      <c r="K848" s="112"/>
    </row>
    <row r="849" spans="3:11" x14ac:dyDescent="0.25">
      <c r="C849" s="70"/>
      <c r="D849" s="31"/>
      <c r="E849" s="93"/>
      <c r="F849" s="93"/>
      <c r="G849" s="93"/>
      <c r="H849" s="76"/>
      <c r="I849" s="76"/>
      <c r="J849" s="76"/>
      <c r="K849" s="112"/>
    </row>
    <row r="850" spans="3:11" ht="15.75" x14ac:dyDescent="0.25">
      <c r="C850" s="201" t="s">
        <v>390</v>
      </c>
      <c r="D850" s="368"/>
      <c r="E850" s="93"/>
      <c r="F850" s="93"/>
      <c r="G850" s="93"/>
      <c r="H850" s="76"/>
      <c r="I850" s="76"/>
      <c r="J850" s="76"/>
      <c r="K850" s="112"/>
    </row>
    <row r="851" spans="3:11" ht="18.75" x14ac:dyDescent="0.25">
      <c r="C851" s="209" t="e">
        <f>IFERROR(VLOOKUP(D850,'1. Desarrollo e Innov. Curricu.'!$F:$G,2,FALSE),IFERROR(VLOOKUP(D850,'2. Investigación Científica'!$F:$G,2,FALSE),IFERROR(VLOOKUP(D850,'3. Vinculación Univ. Sociedad'!$F:$G,2,FALSE),IFERROR(VLOOKUP(D850,'4. Docencia y Profesorado Univ.'!$F:$G,2,FALSE),IFERROR(VLOOKUP(D850,'5. Estudiantes y Graduados'!$F:$G,2,FALSE),IFERROR(VLOOKUP(D850,'11. Gestion Administrativa'!$F:$G,2,FALSE),IFERROR(VLOOKUP(D850,'13. Gestión Académica'!$F:$G,2,FALSE),IFERROR(VLOOKUP(D850,'9. Asegura. de la Calid. y M'!$F:$G,2,FALSE),IFERROR(VLOOKUP(D850,'6. Gestión del Conocimiento'!$F:$G,2,FALSE),IFERROR(VLOOKUP(D850,'15. Gobernabilidad y Proceso...'!$F:$G,2,FALSE),IFERROR(VLOOKUP(D850,'12. Gestión del Talento Humano'!$F:$G,2,FALSE),IFERROR(VLOOKUP(D850,'14. Internacional... de la E.S.'!$F:$G,2,FALSE),IFERROR(VLOOKUP(D850,'10. Posgrado'!$F:$G,2,FALSE),IFERROR(VLOOKUP(D850,'17. Gestión TIC'!$F:$G,2,FALSE),IFERROR(VLOOKUP(D850,'16. Desa. del Sistema Educ.Sup.'!$F:$G,2,FALSE),IFERROR(VLOOKUP(D850,'8. Cultura de Inno. Insti...'!$F:$G,2,FALSE),VLOOKUP(D850,'7. Lo Esencial de la Reforma U.'!$F:$G,2,0)))))))))))))))))</f>
        <v>#N/A</v>
      </c>
      <c r="D851" s="31"/>
      <c r="E851" s="93"/>
      <c r="F851" s="93"/>
      <c r="G851" s="93"/>
      <c r="H851" s="76"/>
      <c r="I851" s="76"/>
      <c r="J851" s="76"/>
      <c r="K851" s="112"/>
    </row>
    <row r="852" spans="3:11" ht="15.75" thickBot="1" x14ac:dyDescent="0.3">
      <c r="F852" s="93"/>
      <c r="G852" s="76"/>
      <c r="H852" s="76"/>
      <c r="I852" s="76"/>
    </row>
    <row r="853" spans="3:11" ht="30.75" thickBot="1" x14ac:dyDescent="0.3">
      <c r="C853" s="128" t="s">
        <v>44</v>
      </c>
      <c r="D853" s="128" t="s">
        <v>55</v>
      </c>
      <c r="E853" s="135" t="s">
        <v>57</v>
      </c>
      <c r="F853" s="134" t="s">
        <v>27</v>
      </c>
      <c r="G853" s="132" t="s">
        <v>130</v>
      </c>
      <c r="H853" s="135" t="s">
        <v>46</v>
      </c>
      <c r="I853" s="132" t="s">
        <v>131</v>
      </c>
      <c r="J853" s="132" t="s">
        <v>408</v>
      </c>
      <c r="K853" s="132" t="s">
        <v>409</v>
      </c>
    </row>
    <row r="854" spans="3:11" x14ac:dyDescent="0.25">
      <c r="C854" s="219" t="s">
        <v>437</v>
      </c>
      <c r="D854" s="220"/>
      <c r="E854" s="218">
        <f>HLOOKUP(C854,$AH$2:$BU$3,2,0)</f>
        <v>620</v>
      </c>
      <c r="F854" s="97">
        <f t="shared" ref="F854:F888" si="40">D854*E854</f>
        <v>0</v>
      </c>
      <c r="G854" s="160"/>
      <c r="H854" s="141"/>
      <c r="I854" s="129" t="e">
        <f>VLOOKUP(H854,Presupuesto!$B$11:$C$565,2,0)</f>
        <v>#N/A</v>
      </c>
      <c r="J854" s="217" t="s">
        <v>1477</v>
      </c>
      <c r="K854" s="98" t="s">
        <v>392</v>
      </c>
    </row>
    <row r="855" spans="3:11" x14ac:dyDescent="0.25">
      <c r="C855" s="140"/>
      <c r="D855" s="157"/>
      <c r="E855" s="123"/>
      <c r="F855" s="97">
        <f t="shared" si="40"/>
        <v>0</v>
      </c>
      <c r="G855" s="160"/>
      <c r="H855" s="141"/>
      <c r="I855" s="129" t="e">
        <f>VLOOKUP(H855,Presupuesto!$B$11:$C$565,2,0)</f>
        <v>#N/A</v>
      </c>
      <c r="J855" s="98" t="str">
        <f>$J$854</f>
        <v>Desarrollo del Sistema de Educación Superior</v>
      </c>
      <c r="K855" s="98" t="s">
        <v>410</v>
      </c>
    </row>
    <row r="856" spans="3:11" x14ac:dyDescent="0.25">
      <c r="C856" s="140"/>
      <c r="D856" s="157"/>
      <c r="E856" s="123"/>
      <c r="F856" s="97">
        <f t="shared" si="40"/>
        <v>0</v>
      </c>
      <c r="G856" s="160"/>
      <c r="H856" s="141"/>
      <c r="I856" s="129" t="e">
        <f>VLOOKUP(H856,Presupuesto!$B$11:$C$565,2,0)</f>
        <v>#N/A</v>
      </c>
      <c r="J856" s="98" t="str">
        <f t="shared" ref="J856:J888" si="41">$J$854</f>
        <v>Desarrollo del Sistema de Educación Superior</v>
      </c>
      <c r="K856" s="98" t="s">
        <v>410</v>
      </c>
    </row>
    <row r="857" spans="3:11" x14ac:dyDescent="0.25">
      <c r="C857" s="140"/>
      <c r="D857" s="157"/>
      <c r="E857" s="123"/>
      <c r="F857" s="97">
        <f t="shared" si="40"/>
        <v>0</v>
      </c>
      <c r="G857" s="160"/>
      <c r="H857" s="141"/>
      <c r="I857" s="129" t="e">
        <f>VLOOKUP(H857,Presupuesto!$B$11:$C$565,2,0)</f>
        <v>#N/A</v>
      </c>
      <c r="J857" s="98" t="str">
        <f t="shared" si="41"/>
        <v>Desarrollo del Sistema de Educación Superior</v>
      </c>
      <c r="K857" s="98" t="s">
        <v>410</v>
      </c>
    </row>
    <row r="858" spans="3:11" x14ac:dyDescent="0.25">
      <c r="C858" s="140"/>
      <c r="D858" s="157"/>
      <c r="E858" s="123"/>
      <c r="F858" s="97">
        <f t="shared" si="40"/>
        <v>0</v>
      </c>
      <c r="G858" s="160"/>
      <c r="H858" s="141"/>
      <c r="I858" s="129" t="e">
        <f>VLOOKUP(H858,Presupuesto!$B$11:$C$565,2,0)</f>
        <v>#N/A</v>
      </c>
      <c r="J858" s="98" t="str">
        <f t="shared" si="41"/>
        <v>Desarrollo del Sistema de Educación Superior</v>
      </c>
      <c r="K858" s="98" t="s">
        <v>410</v>
      </c>
    </row>
    <row r="859" spans="3:11" x14ac:dyDescent="0.25">
      <c r="C859" s="140"/>
      <c r="D859" s="157"/>
      <c r="E859" s="123"/>
      <c r="F859" s="97">
        <f t="shared" si="40"/>
        <v>0</v>
      </c>
      <c r="G859" s="160"/>
      <c r="H859" s="141"/>
      <c r="I859" s="129" t="e">
        <f>VLOOKUP(H859,Presupuesto!$B$11:$C$565,2,0)</f>
        <v>#N/A</v>
      </c>
      <c r="J859" s="98" t="str">
        <f t="shared" si="41"/>
        <v>Desarrollo del Sistema de Educación Superior</v>
      </c>
      <c r="K859" s="98" t="s">
        <v>399</v>
      </c>
    </row>
    <row r="860" spans="3:11" x14ac:dyDescent="0.25">
      <c r="C860" s="140"/>
      <c r="D860" s="157"/>
      <c r="E860" s="123"/>
      <c r="F860" s="97">
        <f t="shared" si="40"/>
        <v>0</v>
      </c>
      <c r="G860" s="160"/>
      <c r="H860" s="141"/>
      <c r="I860" s="129" t="e">
        <f>VLOOKUP(H860,Presupuesto!$B$11:$C$565,2,0)</f>
        <v>#N/A</v>
      </c>
      <c r="J860" s="98" t="str">
        <f t="shared" si="41"/>
        <v>Desarrollo del Sistema de Educación Superior</v>
      </c>
      <c r="K860" s="98" t="s">
        <v>410</v>
      </c>
    </row>
    <row r="861" spans="3:11" x14ac:dyDescent="0.25">
      <c r="C861" s="140"/>
      <c r="D861" s="157"/>
      <c r="E861" s="123"/>
      <c r="F861" s="97">
        <f t="shared" si="40"/>
        <v>0</v>
      </c>
      <c r="G861" s="160"/>
      <c r="H861" s="141"/>
      <c r="I861" s="129" t="e">
        <f>VLOOKUP(H861,Presupuesto!$B$11:$C$565,2,0)</f>
        <v>#N/A</v>
      </c>
      <c r="J861" s="98" t="str">
        <f t="shared" si="41"/>
        <v>Desarrollo del Sistema de Educación Superior</v>
      </c>
      <c r="K861" s="98" t="s">
        <v>410</v>
      </c>
    </row>
    <row r="862" spans="3:11" x14ac:dyDescent="0.25">
      <c r="C862" s="140"/>
      <c r="D862" s="157"/>
      <c r="E862" s="123"/>
      <c r="F862" s="97">
        <f t="shared" si="40"/>
        <v>0</v>
      </c>
      <c r="G862" s="160"/>
      <c r="H862" s="141"/>
      <c r="I862" s="129" t="e">
        <f>VLOOKUP(H862,Presupuesto!$B$11:$C$565,2,0)</f>
        <v>#N/A</v>
      </c>
      <c r="J862" s="98" t="str">
        <f t="shared" si="41"/>
        <v>Desarrollo del Sistema de Educación Superior</v>
      </c>
      <c r="K862" s="98" t="s">
        <v>410</v>
      </c>
    </row>
    <row r="863" spans="3:11" x14ac:dyDescent="0.25">
      <c r="C863" s="140"/>
      <c r="D863" s="157"/>
      <c r="E863" s="123"/>
      <c r="F863" s="97">
        <f t="shared" si="40"/>
        <v>0</v>
      </c>
      <c r="G863" s="160"/>
      <c r="H863" s="141"/>
      <c r="I863" s="129" t="e">
        <f>VLOOKUP(H863,Presupuesto!$B$11:$C$565,2,0)</f>
        <v>#N/A</v>
      </c>
      <c r="J863" s="98" t="str">
        <f t="shared" si="41"/>
        <v>Desarrollo del Sistema de Educación Superior</v>
      </c>
      <c r="K863" s="98" t="s">
        <v>410</v>
      </c>
    </row>
    <row r="864" spans="3:11" x14ac:dyDescent="0.25">
      <c r="C864" s="140"/>
      <c r="D864" s="157"/>
      <c r="E864" s="123"/>
      <c r="F864" s="97">
        <f t="shared" si="40"/>
        <v>0</v>
      </c>
      <c r="G864" s="160"/>
      <c r="H864" s="141"/>
      <c r="I864" s="129" t="e">
        <f>VLOOKUP(H864,Presupuesto!$B$11:$C$565,2,0)</f>
        <v>#N/A</v>
      </c>
      <c r="J864" s="98" t="str">
        <f t="shared" si="41"/>
        <v>Desarrollo del Sistema de Educación Superior</v>
      </c>
      <c r="K864" s="98" t="s">
        <v>410</v>
      </c>
    </row>
    <row r="865" spans="3:11" x14ac:dyDescent="0.25">
      <c r="C865" s="140"/>
      <c r="D865" s="157"/>
      <c r="E865" s="123"/>
      <c r="F865" s="97">
        <f t="shared" si="40"/>
        <v>0</v>
      </c>
      <c r="G865" s="160"/>
      <c r="H865" s="141"/>
      <c r="I865" s="129" t="e">
        <f>VLOOKUP(H865,Presupuesto!$B$11:$C$565,2,0)</f>
        <v>#N/A</v>
      </c>
      <c r="J865" s="98" t="str">
        <f t="shared" si="41"/>
        <v>Desarrollo del Sistema de Educación Superior</v>
      </c>
      <c r="K865" s="98" t="s">
        <v>410</v>
      </c>
    </row>
    <row r="866" spans="3:11" x14ac:dyDescent="0.25">
      <c r="C866" s="140"/>
      <c r="D866" s="157"/>
      <c r="E866" s="123"/>
      <c r="F866" s="97">
        <f t="shared" si="40"/>
        <v>0</v>
      </c>
      <c r="G866" s="160"/>
      <c r="H866" s="141"/>
      <c r="I866" s="129" t="e">
        <f>VLOOKUP(H866,Presupuesto!$B$11:$C$565,2,0)</f>
        <v>#N/A</v>
      </c>
      <c r="J866" s="98" t="str">
        <f t="shared" si="41"/>
        <v>Desarrollo del Sistema de Educación Superior</v>
      </c>
      <c r="K866" s="98" t="s">
        <v>410</v>
      </c>
    </row>
    <row r="867" spans="3:11" x14ac:dyDescent="0.25">
      <c r="C867" s="140"/>
      <c r="D867" s="157"/>
      <c r="E867" s="123"/>
      <c r="F867" s="97">
        <f t="shared" si="40"/>
        <v>0</v>
      </c>
      <c r="G867" s="160"/>
      <c r="H867" s="141"/>
      <c r="I867" s="129" t="e">
        <f>VLOOKUP(H867,Presupuesto!$B$11:$C$565,2,0)</f>
        <v>#N/A</v>
      </c>
      <c r="J867" s="98" t="str">
        <f t="shared" si="41"/>
        <v>Desarrollo del Sistema de Educación Superior</v>
      </c>
      <c r="K867" s="98" t="s">
        <v>410</v>
      </c>
    </row>
    <row r="868" spans="3:11" x14ac:dyDescent="0.25">
      <c r="C868" s="140"/>
      <c r="D868" s="157"/>
      <c r="E868" s="123"/>
      <c r="F868" s="97">
        <f t="shared" si="40"/>
        <v>0</v>
      </c>
      <c r="G868" s="160"/>
      <c r="H868" s="141"/>
      <c r="I868" s="129" t="e">
        <f>VLOOKUP(H868,Presupuesto!$B$11:$C$565,2,0)</f>
        <v>#N/A</v>
      </c>
      <c r="J868" s="98" t="str">
        <f t="shared" si="41"/>
        <v>Desarrollo del Sistema de Educación Superior</v>
      </c>
      <c r="K868" s="98" t="s">
        <v>410</v>
      </c>
    </row>
    <row r="869" spans="3:11" x14ac:dyDescent="0.25">
      <c r="C869" s="140"/>
      <c r="D869" s="157"/>
      <c r="E869" s="123"/>
      <c r="F869" s="97">
        <f t="shared" si="40"/>
        <v>0</v>
      </c>
      <c r="G869" s="160"/>
      <c r="H869" s="141"/>
      <c r="I869" s="129" t="e">
        <f>VLOOKUP(H869,Presupuesto!$B$11:$C$565,2,0)</f>
        <v>#N/A</v>
      </c>
      <c r="J869" s="98" t="str">
        <f t="shared" si="41"/>
        <v>Desarrollo del Sistema de Educación Superior</v>
      </c>
      <c r="K869" s="98" t="s">
        <v>410</v>
      </c>
    </row>
    <row r="870" spans="3:11" x14ac:dyDescent="0.25">
      <c r="C870" s="140"/>
      <c r="D870" s="157"/>
      <c r="E870" s="123"/>
      <c r="F870" s="97">
        <f t="shared" si="40"/>
        <v>0</v>
      </c>
      <c r="G870" s="160"/>
      <c r="H870" s="141"/>
      <c r="I870" s="129" t="e">
        <f>VLOOKUP(H870,Presupuesto!$B$11:$C$565,2,0)</f>
        <v>#N/A</v>
      </c>
      <c r="J870" s="98" t="str">
        <f t="shared" si="41"/>
        <v>Desarrollo del Sistema de Educación Superior</v>
      </c>
      <c r="K870" s="98" t="s">
        <v>410</v>
      </c>
    </row>
    <row r="871" spans="3:11" x14ac:dyDescent="0.25">
      <c r="C871" s="140"/>
      <c r="D871" s="157"/>
      <c r="E871" s="123"/>
      <c r="F871" s="97">
        <f t="shared" si="40"/>
        <v>0</v>
      </c>
      <c r="G871" s="160"/>
      <c r="H871" s="141"/>
      <c r="I871" s="129" t="e">
        <f>VLOOKUP(H871,Presupuesto!$B$11:$C$565,2,0)</f>
        <v>#N/A</v>
      </c>
      <c r="J871" s="98" t="str">
        <f t="shared" si="41"/>
        <v>Desarrollo del Sistema de Educación Superior</v>
      </c>
      <c r="K871" s="98" t="s">
        <v>410</v>
      </c>
    </row>
    <row r="872" spans="3:11" x14ac:dyDescent="0.25">
      <c r="C872" s="140"/>
      <c r="D872" s="157"/>
      <c r="E872" s="123"/>
      <c r="F872" s="97">
        <f t="shared" si="40"/>
        <v>0</v>
      </c>
      <c r="G872" s="160"/>
      <c r="H872" s="141"/>
      <c r="I872" s="129" t="e">
        <f>VLOOKUP(H872,Presupuesto!$B$11:$C$565,2,0)</f>
        <v>#N/A</v>
      </c>
      <c r="J872" s="98" t="str">
        <f t="shared" si="41"/>
        <v>Desarrollo del Sistema de Educación Superior</v>
      </c>
      <c r="K872" s="98" t="s">
        <v>410</v>
      </c>
    </row>
    <row r="873" spans="3:11" x14ac:dyDescent="0.25">
      <c r="C873" s="140"/>
      <c r="D873" s="157"/>
      <c r="E873" s="123"/>
      <c r="F873" s="97">
        <f t="shared" si="40"/>
        <v>0</v>
      </c>
      <c r="G873" s="160"/>
      <c r="H873" s="141"/>
      <c r="I873" s="129" t="e">
        <f>VLOOKUP(H873,Presupuesto!$B$11:$C$565,2,0)</f>
        <v>#N/A</v>
      </c>
      <c r="J873" s="98" t="str">
        <f t="shared" si="41"/>
        <v>Desarrollo del Sistema de Educación Superior</v>
      </c>
      <c r="K873" s="98" t="s">
        <v>410</v>
      </c>
    </row>
    <row r="874" spans="3:11" x14ac:dyDescent="0.25">
      <c r="C874" s="140"/>
      <c r="D874" s="157"/>
      <c r="E874" s="123"/>
      <c r="F874" s="97">
        <f t="shared" si="40"/>
        <v>0</v>
      </c>
      <c r="G874" s="160"/>
      <c r="H874" s="141"/>
      <c r="I874" s="129" t="e">
        <f>VLOOKUP(H874,Presupuesto!$B$11:$C$565,2,0)</f>
        <v>#N/A</v>
      </c>
      <c r="J874" s="98" t="str">
        <f t="shared" si="41"/>
        <v>Desarrollo del Sistema de Educación Superior</v>
      </c>
      <c r="K874" s="98" t="s">
        <v>410</v>
      </c>
    </row>
    <row r="875" spans="3:11" x14ac:dyDescent="0.25">
      <c r="C875" s="140"/>
      <c r="D875" s="157"/>
      <c r="E875" s="123"/>
      <c r="F875" s="97">
        <f t="shared" si="40"/>
        <v>0</v>
      </c>
      <c r="G875" s="160"/>
      <c r="H875" s="141"/>
      <c r="I875" s="129" t="e">
        <f>VLOOKUP(H875,Presupuesto!$B$11:$C$565,2,0)</f>
        <v>#N/A</v>
      </c>
      <c r="J875" s="98" t="str">
        <f t="shared" si="41"/>
        <v>Desarrollo del Sistema de Educación Superior</v>
      </c>
      <c r="K875" s="98" t="s">
        <v>410</v>
      </c>
    </row>
    <row r="876" spans="3:11" x14ac:dyDescent="0.25">
      <c r="C876" s="142"/>
      <c r="D876" s="150"/>
      <c r="E876" s="118"/>
      <c r="F876" s="97">
        <f t="shared" si="40"/>
        <v>0</v>
      </c>
      <c r="G876" s="160"/>
      <c r="H876" s="143"/>
      <c r="I876" s="129" t="e">
        <f>VLOOKUP(H876,Presupuesto!$B$11:$C$565,2,0)</f>
        <v>#N/A</v>
      </c>
      <c r="J876" s="98" t="str">
        <f t="shared" si="41"/>
        <v>Desarrollo del Sistema de Educación Superior</v>
      </c>
      <c r="K876" s="98" t="s">
        <v>410</v>
      </c>
    </row>
    <row r="877" spans="3:11" x14ac:dyDescent="0.25">
      <c r="C877" s="142"/>
      <c r="D877" s="150"/>
      <c r="E877" s="118"/>
      <c r="F877" s="97">
        <f t="shared" si="40"/>
        <v>0</v>
      </c>
      <c r="G877" s="160"/>
      <c r="H877" s="143"/>
      <c r="I877" s="129" t="e">
        <f>VLOOKUP(H877,Presupuesto!$B$11:$C$565,2,0)</f>
        <v>#N/A</v>
      </c>
      <c r="J877" s="98" t="str">
        <f t="shared" si="41"/>
        <v>Desarrollo del Sistema de Educación Superior</v>
      </c>
      <c r="K877" s="98" t="s">
        <v>410</v>
      </c>
    </row>
    <row r="878" spans="3:11" x14ac:dyDescent="0.25">
      <c r="C878" s="142"/>
      <c r="D878" s="150"/>
      <c r="E878" s="118"/>
      <c r="F878" s="97">
        <f t="shared" si="40"/>
        <v>0</v>
      </c>
      <c r="G878" s="160"/>
      <c r="H878" s="143"/>
      <c r="I878" s="129" t="e">
        <f>VLOOKUP(H878,Presupuesto!$B$11:$C$565,2,0)</f>
        <v>#N/A</v>
      </c>
      <c r="J878" s="98" t="str">
        <f t="shared" si="41"/>
        <v>Desarrollo del Sistema de Educación Superior</v>
      </c>
      <c r="K878" s="98" t="s">
        <v>410</v>
      </c>
    </row>
    <row r="879" spans="3:11" x14ac:dyDescent="0.25">
      <c r="C879" s="142"/>
      <c r="D879" s="150"/>
      <c r="E879" s="118"/>
      <c r="F879" s="97">
        <f t="shared" si="40"/>
        <v>0</v>
      </c>
      <c r="G879" s="160"/>
      <c r="H879" s="143"/>
      <c r="I879" s="129" t="e">
        <f>VLOOKUP(H879,Presupuesto!$B$11:$C$565,2,0)</f>
        <v>#N/A</v>
      </c>
      <c r="J879" s="98" t="str">
        <f t="shared" si="41"/>
        <v>Desarrollo del Sistema de Educación Superior</v>
      </c>
      <c r="K879" s="98" t="s">
        <v>410</v>
      </c>
    </row>
    <row r="880" spans="3:11" x14ac:dyDescent="0.25">
      <c r="C880" s="142"/>
      <c r="D880" s="150"/>
      <c r="E880" s="118"/>
      <c r="F880" s="97">
        <f t="shared" si="40"/>
        <v>0</v>
      </c>
      <c r="G880" s="160"/>
      <c r="H880" s="143"/>
      <c r="I880" s="129" t="e">
        <f>VLOOKUP(H880,Presupuesto!$B$11:$C$565,2,0)</f>
        <v>#N/A</v>
      </c>
      <c r="J880" s="98" t="str">
        <f t="shared" si="41"/>
        <v>Desarrollo del Sistema de Educación Superior</v>
      </c>
      <c r="K880" s="98" t="s">
        <v>410</v>
      </c>
    </row>
    <row r="881" spans="3:11" x14ac:dyDescent="0.25">
      <c r="C881" s="142"/>
      <c r="D881" s="150"/>
      <c r="E881" s="118"/>
      <c r="F881" s="97">
        <f t="shared" si="40"/>
        <v>0</v>
      </c>
      <c r="G881" s="160"/>
      <c r="H881" s="143"/>
      <c r="I881" s="129" t="e">
        <f>VLOOKUP(H881,Presupuesto!$B$11:$C$565,2,0)</f>
        <v>#N/A</v>
      </c>
      <c r="J881" s="98" t="str">
        <f t="shared" si="41"/>
        <v>Desarrollo del Sistema de Educación Superior</v>
      </c>
      <c r="K881" s="98" t="s">
        <v>410</v>
      </c>
    </row>
    <row r="882" spans="3:11" x14ac:dyDescent="0.25">
      <c r="C882" s="142"/>
      <c r="D882" s="150"/>
      <c r="E882" s="118"/>
      <c r="F882" s="97">
        <f t="shared" si="40"/>
        <v>0</v>
      </c>
      <c r="G882" s="160"/>
      <c r="H882" s="143"/>
      <c r="I882" s="129" t="e">
        <f>VLOOKUP(H882,Presupuesto!$B$11:$C$565,2,0)</f>
        <v>#N/A</v>
      </c>
      <c r="J882" s="98" t="str">
        <f t="shared" si="41"/>
        <v>Desarrollo del Sistema de Educación Superior</v>
      </c>
      <c r="K882" s="98" t="s">
        <v>410</v>
      </c>
    </row>
    <row r="883" spans="3:11" x14ac:dyDescent="0.25">
      <c r="C883" s="142"/>
      <c r="D883" s="150"/>
      <c r="E883" s="118"/>
      <c r="F883" s="97">
        <f t="shared" si="40"/>
        <v>0</v>
      </c>
      <c r="G883" s="160"/>
      <c r="H883" s="143"/>
      <c r="I883" s="129" t="e">
        <f>VLOOKUP(H883,Presupuesto!$B$11:$C$565,2,0)</f>
        <v>#N/A</v>
      </c>
      <c r="J883" s="98" t="str">
        <f t="shared" si="41"/>
        <v>Desarrollo del Sistema de Educación Superior</v>
      </c>
      <c r="K883" s="98" t="s">
        <v>410</v>
      </c>
    </row>
    <row r="884" spans="3:11" x14ac:dyDescent="0.25">
      <c r="C884" s="144"/>
      <c r="D884" s="150"/>
      <c r="E884" s="118"/>
      <c r="F884" s="97">
        <f t="shared" si="40"/>
        <v>0</v>
      </c>
      <c r="G884" s="160"/>
      <c r="H884" s="145"/>
      <c r="I884" s="129" t="e">
        <f>VLOOKUP(H884,Presupuesto!$B$11:$C$565,2,0)</f>
        <v>#N/A</v>
      </c>
      <c r="J884" s="98" t="str">
        <f t="shared" si="41"/>
        <v>Desarrollo del Sistema de Educación Superior</v>
      </c>
      <c r="K884" s="98" t="s">
        <v>401</v>
      </c>
    </row>
    <row r="885" spans="3:11" x14ac:dyDescent="0.25">
      <c r="C885" s="144"/>
      <c r="D885" s="150"/>
      <c r="E885" s="118"/>
      <c r="F885" s="97">
        <f t="shared" si="40"/>
        <v>0</v>
      </c>
      <c r="G885" s="160"/>
      <c r="H885" s="145"/>
      <c r="I885" s="129" t="e">
        <f>VLOOKUP(H885,Presupuesto!$B$11:$C$565,2,0)</f>
        <v>#N/A</v>
      </c>
      <c r="J885" s="98" t="str">
        <f t="shared" si="41"/>
        <v>Desarrollo del Sistema de Educación Superior</v>
      </c>
      <c r="K885" s="98" t="s">
        <v>410</v>
      </c>
    </row>
    <row r="886" spans="3:11" x14ac:dyDescent="0.25">
      <c r="C886" s="144"/>
      <c r="D886" s="150"/>
      <c r="E886" s="118"/>
      <c r="F886" s="97">
        <f t="shared" si="40"/>
        <v>0</v>
      </c>
      <c r="G886" s="160"/>
      <c r="H886" s="145"/>
      <c r="I886" s="129" t="e">
        <f>VLOOKUP(H886,Presupuesto!$B$11:$C$565,2,0)</f>
        <v>#N/A</v>
      </c>
      <c r="J886" s="98" t="str">
        <f t="shared" si="41"/>
        <v>Desarrollo del Sistema de Educación Superior</v>
      </c>
      <c r="K886" s="98" t="s">
        <v>410</v>
      </c>
    </row>
    <row r="887" spans="3:11" x14ac:dyDescent="0.25">
      <c r="C887" s="144"/>
      <c r="D887" s="150"/>
      <c r="E887" s="118"/>
      <c r="F887" s="97">
        <f t="shared" si="40"/>
        <v>0</v>
      </c>
      <c r="G887" s="160"/>
      <c r="H887" s="145"/>
      <c r="I887" s="129" t="e">
        <f>VLOOKUP(H887,Presupuesto!$B$11:$C$565,2,0)</f>
        <v>#N/A</v>
      </c>
      <c r="J887" s="98" t="str">
        <f t="shared" si="41"/>
        <v>Desarrollo del Sistema de Educación Superior</v>
      </c>
      <c r="K887" s="98" t="s">
        <v>410</v>
      </c>
    </row>
    <row r="888" spans="3:11" ht="15.75" thickBot="1" x14ac:dyDescent="0.3">
      <c r="C888" s="146"/>
      <c r="D888" s="158"/>
      <c r="E888" s="103"/>
      <c r="F888" s="105">
        <f t="shared" si="40"/>
        <v>0</v>
      </c>
      <c r="G888" s="161"/>
      <c r="H888" s="147"/>
      <c r="I888" s="131" t="e">
        <f>VLOOKUP(H888,Presupuesto!$B$11:$C$565,2,0)</f>
        <v>#N/A</v>
      </c>
      <c r="J888" s="106" t="str">
        <f t="shared" si="41"/>
        <v>Desarrollo del Sistema de Educación Superior</v>
      </c>
      <c r="K888" s="124" t="s">
        <v>392</v>
      </c>
    </row>
  </sheetData>
  <dataConsolidate/>
  <dataValidations count="6">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8 G678:G712 G722:G756 G766:G800 G810:G844 G854:G888">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H370:H404 H414:H448 H458:H492 H502:H536 H546:H580 H590:H624 H634:H668 H678:H712 H722:H756 H766:H800 H810:H844 H854:H888">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8 J679:J712 J723:J756 J767:J800 J811:J844 J855:J888 J18:J51">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6" t="s">
        <v>249</v>
      </c>
      <c r="B1" s="189" t="s">
        <v>250</v>
      </c>
      <c r="C1" s="180" t="s">
        <v>251</v>
      </c>
      <c r="D1" s="180" t="s">
        <v>494</v>
      </c>
      <c r="E1" s="180" t="s">
        <v>496</v>
      </c>
      <c r="F1" s="180" t="s">
        <v>498</v>
      </c>
      <c r="G1" s="180" t="s">
        <v>500</v>
      </c>
      <c r="H1" s="180" t="s">
        <v>502</v>
      </c>
      <c r="I1" s="180" t="s">
        <v>504</v>
      </c>
      <c r="J1" s="180" t="s">
        <v>252</v>
      </c>
      <c r="K1" s="180" t="s">
        <v>507</v>
      </c>
      <c r="L1" s="180" t="s">
        <v>253</v>
      </c>
      <c r="M1" s="180" t="s">
        <v>509</v>
      </c>
      <c r="N1" s="180" t="s">
        <v>511</v>
      </c>
      <c r="O1" s="180" t="s">
        <v>513</v>
      </c>
      <c r="P1" s="180" t="s">
        <v>254</v>
      </c>
      <c r="Q1" s="180" t="s">
        <v>514</v>
      </c>
      <c r="R1" s="180" t="s">
        <v>517</v>
      </c>
      <c r="S1" s="180" t="s">
        <v>255</v>
      </c>
      <c r="T1" s="180" t="s">
        <v>519</v>
      </c>
      <c r="U1" s="180" t="s">
        <v>256</v>
      </c>
      <c r="V1" s="180" t="s">
        <v>520</v>
      </c>
      <c r="W1" s="180" t="s">
        <v>521</v>
      </c>
      <c r="X1" s="180" t="s">
        <v>525</v>
      </c>
      <c r="Y1" s="180" t="s">
        <v>272</v>
      </c>
      <c r="Z1" s="180" t="s">
        <v>526</v>
      </c>
      <c r="AA1" s="180" t="s">
        <v>528</v>
      </c>
      <c r="AB1" s="180" t="s">
        <v>530</v>
      </c>
      <c r="AC1" s="180" t="s">
        <v>273</v>
      </c>
      <c r="AD1" s="180" t="s">
        <v>532</v>
      </c>
      <c r="AE1" s="180" t="s">
        <v>534</v>
      </c>
      <c r="AF1" s="180" t="s">
        <v>536</v>
      </c>
      <c r="AG1" s="180" t="s">
        <v>538</v>
      </c>
      <c r="AH1" s="180" t="s">
        <v>248</v>
      </c>
      <c r="AI1" s="180" t="s">
        <v>540</v>
      </c>
      <c r="AJ1" s="189" t="s">
        <v>257</v>
      </c>
      <c r="AK1" s="180" t="s">
        <v>542</v>
      </c>
      <c r="AL1" s="180" t="s">
        <v>258</v>
      </c>
      <c r="AM1" s="180" t="s">
        <v>544</v>
      </c>
      <c r="AN1" s="180" t="s">
        <v>546</v>
      </c>
      <c r="AO1" s="180" t="s">
        <v>259</v>
      </c>
      <c r="AP1" s="180" t="s">
        <v>548</v>
      </c>
      <c r="AQ1" s="180" t="s">
        <v>550</v>
      </c>
      <c r="AR1" s="180" t="s">
        <v>260</v>
      </c>
      <c r="AS1" s="180" t="s">
        <v>551</v>
      </c>
      <c r="AT1" s="180" t="s">
        <v>553</v>
      </c>
      <c r="AU1" s="180" t="s">
        <v>554</v>
      </c>
      <c r="AV1" s="180" t="s">
        <v>555</v>
      </c>
      <c r="AW1" s="180" t="s">
        <v>557</v>
      </c>
      <c r="AX1" s="180" t="s">
        <v>559</v>
      </c>
      <c r="AY1" s="180" t="s">
        <v>560</v>
      </c>
      <c r="AZ1" s="180" t="s">
        <v>261</v>
      </c>
      <c r="BA1" s="180" t="s">
        <v>562</v>
      </c>
      <c r="BB1" s="180" t="s">
        <v>564</v>
      </c>
      <c r="BC1" s="180" t="s">
        <v>566</v>
      </c>
      <c r="BD1" s="180" t="s">
        <v>568</v>
      </c>
      <c r="BE1" s="180" t="s">
        <v>570</v>
      </c>
      <c r="BF1" s="180" t="s">
        <v>572</v>
      </c>
      <c r="BG1" s="180" t="s">
        <v>574</v>
      </c>
      <c r="BH1" s="180" t="s">
        <v>576</v>
      </c>
      <c r="BI1" s="180" t="s">
        <v>274</v>
      </c>
      <c r="BJ1" s="180" t="s">
        <v>578</v>
      </c>
      <c r="BK1" s="180" t="s">
        <v>580</v>
      </c>
      <c r="BL1" s="180" t="s">
        <v>582</v>
      </c>
      <c r="BM1" s="180" t="s">
        <v>584</v>
      </c>
      <c r="BN1" s="180" t="s">
        <v>586</v>
      </c>
      <c r="BO1" s="180" t="s">
        <v>588</v>
      </c>
      <c r="BP1" s="180" t="s">
        <v>590</v>
      </c>
      <c r="BQ1" s="180" t="s">
        <v>592</v>
      </c>
      <c r="BR1" s="180" t="s">
        <v>594</v>
      </c>
      <c r="BS1" s="180" t="s">
        <v>596</v>
      </c>
      <c r="BT1" s="189" t="s">
        <v>262</v>
      </c>
      <c r="BU1" s="180" t="s">
        <v>263</v>
      </c>
      <c r="BV1" s="180" t="s">
        <v>598</v>
      </c>
      <c r="BW1" s="180" t="s">
        <v>264</v>
      </c>
      <c r="BX1" s="180" t="s">
        <v>600</v>
      </c>
      <c r="BY1" s="180" t="s">
        <v>602</v>
      </c>
      <c r="BZ1" s="189" t="s">
        <v>265</v>
      </c>
      <c r="CA1" s="180" t="s">
        <v>266</v>
      </c>
      <c r="CB1" s="180" t="s">
        <v>604</v>
      </c>
      <c r="CC1" s="180" t="s">
        <v>267</v>
      </c>
      <c r="CD1" s="180" t="s">
        <v>606</v>
      </c>
      <c r="CE1" s="180" t="s">
        <v>608</v>
      </c>
      <c r="CF1" s="180" t="s">
        <v>610</v>
      </c>
      <c r="CG1" s="189" t="s">
        <v>268</v>
      </c>
      <c r="CH1" s="180" t="s">
        <v>616</v>
      </c>
      <c r="CI1" s="180" t="s">
        <v>618</v>
      </c>
      <c r="CJ1" s="180" t="s">
        <v>269</v>
      </c>
      <c r="CK1" s="180" t="s">
        <v>612</v>
      </c>
      <c r="CL1" s="180" t="s">
        <v>614</v>
      </c>
      <c r="CM1" s="180" t="s">
        <v>270</v>
      </c>
      <c r="CN1" s="180" t="s">
        <v>620</v>
      </c>
      <c r="CO1" s="180" t="s">
        <v>271</v>
      </c>
      <c r="CP1" s="180" t="s">
        <v>621</v>
      </c>
      <c r="CQ1" s="177" t="s">
        <v>275</v>
      </c>
      <c r="CR1" s="189" t="s">
        <v>276</v>
      </c>
      <c r="CS1" s="180" t="s">
        <v>622</v>
      </c>
      <c r="CT1" s="180" t="s">
        <v>623</v>
      </c>
      <c r="CU1" s="180" t="s">
        <v>625</v>
      </c>
      <c r="CV1" s="180" t="s">
        <v>277</v>
      </c>
      <c r="CW1" s="180" t="s">
        <v>627</v>
      </c>
      <c r="CX1" s="180" t="s">
        <v>629</v>
      </c>
      <c r="CY1" s="180" t="s">
        <v>631</v>
      </c>
      <c r="CZ1" s="180" t="s">
        <v>633</v>
      </c>
      <c r="DA1" s="180" t="s">
        <v>635</v>
      </c>
      <c r="DB1" s="180" t="s">
        <v>637</v>
      </c>
      <c r="DC1" s="189" t="s">
        <v>278</v>
      </c>
      <c r="DD1" s="180" t="s">
        <v>279</v>
      </c>
      <c r="DE1" s="180" t="s">
        <v>639</v>
      </c>
      <c r="DF1" s="180" t="s">
        <v>280</v>
      </c>
      <c r="DG1" s="180" t="s">
        <v>641</v>
      </c>
      <c r="DH1" s="180" t="s">
        <v>643</v>
      </c>
      <c r="DI1" s="180" t="s">
        <v>645</v>
      </c>
      <c r="DJ1" s="180" t="s">
        <v>647</v>
      </c>
      <c r="DK1" s="180" t="s">
        <v>649</v>
      </c>
      <c r="DL1" s="180" t="s">
        <v>651</v>
      </c>
      <c r="DM1" s="180" t="s">
        <v>653</v>
      </c>
      <c r="DN1" s="180" t="s">
        <v>281</v>
      </c>
      <c r="DO1" s="180" t="s">
        <v>655</v>
      </c>
      <c r="DP1" s="180" t="s">
        <v>657</v>
      </c>
      <c r="DQ1" s="180" t="s">
        <v>659</v>
      </c>
      <c r="DR1" s="189" t="s">
        <v>282</v>
      </c>
      <c r="DS1" s="180" t="s">
        <v>661</v>
      </c>
      <c r="DT1" s="180" t="s">
        <v>283</v>
      </c>
      <c r="DU1" s="180" t="s">
        <v>663</v>
      </c>
      <c r="DV1" s="180" t="s">
        <v>284</v>
      </c>
      <c r="DW1" s="180" t="s">
        <v>665</v>
      </c>
      <c r="DX1" s="180" t="s">
        <v>667</v>
      </c>
      <c r="DY1" s="180" t="s">
        <v>669</v>
      </c>
      <c r="DZ1" s="180" t="s">
        <v>671</v>
      </c>
      <c r="EA1" s="180" t="s">
        <v>673</v>
      </c>
      <c r="EB1" s="180" t="s">
        <v>675</v>
      </c>
      <c r="EC1" s="180" t="s">
        <v>677</v>
      </c>
      <c r="ED1" s="180" t="s">
        <v>679</v>
      </c>
      <c r="EE1" s="180" t="s">
        <v>681</v>
      </c>
      <c r="EF1" s="180" t="s">
        <v>683</v>
      </c>
      <c r="EG1" s="180" t="s">
        <v>685</v>
      </c>
      <c r="EH1" s="189" t="s">
        <v>285</v>
      </c>
      <c r="EI1" s="180" t="s">
        <v>687</v>
      </c>
      <c r="EJ1" s="180" t="s">
        <v>286</v>
      </c>
      <c r="EK1" s="180" t="s">
        <v>689</v>
      </c>
      <c r="EL1" s="180" t="s">
        <v>691</v>
      </c>
      <c r="EM1" s="180" t="s">
        <v>287</v>
      </c>
      <c r="EN1" s="180" t="s">
        <v>693</v>
      </c>
      <c r="EO1" s="180" t="s">
        <v>695</v>
      </c>
      <c r="EP1" s="180" t="s">
        <v>288</v>
      </c>
      <c r="EQ1" s="180" t="s">
        <v>697</v>
      </c>
      <c r="ER1" s="180" t="s">
        <v>699</v>
      </c>
      <c r="ES1" s="180" t="s">
        <v>701</v>
      </c>
      <c r="ET1" s="180" t="s">
        <v>289</v>
      </c>
      <c r="EU1" s="180" t="s">
        <v>703</v>
      </c>
      <c r="EV1" s="180" t="s">
        <v>705</v>
      </c>
      <c r="EW1" s="189" t="s">
        <v>290</v>
      </c>
      <c r="EX1" s="180" t="s">
        <v>291</v>
      </c>
      <c r="EY1" s="180" t="s">
        <v>707</v>
      </c>
      <c r="EZ1" s="180" t="s">
        <v>709</v>
      </c>
      <c r="FA1" s="180" t="s">
        <v>711</v>
      </c>
      <c r="FB1" s="180" t="s">
        <v>713</v>
      </c>
      <c r="FC1" s="180" t="s">
        <v>292</v>
      </c>
      <c r="FD1" s="180" t="s">
        <v>715</v>
      </c>
      <c r="FE1" s="180" t="s">
        <v>717</v>
      </c>
      <c r="FF1" s="180" t="s">
        <v>719</v>
      </c>
      <c r="FG1" s="180" t="s">
        <v>721</v>
      </c>
      <c r="FH1" s="180" t="s">
        <v>723</v>
      </c>
      <c r="FI1" s="180" t="s">
        <v>293</v>
      </c>
      <c r="FJ1" s="180" t="s">
        <v>726</v>
      </c>
      <c r="FK1" s="180" t="s">
        <v>294</v>
      </c>
      <c r="FL1" s="180" t="s">
        <v>729</v>
      </c>
      <c r="FM1" s="180" t="s">
        <v>730</v>
      </c>
      <c r="FN1" s="180" t="s">
        <v>732</v>
      </c>
      <c r="FO1" s="180" t="s">
        <v>295</v>
      </c>
      <c r="FP1" s="180" t="s">
        <v>735</v>
      </c>
      <c r="FQ1" s="180" t="s">
        <v>736</v>
      </c>
      <c r="FR1" s="180" t="s">
        <v>738</v>
      </c>
      <c r="FS1" s="180" t="s">
        <v>296</v>
      </c>
      <c r="FT1" s="180" t="s">
        <v>741</v>
      </c>
      <c r="FU1" s="180" t="s">
        <v>743</v>
      </c>
      <c r="FV1" s="180" t="s">
        <v>745</v>
      </c>
      <c r="FW1" s="189" t="s">
        <v>297</v>
      </c>
      <c r="FX1" s="189" t="s">
        <v>298</v>
      </c>
      <c r="FY1" s="180" t="s">
        <v>304</v>
      </c>
      <c r="FZ1" s="180" t="s">
        <v>747</v>
      </c>
      <c r="GA1" s="180" t="s">
        <v>749</v>
      </c>
      <c r="GB1" s="180" t="s">
        <v>751</v>
      </c>
      <c r="GC1" s="180" t="s">
        <v>753</v>
      </c>
      <c r="GD1" s="180" t="s">
        <v>755</v>
      </c>
      <c r="GE1" s="180" t="s">
        <v>757</v>
      </c>
      <c r="GF1" s="189" t="s">
        <v>299</v>
      </c>
      <c r="GG1" s="180" t="s">
        <v>305</v>
      </c>
      <c r="GH1" s="180" t="s">
        <v>759</v>
      </c>
      <c r="GI1" s="180" t="s">
        <v>761</v>
      </c>
      <c r="GJ1" s="180" t="s">
        <v>762</v>
      </c>
      <c r="GK1" s="180" t="s">
        <v>306</v>
      </c>
      <c r="GL1" s="180" t="s">
        <v>765</v>
      </c>
      <c r="GM1" s="180" t="s">
        <v>766</v>
      </c>
      <c r="GN1" s="189" t="s">
        <v>300</v>
      </c>
      <c r="GO1" s="180" t="s">
        <v>301</v>
      </c>
      <c r="GP1" s="180" t="s">
        <v>768</v>
      </c>
      <c r="GQ1" s="180" t="s">
        <v>770</v>
      </c>
      <c r="GR1" s="180" t="s">
        <v>772</v>
      </c>
      <c r="GS1" s="180" t="s">
        <v>774</v>
      </c>
      <c r="GT1" s="180" t="s">
        <v>776</v>
      </c>
      <c r="GU1" s="189" t="s">
        <v>302</v>
      </c>
      <c r="GV1" s="180" t="s">
        <v>303</v>
      </c>
      <c r="GW1" s="180" t="s">
        <v>778</v>
      </c>
      <c r="GX1" s="180" t="s">
        <v>780</v>
      </c>
      <c r="GY1" s="180" t="s">
        <v>782</v>
      </c>
      <c r="GZ1" s="180" t="s">
        <v>784</v>
      </c>
      <c r="HA1" s="180" t="s">
        <v>786</v>
      </c>
      <c r="HB1" s="180" t="s">
        <v>788</v>
      </c>
      <c r="HC1" s="177" t="s">
        <v>307</v>
      </c>
      <c r="HD1" s="189" t="s">
        <v>308</v>
      </c>
      <c r="HE1" s="180" t="s">
        <v>309</v>
      </c>
      <c r="HF1" s="180" t="s">
        <v>790</v>
      </c>
      <c r="HG1" s="180" t="s">
        <v>792</v>
      </c>
      <c r="HH1" s="180" t="s">
        <v>794</v>
      </c>
      <c r="HI1" s="180" t="s">
        <v>796</v>
      </c>
      <c r="HJ1" s="180" t="s">
        <v>310</v>
      </c>
      <c r="HK1" s="180" t="s">
        <v>799</v>
      </c>
      <c r="HL1" s="180" t="s">
        <v>327</v>
      </c>
      <c r="HM1" s="180" t="s">
        <v>837</v>
      </c>
      <c r="HN1" s="180" t="s">
        <v>839</v>
      </c>
      <c r="HO1" s="180" t="s">
        <v>841</v>
      </c>
      <c r="HP1" s="189" t="s">
        <v>311</v>
      </c>
      <c r="HQ1" s="180" t="s">
        <v>801</v>
      </c>
      <c r="HR1" s="180" t="s">
        <v>803</v>
      </c>
      <c r="HS1" s="180" t="s">
        <v>312</v>
      </c>
      <c r="HT1" s="180" t="s">
        <v>806</v>
      </c>
      <c r="HU1" s="180" t="s">
        <v>808</v>
      </c>
      <c r="HV1" s="180" t="s">
        <v>809</v>
      </c>
      <c r="HW1" s="180" t="s">
        <v>811</v>
      </c>
      <c r="HX1" s="189" t="s">
        <v>313</v>
      </c>
      <c r="HY1" s="180" t="s">
        <v>813</v>
      </c>
      <c r="HZ1" s="180" t="s">
        <v>815</v>
      </c>
      <c r="IA1" s="180" t="s">
        <v>817</v>
      </c>
      <c r="IB1" s="180" t="s">
        <v>314</v>
      </c>
      <c r="IC1" s="180" t="s">
        <v>819</v>
      </c>
      <c r="ID1" s="180" t="s">
        <v>821</v>
      </c>
      <c r="IE1" s="180" t="s">
        <v>315</v>
      </c>
      <c r="IF1" s="180" t="s">
        <v>823</v>
      </c>
      <c r="IG1" s="180" t="s">
        <v>825</v>
      </c>
      <c r="IH1" s="180" t="s">
        <v>316</v>
      </c>
      <c r="II1" s="180" t="s">
        <v>827</v>
      </c>
      <c r="IJ1" s="180" t="s">
        <v>829</v>
      </c>
      <c r="IK1" s="180" t="s">
        <v>831</v>
      </c>
      <c r="IL1" s="180" t="s">
        <v>833</v>
      </c>
      <c r="IM1" s="180" t="s">
        <v>317</v>
      </c>
      <c r="IN1" s="180" t="s">
        <v>835</v>
      </c>
      <c r="IO1" s="189" t="s">
        <v>318</v>
      </c>
      <c r="IP1" s="180" t="s">
        <v>843</v>
      </c>
      <c r="IQ1" s="180" t="s">
        <v>845</v>
      </c>
      <c r="IR1" s="180" t="s">
        <v>319</v>
      </c>
      <c r="IS1" s="180" t="s">
        <v>847</v>
      </c>
      <c r="IT1" s="180" t="s">
        <v>849</v>
      </c>
      <c r="IU1" s="180" t="s">
        <v>851</v>
      </c>
      <c r="IV1" s="189" t="s">
        <v>320</v>
      </c>
      <c r="IW1" s="180" t="s">
        <v>853</v>
      </c>
      <c r="IX1" s="180" t="s">
        <v>321</v>
      </c>
      <c r="IY1" s="180" t="s">
        <v>856</v>
      </c>
      <c r="IZ1" s="180" t="s">
        <v>858</v>
      </c>
      <c r="JA1" s="180" t="s">
        <v>860</v>
      </c>
      <c r="JB1" s="180" t="s">
        <v>862</v>
      </c>
      <c r="JC1" s="180" t="s">
        <v>864</v>
      </c>
      <c r="JD1" s="180" t="s">
        <v>866</v>
      </c>
      <c r="JE1" s="180" t="s">
        <v>322</v>
      </c>
      <c r="JF1" s="180" t="s">
        <v>869</v>
      </c>
      <c r="JG1" s="180" t="s">
        <v>871</v>
      </c>
      <c r="JH1" s="180" t="s">
        <v>873</v>
      </c>
      <c r="JI1" s="180" t="s">
        <v>875</v>
      </c>
      <c r="JJ1" s="180" t="s">
        <v>877</v>
      </c>
      <c r="JK1" s="180" t="s">
        <v>879</v>
      </c>
      <c r="JL1" s="180" t="s">
        <v>881</v>
      </c>
      <c r="JM1" s="180" t="s">
        <v>883</v>
      </c>
      <c r="JN1" s="180" t="s">
        <v>323</v>
      </c>
      <c r="JO1" s="180" t="s">
        <v>886</v>
      </c>
      <c r="JP1" s="180" t="s">
        <v>888</v>
      </c>
      <c r="JQ1" s="180" t="s">
        <v>890</v>
      </c>
      <c r="JR1" s="180" t="s">
        <v>892</v>
      </c>
      <c r="JS1" s="180" t="s">
        <v>893</v>
      </c>
      <c r="JT1" s="180" t="s">
        <v>895</v>
      </c>
      <c r="JU1" s="180" t="s">
        <v>897</v>
      </c>
      <c r="JV1" s="180" t="s">
        <v>899</v>
      </c>
      <c r="JW1" s="180" t="s">
        <v>901</v>
      </c>
      <c r="JX1" s="180" t="s">
        <v>903</v>
      </c>
      <c r="JY1" s="180" t="s">
        <v>905</v>
      </c>
      <c r="JZ1" s="180" t="s">
        <v>907</v>
      </c>
      <c r="KA1" s="180" t="s">
        <v>909</v>
      </c>
      <c r="KB1" s="180" t="s">
        <v>911</v>
      </c>
      <c r="KC1" s="180" t="s">
        <v>913</v>
      </c>
      <c r="KD1" s="180" t="s">
        <v>915</v>
      </c>
      <c r="KE1" s="180" t="s">
        <v>917</v>
      </c>
      <c r="KF1" s="180" t="s">
        <v>919</v>
      </c>
      <c r="KG1" s="180" t="s">
        <v>921</v>
      </c>
      <c r="KH1" s="180" t="s">
        <v>923</v>
      </c>
      <c r="KI1" s="180" t="s">
        <v>925</v>
      </c>
      <c r="KJ1" s="180" t="s">
        <v>927</v>
      </c>
      <c r="KK1" s="180" t="s">
        <v>929</v>
      </c>
      <c r="KL1" s="180" t="s">
        <v>931</v>
      </c>
      <c r="KM1" s="180" t="s">
        <v>933</v>
      </c>
      <c r="KN1" s="180" t="s">
        <v>935</v>
      </c>
      <c r="KO1" s="189" t="s">
        <v>324</v>
      </c>
      <c r="KP1" s="180" t="s">
        <v>937</v>
      </c>
      <c r="KQ1" s="180" t="s">
        <v>325</v>
      </c>
      <c r="KR1" s="180" t="s">
        <v>940</v>
      </c>
      <c r="KS1" s="180" t="s">
        <v>942</v>
      </c>
      <c r="KT1" s="180" t="s">
        <v>944</v>
      </c>
      <c r="KU1" s="180" t="s">
        <v>946</v>
      </c>
      <c r="KV1" s="180" t="s">
        <v>326</v>
      </c>
      <c r="KW1" s="180" t="s">
        <v>949</v>
      </c>
      <c r="KX1" s="180" t="s">
        <v>951</v>
      </c>
      <c r="KY1" s="180" t="s">
        <v>953</v>
      </c>
      <c r="KZ1" s="180" t="s">
        <v>955</v>
      </c>
      <c r="LA1" s="180" t="s">
        <v>957</v>
      </c>
      <c r="LB1" s="180" t="s">
        <v>959</v>
      </c>
      <c r="LC1" s="180" t="s">
        <v>961</v>
      </c>
      <c r="LD1" s="177" t="s">
        <v>328</v>
      </c>
      <c r="LE1" s="189" t="s">
        <v>329</v>
      </c>
      <c r="LF1" s="180" t="s">
        <v>330</v>
      </c>
      <c r="LG1" s="180" t="s">
        <v>344</v>
      </c>
      <c r="LH1" s="180" t="s">
        <v>963</v>
      </c>
      <c r="LI1" s="180" t="s">
        <v>965</v>
      </c>
      <c r="LJ1" s="180" t="s">
        <v>967</v>
      </c>
      <c r="LK1" s="180" t="s">
        <v>969</v>
      </c>
      <c r="LL1" s="180" t="s">
        <v>345</v>
      </c>
      <c r="LM1" s="180" t="s">
        <v>971</v>
      </c>
      <c r="LN1" s="180" t="s">
        <v>346</v>
      </c>
      <c r="LO1" s="180" t="s">
        <v>973</v>
      </c>
      <c r="LP1" s="180" t="s">
        <v>331</v>
      </c>
      <c r="LQ1" s="180" t="s">
        <v>975</v>
      </c>
      <c r="LR1" s="180" t="s">
        <v>347</v>
      </c>
      <c r="LS1" s="180" t="s">
        <v>977</v>
      </c>
      <c r="LT1" s="180" t="s">
        <v>979</v>
      </c>
      <c r="LU1" s="180" t="s">
        <v>348</v>
      </c>
      <c r="LV1" s="189" t="s">
        <v>332</v>
      </c>
      <c r="LW1" s="180" t="s">
        <v>333</v>
      </c>
      <c r="LX1" s="180" t="s">
        <v>981</v>
      </c>
      <c r="LY1" s="180" t="s">
        <v>983</v>
      </c>
      <c r="LZ1" s="180" t="s">
        <v>984</v>
      </c>
      <c r="MA1" s="180" t="s">
        <v>986</v>
      </c>
      <c r="MB1" s="180" t="s">
        <v>987</v>
      </c>
      <c r="MC1" s="180" t="s">
        <v>989</v>
      </c>
      <c r="MD1" s="180" t="s">
        <v>991</v>
      </c>
      <c r="ME1" s="180" t="s">
        <v>993</v>
      </c>
      <c r="MF1" s="180" t="s">
        <v>995</v>
      </c>
      <c r="MG1" s="180" t="s">
        <v>334</v>
      </c>
      <c r="MH1" s="180" t="s">
        <v>998</v>
      </c>
      <c r="MI1" s="180" t="s">
        <v>999</v>
      </c>
      <c r="MJ1" s="180" t="s">
        <v>1001</v>
      </c>
      <c r="MK1" s="180" t="s">
        <v>335</v>
      </c>
      <c r="ML1" s="180" t="s">
        <v>1004</v>
      </c>
      <c r="MM1" s="180" t="s">
        <v>1005</v>
      </c>
      <c r="MN1" s="180" t="s">
        <v>1007</v>
      </c>
      <c r="MO1" s="180" t="s">
        <v>1009</v>
      </c>
      <c r="MP1" s="180" t="s">
        <v>336</v>
      </c>
      <c r="MQ1" s="180" t="s">
        <v>1012</v>
      </c>
      <c r="MR1" s="180" t="s">
        <v>1014</v>
      </c>
      <c r="MS1" s="180" t="s">
        <v>1016</v>
      </c>
      <c r="MT1" s="180" t="s">
        <v>1018</v>
      </c>
      <c r="MU1" s="180" t="s">
        <v>337</v>
      </c>
      <c r="MV1" s="180" t="s">
        <v>1021</v>
      </c>
      <c r="MW1" s="180" t="s">
        <v>1023</v>
      </c>
      <c r="MX1" s="180" t="s">
        <v>1025</v>
      </c>
      <c r="MY1" s="180" t="s">
        <v>1027</v>
      </c>
      <c r="MZ1" s="180" t="s">
        <v>1029</v>
      </c>
      <c r="NA1" s="180" t="s">
        <v>1031</v>
      </c>
      <c r="NB1" s="180" t="s">
        <v>1033</v>
      </c>
      <c r="NC1" s="180" t="s">
        <v>1035</v>
      </c>
      <c r="ND1" s="180" t="s">
        <v>1037</v>
      </c>
      <c r="NE1" s="180" t="s">
        <v>1039</v>
      </c>
      <c r="NF1" s="180" t="s">
        <v>1041</v>
      </c>
      <c r="NG1" s="180" t="s">
        <v>1042</v>
      </c>
      <c r="NH1" s="189" t="s">
        <v>338</v>
      </c>
      <c r="NI1" s="180" t="s">
        <v>339</v>
      </c>
      <c r="NJ1" s="180" t="s">
        <v>1044</v>
      </c>
      <c r="NK1" s="180" t="s">
        <v>1046</v>
      </c>
      <c r="NL1" s="180" t="s">
        <v>1048</v>
      </c>
      <c r="NM1" s="180" t="s">
        <v>1050</v>
      </c>
      <c r="NN1" s="189" t="s">
        <v>340</v>
      </c>
      <c r="NO1" s="180" t="s">
        <v>341</v>
      </c>
      <c r="NP1" s="180" t="s">
        <v>1051</v>
      </c>
      <c r="NQ1" s="180" t="s">
        <v>342</v>
      </c>
      <c r="NR1" s="180" t="s">
        <v>1053</v>
      </c>
      <c r="NS1" s="180" t="s">
        <v>1055</v>
      </c>
      <c r="NT1" s="180" t="s">
        <v>343</v>
      </c>
      <c r="NU1" s="180" t="s">
        <v>1057</v>
      </c>
      <c r="NV1" s="177" t="s">
        <v>349</v>
      </c>
      <c r="NW1" s="189" t="s">
        <v>350</v>
      </c>
      <c r="NX1" s="180" t="s">
        <v>351</v>
      </c>
      <c r="NY1" s="180" t="s">
        <v>1060</v>
      </c>
      <c r="NZ1" s="180" t="s">
        <v>1062</v>
      </c>
      <c r="OA1" s="180" t="s">
        <v>352</v>
      </c>
      <c r="OB1" s="180" t="s">
        <v>362</v>
      </c>
      <c r="OC1" s="180" t="s">
        <v>1064</v>
      </c>
      <c r="OD1" s="180" t="s">
        <v>1066</v>
      </c>
      <c r="OE1" s="180" t="s">
        <v>1068</v>
      </c>
      <c r="OF1" s="180" t="s">
        <v>1070</v>
      </c>
      <c r="OG1" s="180" t="s">
        <v>1072</v>
      </c>
      <c r="OH1" s="180" t="s">
        <v>1074</v>
      </c>
      <c r="OI1" s="180" t="s">
        <v>1076</v>
      </c>
      <c r="OJ1" s="180" t="s">
        <v>1078</v>
      </c>
      <c r="OK1" s="180" t="s">
        <v>1080</v>
      </c>
      <c r="OL1" s="180" t="s">
        <v>1082</v>
      </c>
      <c r="OM1" s="180" t="s">
        <v>1084</v>
      </c>
      <c r="ON1" s="180" t="s">
        <v>1086</v>
      </c>
      <c r="OO1" s="180" t="s">
        <v>1088</v>
      </c>
      <c r="OP1" s="180" t="s">
        <v>1090</v>
      </c>
      <c r="OQ1" s="180" t="s">
        <v>1092</v>
      </c>
      <c r="OR1" s="180" t="s">
        <v>1094</v>
      </c>
      <c r="OS1" s="180" t="s">
        <v>1096</v>
      </c>
      <c r="OT1" s="180" t="s">
        <v>1098</v>
      </c>
      <c r="OU1" s="180" t="s">
        <v>1100</v>
      </c>
      <c r="OV1" s="180" t="s">
        <v>1102</v>
      </c>
      <c r="OW1" s="180" t="s">
        <v>1104</v>
      </c>
      <c r="OX1" s="180" t="s">
        <v>1106</v>
      </c>
      <c r="OY1" s="180" t="s">
        <v>363</v>
      </c>
      <c r="OZ1" s="180" t="s">
        <v>1109</v>
      </c>
      <c r="PA1" s="180" t="s">
        <v>1111</v>
      </c>
      <c r="PB1" s="180" t="s">
        <v>1112</v>
      </c>
      <c r="PC1" s="180" t="s">
        <v>1114</v>
      </c>
      <c r="PD1" s="180" t="s">
        <v>1116</v>
      </c>
      <c r="PE1" s="180" t="s">
        <v>1118</v>
      </c>
      <c r="PF1" s="180" t="s">
        <v>1120</v>
      </c>
      <c r="PG1" s="180" t="s">
        <v>1122</v>
      </c>
      <c r="PH1" s="180" t="s">
        <v>1124</v>
      </c>
      <c r="PI1" s="180" t="s">
        <v>1126</v>
      </c>
      <c r="PJ1" s="180" t="s">
        <v>1128</v>
      </c>
      <c r="PK1" s="180" t="s">
        <v>1130</v>
      </c>
      <c r="PL1" s="180" t="s">
        <v>1132</v>
      </c>
      <c r="PM1" s="180" t="s">
        <v>1134</v>
      </c>
      <c r="PN1" s="180" t="s">
        <v>1136</v>
      </c>
      <c r="PO1" s="180" t="s">
        <v>1138</v>
      </c>
      <c r="PP1" s="180" t="s">
        <v>1140</v>
      </c>
      <c r="PQ1" s="180" t="s">
        <v>1142</v>
      </c>
      <c r="PR1" s="180" t="s">
        <v>1144</v>
      </c>
      <c r="PS1" s="180" t="s">
        <v>1146</v>
      </c>
      <c r="PT1" s="180" t="s">
        <v>1148</v>
      </c>
      <c r="PU1" s="180" t="s">
        <v>1150</v>
      </c>
      <c r="PV1" s="180" t="s">
        <v>1152</v>
      </c>
      <c r="PW1" s="180" t="s">
        <v>1154</v>
      </c>
      <c r="PX1" s="180" t="s">
        <v>1156</v>
      </c>
      <c r="PY1" s="180" t="s">
        <v>1158</v>
      </c>
      <c r="PZ1" s="180" t="s">
        <v>353</v>
      </c>
      <c r="QA1" s="180" t="s">
        <v>1160</v>
      </c>
      <c r="QB1" s="180" t="s">
        <v>1162</v>
      </c>
      <c r="QC1" s="180" t="s">
        <v>1164</v>
      </c>
      <c r="QD1" s="180" t="s">
        <v>1166</v>
      </c>
      <c r="QE1" s="180" t="s">
        <v>1168</v>
      </c>
      <c r="QF1" s="189" t="s">
        <v>354</v>
      </c>
      <c r="QG1" s="180" t="s">
        <v>355</v>
      </c>
      <c r="QH1" s="180" t="s">
        <v>1170</v>
      </c>
      <c r="QI1" s="180" t="s">
        <v>1172</v>
      </c>
      <c r="QJ1" s="180" t="s">
        <v>1174</v>
      </c>
      <c r="QK1" s="180" t="s">
        <v>1176</v>
      </c>
      <c r="QL1" s="180" t="s">
        <v>1178</v>
      </c>
      <c r="QM1" s="180" t="s">
        <v>1180</v>
      </c>
      <c r="QN1" s="189" t="s">
        <v>356</v>
      </c>
      <c r="QO1" s="180" t="s">
        <v>1182</v>
      </c>
      <c r="QP1" s="180" t="s">
        <v>357</v>
      </c>
      <c r="QQ1" s="180" t="s">
        <v>364</v>
      </c>
      <c r="QR1" s="180" t="s">
        <v>1184</v>
      </c>
      <c r="QS1" s="180" t="s">
        <v>1186</v>
      </c>
      <c r="QT1" s="180" t="s">
        <v>1188</v>
      </c>
      <c r="QU1" s="180" t="s">
        <v>1190</v>
      </c>
      <c r="QV1" s="180" t="s">
        <v>1192</v>
      </c>
      <c r="QW1" s="180" t="s">
        <v>1194</v>
      </c>
      <c r="QX1" s="180" t="s">
        <v>1196</v>
      </c>
      <c r="QY1" s="180" t="s">
        <v>1198</v>
      </c>
      <c r="QZ1" s="180" t="s">
        <v>1200</v>
      </c>
      <c r="RA1" s="180" t="s">
        <v>1202</v>
      </c>
      <c r="RB1" s="180" t="s">
        <v>1204</v>
      </c>
      <c r="RC1" s="180" t="s">
        <v>1206</v>
      </c>
      <c r="RD1" s="180" t="s">
        <v>1208</v>
      </c>
      <c r="RE1" s="180" t="s">
        <v>1210</v>
      </c>
      <c r="RF1" s="189" t="s">
        <v>358</v>
      </c>
      <c r="RG1" s="180" t="s">
        <v>359</v>
      </c>
      <c r="RH1" s="180" t="s">
        <v>1212</v>
      </c>
      <c r="RI1" s="180" t="s">
        <v>1214</v>
      </c>
      <c r="RJ1" s="189" t="s">
        <v>360</v>
      </c>
      <c r="RK1" s="180" t="s">
        <v>361</v>
      </c>
      <c r="RL1" s="180" t="s">
        <v>1216</v>
      </c>
      <c r="RM1" s="180" t="s">
        <v>1217</v>
      </c>
      <c r="RN1" s="180" t="s">
        <v>1218</v>
      </c>
      <c r="RO1" s="180" t="s">
        <v>1219</v>
      </c>
      <c r="RP1" s="180" t="s">
        <v>1221</v>
      </c>
      <c r="RQ1" s="180" t="s">
        <v>1222</v>
      </c>
      <c r="RR1" s="180" t="s">
        <v>1224</v>
      </c>
      <c r="RS1" s="180" t="s">
        <v>1225</v>
      </c>
      <c r="RT1" s="177" t="s">
        <v>365</v>
      </c>
      <c r="RU1" s="189" t="s">
        <v>366</v>
      </c>
      <c r="RV1" s="180" t="s">
        <v>367</v>
      </c>
      <c r="RW1" s="180" t="s">
        <v>1227</v>
      </c>
      <c r="RX1" s="180" t="s">
        <v>1229</v>
      </c>
      <c r="RY1" s="180" t="s">
        <v>368</v>
      </c>
      <c r="RZ1" s="180" t="s">
        <v>1231</v>
      </c>
      <c r="SA1" s="180" t="s">
        <v>1233</v>
      </c>
      <c r="SB1" s="180" t="s">
        <v>1235</v>
      </c>
      <c r="SC1" s="180" t="s">
        <v>1237</v>
      </c>
      <c r="SD1" s="189" t="s">
        <v>369</v>
      </c>
      <c r="SE1" s="180" t="s">
        <v>370</v>
      </c>
      <c r="SF1" s="180" t="s">
        <v>1239</v>
      </c>
      <c r="SG1" s="180" t="s">
        <v>1241</v>
      </c>
      <c r="SH1" s="180" t="s">
        <v>1243</v>
      </c>
      <c r="SI1" s="180" t="s">
        <v>1245</v>
      </c>
      <c r="SJ1" s="180" t="s">
        <v>1247</v>
      </c>
      <c r="SK1" s="180" t="s">
        <v>1249</v>
      </c>
      <c r="SL1" s="180" t="s">
        <v>1251</v>
      </c>
      <c r="SM1" s="180" t="s">
        <v>1253</v>
      </c>
      <c r="SN1" s="180" t="s">
        <v>1255</v>
      </c>
      <c r="SO1" s="180" t="s">
        <v>1257</v>
      </c>
      <c r="SP1" s="180" t="s">
        <v>1259</v>
      </c>
      <c r="SQ1" s="180" t="s">
        <v>1261</v>
      </c>
      <c r="SR1" s="180" t="s">
        <v>1263</v>
      </c>
      <c r="SS1" s="180" t="s">
        <v>1265</v>
      </c>
      <c r="ST1" s="180" t="s">
        <v>1267</v>
      </c>
      <c r="SU1" s="177" t="s">
        <v>371</v>
      </c>
      <c r="SV1" s="189" t="s">
        <v>372</v>
      </c>
      <c r="SW1" s="180" t="s">
        <v>373</v>
      </c>
      <c r="SX1" s="180" t="s">
        <v>1269</v>
      </c>
      <c r="SY1" s="180" t="s">
        <v>1271</v>
      </c>
      <c r="SZ1" s="180" t="s">
        <v>1273</v>
      </c>
      <c r="TA1" s="180" t="s">
        <v>1275</v>
      </c>
      <c r="TB1" s="180" t="s">
        <v>1277</v>
      </c>
      <c r="TC1" s="180" t="s">
        <v>374</v>
      </c>
      <c r="TD1" s="180" t="s">
        <v>1279</v>
      </c>
      <c r="TE1" s="180" t="s">
        <v>1281</v>
      </c>
      <c r="TF1" s="180" t="s">
        <v>1283</v>
      </c>
      <c r="TG1" s="180" t="s">
        <v>1285</v>
      </c>
      <c r="TH1" s="180" t="s">
        <v>1287</v>
      </c>
      <c r="TI1" s="180" t="s">
        <v>1289</v>
      </c>
      <c r="TJ1" s="189" t="s">
        <v>375</v>
      </c>
      <c r="TK1" s="180" t="s">
        <v>376</v>
      </c>
      <c r="TL1" s="180" t="s">
        <v>377</v>
      </c>
      <c r="TM1" s="180" t="s">
        <v>1291</v>
      </c>
      <c r="TN1" s="180" t="s">
        <v>1293</v>
      </c>
      <c r="TO1" s="180" t="s">
        <v>1294</v>
      </c>
      <c r="TP1" s="180" t="s">
        <v>1296</v>
      </c>
      <c r="TQ1" s="180" t="s">
        <v>1298</v>
      </c>
      <c r="TR1" s="180" t="s">
        <v>1300</v>
      </c>
      <c r="TS1" s="180" t="s">
        <v>1302</v>
      </c>
      <c r="TT1" s="180" t="s">
        <v>1304</v>
      </c>
      <c r="TU1" s="180" t="s">
        <v>1306</v>
      </c>
      <c r="TV1" s="180" t="s">
        <v>1308</v>
      </c>
      <c r="TW1" s="180" t="s">
        <v>1310</v>
      </c>
      <c r="TX1" s="180" t="s">
        <v>1312</v>
      </c>
      <c r="TY1" s="180" t="s">
        <v>1314</v>
      </c>
      <c r="TZ1" s="180" t="s">
        <v>1316</v>
      </c>
      <c r="UA1" s="180" t="s">
        <v>1318</v>
      </c>
      <c r="UB1" s="180" t="s">
        <v>1320</v>
      </c>
      <c r="UC1" s="177" t="s">
        <v>1322</v>
      </c>
      <c r="UD1" s="180" t="s">
        <v>1324</v>
      </c>
      <c r="UE1" s="180" t="s">
        <v>1326</v>
      </c>
      <c r="UF1" s="180" t="s">
        <v>1328</v>
      </c>
      <c r="UG1" s="180" t="s">
        <v>1330</v>
      </c>
      <c r="UH1" s="180" t="s">
        <v>1332</v>
      </c>
      <c r="UI1" s="183"/>
    </row>
    <row r="2" spans="1:555" s="122" customFormat="1" hidden="1" x14ac:dyDescent="0.25">
      <c r="A2" s="122" t="s">
        <v>1355</v>
      </c>
      <c r="B2" s="122" t="s">
        <v>1357</v>
      </c>
      <c r="C2" s="122" t="s">
        <v>469</v>
      </c>
      <c r="D2" s="122" t="s">
        <v>1356</v>
      </c>
      <c r="E2" s="122" t="s">
        <v>1358</v>
      </c>
      <c r="F2" s="122" t="s">
        <v>470</v>
      </c>
      <c r="G2" s="159" t="s">
        <v>1359</v>
      </c>
      <c r="H2" s="122" t="s">
        <v>1360</v>
      </c>
      <c r="I2" s="122" t="s">
        <v>1361</v>
      </c>
      <c r="J2" s="122" t="s">
        <v>1452</v>
      </c>
      <c r="K2" s="122" t="s">
        <v>1362</v>
      </c>
      <c r="L2" s="122" t="s">
        <v>1363</v>
      </c>
      <c r="M2" s="122" t="s">
        <v>1364</v>
      </c>
      <c r="N2" s="122" t="s">
        <v>1365</v>
      </c>
      <c r="O2" s="122" t="s">
        <v>1366</v>
      </c>
      <c r="P2" s="122" t="s">
        <v>1477</v>
      </c>
      <c r="Q2" s="122" t="s">
        <v>1512</v>
      </c>
      <c r="R2" s="461" t="str">
        <f>+Presupuesto!D11</f>
        <v>Recurrente</v>
      </c>
      <c r="S2" s="461" t="str">
        <f>+Presupuesto!E11</f>
        <v>Programa / Proyecto 2017</v>
      </c>
      <c r="U2" s="122" t="s">
        <v>392</v>
      </c>
      <c r="V2" s="122" t="s">
        <v>410</v>
      </c>
      <c r="W2" s="122" t="s">
        <v>393</v>
      </c>
      <c r="X2" s="122" t="s">
        <v>394</v>
      </c>
      <c r="Y2" s="122" t="s">
        <v>395</v>
      </c>
      <c r="Z2" s="122" t="s">
        <v>396</v>
      </c>
      <c r="AA2" s="122" t="s">
        <v>397</v>
      </c>
      <c r="AB2" s="122" t="s">
        <v>398</v>
      </c>
      <c r="AC2" s="122" t="s">
        <v>399</v>
      </c>
      <c r="AD2" s="122" t="s">
        <v>400</v>
      </c>
      <c r="AE2" s="122" t="s">
        <v>401</v>
      </c>
      <c r="AF2" s="122" t="s">
        <v>402</v>
      </c>
      <c r="AH2" s="456" t="s">
        <v>418</v>
      </c>
      <c r="AI2" s="456" t="s">
        <v>419</v>
      </c>
      <c r="AJ2" s="456" t="s">
        <v>420</v>
      </c>
      <c r="AK2" s="456" t="s">
        <v>421</v>
      </c>
      <c r="AL2" s="456" t="s">
        <v>422</v>
      </c>
      <c r="AM2" s="456" t="s">
        <v>425</v>
      </c>
      <c r="AN2" s="456" t="s">
        <v>423</v>
      </c>
      <c r="AO2" s="456" t="s">
        <v>424</v>
      </c>
      <c r="AP2" s="456" t="s">
        <v>426</v>
      </c>
      <c r="AQ2" s="456" t="s">
        <v>427</v>
      </c>
      <c r="AR2" s="456" t="s">
        <v>428</v>
      </c>
      <c r="AS2" s="456" t="s">
        <v>429</v>
      </c>
      <c r="AT2" s="456" t="s">
        <v>430</v>
      </c>
      <c r="AU2" s="456" t="s">
        <v>431</v>
      </c>
      <c r="AV2" s="456" t="s">
        <v>432</v>
      </c>
      <c r="AW2" s="456" t="s">
        <v>433</v>
      </c>
      <c r="AX2" s="456" t="s">
        <v>434</v>
      </c>
      <c r="AY2" s="456" t="s">
        <v>435</v>
      </c>
      <c r="AZ2" s="456" t="s">
        <v>436</v>
      </c>
      <c r="BA2" s="456" t="s">
        <v>437</v>
      </c>
      <c r="BB2" s="456" t="s">
        <v>438</v>
      </c>
      <c r="BC2" s="456" t="s">
        <v>439</v>
      </c>
      <c r="BD2" s="456" t="s">
        <v>440</v>
      </c>
      <c r="BE2" s="456" t="s">
        <v>441</v>
      </c>
      <c r="BF2" s="456" t="s">
        <v>442</v>
      </c>
      <c r="BG2" s="456" t="s">
        <v>443</v>
      </c>
      <c r="BH2" s="456" t="s">
        <v>444</v>
      </c>
      <c r="BI2" s="456" t="s">
        <v>445</v>
      </c>
      <c r="BJ2" s="456" t="s">
        <v>446</v>
      </c>
      <c r="BK2" s="456" t="s">
        <v>447</v>
      </c>
      <c r="BL2" s="456" t="s">
        <v>448</v>
      </c>
      <c r="BM2" s="456" t="s">
        <v>449</v>
      </c>
      <c r="BN2" s="456" t="s">
        <v>450</v>
      </c>
      <c r="BO2" s="456" t="s">
        <v>451</v>
      </c>
      <c r="BP2" s="456" t="s">
        <v>452</v>
      </c>
      <c r="BQ2" s="456" t="s">
        <v>453</v>
      </c>
      <c r="BR2" s="456" t="s">
        <v>454</v>
      </c>
      <c r="BS2" s="456" t="s">
        <v>455</v>
      </c>
      <c r="BT2" s="456" t="s">
        <v>456</v>
      </c>
      <c r="BU2" s="456" t="s">
        <v>457</v>
      </c>
    </row>
    <row r="3" spans="1:555" hidden="1" x14ac:dyDescent="0.25">
      <c r="AH3" s="457">
        <v>2500</v>
      </c>
      <c r="AI3" s="457">
        <v>1900</v>
      </c>
      <c r="AJ3" s="457">
        <v>1650</v>
      </c>
      <c r="AK3" s="457">
        <v>1580</v>
      </c>
      <c r="AL3" s="457">
        <v>2250</v>
      </c>
      <c r="AM3" s="457">
        <v>1650</v>
      </c>
      <c r="AN3" s="457">
        <v>1400</v>
      </c>
      <c r="AO3" s="458">
        <v>1340</v>
      </c>
      <c r="AP3" s="458">
        <v>2000</v>
      </c>
      <c r="AQ3" s="458">
        <v>1400</v>
      </c>
      <c r="AR3" s="458">
        <v>1150</v>
      </c>
      <c r="AS3" s="458">
        <v>1100</v>
      </c>
      <c r="AT3" s="458">
        <v>1750</v>
      </c>
      <c r="AU3" s="458">
        <v>1150</v>
      </c>
      <c r="AV3" s="458">
        <v>900</v>
      </c>
      <c r="AW3" s="458">
        <v>860</v>
      </c>
      <c r="AX3" s="458">
        <v>1200</v>
      </c>
      <c r="AY3" s="459">
        <v>900</v>
      </c>
      <c r="AZ3" s="459">
        <v>650</v>
      </c>
      <c r="BA3" s="459">
        <v>620</v>
      </c>
      <c r="BB3" s="457">
        <f>+'Cuadro Resumen'!C213</f>
        <v>5759.1495000000004</v>
      </c>
      <c r="BC3" s="457">
        <f>+'Cuadro Resumen'!D213</f>
        <v>5307.4515000000001</v>
      </c>
      <c r="BD3" s="457">
        <f>+'Cuadro Resumen'!E213</f>
        <v>6775.47</v>
      </c>
      <c r="BE3" s="457">
        <f>+'Cuadro Resumen'!F213</f>
        <v>6323.7719999999999</v>
      </c>
      <c r="BF3" s="457">
        <f>+'Cuadro Resumen'!C214</f>
        <v>5081.6025</v>
      </c>
      <c r="BG3" s="457">
        <f>+'Cuadro Resumen'!D214</f>
        <v>4629.9045000000006</v>
      </c>
      <c r="BH3" s="457">
        <f>+'Cuadro Resumen'!E214</f>
        <v>6097.9230000000007</v>
      </c>
      <c r="BI3" s="457">
        <f>+'Cuadro Resumen'!F214</f>
        <v>5646.2250000000004</v>
      </c>
      <c r="BJ3" s="458">
        <f>+'Cuadro Resumen'!C215</f>
        <v>4404.0555000000004</v>
      </c>
      <c r="BK3" s="458">
        <f>+'Cuadro Resumen'!D215</f>
        <v>4065.2820000000002</v>
      </c>
      <c r="BL3" s="458">
        <f>+'Cuadro Resumen'!E215</f>
        <v>5420.3760000000002</v>
      </c>
      <c r="BM3" s="458">
        <f>+'Cuadro Resumen'!F215</f>
        <v>4968.6779999999999</v>
      </c>
      <c r="BN3" s="458">
        <f>+'Cuadro Resumen'!C216</f>
        <v>3726.5085000000004</v>
      </c>
      <c r="BO3" s="458">
        <f>+'Cuadro Resumen'!D216</f>
        <v>3387.7350000000001</v>
      </c>
      <c r="BP3" s="458">
        <f>+'Cuadro Resumen'!E216</f>
        <v>4742.8290000000006</v>
      </c>
      <c r="BQ3" s="458">
        <f>+'Cuadro Resumen'!F216</f>
        <v>4404.0555000000004</v>
      </c>
      <c r="BR3" s="458">
        <f>+'Cuadro Resumen'!C217</f>
        <v>3274.8105</v>
      </c>
      <c r="BS3" s="458">
        <f>+'Cuadro Resumen'!D217</f>
        <v>3048.9615000000003</v>
      </c>
      <c r="BT3" s="458">
        <f>+'Cuadro Resumen'!E217</f>
        <v>4178.2065000000002</v>
      </c>
      <c r="BU3" s="458">
        <f>+'Cuadro Resumen'!F217</f>
        <v>3839.433</v>
      </c>
    </row>
    <row r="4" spans="1:555" ht="15.75" thickBot="1" x14ac:dyDescent="0.3"/>
    <row r="5" spans="1:555" ht="27" thickBot="1" x14ac:dyDescent="0.3">
      <c r="C5" s="87" t="s">
        <v>386</v>
      </c>
      <c r="D5" s="197">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5"/>
    </row>
    <row r="10" spans="1:555" ht="15.75" thickBot="1" x14ac:dyDescent="0.3">
      <c r="C10" s="156" t="s">
        <v>53</v>
      </c>
      <c r="D10" s="372">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1" t="s">
        <v>390</v>
      </c>
      <c r="D13" s="368"/>
      <c r="E13" s="93"/>
      <c r="F13" s="93"/>
      <c r="G13" s="93"/>
      <c r="H13" s="76"/>
      <c r="I13" s="76"/>
      <c r="J13" s="76"/>
      <c r="K13" s="112"/>
    </row>
    <row r="14" spans="1:555" ht="18.75" x14ac:dyDescent="0.25">
      <c r="B14" s="93"/>
      <c r="C14" s="209"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F15" s="93"/>
      <c r="G15" s="76"/>
      <c r="H15" s="76"/>
      <c r="I15" s="76"/>
    </row>
    <row r="16" spans="1:555" ht="30.75" thickBot="1" x14ac:dyDescent="0.3">
      <c r="C16" s="128" t="s">
        <v>44</v>
      </c>
      <c r="D16" s="133" t="s">
        <v>55</v>
      </c>
      <c r="E16" s="135" t="s">
        <v>57</v>
      </c>
      <c r="F16" s="134" t="s">
        <v>27</v>
      </c>
      <c r="G16" s="132" t="s">
        <v>130</v>
      </c>
      <c r="H16" s="135" t="s">
        <v>46</v>
      </c>
      <c r="I16" s="132" t="s">
        <v>131</v>
      </c>
      <c r="J16" s="132" t="s">
        <v>408</v>
      </c>
      <c r="K16" s="132" t="s">
        <v>409</v>
      </c>
      <c r="L16" s="132" t="s">
        <v>463</v>
      </c>
    </row>
    <row r="17" spans="3:12" x14ac:dyDescent="0.25">
      <c r="C17" s="140"/>
      <c r="D17" s="157"/>
      <c r="E17" s="115"/>
      <c r="F17" s="97">
        <f t="shared" ref="F17:F38" si="0">D17*E17</f>
        <v>0</v>
      </c>
      <c r="G17" s="160"/>
      <c r="H17" s="141" t="s">
        <v>1064</v>
      </c>
      <c r="I17" s="129" t="str">
        <f>VLOOKUP(H17,Presupuesto!$B$11:$C$565,2,0)</f>
        <v>BECAS</v>
      </c>
      <c r="J17" s="217" t="s">
        <v>1452</v>
      </c>
      <c r="K17" s="98" t="s">
        <v>392</v>
      </c>
      <c r="L17" s="98"/>
    </row>
    <row r="18" spans="3:12" x14ac:dyDescent="0.25">
      <c r="C18" s="140"/>
      <c r="D18" s="157"/>
      <c r="E18" s="123"/>
      <c r="F18" s="97">
        <f t="shared" si="0"/>
        <v>0</v>
      </c>
      <c r="G18" s="160"/>
      <c r="H18" s="141" t="s">
        <v>1066</v>
      </c>
      <c r="I18" s="129" t="str">
        <f>VLOOKUP(H18,Presupuesto!$B$11:$C$565,2,0)</f>
        <v>BECAS ESTUDIANTES DE PREGRADO (PLAN REFORMA)</v>
      </c>
      <c r="J18" s="98" t="str">
        <f>$J$17</f>
        <v>Posgrado</v>
      </c>
      <c r="K18" s="98" t="s">
        <v>410</v>
      </c>
      <c r="L18" s="98"/>
    </row>
    <row r="19" spans="3:12" x14ac:dyDescent="0.25">
      <c r="C19" s="140"/>
      <c r="D19" s="157"/>
      <c r="E19" s="123"/>
      <c r="F19" s="97">
        <f t="shared" si="0"/>
        <v>0</v>
      </c>
      <c r="G19" s="160"/>
      <c r="H19" s="141" t="s">
        <v>1068</v>
      </c>
      <c r="I19" s="129" t="str">
        <f>VLOOKUP(H19,Presupuesto!$B$11:$C$565,2,0)</f>
        <v>BECAS CONVENIO MINISTERIO SALUD -IHSS-UNAH</v>
      </c>
      <c r="J19" s="98" t="str">
        <f t="shared" ref="J19:J37" si="1">$J$17</f>
        <v>Posgrado</v>
      </c>
      <c r="K19" s="98" t="s">
        <v>410</v>
      </c>
      <c r="L19" s="98"/>
    </row>
    <row r="20" spans="3:12" x14ac:dyDescent="0.25">
      <c r="C20" s="140"/>
      <c r="D20" s="157"/>
      <c r="E20" s="123"/>
      <c r="F20" s="97">
        <f t="shared" si="0"/>
        <v>0</v>
      </c>
      <c r="G20" s="160"/>
      <c r="H20" s="141" t="s">
        <v>1070</v>
      </c>
      <c r="I20" s="129" t="str">
        <f>VLOOKUP(H20,Presupuesto!$B$11:$C$565,2,0)</f>
        <v>BECAS DE ACTUALIZACION Y CAPACITACION DOCENTE</v>
      </c>
      <c r="J20" s="98" t="str">
        <f t="shared" si="1"/>
        <v>Posgrado</v>
      </c>
      <c r="K20" s="98" t="s">
        <v>410</v>
      </c>
      <c r="L20" s="98"/>
    </row>
    <row r="21" spans="3:12" x14ac:dyDescent="0.25">
      <c r="C21" s="140"/>
      <c r="D21" s="157"/>
      <c r="E21" s="123"/>
      <c r="F21" s="97">
        <f t="shared" si="0"/>
        <v>0</v>
      </c>
      <c r="G21" s="160"/>
      <c r="H21" s="141" t="s">
        <v>1072</v>
      </c>
      <c r="I21" s="129" t="str">
        <f>VLOOKUP(H21,Presupuesto!$B$11:$C$565,2,0)</f>
        <v>BECAS EXCELENCIA ACADEMICA</v>
      </c>
      <c r="J21" s="98" t="str">
        <f t="shared" si="1"/>
        <v>Posgrado</v>
      </c>
      <c r="K21" s="98" t="s">
        <v>410</v>
      </c>
      <c r="L21" s="98"/>
    </row>
    <row r="22" spans="3:12" x14ac:dyDescent="0.25">
      <c r="C22" s="140"/>
      <c r="D22" s="157"/>
      <c r="E22" s="123"/>
      <c r="F22" s="97">
        <f t="shared" si="0"/>
        <v>0</v>
      </c>
      <c r="G22" s="160"/>
      <c r="H22" s="141" t="s">
        <v>1074</v>
      </c>
      <c r="I22" s="129" t="str">
        <f>VLOOKUP(H22,Presupuesto!$B$11:$C$565,2,0)</f>
        <v>BECAS PARA HIJOS DE LOS TRABAJADORES</v>
      </c>
      <c r="J22" s="98" t="str">
        <f t="shared" si="1"/>
        <v>Posgrado</v>
      </c>
      <c r="K22" s="98" t="s">
        <v>399</v>
      </c>
      <c r="L22" s="98"/>
    </row>
    <row r="23" spans="3:12" x14ac:dyDescent="0.25">
      <c r="C23" s="140"/>
      <c r="D23" s="157"/>
      <c r="E23" s="123"/>
      <c r="F23" s="97">
        <f t="shared" si="0"/>
        <v>0</v>
      </c>
      <c r="G23" s="160"/>
      <c r="H23" s="141" t="s">
        <v>1076</v>
      </c>
      <c r="I23" s="129" t="str">
        <f>VLOOKUP(H23,Presupuesto!$B$11:$C$565,2,0)</f>
        <v>BECAS POST GRADO ECONOMIA</v>
      </c>
      <c r="J23" s="98" t="str">
        <f t="shared" si="1"/>
        <v>Posgrado</v>
      </c>
      <c r="K23" s="98" t="s">
        <v>410</v>
      </c>
      <c r="L23" s="98"/>
    </row>
    <row r="24" spans="3:12" x14ac:dyDescent="0.25">
      <c r="C24" s="140"/>
      <c r="D24" s="157"/>
      <c r="E24" s="123"/>
      <c r="F24" s="97">
        <f t="shared" si="0"/>
        <v>0</v>
      </c>
      <c r="G24" s="160"/>
      <c r="H24" s="141" t="s">
        <v>1078</v>
      </c>
      <c r="I24" s="129" t="str">
        <f>VLOOKUP(H24,Presupuesto!$B$11:$C$565,2,0)</f>
        <v>BECAS POST-GRADO DE TRABAJO SOCIAL</v>
      </c>
      <c r="J24" s="98" t="str">
        <f t="shared" si="1"/>
        <v>Posgrado</v>
      </c>
      <c r="K24" s="98" t="s">
        <v>410</v>
      </c>
      <c r="L24" s="98"/>
    </row>
    <row r="25" spans="3:12" x14ac:dyDescent="0.25">
      <c r="C25" s="140"/>
      <c r="D25" s="157"/>
      <c r="E25" s="123"/>
      <c r="F25" s="97">
        <f t="shared" si="0"/>
        <v>0</v>
      </c>
      <c r="G25" s="160"/>
      <c r="H25" s="141" t="s">
        <v>1080</v>
      </c>
      <c r="I25" s="129" t="str">
        <f>VLOOKUP(H25,Presupuesto!$B$11:$C$565,2,0)</f>
        <v>BECAS PROFESIONALIZANTES DOCENTE (PLAN DE REFORMA)</v>
      </c>
      <c r="J25" s="98" t="str">
        <f t="shared" si="1"/>
        <v>Posgrado</v>
      </c>
      <c r="K25" s="98" t="s">
        <v>410</v>
      </c>
      <c r="L25" s="98"/>
    </row>
    <row r="26" spans="3:12" x14ac:dyDescent="0.25">
      <c r="C26" s="140"/>
      <c r="D26" s="157"/>
      <c r="E26" s="123"/>
      <c r="F26" s="97">
        <f t="shared" si="0"/>
        <v>0</v>
      </c>
      <c r="G26" s="160"/>
      <c r="H26" s="141" t="s">
        <v>1082</v>
      </c>
      <c r="I26" s="129" t="str">
        <f>VLOOKUP(H26,Presupuesto!$B$11:$C$565,2,0)</f>
        <v>PRESTAMOS A ESTUDIANTES</v>
      </c>
      <c r="J26" s="98" t="str">
        <f t="shared" si="1"/>
        <v>Posgrado</v>
      </c>
      <c r="K26" s="98" t="s">
        <v>410</v>
      </c>
      <c r="L26" s="98"/>
    </row>
    <row r="27" spans="3:12" x14ac:dyDescent="0.25">
      <c r="C27" s="140"/>
      <c r="D27" s="157"/>
      <c r="E27" s="123"/>
      <c r="F27" s="97">
        <f t="shared" si="0"/>
        <v>0</v>
      </c>
      <c r="G27" s="160"/>
      <c r="H27" s="141" t="s">
        <v>1084</v>
      </c>
      <c r="I27" s="129" t="str">
        <f>VLOOKUP(H27,Presupuesto!$B$11:$C$565,2,0)</f>
        <v>BECAS TALLERES EMPLEADOS A ESTUDIANTES</v>
      </c>
      <c r="J27" s="98" t="str">
        <f t="shared" si="1"/>
        <v>Posgrado</v>
      </c>
      <c r="K27" s="98" t="s">
        <v>410</v>
      </c>
      <c r="L27" s="98"/>
    </row>
    <row r="28" spans="3:12" x14ac:dyDescent="0.25">
      <c r="C28" s="140"/>
      <c r="D28" s="157"/>
      <c r="E28" s="123"/>
      <c r="F28" s="97">
        <f t="shared" si="0"/>
        <v>0</v>
      </c>
      <c r="G28" s="160"/>
      <c r="H28" s="141" t="s">
        <v>1086</v>
      </c>
      <c r="I28" s="129" t="str">
        <f>VLOOKUP(H28,Presupuesto!$B$11:$C$565,2,0)</f>
        <v>BECAS EXTERNAS DE INVESTIGACION</v>
      </c>
      <c r="J28" s="98" t="str">
        <f t="shared" si="1"/>
        <v>Posgrado</v>
      </c>
      <c r="K28" s="98" t="s">
        <v>410</v>
      </c>
      <c r="L28" s="98"/>
    </row>
    <row r="29" spans="3:12" x14ac:dyDescent="0.25">
      <c r="C29" s="140"/>
      <c r="D29" s="157"/>
      <c r="E29" s="123"/>
      <c r="F29" s="97">
        <f t="shared" si="0"/>
        <v>0</v>
      </c>
      <c r="G29" s="160"/>
      <c r="H29" s="141" t="s">
        <v>1088</v>
      </c>
      <c r="I29" s="129" t="str">
        <f>VLOOKUP(H29,Presupuesto!$B$11:$C$565,2,0)</f>
        <v>BECAS SUSTANTIVAS DE INVESTIGACIÓN</v>
      </c>
      <c r="J29" s="98" t="str">
        <f t="shared" si="1"/>
        <v>Posgrado</v>
      </c>
      <c r="K29" s="98" t="s">
        <v>410</v>
      </c>
      <c r="L29" s="98"/>
    </row>
    <row r="30" spans="3:12" x14ac:dyDescent="0.25">
      <c r="C30" s="140"/>
      <c r="D30" s="157"/>
      <c r="E30" s="123"/>
      <c r="F30" s="97">
        <f t="shared" si="0"/>
        <v>0</v>
      </c>
      <c r="G30" s="160"/>
      <c r="H30" s="141" t="s">
        <v>1090</v>
      </c>
      <c r="I30" s="129" t="str">
        <f>VLOOKUP(H30,Presupuesto!$B$11:$C$565,2,0)</f>
        <v>BECAS DE INVEST, PARA ESTUD. DE PREGRADO</v>
      </c>
      <c r="J30" s="98" t="str">
        <f t="shared" si="1"/>
        <v>Posgrado</v>
      </c>
      <c r="K30" s="98" t="s">
        <v>410</v>
      </c>
      <c r="L30" s="98"/>
    </row>
    <row r="31" spans="3:12" x14ac:dyDescent="0.25">
      <c r="C31" s="140"/>
      <c r="D31" s="157"/>
      <c r="E31" s="123"/>
      <c r="F31" s="97">
        <f t="shared" si="0"/>
        <v>0</v>
      </c>
      <c r="G31" s="160"/>
      <c r="H31" s="141" t="s">
        <v>1092</v>
      </c>
      <c r="I31" s="129" t="str">
        <f>VLOOKUP(H31,Presupuesto!$B$11:$C$565,2,0)</f>
        <v>BECAS DE INVEST. PARA DOC.DE POST-GRADO</v>
      </c>
      <c r="J31" s="98" t="str">
        <f t="shared" si="1"/>
        <v>Posgrado</v>
      </c>
      <c r="K31" s="98" t="s">
        <v>410</v>
      </c>
      <c r="L31" s="98"/>
    </row>
    <row r="32" spans="3:12" x14ac:dyDescent="0.25">
      <c r="C32" s="140"/>
      <c r="D32" s="157"/>
      <c r="E32" s="123"/>
      <c r="F32" s="97">
        <f t="shared" si="0"/>
        <v>0</v>
      </c>
      <c r="G32" s="160"/>
      <c r="H32" s="141" t="s">
        <v>1094</v>
      </c>
      <c r="I32" s="129" t="str">
        <f>VLOOKUP(H32,Presupuesto!$B$11:$C$565,2,0)</f>
        <v>BECAS BÁSICAS DE INVESTIGACIÓN</v>
      </c>
      <c r="J32" s="98" t="str">
        <f t="shared" si="1"/>
        <v>Posgrado</v>
      </c>
      <c r="K32" s="98" t="s">
        <v>410</v>
      </c>
      <c r="L32" s="98"/>
    </row>
    <row r="33" spans="3:12" x14ac:dyDescent="0.25">
      <c r="C33" s="140"/>
      <c r="D33" s="157"/>
      <c r="E33" s="123"/>
      <c r="F33" s="97">
        <f t="shared" si="0"/>
        <v>0</v>
      </c>
      <c r="G33" s="160"/>
      <c r="H33" s="141" t="s">
        <v>1096</v>
      </c>
      <c r="I33" s="129" t="str">
        <f>VLOOKUP(H33,Presupuesto!$B$11:$C$565,2,0)</f>
        <v>BECAS RELEVO GENERACIONAL</v>
      </c>
      <c r="J33" s="98" t="str">
        <f t="shared" si="1"/>
        <v>Posgrado</v>
      </c>
      <c r="K33" s="98" t="s">
        <v>410</v>
      </c>
      <c r="L33" s="98"/>
    </row>
    <row r="34" spans="3:12" x14ac:dyDescent="0.25">
      <c r="C34" s="140"/>
      <c r="D34" s="157"/>
      <c r="E34" s="123"/>
      <c r="F34" s="97">
        <f t="shared" si="0"/>
        <v>0</v>
      </c>
      <c r="G34" s="160"/>
      <c r="H34" s="141" t="s">
        <v>1098</v>
      </c>
      <c r="I34" s="129" t="str">
        <f>VLOOKUP(H34,Presupuesto!$B$11:$C$565,2,0)</f>
        <v>BECAS DE EQUIDAD</v>
      </c>
      <c r="J34" s="98" t="str">
        <f t="shared" si="1"/>
        <v>Posgrado</v>
      </c>
      <c r="K34" s="98" t="s">
        <v>410</v>
      </c>
      <c r="L34" s="98"/>
    </row>
    <row r="35" spans="3:12" x14ac:dyDescent="0.25">
      <c r="C35" s="140"/>
      <c r="D35" s="157"/>
      <c r="E35" s="123"/>
      <c r="F35" s="97">
        <f t="shared" si="0"/>
        <v>0</v>
      </c>
      <c r="G35" s="160"/>
      <c r="H35" s="141" t="s">
        <v>1100</v>
      </c>
      <c r="I35" s="129" t="str">
        <f>VLOOKUP(H35,Presupuesto!$B$11:$C$565,2,0)</f>
        <v>PREMIOS AL INVESTIGADOR</v>
      </c>
      <c r="J35" s="98" t="str">
        <f t="shared" si="1"/>
        <v>Posgrado</v>
      </c>
      <c r="K35" s="98" t="s">
        <v>410</v>
      </c>
      <c r="L35" s="98"/>
    </row>
    <row r="36" spans="3:12" x14ac:dyDescent="0.25">
      <c r="C36" s="140"/>
      <c r="D36" s="157"/>
      <c r="E36" s="123"/>
      <c r="F36" s="97">
        <f t="shared" si="0"/>
        <v>0</v>
      </c>
      <c r="G36" s="160"/>
      <c r="H36" s="141" t="s">
        <v>1102</v>
      </c>
      <c r="I36" s="129" t="str">
        <f>VLOOKUP(H36,Presupuesto!$B$11:$C$565,2,0)</f>
        <v>BECAS DE INV. PARA ESTUDIANTES DE POSTGRADO</v>
      </c>
      <c r="J36" s="98" t="str">
        <f t="shared" si="1"/>
        <v>Posgrado</v>
      </c>
      <c r="K36" s="98" t="s">
        <v>410</v>
      </c>
      <c r="L36" s="98"/>
    </row>
    <row r="37" spans="3:12" x14ac:dyDescent="0.25">
      <c r="C37" s="140"/>
      <c r="D37" s="157"/>
      <c r="E37" s="123"/>
      <c r="F37" s="97">
        <f t="shared" si="0"/>
        <v>0</v>
      </c>
      <c r="G37" s="160"/>
      <c r="H37" s="141" t="s">
        <v>1104</v>
      </c>
      <c r="I37" s="129" t="str">
        <f>VLOOKUP(H37,Presupuesto!$B$11:$C$565,2,0)</f>
        <v>Becas Especiales de Investigación</v>
      </c>
      <c r="J37" s="98" t="str">
        <f t="shared" si="1"/>
        <v>Posgrado</v>
      </c>
      <c r="K37" s="98" t="s">
        <v>410</v>
      </c>
      <c r="L37" s="98"/>
    </row>
    <row r="38" spans="3:12" ht="15.75" thickBot="1" x14ac:dyDescent="0.3">
      <c r="C38" s="146"/>
      <c r="D38" s="221"/>
      <c r="E38" s="103"/>
      <c r="F38" s="105">
        <f t="shared" si="0"/>
        <v>0</v>
      </c>
      <c r="G38" s="161"/>
      <c r="H38" s="147"/>
      <c r="I38" s="131" t="e">
        <f>VLOOKUP(H38,Presupuesto!$B$11:$C$565,2,0)</f>
        <v>#N/A</v>
      </c>
      <c r="J38" s="106" t="str">
        <f t="shared" ref="J38" si="2">$J$17</f>
        <v>Posgrado</v>
      </c>
      <c r="K38" s="124" t="s">
        <v>392</v>
      </c>
      <c r="L38" s="124"/>
    </row>
    <row r="39" spans="3:12" x14ac:dyDescent="0.25">
      <c r="F39" s="90"/>
      <c r="G39" s="89"/>
      <c r="H39" s="90"/>
      <c r="I39" s="90"/>
    </row>
    <row r="40" spans="3:12" ht="15.75" thickBot="1" x14ac:dyDescent="0.3"/>
    <row r="41" spans="3:12" ht="15.75" thickBot="1" x14ac:dyDescent="0.3">
      <c r="C41" s="156" t="s">
        <v>53</v>
      </c>
      <c r="D41" s="372">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1" t="s">
        <v>390</v>
      </c>
      <c r="D44" s="368"/>
      <c r="E44" s="93"/>
      <c r="F44" s="93"/>
      <c r="G44" s="93"/>
      <c r="H44" s="76"/>
      <c r="I44" s="76"/>
      <c r="J44" s="76"/>
      <c r="K44" s="112"/>
    </row>
    <row r="45" spans="3:12" ht="18.75" x14ac:dyDescent="0.25">
      <c r="C45" s="209"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3"/>
      <c r="F45" s="93"/>
      <c r="G45" s="93"/>
      <c r="H45" s="76"/>
      <c r="I45" s="76"/>
      <c r="J45" s="76"/>
      <c r="K45" s="112"/>
    </row>
    <row r="46" spans="3:12" ht="15.75" thickBot="1" x14ac:dyDescent="0.3">
      <c r="F46" s="93"/>
      <c r="G46" s="76"/>
      <c r="H46" s="76"/>
      <c r="I46" s="76"/>
    </row>
    <row r="47" spans="3:12" ht="30.75" thickBot="1" x14ac:dyDescent="0.3">
      <c r="C47" s="128" t="s">
        <v>44</v>
      </c>
      <c r="D47" s="133" t="s">
        <v>55</v>
      </c>
      <c r="E47" s="135" t="s">
        <v>57</v>
      </c>
      <c r="F47" s="134" t="s">
        <v>27</v>
      </c>
      <c r="G47" s="132" t="s">
        <v>130</v>
      </c>
      <c r="H47" s="135" t="s">
        <v>46</v>
      </c>
      <c r="I47" s="132" t="s">
        <v>131</v>
      </c>
      <c r="J47" s="132" t="s">
        <v>408</v>
      </c>
      <c r="K47" s="132" t="s">
        <v>409</v>
      </c>
      <c r="L47" s="132" t="s">
        <v>463</v>
      </c>
    </row>
    <row r="48" spans="3:12" x14ac:dyDescent="0.25">
      <c r="C48" s="140"/>
      <c r="D48" s="157"/>
      <c r="E48" s="115"/>
      <c r="F48" s="97">
        <f t="shared" ref="F48:F69" si="3">D48*E48</f>
        <v>0</v>
      </c>
      <c r="G48" s="160"/>
      <c r="H48" s="141" t="s">
        <v>1064</v>
      </c>
      <c r="I48" s="129" t="str">
        <f>VLOOKUP(H48,Presupuesto!$B$11:$C$565,2,0)</f>
        <v>BECAS</v>
      </c>
      <c r="J48" s="217" t="s">
        <v>1452</v>
      </c>
      <c r="K48" s="98" t="s">
        <v>392</v>
      </c>
      <c r="L48" s="98"/>
    </row>
    <row r="49" spans="3:12" x14ac:dyDescent="0.25">
      <c r="C49" s="140"/>
      <c r="D49" s="157"/>
      <c r="E49" s="123"/>
      <c r="F49" s="97">
        <f t="shared" si="3"/>
        <v>0</v>
      </c>
      <c r="G49" s="160"/>
      <c r="H49" s="141" t="s">
        <v>1066</v>
      </c>
      <c r="I49" s="129" t="str">
        <f>VLOOKUP(H49,Presupuesto!$B$11:$C$565,2,0)</f>
        <v>BECAS ESTUDIANTES DE PREGRADO (PLAN REFORMA)</v>
      </c>
      <c r="J49" s="98" t="str">
        <f>$J$48</f>
        <v>Posgrado</v>
      </c>
      <c r="K49" s="98" t="s">
        <v>410</v>
      </c>
      <c r="L49" s="98"/>
    </row>
    <row r="50" spans="3:12" x14ac:dyDescent="0.25">
      <c r="C50" s="140"/>
      <c r="D50" s="157"/>
      <c r="E50" s="123"/>
      <c r="F50" s="97">
        <f t="shared" si="3"/>
        <v>0</v>
      </c>
      <c r="G50" s="160"/>
      <c r="H50" s="141" t="s">
        <v>1068</v>
      </c>
      <c r="I50" s="129" t="str">
        <f>VLOOKUP(H50,Presupuesto!$B$11:$C$565,2,0)</f>
        <v>BECAS CONVENIO MINISTERIO SALUD -IHSS-UNAH</v>
      </c>
      <c r="J50" s="98" t="str">
        <f t="shared" ref="J50:J69" si="4">$J$48</f>
        <v>Posgrado</v>
      </c>
      <c r="K50" s="98" t="s">
        <v>410</v>
      </c>
      <c r="L50" s="98"/>
    </row>
    <row r="51" spans="3:12" x14ac:dyDescent="0.25">
      <c r="C51" s="140"/>
      <c r="D51" s="157"/>
      <c r="E51" s="123"/>
      <c r="F51" s="97">
        <f t="shared" si="3"/>
        <v>0</v>
      </c>
      <c r="G51" s="160"/>
      <c r="H51" s="141" t="s">
        <v>1070</v>
      </c>
      <c r="I51" s="129" t="str">
        <f>VLOOKUP(H51,Presupuesto!$B$11:$C$565,2,0)</f>
        <v>BECAS DE ACTUALIZACION Y CAPACITACION DOCENTE</v>
      </c>
      <c r="J51" s="98" t="str">
        <f t="shared" si="4"/>
        <v>Posgrado</v>
      </c>
      <c r="K51" s="98" t="s">
        <v>410</v>
      </c>
      <c r="L51" s="98"/>
    </row>
    <row r="52" spans="3:12" x14ac:dyDescent="0.25">
      <c r="C52" s="140"/>
      <c r="D52" s="157"/>
      <c r="E52" s="123"/>
      <c r="F52" s="97">
        <f t="shared" si="3"/>
        <v>0</v>
      </c>
      <c r="G52" s="160"/>
      <c r="H52" s="141" t="s">
        <v>1072</v>
      </c>
      <c r="I52" s="129" t="str">
        <f>VLOOKUP(H52,Presupuesto!$B$11:$C$565,2,0)</f>
        <v>BECAS EXCELENCIA ACADEMICA</v>
      </c>
      <c r="J52" s="98" t="str">
        <f t="shared" si="4"/>
        <v>Posgrado</v>
      </c>
      <c r="K52" s="98" t="s">
        <v>410</v>
      </c>
      <c r="L52" s="98"/>
    </row>
    <row r="53" spans="3:12" x14ac:dyDescent="0.25">
      <c r="C53" s="140"/>
      <c r="D53" s="157"/>
      <c r="E53" s="123"/>
      <c r="F53" s="97">
        <f t="shared" si="3"/>
        <v>0</v>
      </c>
      <c r="G53" s="160"/>
      <c r="H53" s="141" t="s">
        <v>1074</v>
      </c>
      <c r="I53" s="129" t="str">
        <f>VLOOKUP(H53,Presupuesto!$B$11:$C$565,2,0)</f>
        <v>BECAS PARA HIJOS DE LOS TRABAJADORES</v>
      </c>
      <c r="J53" s="98" t="str">
        <f t="shared" si="4"/>
        <v>Posgrado</v>
      </c>
      <c r="K53" s="98" t="s">
        <v>399</v>
      </c>
      <c r="L53" s="98"/>
    </row>
    <row r="54" spans="3:12" x14ac:dyDescent="0.25">
      <c r="C54" s="140"/>
      <c r="D54" s="157"/>
      <c r="E54" s="123"/>
      <c r="F54" s="97">
        <f t="shared" si="3"/>
        <v>0</v>
      </c>
      <c r="G54" s="160"/>
      <c r="H54" s="141" t="s">
        <v>1076</v>
      </c>
      <c r="I54" s="129" t="str">
        <f>VLOOKUP(H54,Presupuesto!$B$11:$C$565,2,0)</f>
        <v>BECAS POST GRADO ECONOMIA</v>
      </c>
      <c r="J54" s="98" t="str">
        <f t="shared" si="4"/>
        <v>Posgrado</v>
      </c>
      <c r="K54" s="98" t="s">
        <v>410</v>
      </c>
      <c r="L54" s="98"/>
    </row>
    <row r="55" spans="3:12" x14ac:dyDescent="0.25">
      <c r="C55" s="140"/>
      <c r="D55" s="157"/>
      <c r="E55" s="123"/>
      <c r="F55" s="97">
        <f t="shared" si="3"/>
        <v>0</v>
      </c>
      <c r="G55" s="160"/>
      <c r="H55" s="141" t="s">
        <v>1078</v>
      </c>
      <c r="I55" s="129" t="str">
        <f>VLOOKUP(H55,Presupuesto!$B$11:$C$565,2,0)</f>
        <v>BECAS POST-GRADO DE TRABAJO SOCIAL</v>
      </c>
      <c r="J55" s="98" t="str">
        <f t="shared" si="4"/>
        <v>Posgrado</v>
      </c>
      <c r="K55" s="98" t="s">
        <v>410</v>
      </c>
      <c r="L55" s="98"/>
    </row>
    <row r="56" spans="3:12" x14ac:dyDescent="0.25">
      <c r="C56" s="140"/>
      <c r="D56" s="157"/>
      <c r="E56" s="123"/>
      <c r="F56" s="97">
        <f t="shared" si="3"/>
        <v>0</v>
      </c>
      <c r="G56" s="160"/>
      <c r="H56" s="141" t="s">
        <v>1080</v>
      </c>
      <c r="I56" s="129" t="str">
        <f>VLOOKUP(H56,Presupuesto!$B$11:$C$565,2,0)</f>
        <v>BECAS PROFESIONALIZANTES DOCENTE (PLAN DE REFORMA)</v>
      </c>
      <c r="J56" s="98" t="str">
        <f t="shared" si="4"/>
        <v>Posgrado</v>
      </c>
      <c r="K56" s="98" t="s">
        <v>410</v>
      </c>
      <c r="L56" s="98"/>
    </row>
    <row r="57" spans="3:12" x14ac:dyDescent="0.25">
      <c r="C57" s="140"/>
      <c r="D57" s="157"/>
      <c r="E57" s="123"/>
      <c r="F57" s="97">
        <f t="shared" si="3"/>
        <v>0</v>
      </c>
      <c r="G57" s="160"/>
      <c r="H57" s="141" t="s">
        <v>1082</v>
      </c>
      <c r="I57" s="129" t="str">
        <f>VLOOKUP(H57,Presupuesto!$B$11:$C$565,2,0)</f>
        <v>PRESTAMOS A ESTUDIANTES</v>
      </c>
      <c r="J57" s="98" t="str">
        <f t="shared" si="4"/>
        <v>Posgrado</v>
      </c>
      <c r="K57" s="98" t="s">
        <v>410</v>
      </c>
      <c r="L57" s="98"/>
    </row>
    <row r="58" spans="3:12" x14ac:dyDescent="0.25">
      <c r="C58" s="140"/>
      <c r="D58" s="157"/>
      <c r="E58" s="123"/>
      <c r="F58" s="97">
        <f t="shared" si="3"/>
        <v>0</v>
      </c>
      <c r="G58" s="160"/>
      <c r="H58" s="141" t="s">
        <v>1084</v>
      </c>
      <c r="I58" s="129" t="str">
        <f>VLOOKUP(H58,Presupuesto!$B$11:$C$565,2,0)</f>
        <v>BECAS TALLERES EMPLEADOS A ESTUDIANTES</v>
      </c>
      <c r="J58" s="98" t="str">
        <f t="shared" si="4"/>
        <v>Posgrado</v>
      </c>
      <c r="K58" s="98" t="s">
        <v>410</v>
      </c>
      <c r="L58" s="98"/>
    </row>
    <row r="59" spans="3:12" x14ac:dyDescent="0.25">
      <c r="C59" s="140"/>
      <c r="D59" s="157"/>
      <c r="E59" s="123"/>
      <c r="F59" s="97">
        <f t="shared" si="3"/>
        <v>0</v>
      </c>
      <c r="G59" s="160"/>
      <c r="H59" s="141" t="s">
        <v>1086</v>
      </c>
      <c r="I59" s="129" t="str">
        <f>VLOOKUP(H59,Presupuesto!$B$11:$C$565,2,0)</f>
        <v>BECAS EXTERNAS DE INVESTIGACION</v>
      </c>
      <c r="J59" s="98" t="str">
        <f t="shared" si="4"/>
        <v>Posgrado</v>
      </c>
      <c r="K59" s="98" t="s">
        <v>410</v>
      </c>
      <c r="L59" s="98"/>
    </row>
    <row r="60" spans="3:12" x14ac:dyDescent="0.25">
      <c r="C60" s="140"/>
      <c r="D60" s="157"/>
      <c r="E60" s="123"/>
      <c r="F60" s="97">
        <f t="shared" si="3"/>
        <v>0</v>
      </c>
      <c r="G60" s="160"/>
      <c r="H60" s="141" t="s">
        <v>1088</v>
      </c>
      <c r="I60" s="129" t="str">
        <f>VLOOKUP(H60,Presupuesto!$B$11:$C$565,2,0)</f>
        <v>BECAS SUSTANTIVAS DE INVESTIGACIÓN</v>
      </c>
      <c r="J60" s="98" t="str">
        <f t="shared" si="4"/>
        <v>Posgrado</v>
      </c>
      <c r="K60" s="98" t="s">
        <v>410</v>
      </c>
      <c r="L60" s="98"/>
    </row>
    <row r="61" spans="3:12" x14ac:dyDescent="0.25">
      <c r="C61" s="140"/>
      <c r="D61" s="157"/>
      <c r="E61" s="123"/>
      <c r="F61" s="97">
        <f t="shared" si="3"/>
        <v>0</v>
      </c>
      <c r="G61" s="160"/>
      <c r="H61" s="141" t="s">
        <v>1090</v>
      </c>
      <c r="I61" s="129" t="str">
        <f>VLOOKUP(H61,Presupuesto!$B$11:$C$565,2,0)</f>
        <v>BECAS DE INVEST, PARA ESTUD. DE PREGRADO</v>
      </c>
      <c r="J61" s="98" t="str">
        <f t="shared" si="4"/>
        <v>Posgrado</v>
      </c>
      <c r="K61" s="98" t="s">
        <v>410</v>
      </c>
      <c r="L61" s="98"/>
    </row>
    <row r="62" spans="3:12" x14ac:dyDescent="0.25">
      <c r="C62" s="140"/>
      <c r="D62" s="157"/>
      <c r="E62" s="123"/>
      <c r="F62" s="97">
        <f t="shared" si="3"/>
        <v>0</v>
      </c>
      <c r="G62" s="160"/>
      <c r="H62" s="141" t="s">
        <v>1092</v>
      </c>
      <c r="I62" s="129" t="str">
        <f>VLOOKUP(H62,Presupuesto!$B$11:$C$565,2,0)</f>
        <v>BECAS DE INVEST. PARA DOC.DE POST-GRADO</v>
      </c>
      <c r="J62" s="98" t="str">
        <f t="shared" si="4"/>
        <v>Posgrado</v>
      </c>
      <c r="K62" s="98" t="s">
        <v>410</v>
      </c>
      <c r="L62" s="98"/>
    </row>
    <row r="63" spans="3:12" x14ac:dyDescent="0.25">
      <c r="C63" s="140"/>
      <c r="D63" s="157"/>
      <c r="E63" s="123"/>
      <c r="F63" s="97">
        <f t="shared" si="3"/>
        <v>0</v>
      </c>
      <c r="G63" s="160"/>
      <c r="H63" s="141" t="s">
        <v>1094</v>
      </c>
      <c r="I63" s="129" t="str">
        <f>VLOOKUP(H63,Presupuesto!$B$11:$C$565,2,0)</f>
        <v>BECAS BÁSICAS DE INVESTIGACIÓN</v>
      </c>
      <c r="J63" s="98" t="str">
        <f t="shared" si="4"/>
        <v>Posgrado</v>
      </c>
      <c r="K63" s="98" t="s">
        <v>410</v>
      </c>
      <c r="L63" s="98"/>
    </row>
    <row r="64" spans="3:12" x14ac:dyDescent="0.25">
      <c r="C64" s="140"/>
      <c r="D64" s="157"/>
      <c r="E64" s="123"/>
      <c r="F64" s="97">
        <f t="shared" si="3"/>
        <v>0</v>
      </c>
      <c r="G64" s="160"/>
      <c r="H64" s="141" t="s">
        <v>1096</v>
      </c>
      <c r="I64" s="129" t="str">
        <f>VLOOKUP(H64,Presupuesto!$B$11:$C$565,2,0)</f>
        <v>BECAS RELEVO GENERACIONAL</v>
      </c>
      <c r="J64" s="98" t="str">
        <f t="shared" si="4"/>
        <v>Posgrado</v>
      </c>
      <c r="K64" s="98" t="s">
        <v>410</v>
      </c>
      <c r="L64" s="98"/>
    </row>
    <row r="65" spans="3:12" x14ac:dyDescent="0.25">
      <c r="C65" s="140"/>
      <c r="D65" s="157"/>
      <c r="E65" s="123"/>
      <c r="F65" s="97">
        <f t="shared" si="3"/>
        <v>0</v>
      </c>
      <c r="G65" s="160"/>
      <c r="H65" s="141" t="s">
        <v>1098</v>
      </c>
      <c r="I65" s="129" t="str">
        <f>VLOOKUP(H65,Presupuesto!$B$11:$C$565,2,0)</f>
        <v>BECAS DE EQUIDAD</v>
      </c>
      <c r="J65" s="98" t="str">
        <f t="shared" si="4"/>
        <v>Posgrado</v>
      </c>
      <c r="K65" s="98" t="s">
        <v>410</v>
      </c>
      <c r="L65" s="98"/>
    </row>
    <row r="66" spans="3:12" x14ac:dyDescent="0.25">
      <c r="C66" s="140"/>
      <c r="D66" s="157"/>
      <c r="E66" s="123"/>
      <c r="F66" s="97">
        <f t="shared" si="3"/>
        <v>0</v>
      </c>
      <c r="G66" s="160"/>
      <c r="H66" s="141" t="s">
        <v>1100</v>
      </c>
      <c r="I66" s="129" t="str">
        <f>VLOOKUP(H66,Presupuesto!$B$11:$C$565,2,0)</f>
        <v>PREMIOS AL INVESTIGADOR</v>
      </c>
      <c r="J66" s="98" t="str">
        <f t="shared" si="4"/>
        <v>Posgrado</v>
      </c>
      <c r="K66" s="98" t="s">
        <v>410</v>
      </c>
      <c r="L66" s="98"/>
    </row>
    <row r="67" spans="3:12" x14ac:dyDescent="0.25">
      <c r="C67" s="140"/>
      <c r="D67" s="157"/>
      <c r="E67" s="123"/>
      <c r="F67" s="97">
        <f t="shared" si="3"/>
        <v>0</v>
      </c>
      <c r="G67" s="160"/>
      <c r="H67" s="141" t="s">
        <v>1102</v>
      </c>
      <c r="I67" s="129" t="str">
        <f>VLOOKUP(H67,Presupuesto!$B$11:$C$565,2,0)</f>
        <v>BECAS DE INV. PARA ESTUDIANTES DE POSTGRADO</v>
      </c>
      <c r="J67" s="98" t="str">
        <f t="shared" si="4"/>
        <v>Posgrado</v>
      </c>
      <c r="K67" s="98" t="s">
        <v>410</v>
      </c>
      <c r="L67" s="98"/>
    </row>
    <row r="68" spans="3:12" x14ac:dyDescent="0.25">
      <c r="C68" s="140"/>
      <c r="D68" s="157"/>
      <c r="E68" s="123"/>
      <c r="F68" s="97">
        <f t="shared" si="3"/>
        <v>0</v>
      </c>
      <c r="G68" s="160"/>
      <c r="H68" s="141" t="s">
        <v>1104</v>
      </c>
      <c r="I68" s="129" t="str">
        <f>VLOOKUP(H68,Presupuesto!$B$11:$C$565,2,0)</f>
        <v>Becas Especiales de Investigación</v>
      </c>
      <c r="J68" s="98" t="str">
        <f t="shared" si="4"/>
        <v>Posgrado</v>
      </c>
      <c r="K68" s="98" t="s">
        <v>410</v>
      </c>
      <c r="L68" s="98"/>
    </row>
    <row r="69" spans="3:12" ht="15.75" thickBot="1" x14ac:dyDescent="0.3">
      <c r="C69" s="146"/>
      <c r="D69" s="221"/>
      <c r="E69" s="103"/>
      <c r="F69" s="105">
        <f t="shared" si="3"/>
        <v>0</v>
      </c>
      <c r="G69" s="161"/>
      <c r="H69" s="147"/>
      <c r="I69" s="131" t="e">
        <f>VLOOKUP(H69,Presupuesto!$B$11:$C$565,2,0)</f>
        <v>#N/A</v>
      </c>
      <c r="J69" s="106" t="str">
        <f t="shared" si="4"/>
        <v>Posgrado</v>
      </c>
      <c r="K69" s="124" t="s">
        <v>392</v>
      </c>
      <c r="L69" s="124"/>
    </row>
    <row r="71" spans="3:12" ht="15.75" thickBot="1" x14ac:dyDescent="0.3"/>
    <row r="72" spans="3:12" ht="15.75" thickBot="1" x14ac:dyDescent="0.3">
      <c r="C72" s="156" t="s">
        <v>53</v>
      </c>
      <c r="D72" s="372">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1" t="s">
        <v>390</v>
      </c>
      <c r="D75" s="368"/>
      <c r="E75" s="93"/>
      <c r="F75" s="93"/>
      <c r="G75" s="93"/>
      <c r="H75" s="76"/>
      <c r="I75" s="76"/>
      <c r="J75" s="76"/>
      <c r="K75" s="112"/>
    </row>
    <row r="76" spans="3:12" ht="18.75" x14ac:dyDescent="0.25">
      <c r="C76" s="209"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3"/>
      <c r="F76" s="93"/>
      <c r="G76" s="93"/>
      <c r="H76" s="76"/>
      <c r="I76" s="76"/>
      <c r="J76" s="76"/>
      <c r="K76" s="112"/>
    </row>
    <row r="77" spans="3:12" ht="15.75" thickBot="1" x14ac:dyDescent="0.3">
      <c r="F77" s="93"/>
      <c r="G77" s="76"/>
      <c r="H77" s="76"/>
      <c r="I77" s="76"/>
    </row>
    <row r="78" spans="3:12" ht="30.75" thickBot="1" x14ac:dyDescent="0.3">
      <c r="C78" s="128" t="s">
        <v>44</v>
      </c>
      <c r="D78" s="133" t="s">
        <v>55</v>
      </c>
      <c r="E78" s="135" t="s">
        <v>57</v>
      </c>
      <c r="F78" s="134" t="s">
        <v>27</v>
      </c>
      <c r="G78" s="132" t="s">
        <v>130</v>
      </c>
      <c r="H78" s="135" t="s">
        <v>46</v>
      </c>
      <c r="I78" s="132" t="s">
        <v>131</v>
      </c>
      <c r="J78" s="132" t="s">
        <v>408</v>
      </c>
      <c r="K78" s="132" t="s">
        <v>409</v>
      </c>
      <c r="L78" s="132" t="s">
        <v>463</v>
      </c>
    </row>
    <row r="79" spans="3:12" x14ac:dyDescent="0.25">
      <c r="C79" s="140"/>
      <c r="D79" s="157"/>
      <c r="E79" s="115"/>
      <c r="F79" s="97">
        <f t="shared" ref="F79:F100" si="5">D79*E79</f>
        <v>0</v>
      </c>
      <c r="G79" s="160"/>
      <c r="H79" s="141" t="s">
        <v>1064</v>
      </c>
      <c r="I79" s="129" t="str">
        <f>VLOOKUP(H79,Presupuesto!$B$11:$C$565,2,0)</f>
        <v>BECAS</v>
      </c>
      <c r="J79" s="217" t="s">
        <v>1452</v>
      </c>
      <c r="K79" s="98" t="s">
        <v>392</v>
      </c>
      <c r="L79" s="98"/>
    </row>
    <row r="80" spans="3:12" x14ac:dyDescent="0.25">
      <c r="C80" s="140"/>
      <c r="D80" s="157"/>
      <c r="E80" s="123"/>
      <c r="F80" s="97">
        <f t="shared" si="5"/>
        <v>0</v>
      </c>
      <c r="G80" s="160"/>
      <c r="H80" s="141" t="s">
        <v>1066</v>
      </c>
      <c r="I80" s="129" t="str">
        <f>VLOOKUP(H80,Presupuesto!$B$11:$C$565,2,0)</f>
        <v>BECAS ESTUDIANTES DE PREGRADO (PLAN REFORMA)</v>
      </c>
      <c r="J80" s="98" t="str">
        <f>$J$79</f>
        <v>Posgrado</v>
      </c>
      <c r="K80" s="98" t="s">
        <v>410</v>
      </c>
      <c r="L80" s="98"/>
    </row>
    <row r="81" spans="3:12" x14ac:dyDescent="0.25">
      <c r="C81" s="140"/>
      <c r="D81" s="157"/>
      <c r="E81" s="123"/>
      <c r="F81" s="97">
        <f t="shared" si="5"/>
        <v>0</v>
      </c>
      <c r="G81" s="160"/>
      <c r="H81" s="141" t="s">
        <v>1068</v>
      </c>
      <c r="I81" s="129" t="str">
        <f>VLOOKUP(H81,Presupuesto!$B$11:$C$565,2,0)</f>
        <v>BECAS CONVENIO MINISTERIO SALUD -IHSS-UNAH</v>
      </c>
      <c r="J81" s="98" t="str">
        <f t="shared" ref="J81:J100" si="6">$J$79</f>
        <v>Posgrado</v>
      </c>
      <c r="K81" s="98" t="s">
        <v>410</v>
      </c>
      <c r="L81" s="98"/>
    </row>
    <row r="82" spans="3:12" x14ac:dyDescent="0.25">
      <c r="C82" s="140"/>
      <c r="D82" s="157"/>
      <c r="E82" s="123"/>
      <c r="F82" s="97">
        <f t="shared" si="5"/>
        <v>0</v>
      </c>
      <c r="G82" s="160"/>
      <c r="H82" s="141" t="s">
        <v>1070</v>
      </c>
      <c r="I82" s="129" t="str">
        <f>VLOOKUP(H82,Presupuesto!$B$11:$C$565,2,0)</f>
        <v>BECAS DE ACTUALIZACION Y CAPACITACION DOCENTE</v>
      </c>
      <c r="J82" s="98" t="str">
        <f t="shared" si="6"/>
        <v>Posgrado</v>
      </c>
      <c r="K82" s="98" t="s">
        <v>410</v>
      </c>
      <c r="L82" s="98"/>
    </row>
    <row r="83" spans="3:12" x14ac:dyDescent="0.25">
      <c r="C83" s="140"/>
      <c r="D83" s="157"/>
      <c r="E83" s="123"/>
      <c r="F83" s="97">
        <f t="shared" si="5"/>
        <v>0</v>
      </c>
      <c r="G83" s="160"/>
      <c r="H83" s="141" t="s">
        <v>1072</v>
      </c>
      <c r="I83" s="129" t="str">
        <f>VLOOKUP(H83,Presupuesto!$B$11:$C$565,2,0)</f>
        <v>BECAS EXCELENCIA ACADEMICA</v>
      </c>
      <c r="J83" s="98" t="str">
        <f t="shared" si="6"/>
        <v>Posgrado</v>
      </c>
      <c r="K83" s="98" t="s">
        <v>410</v>
      </c>
      <c r="L83" s="98"/>
    </row>
    <row r="84" spans="3:12" x14ac:dyDescent="0.25">
      <c r="C84" s="140"/>
      <c r="D84" s="157"/>
      <c r="E84" s="123"/>
      <c r="F84" s="97">
        <f t="shared" si="5"/>
        <v>0</v>
      </c>
      <c r="G84" s="160"/>
      <c r="H84" s="141" t="s">
        <v>1074</v>
      </c>
      <c r="I84" s="129" t="str">
        <f>VLOOKUP(H84,Presupuesto!$B$11:$C$565,2,0)</f>
        <v>BECAS PARA HIJOS DE LOS TRABAJADORES</v>
      </c>
      <c r="J84" s="98" t="str">
        <f t="shared" si="6"/>
        <v>Posgrado</v>
      </c>
      <c r="K84" s="98" t="s">
        <v>399</v>
      </c>
      <c r="L84" s="98"/>
    </row>
    <row r="85" spans="3:12" x14ac:dyDescent="0.25">
      <c r="C85" s="140"/>
      <c r="D85" s="157"/>
      <c r="E85" s="123"/>
      <c r="F85" s="97">
        <f t="shared" si="5"/>
        <v>0</v>
      </c>
      <c r="G85" s="160"/>
      <c r="H85" s="141" t="s">
        <v>1076</v>
      </c>
      <c r="I85" s="129" t="str">
        <f>VLOOKUP(H85,Presupuesto!$B$11:$C$565,2,0)</f>
        <v>BECAS POST GRADO ECONOMIA</v>
      </c>
      <c r="J85" s="98" t="str">
        <f t="shared" si="6"/>
        <v>Posgrado</v>
      </c>
      <c r="K85" s="98" t="s">
        <v>410</v>
      </c>
      <c r="L85" s="98"/>
    </row>
    <row r="86" spans="3:12" x14ac:dyDescent="0.25">
      <c r="C86" s="140"/>
      <c r="D86" s="157"/>
      <c r="E86" s="123"/>
      <c r="F86" s="97">
        <f t="shared" si="5"/>
        <v>0</v>
      </c>
      <c r="G86" s="160"/>
      <c r="H86" s="141" t="s">
        <v>1078</v>
      </c>
      <c r="I86" s="129" t="str">
        <f>VLOOKUP(H86,Presupuesto!$B$11:$C$565,2,0)</f>
        <v>BECAS POST-GRADO DE TRABAJO SOCIAL</v>
      </c>
      <c r="J86" s="98" t="str">
        <f t="shared" si="6"/>
        <v>Posgrado</v>
      </c>
      <c r="K86" s="98" t="s">
        <v>410</v>
      </c>
      <c r="L86" s="98"/>
    </row>
    <row r="87" spans="3:12" x14ac:dyDescent="0.25">
      <c r="C87" s="140"/>
      <c r="D87" s="157"/>
      <c r="E87" s="123"/>
      <c r="F87" s="97">
        <f t="shared" si="5"/>
        <v>0</v>
      </c>
      <c r="G87" s="160"/>
      <c r="H87" s="141" t="s">
        <v>1080</v>
      </c>
      <c r="I87" s="129" t="str">
        <f>VLOOKUP(H87,Presupuesto!$B$11:$C$565,2,0)</f>
        <v>BECAS PROFESIONALIZANTES DOCENTE (PLAN DE REFORMA)</v>
      </c>
      <c r="J87" s="98" t="str">
        <f t="shared" si="6"/>
        <v>Posgrado</v>
      </c>
      <c r="K87" s="98" t="s">
        <v>410</v>
      </c>
      <c r="L87" s="98"/>
    </row>
    <row r="88" spans="3:12" x14ac:dyDescent="0.25">
      <c r="C88" s="140"/>
      <c r="D88" s="157"/>
      <c r="E88" s="123"/>
      <c r="F88" s="97">
        <f t="shared" si="5"/>
        <v>0</v>
      </c>
      <c r="G88" s="160"/>
      <c r="H88" s="141" t="s">
        <v>1082</v>
      </c>
      <c r="I88" s="129" t="str">
        <f>VLOOKUP(H88,Presupuesto!$B$11:$C$565,2,0)</f>
        <v>PRESTAMOS A ESTUDIANTES</v>
      </c>
      <c r="J88" s="98" t="str">
        <f t="shared" si="6"/>
        <v>Posgrado</v>
      </c>
      <c r="K88" s="98" t="s">
        <v>410</v>
      </c>
      <c r="L88" s="98"/>
    </row>
    <row r="89" spans="3:12" x14ac:dyDescent="0.25">
      <c r="C89" s="140"/>
      <c r="D89" s="157"/>
      <c r="E89" s="123"/>
      <c r="F89" s="97">
        <f t="shared" si="5"/>
        <v>0</v>
      </c>
      <c r="G89" s="160"/>
      <c r="H89" s="141" t="s">
        <v>1084</v>
      </c>
      <c r="I89" s="129" t="str">
        <f>VLOOKUP(H89,Presupuesto!$B$11:$C$565,2,0)</f>
        <v>BECAS TALLERES EMPLEADOS A ESTUDIANTES</v>
      </c>
      <c r="J89" s="98" t="str">
        <f t="shared" si="6"/>
        <v>Posgrado</v>
      </c>
      <c r="K89" s="98" t="s">
        <v>410</v>
      </c>
      <c r="L89" s="98"/>
    </row>
    <row r="90" spans="3:12" x14ac:dyDescent="0.25">
      <c r="C90" s="140"/>
      <c r="D90" s="157"/>
      <c r="E90" s="123"/>
      <c r="F90" s="97">
        <f t="shared" si="5"/>
        <v>0</v>
      </c>
      <c r="G90" s="160"/>
      <c r="H90" s="141" t="s">
        <v>1086</v>
      </c>
      <c r="I90" s="129" t="str">
        <f>VLOOKUP(H90,Presupuesto!$B$11:$C$565,2,0)</f>
        <v>BECAS EXTERNAS DE INVESTIGACION</v>
      </c>
      <c r="J90" s="98" t="str">
        <f t="shared" si="6"/>
        <v>Posgrado</v>
      </c>
      <c r="K90" s="98" t="s">
        <v>410</v>
      </c>
      <c r="L90" s="98"/>
    </row>
    <row r="91" spans="3:12" x14ac:dyDescent="0.25">
      <c r="C91" s="140"/>
      <c r="D91" s="157"/>
      <c r="E91" s="123"/>
      <c r="F91" s="97">
        <f t="shared" si="5"/>
        <v>0</v>
      </c>
      <c r="G91" s="160"/>
      <c r="H91" s="141" t="s">
        <v>1088</v>
      </c>
      <c r="I91" s="129" t="str">
        <f>VLOOKUP(H91,Presupuesto!$B$11:$C$565,2,0)</f>
        <v>BECAS SUSTANTIVAS DE INVESTIGACIÓN</v>
      </c>
      <c r="J91" s="98" t="str">
        <f t="shared" si="6"/>
        <v>Posgrado</v>
      </c>
      <c r="K91" s="98" t="s">
        <v>410</v>
      </c>
      <c r="L91" s="98"/>
    </row>
    <row r="92" spans="3:12" x14ac:dyDescent="0.25">
      <c r="C92" s="140"/>
      <c r="D92" s="157"/>
      <c r="E92" s="123"/>
      <c r="F92" s="97">
        <f t="shared" si="5"/>
        <v>0</v>
      </c>
      <c r="G92" s="160"/>
      <c r="H92" s="141" t="s">
        <v>1090</v>
      </c>
      <c r="I92" s="129" t="str">
        <f>VLOOKUP(H92,Presupuesto!$B$11:$C$565,2,0)</f>
        <v>BECAS DE INVEST, PARA ESTUD. DE PREGRADO</v>
      </c>
      <c r="J92" s="98" t="str">
        <f t="shared" si="6"/>
        <v>Posgrado</v>
      </c>
      <c r="K92" s="98" t="s">
        <v>410</v>
      </c>
      <c r="L92" s="98"/>
    </row>
    <row r="93" spans="3:12" x14ac:dyDescent="0.25">
      <c r="C93" s="140"/>
      <c r="D93" s="157"/>
      <c r="E93" s="123"/>
      <c r="F93" s="97">
        <f t="shared" si="5"/>
        <v>0</v>
      </c>
      <c r="G93" s="160"/>
      <c r="H93" s="141" t="s">
        <v>1092</v>
      </c>
      <c r="I93" s="129" t="str">
        <f>VLOOKUP(H93,Presupuesto!$B$11:$C$565,2,0)</f>
        <v>BECAS DE INVEST. PARA DOC.DE POST-GRADO</v>
      </c>
      <c r="J93" s="98" t="str">
        <f t="shared" si="6"/>
        <v>Posgrado</v>
      </c>
      <c r="K93" s="98" t="s">
        <v>410</v>
      </c>
      <c r="L93" s="98"/>
    </row>
    <row r="94" spans="3:12" x14ac:dyDescent="0.25">
      <c r="C94" s="140"/>
      <c r="D94" s="157"/>
      <c r="E94" s="123"/>
      <c r="F94" s="97">
        <f t="shared" si="5"/>
        <v>0</v>
      </c>
      <c r="G94" s="160"/>
      <c r="H94" s="141" t="s">
        <v>1094</v>
      </c>
      <c r="I94" s="129" t="str">
        <f>VLOOKUP(H94,Presupuesto!$B$11:$C$565,2,0)</f>
        <v>BECAS BÁSICAS DE INVESTIGACIÓN</v>
      </c>
      <c r="J94" s="98" t="str">
        <f t="shared" si="6"/>
        <v>Posgrado</v>
      </c>
      <c r="K94" s="98" t="s">
        <v>410</v>
      </c>
      <c r="L94" s="98"/>
    </row>
    <row r="95" spans="3:12" x14ac:dyDescent="0.25">
      <c r="C95" s="140"/>
      <c r="D95" s="157"/>
      <c r="E95" s="123"/>
      <c r="F95" s="97">
        <f t="shared" si="5"/>
        <v>0</v>
      </c>
      <c r="G95" s="160"/>
      <c r="H95" s="141" t="s">
        <v>1096</v>
      </c>
      <c r="I95" s="129" t="str">
        <f>VLOOKUP(H95,Presupuesto!$B$11:$C$565,2,0)</f>
        <v>BECAS RELEVO GENERACIONAL</v>
      </c>
      <c r="J95" s="98" t="str">
        <f t="shared" si="6"/>
        <v>Posgrado</v>
      </c>
      <c r="K95" s="98" t="s">
        <v>410</v>
      </c>
      <c r="L95" s="98"/>
    </row>
    <row r="96" spans="3:12" x14ac:dyDescent="0.25">
      <c r="C96" s="140"/>
      <c r="D96" s="157"/>
      <c r="E96" s="123"/>
      <c r="F96" s="97">
        <f t="shared" si="5"/>
        <v>0</v>
      </c>
      <c r="G96" s="160"/>
      <c r="H96" s="141" t="s">
        <v>1098</v>
      </c>
      <c r="I96" s="129" t="str">
        <f>VLOOKUP(H96,Presupuesto!$B$11:$C$565,2,0)</f>
        <v>BECAS DE EQUIDAD</v>
      </c>
      <c r="J96" s="98" t="str">
        <f t="shared" si="6"/>
        <v>Posgrado</v>
      </c>
      <c r="K96" s="98" t="s">
        <v>410</v>
      </c>
      <c r="L96" s="98"/>
    </row>
    <row r="97" spans="3:12" x14ac:dyDescent="0.25">
      <c r="C97" s="140"/>
      <c r="D97" s="157"/>
      <c r="E97" s="123"/>
      <c r="F97" s="97">
        <f t="shared" si="5"/>
        <v>0</v>
      </c>
      <c r="G97" s="160"/>
      <c r="H97" s="141" t="s">
        <v>1100</v>
      </c>
      <c r="I97" s="129" t="str">
        <f>VLOOKUP(H97,Presupuesto!$B$11:$C$565,2,0)</f>
        <v>PREMIOS AL INVESTIGADOR</v>
      </c>
      <c r="J97" s="98" t="str">
        <f t="shared" si="6"/>
        <v>Posgrado</v>
      </c>
      <c r="K97" s="98" t="s">
        <v>410</v>
      </c>
      <c r="L97" s="98"/>
    </row>
    <row r="98" spans="3:12" x14ac:dyDescent="0.25">
      <c r="C98" s="140"/>
      <c r="D98" s="157"/>
      <c r="E98" s="123"/>
      <c r="F98" s="97">
        <f t="shared" si="5"/>
        <v>0</v>
      </c>
      <c r="G98" s="160"/>
      <c r="H98" s="141" t="s">
        <v>1102</v>
      </c>
      <c r="I98" s="129" t="str">
        <f>VLOOKUP(H98,Presupuesto!$B$11:$C$565,2,0)</f>
        <v>BECAS DE INV. PARA ESTUDIANTES DE POSTGRADO</v>
      </c>
      <c r="J98" s="98" t="str">
        <f t="shared" si="6"/>
        <v>Posgrado</v>
      </c>
      <c r="K98" s="98" t="s">
        <v>410</v>
      </c>
      <c r="L98" s="98"/>
    </row>
    <row r="99" spans="3:12" x14ac:dyDescent="0.25">
      <c r="C99" s="140"/>
      <c r="D99" s="157"/>
      <c r="E99" s="123"/>
      <c r="F99" s="97">
        <f t="shared" si="5"/>
        <v>0</v>
      </c>
      <c r="G99" s="160"/>
      <c r="H99" s="141" t="s">
        <v>1104</v>
      </c>
      <c r="I99" s="129" t="str">
        <f>VLOOKUP(H99,Presupuesto!$B$11:$C$565,2,0)</f>
        <v>Becas Especiales de Investigación</v>
      </c>
      <c r="J99" s="98" t="str">
        <f t="shared" si="6"/>
        <v>Posgrado</v>
      </c>
      <c r="K99" s="98" t="s">
        <v>410</v>
      </c>
      <c r="L99" s="98"/>
    </row>
    <row r="100" spans="3:12" ht="15.75" thickBot="1" x14ac:dyDescent="0.3">
      <c r="C100" s="146"/>
      <c r="D100" s="221"/>
      <c r="E100" s="103"/>
      <c r="F100" s="105">
        <f t="shared" si="5"/>
        <v>0</v>
      </c>
      <c r="G100" s="161"/>
      <c r="H100" s="147"/>
      <c r="I100" s="131" t="e">
        <f>VLOOKUP(H100,Presupuesto!$B$11:$C$565,2,0)</f>
        <v>#N/A</v>
      </c>
      <c r="J100" s="106" t="str">
        <f t="shared" si="6"/>
        <v>Posgrado</v>
      </c>
      <c r="K100" s="124" t="s">
        <v>392</v>
      </c>
      <c r="L100" s="124"/>
    </row>
    <row r="102" spans="3:12" ht="15.75" thickBot="1" x14ac:dyDescent="0.3"/>
    <row r="103" spans="3:12" ht="15.75" thickBot="1" x14ac:dyDescent="0.3">
      <c r="C103" s="156" t="s">
        <v>53</v>
      </c>
      <c r="D103" s="372">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1" t="s">
        <v>390</v>
      </c>
      <c r="D106" s="368"/>
      <c r="E106" s="93"/>
      <c r="F106" s="93"/>
      <c r="G106" s="93"/>
      <c r="H106" s="76"/>
      <c r="I106" s="76"/>
      <c r="J106" s="76"/>
      <c r="K106" s="112"/>
    </row>
    <row r="107" spans="3:12" ht="18.75" x14ac:dyDescent="0.25">
      <c r="C107" s="209"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3"/>
      <c r="F107" s="93"/>
      <c r="G107" s="93"/>
      <c r="H107" s="76"/>
      <c r="I107" s="76"/>
      <c r="J107" s="76"/>
      <c r="K107" s="112"/>
    </row>
    <row r="108" spans="3:12" ht="15.75" thickBot="1" x14ac:dyDescent="0.3">
      <c r="F108" s="93"/>
      <c r="G108" s="76"/>
      <c r="H108" s="76"/>
      <c r="I108" s="76"/>
    </row>
    <row r="109" spans="3:12" ht="30.75" thickBot="1" x14ac:dyDescent="0.3">
      <c r="C109" s="128" t="s">
        <v>44</v>
      </c>
      <c r="D109" s="133" t="s">
        <v>55</v>
      </c>
      <c r="E109" s="135" t="s">
        <v>57</v>
      </c>
      <c r="F109" s="134" t="s">
        <v>27</v>
      </c>
      <c r="G109" s="132" t="s">
        <v>130</v>
      </c>
      <c r="H109" s="135" t="s">
        <v>46</v>
      </c>
      <c r="I109" s="132" t="s">
        <v>131</v>
      </c>
      <c r="J109" s="132" t="s">
        <v>408</v>
      </c>
      <c r="K109" s="132" t="s">
        <v>409</v>
      </c>
      <c r="L109" s="132" t="s">
        <v>463</v>
      </c>
    </row>
    <row r="110" spans="3:12" x14ac:dyDescent="0.25">
      <c r="C110" s="140"/>
      <c r="D110" s="157"/>
      <c r="E110" s="115"/>
      <c r="F110" s="97">
        <f t="shared" ref="F110:F131" si="7">D110*E110</f>
        <v>0</v>
      </c>
      <c r="G110" s="160"/>
      <c r="H110" s="141" t="s">
        <v>1064</v>
      </c>
      <c r="I110" s="129" t="str">
        <f>VLOOKUP(H110,Presupuesto!$B$11:$C$565,2,0)</f>
        <v>BECAS</v>
      </c>
      <c r="J110" s="217" t="s">
        <v>1452</v>
      </c>
      <c r="K110" s="98" t="s">
        <v>392</v>
      </c>
      <c r="L110" s="98"/>
    </row>
    <row r="111" spans="3:12" x14ac:dyDescent="0.25">
      <c r="C111" s="140"/>
      <c r="D111" s="157"/>
      <c r="E111" s="123"/>
      <c r="F111" s="97">
        <f t="shared" si="7"/>
        <v>0</v>
      </c>
      <c r="G111" s="160"/>
      <c r="H111" s="141" t="s">
        <v>1066</v>
      </c>
      <c r="I111" s="129" t="str">
        <f>VLOOKUP(H111,Presupuesto!$B$11:$C$565,2,0)</f>
        <v>BECAS ESTUDIANTES DE PREGRADO (PLAN REFORMA)</v>
      </c>
      <c r="J111" s="98" t="str">
        <f>$J$110</f>
        <v>Posgrado</v>
      </c>
      <c r="K111" s="98" t="s">
        <v>410</v>
      </c>
      <c r="L111" s="98"/>
    </row>
    <row r="112" spans="3:12" x14ac:dyDescent="0.25">
      <c r="C112" s="140"/>
      <c r="D112" s="157"/>
      <c r="E112" s="123"/>
      <c r="F112" s="97">
        <f t="shared" si="7"/>
        <v>0</v>
      </c>
      <c r="G112" s="160"/>
      <c r="H112" s="141" t="s">
        <v>1068</v>
      </c>
      <c r="I112" s="129" t="str">
        <f>VLOOKUP(H112,Presupuesto!$B$11:$C$565,2,0)</f>
        <v>BECAS CONVENIO MINISTERIO SALUD -IHSS-UNAH</v>
      </c>
      <c r="J112" s="98" t="str">
        <f t="shared" ref="J112:J131" si="8">$J$110</f>
        <v>Posgrado</v>
      </c>
      <c r="K112" s="98" t="s">
        <v>410</v>
      </c>
      <c r="L112" s="98"/>
    </row>
    <row r="113" spans="3:12" x14ac:dyDescent="0.25">
      <c r="C113" s="140"/>
      <c r="D113" s="157"/>
      <c r="E113" s="123"/>
      <c r="F113" s="97">
        <f t="shared" si="7"/>
        <v>0</v>
      </c>
      <c r="G113" s="160"/>
      <c r="H113" s="141" t="s">
        <v>1070</v>
      </c>
      <c r="I113" s="129" t="str">
        <f>VLOOKUP(H113,Presupuesto!$B$11:$C$565,2,0)</f>
        <v>BECAS DE ACTUALIZACION Y CAPACITACION DOCENTE</v>
      </c>
      <c r="J113" s="98" t="str">
        <f t="shared" si="8"/>
        <v>Posgrado</v>
      </c>
      <c r="K113" s="98" t="s">
        <v>410</v>
      </c>
      <c r="L113" s="98"/>
    </row>
    <row r="114" spans="3:12" x14ac:dyDescent="0.25">
      <c r="C114" s="140"/>
      <c r="D114" s="157"/>
      <c r="E114" s="123"/>
      <c r="F114" s="97">
        <f t="shared" si="7"/>
        <v>0</v>
      </c>
      <c r="G114" s="160"/>
      <c r="H114" s="141" t="s">
        <v>1072</v>
      </c>
      <c r="I114" s="129" t="str">
        <f>VLOOKUP(H114,Presupuesto!$B$11:$C$565,2,0)</f>
        <v>BECAS EXCELENCIA ACADEMICA</v>
      </c>
      <c r="J114" s="98" t="str">
        <f t="shared" si="8"/>
        <v>Posgrado</v>
      </c>
      <c r="K114" s="98" t="s">
        <v>410</v>
      </c>
      <c r="L114" s="98"/>
    </row>
    <row r="115" spans="3:12" x14ac:dyDescent="0.25">
      <c r="C115" s="140"/>
      <c r="D115" s="157"/>
      <c r="E115" s="123"/>
      <c r="F115" s="97">
        <f t="shared" si="7"/>
        <v>0</v>
      </c>
      <c r="G115" s="160"/>
      <c r="H115" s="141" t="s">
        <v>1074</v>
      </c>
      <c r="I115" s="129" t="str">
        <f>VLOOKUP(H115,Presupuesto!$B$11:$C$565,2,0)</f>
        <v>BECAS PARA HIJOS DE LOS TRABAJADORES</v>
      </c>
      <c r="J115" s="98" t="str">
        <f t="shared" si="8"/>
        <v>Posgrado</v>
      </c>
      <c r="K115" s="98" t="s">
        <v>399</v>
      </c>
      <c r="L115" s="98"/>
    </row>
    <row r="116" spans="3:12" x14ac:dyDescent="0.25">
      <c r="C116" s="140"/>
      <c r="D116" s="157"/>
      <c r="E116" s="123"/>
      <c r="F116" s="97">
        <f t="shared" si="7"/>
        <v>0</v>
      </c>
      <c r="G116" s="160"/>
      <c r="H116" s="141" t="s">
        <v>1076</v>
      </c>
      <c r="I116" s="129" t="str">
        <f>VLOOKUP(H116,Presupuesto!$B$11:$C$565,2,0)</f>
        <v>BECAS POST GRADO ECONOMIA</v>
      </c>
      <c r="J116" s="98" t="str">
        <f t="shared" si="8"/>
        <v>Posgrado</v>
      </c>
      <c r="K116" s="98" t="s">
        <v>410</v>
      </c>
      <c r="L116" s="98"/>
    </row>
    <row r="117" spans="3:12" x14ac:dyDescent="0.25">
      <c r="C117" s="140"/>
      <c r="D117" s="157"/>
      <c r="E117" s="123"/>
      <c r="F117" s="97">
        <f t="shared" si="7"/>
        <v>0</v>
      </c>
      <c r="G117" s="160"/>
      <c r="H117" s="141" t="s">
        <v>1078</v>
      </c>
      <c r="I117" s="129" t="str">
        <f>VLOOKUP(H117,Presupuesto!$B$11:$C$565,2,0)</f>
        <v>BECAS POST-GRADO DE TRABAJO SOCIAL</v>
      </c>
      <c r="J117" s="98" t="str">
        <f t="shared" si="8"/>
        <v>Posgrado</v>
      </c>
      <c r="K117" s="98" t="s">
        <v>410</v>
      </c>
      <c r="L117" s="98"/>
    </row>
    <row r="118" spans="3:12" x14ac:dyDescent="0.25">
      <c r="C118" s="140"/>
      <c r="D118" s="157"/>
      <c r="E118" s="123"/>
      <c r="F118" s="97">
        <f t="shared" si="7"/>
        <v>0</v>
      </c>
      <c r="G118" s="160"/>
      <c r="H118" s="141" t="s">
        <v>1080</v>
      </c>
      <c r="I118" s="129" t="str">
        <f>VLOOKUP(H118,Presupuesto!$B$11:$C$565,2,0)</f>
        <v>BECAS PROFESIONALIZANTES DOCENTE (PLAN DE REFORMA)</v>
      </c>
      <c r="J118" s="98" t="str">
        <f t="shared" si="8"/>
        <v>Posgrado</v>
      </c>
      <c r="K118" s="98" t="s">
        <v>410</v>
      </c>
      <c r="L118" s="98"/>
    </row>
    <row r="119" spans="3:12" x14ac:dyDescent="0.25">
      <c r="C119" s="140"/>
      <c r="D119" s="157"/>
      <c r="E119" s="123"/>
      <c r="F119" s="97">
        <f t="shared" si="7"/>
        <v>0</v>
      </c>
      <c r="G119" s="160"/>
      <c r="H119" s="141" t="s">
        <v>1082</v>
      </c>
      <c r="I119" s="129" t="str">
        <f>VLOOKUP(H119,Presupuesto!$B$11:$C$565,2,0)</f>
        <v>PRESTAMOS A ESTUDIANTES</v>
      </c>
      <c r="J119" s="98" t="str">
        <f t="shared" si="8"/>
        <v>Posgrado</v>
      </c>
      <c r="K119" s="98" t="s">
        <v>410</v>
      </c>
      <c r="L119" s="98"/>
    </row>
    <row r="120" spans="3:12" x14ac:dyDescent="0.25">
      <c r="C120" s="140"/>
      <c r="D120" s="157"/>
      <c r="E120" s="123"/>
      <c r="F120" s="97">
        <f t="shared" si="7"/>
        <v>0</v>
      </c>
      <c r="G120" s="160"/>
      <c r="H120" s="141" t="s">
        <v>1084</v>
      </c>
      <c r="I120" s="129" t="str">
        <f>VLOOKUP(H120,Presupuesto!$B$11:$C$565,2,0)</f>
        <v>BECAS TALLERES EMPLEADOS A ESTUDIANTES</v>
      </c>
      <c r="J120" s="98" t="str">
        <f t="shared" si="8"/>
        <v>Posgrado</v>
      </c>
      <c r="K120" s="98" t="s">
        <v>410</v>
      </c>
      <c r="L120" s="98"/>
    </row>
    <row r="121" spans="3:12" x14ac:dyDescent="0.25">
      <c r="C121" s="140"/>
      <c r="D121" s="157"/>
      <c r="E121" s="123"/>
      <c r="F121" s="97">
        <f t="shared" si="7"/>
        <v>0</v>
      </c>
      <c r="G121" s="160"/>
      <c r="H121" s="141" t="s">
        <v>1086</v>
      </c>
      <c r="I121" s="129" t="str">
        <f>VLOOKUP(H121,Presupuesto!$B$11:$C$565,2,0)</f>
        <v>BECAS EXTERNAS DE INVESTIGACION</v>
      </c>
      <c r="J121" s="98" t="str">
        <f t="shared" si="8"/>
        <v>Posgrado</v>
      </c>
      <c r="K121" s="98" t="s">
        <v>410</v>
      </c>
      <c r="L121" s="98"/>
    </row>
    <row r="122" spans="3:12" x14ac:dyDescent="0.25">
      <c r="C122" s="140"/>
      <c r="D122" s="157"/>
      <c r="E122" s="123"/>
      <c r="F122" s="97">
        <f t="shared" si="7"/>
        <v>0</v>
      </c>
      <c r="G122" s="160"/>
      <c r="H122" s="141" t="s">
        <v>1088</v>
      </c>
      <c r="I122" s="129" t="str">
        <f>VLOOKUP(H122,Presupuesto!$B$11:$C$565,2,0)</f>
        <v>BECAS SUSTANTIVAS DE INVESTIGACIÓN</v>
      </c>
      <c r="J122" s="98" t="str">
        <f t="shared" si="8"/>
        <v>Posgrado</v>
      </c>
      <c r="K122" s="98" t="s">
        <v>410</v>
      </c>
      <c r="L122" s="98"/>
    </row>
    <row r="123" spans="3:12" x14ac:dyDescent="0.25">
      <c r="C123" s="140"/>
      <c r="D123" s="157"/>
      <c r="E123" s="123"/>
      <c r="F123" s="97">
        <f t="shared" si="7"/>
        <v>0</v>
      </c>
      <c r="G123" s="160"/>
      <c r="H123" s="141" t="s">
        <v>1090</v>
      </c>
      <c r="I123" s="129" t="str">
        <f>VLOOKUP(H123,Presupuesto!$B$11:$C$565,2,0)</f>
        <v>BECAS DE INVEST, PARA ESTUD. DE PREGRADO</v>
      </c>
      <c r="J123" s="98" t="str">
        <f t="shared" si="8"/>
        <v>Posgrado</v>
      </c>
      <c r="K123" s="98" t="s">
        <v>410</v>
      </c>
      <c r="L123" s="98"/>
    </row>
    <row r="124" spans="3:12" x14ac:dyDescent="0.25">
      <c r="C124" s="140"/>
      <c r="D124" s="157"/>
      <c r="E124" s="123"/>
      <c r="F124" s="97">
        <f t="shared" si="7"/>
        <v>0</v>
      </c>
      <c r="G124" s="160"/>
      <c r="H124" s="141" t="s">
        <v>1092</v>
      </c>
      <c r="I124" s="129" t="str">
        <f>VLOOKUP(H124,Presupuesto!$B$11:$C$565,2,0)</f>
        <v>BECAS DE INVEST. PARA DOC.DE POST-GRADO</v>
      </c>
      <c r="J124" s="98" t="str">
        <f t="shared" si="8"/>
        <v>Posgrado</v>
      </c>
      <c r="K124" s="98" t="s">
        <v>410</v>
      </c>
      <c r="L124" s="98"/>
    </row>
    <row r="125" spans="3:12" x14ac:dyDescent="0.25">
      <c r="C125" s="140"/>
      <c r="D125" s="157"/>
      <c r="E125" s="123"/>
      <c r="F125" s="97">
        <f t="shared" si="7"/>
        <v>0</v>
      </c>
      <c r="G125" s="160"/>
      <c r="H125" s="141" t="s">
        <v>1094</v>
      </c>
      <c r="I125" s="129" t="str">
        <f>VLOOKUP(H125,Presupuesto!$B$11:$C$565,2,0)</f>
        <v>BECAS BÁSICAS DE INVESTIGACIÓN</v>
      </c>
      <c r="J125" s="98" t="str">
        <f t="shared" si="8"/>
        <v>Posgrado</v>
      </c>
      <c r="K125" s="98" t="s">
        <v>410</v>
      </c>
      <c r="L125" s="98"/>
    </row>
    <row r="126" spans="3:12" x14ac:dyDescent="0.25">
      <c r="C126" s="140"/>
      <c r="D126" s="157"/>
      <c r="E126" s="123"/>
      <c r="F126" s="97">
        <f t="shared" si="7"/>
        <v>0</v>
      </c>
      <c r="G126" s="160"/>
      <c r="H126" s="141" t="s">
        <v>1096</v>
      </c>
      <c r="I126" s="129" t="str">
        <f>VLOOKUP(H126,Presupuesto!$B$11:$C$565,2,0)</f>
        <v>BECAS RELEVO GENERACIONAL</v>
      </c>
      <c r="J126" s="98" t="str">
        <f t="shared" si="8"/>
        <v>Posgrado</v>
      </c>
      <c r="K126" s="98" t="s">
        <v>410</v>
      </c>
      <c r="L126" s="98"/>
    </row>
    <row r="127" spans="3:12" x14ac:dyDescent="0.25">
      <c r="C127" s="140"/>
      <c r="D127" s="157"/>
      <c r="E127" s="123"/>
      <c r="F127" s="97">
        <f t="shared" si="7"/>
        <v>0</v>
      </c>
      <c r="G127" s="160"/>
      <c r="H127" s="141" t="s">
        <v>1098</v>
      </c>
      <c r="I127" s="129" t="str">
        <f>VLOOKUP(H127,Presupuesto!$B$11:$C$565,2,0)</f>
        <v>BECAS DE EQUIDAD</v>
      </c>
      <c r="J127" s="98" t="str">
        <f t="shared" si="8"/>
        <v>Posgrado</v>
      </c>
      <c r="K127" s="98" t="s">
        <v>410</v>
      </c>
      <c r="L127" s="98"/>
    </row>
    <row r="128" spans="3:12" x14ac:dyDescent="0.25">
      <c r="C128" s="140"/>
      <c r="D128" s="157"/>
      <c r="E128" s="123"/>
      <c r="F128" s="97">
        <f t="shared" si="7"/>
        <v>0</v>
      </c>
      <c r="G128" s="160"/>
      <c r="H128" s="141" t="s">
        <v>1100</v>
      </c>
      <c r="I128" s="129" t="str">
        <f>VLOOKUP(H128,Presupuesto!$B$11:$C$565,2,0)</f>
        <v>PREMIOS AL INVESTIGADOR</v>
      </c>
      <c r="J128" s="98" t="str">
        <f t="shared" si="8"/>
        <v>Posgrado</v>
      </c>
      <c r="K128" s="98" t="s">
        <v>410</v>
      </c>
      <c r="L128" s="98"/>
    </row>
    <row r="129" spans="3:12" x14ac:dyDescent="0.25">
      <c r="C129" s="140"/>
      <c r="D129" s="157"/>
      <c r="E129" s="123"/>
      <c r="F129" s="97">
        <f t="shared" si="7"/>
        <v>0</v>
      </c>
      <c r="G129" s="160"/>
      <c r="H129" s="141" t="s">
        <v>1102</v>
      </c>
      <c r="I129" s="129" t="str">
        <f>VLOOKUP(H129,Presupuesto!$B$11:$C$565,2,0)</f>
        <v>BECAS DE INV. PARA ESTUDIANTES DE POSTGRADO</v>
      </c>
      <c r="J129" s="98" t="str">
        <f t="shared" si="8"/>
        <v>Posgrado</v>
      </c>
      <c r="K129" s="98" t="s">
        <v>410</v>
      </c>
      <c r="L129" s="98"/>
    </row>
    <row r="130" spans="3:12" x14ac:dyDescent="0.25">
      <c r="C130" s="140"/>
      <c r="D130" s="157"/>
      <c r="E130" s="123"/>
      <c r="F130" s="97">
        <f t="shared" si="7"/>
        <v>0</v>
      </c>
      <c r="G130" s="160"/>
      <c r="H130" s="141" t="s">
        <v>1104</v>
      </c>
      <c r="I130" s="129" t="str">
        <f>VLOOKUP(H130,Presupuesto!$B$11:$C$565,2,0)</f>
        <v>Becas Especiales de Investigación</v>
      </c>
      <c r="J130" s="98" t="str">
        <f t="shared" si="8"/>
        <v>Posgrado</v>
      </c>
      <c r="K130" s="98" t="s">
        <v>410</v>
      </c>
      <c r="L130" s="98"/>
    </row>
    <row r="131" spans="3:12" ht="15.75" thickBot="1" x14ac:dyDescent="0.3">
      <c r="C131" s="146"/>
      <c r="D131" s="221"/>
      <c r="E131" s="103"/>
      <c r="F131" s="105">
        <f t="shared" si="7"/>
        <v>0</v>
      </c>
      <c r="G131" s="161"/>
      <c r="H131" s="147"/>
      <c r="I131" s="131" t="e">
        <f>VLOOKUP(H131,Presupuesto!$B$11:$C$565,2,0)</f>
        <v>#N/A</v>
      </c>
      <c r="J131" s="106" t="str">
        <f t="shared" si="8"/>
        <v>Posgrado</v>
      </c>
      <c r="K131" s="124" t="s">
        <v>392</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SEDI-Protocolo</cp:lastModifiedBy>
  <cp:lastPrinted>2014-04-11T16:36:49Z</cp:lastPrinted>
  <dcterms:created xsi:type="dcterms:W3CDTF">2010-05-02T01:28:32Z</dcterms:created>
  <dcterms:modified xsi:type="dcterms:W3CDTF">2016-10-17T21:03:53Z</dcterms:modified>
</cp:coreProperties>
</file>