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10335" tabRatio="767" firstSheet="1" activeTab="4"/>
  </bookViews>
  <sheets>
    <sheet name="CME VACIO" sheetId="4" state="hidden" r:id="rId1"/>
    <sheet name="Cuadro Resumen" sheetId="27" r:id="rId2"/>
    <sheet name="Presupuesto" sheetId="38" r:id="rId3"/>
    <sheet name="1. TALLERES SEMINARIOS" sheetId="7" state="hidden"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r:id="rId10"/>
    <sheet name="8. Venta de Servicios" sheetId="43" state="hidden"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r:id="rId22"/>
    <sheet name="12. Gestión del Talento Humano" sheetId="44" state="hidden" r:id="rId23"/>
    <sheet name="13. Gestión Académica" sheetId="31" state="hidden" r:id="rId24"/>
    <sheet name="14. Internacional... de la E.S." sheetId="46" state="hidden" r:id="rId25"/>
    <sheet name="15. Gobernabilidad y Proceso..." sheetId="34" state="hidden" r:id="rId26"/>
    <sheet name="16. Desa. del Sistema Educ.Sup." sheetId="49" state="hidden" r:id="rId27"/>
    <sheet name="17. Gestión TIC" sheetId="50" state="hidden" r:id="rId28"/>
  </sheets>
  <definedNames>
    <definedName name="_xlnm._FilterDatabase" localSheetId="3" hidden="1">'1. TALLERES SEMINARIOS'!$C$11:$C$235</definedName>
    <definedName name="_xlnm._FilterDatabase" localSheetId="4" hidden="1">'2. CONTRATACION DE PERSONAL'!$C$12:$C$1012</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ESPECIALES'!$J$13:$J$892</definedName>
    <definedName name="_xlnm._FilterDatabase" localSheetId="8" hidden="1">'6. Becas'!$J$13:$J$131</definedName>
    <definedName name="_xlnm._FilterDatabase" localSheetId="9" hidden="1">'7. Infraestructura'!$J$10:$J$119</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21">'11. Gestion Administrativa'!$A$1:$U$39</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J25" i="12" l="1"/>
  <c r="Q22" i="24" l="1"/>
  <c r="F139" i="12"/>
  <c r="F138" i="12"/>
  <c r="F137" i="12"/>
  <c r="F136" i="12"/>
  <c r="F135" i="12"/>
  <c r="F23" i="9"/>
  <c r="F54" i="12"/>
  <c r="F53" i="12"/>
  <c r="F52" i="12"/>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D10" i="12" s="1"/>
  <c r="F94" i="12"/>
  <c r="F93" i="12"/>
  <c r="F92" i="12"/>
  <c r="F91" i="12"/>
  <c r="F90" i="12"/>
  <c r="F89" i="12"/>
  <c r="F88" i="12"/>
  <c r="F87" i="12"/>
  <c r="F86" i="12"/>
  <c r="F85" i="12"/>
  <c r="F84" i="12"/>
  <c r="F83" i="12"/>
  <c r="F82" i="12"/>
  <c r="F81" i="12"/>
  <c r="F80" i="12"/>
  <c r="F79" i="12"/>
  <c r="F78" i="12"/>
  <c r="F77" i="12"/>
  <c r="F76" i="12"/>
  <c r="F75" i="12"/>
  <c r="F74" i="12"/>
  <c r="F73" i="12"/>
  <c r="F72" i="12"/>
  <c r="F71" i="12"/>
  <c r="F70" i="12"/>
  <c r="F69" i="12"/>
  <c r="F68" i="12"/>
  <c r="F67" i="12"/>
  <c r="F66" i="12"/>
  <c r="F65" i="12"/>
  <c r="D57" i="12" s="1"/>
  <c r="F143" i="12"/>
  <c r="F142" i="12"/>
  <c r="F141" i="12"/>
  <c r="F140" i="12"/>
  <c r="F134" i="12"/>
  <c r="F133" i="12"/>
  <c r="F132" i="12"/>
  <c r="F131" i="12"/>
  <c r="F130" i="12"/>
  <c r="F129" i="12"/>
  <c r="F128" i="12"/>
  <c r="F127" i="12"/>
  <c r="F126" i="12"/>
  <c r="F125" i="12"/>
  <c r="F124" i="12"/>
  <c r="F123" i="12"/>
  <c r="F122" i="12"/>
  <c r="F121" i="12"/>
  <c r="F120" i="12"/>
  <c r="F119" i="12"/>
  <c r="F118" i="12"/>
  <c r="F117" i="12"/>
  <c r="F116" i="12"/>
  <c r="F115" i="12"/>
  <c r="F114" i="12"/>
  <c r="F113" i="12"/>
  <c r="F112" i="12"/>
  <c r="F111" i="12"/>
  <c r="F110" i="12"/>
  <c r="F109" i="12"/>
  <c r="F108" i="12"/>
  <c r="F107" i="12"/>
  <c r="F106" i="12"/>
  <c r="F105" i="12"/>
  <c r="F104" i="12"/>
  <c r="D97" i="12" s="1"/>
  <c r="F163" i="8"/>
  <c r="G164" i="8"/>
  <c r="F166" i="8" s="1"/>
  <c r="G161" i="8"/>
  <c r="G158" i="8"/>
  <c r="F160" i="8" s="1"/>
  <c r="G160" i="8" s="1"/>
  <c r="G71" i="8"/>
  <c r="G68" i="8"/>
  <c r="G65" i="8"/>
  <c r="G62" i="8"/>
  <c r="I143" i="12"/>
  <c r="I142" i="12"/>
  <c r="I141" i="12"/>
  <c r="I140" i="12"/>
  <c r="I139" i="12"/>
  <c r="I138" i="12"/>
  <c r="I137" i="12"/>
  <c r="I136" i="12"/>
  <c r="I135" i="12"/>
  <c r="I134" i="12"/>
  <c r="J24" i="12"/>
  <c r="J23" i="12"/>
  <c r="J22" i="12"/>
  <c r="I25" i="12"/>
  <c r="I24" i="12"/>
  <c r="I23" i="12"/>
  <c r="I22" i="12"/>
  <c r="I17" i="12"/>
  <c r="I18" i="12"/>
  <c r="J18" i="12"/>
  <c r="I19" i="12"/>
  <c r="J19" i="12"/>
  <c r="I20" i="12"/>
  <c r="J20" i="12"/>
  <c r="I21" i="12"/>
  <c r="J21" i="12"/>
  <c r="I26" i="12"/>
  <c r="J26" i="12"/>
  <c r="I27" i="12"/>
  <c r="J27" i="12"/>
  <c r="I28" i="12"/>
  <c r="J28" i="12"/>
  <c r="I29" i="12"/>
  <c r="J29" i="12"/>
  <c r="I30" i="12"/>
  <c r="J30" i="12"/>
  <c r="I31" i="12"/>
  <c r="J31" i="12"/>
  <c r="I32" i="12"/>
  <c r="J32" i="12"/>
  <c r="I33" i="12"/>
  <c r="J33" i="12"/>
  <c r="I34" i="12"/>
  <c r="J34" i="12"/>
  <c r="I35" i="12"/>
  <c r="J35" i="12"/>
  <c r="I36" i="12"/>
  <c r="J36" i="12"/>
  <c r="I37" i="12"/>
  <c r="J37" i="12"/>
  <c r="I38" i="12"/>
  <c r="J38" i="12"/>
  <c r="I39" i="12"/>
  <c r="J39" i="12"/>
  <c r="I40" i="12"/>
  <c r="J40" i="12"/>
  <c r="I41" i="12"/>
  <c r="J41" i="12"/>
  <c r="I42" i="12"/>
  <c r="J42" i="12"/>
  <c r="I43" i="12"/>
  <c r="J43" i="12"/>
  <c r="I44" i="12"/>
  <c r="J44" i="12"/>
  <c r="I45" i="12"/>
  <c r="J45" i="12"/>
  <c r="I46" i="12"/>
  <c r="J46" i="12"/>
  <c r="I47" i="12"/>
  <c r="J47" i="12"/>
  <c r="I48" i="12"/>
  <c r="J48" i="12"/>
  <c r="I49" i="12"/>
  <c r="J49" i="12"/>
  <c r="I50" i="12"/>
  <c r="J50" i="12"/>
  <c r="I51" i="12"/>
  <c r="J51" i="12"/>
  <c r="I52" i="12"/>
  <c r="J52" i="12"/>
  <c r="I53" i="12"/>
  <c r="J53" i="12"/>
  <c r="I54" i="12"/>
  <c r="J54" i="12"/>
  <c r="R2" i="12"/>
  <c r="S2" i="12"/>
  <c r="C14" i="12"/>
  <c r="C61" i="12"/>
  <c r="I64" i="12"/>
  <c r="I65" i="12"/>
  <c r="J65" i="12"/>
  <c r="I66" i="12"/>
  <c r="J66" i="12"/>
  <c r="I67" i="12"/>
  <c r="J67" i="12"/>
  <c r="I68" i="12"/>
  <c r="J68" i="12"/>
  <c r="I69" i="12"/>
  <c r="J69" i="12"/>
  <c r="I70" i="12"/>
  <c r="J70" i="12"/>
  <c r="I71" i="12"/>
  <c r="J71" i="12"/>
  <c r="I72" i="12"/>
  <c r="J72" i="12"/>
  <c r="I73" i="12"/>
  <c r="J73" i="12"/>
  <c r="I74" i="12"/>
  <c r="J74" i="12"/>
  <c r="I75" i="12"/>
  <c r="J75" i="12"/>
  <c r="I76" i="12"/>
  <c r="J76" i="12"/>
  <c r="I77" i="12"/>
  <c r="J77" i="12"/>
  <c r="I78" i="12"/>
  <c r="J78" i="12"/>
  <c r="I79" i="12"/>
  <c r="J79" i="12"/>
  <c r="I80" i="12"/>
  <c r="J80" i="12"/>
  <c r="I81" i="12"/>
  <c r="J81" i="12"/>
  <c r="I82" i="12"/>
  <c r="J82" i="12"/>
  <c r="I83" i="12"/>
  <c r="J83" i="12"/>
  <c r="I84" i="12"/>
  <c r="J84" i="12"/>
  <c r="I85" i="12"/>
  <c r="J85" i="12"/>
  <c r="I86" i="12"/>
  <c r="J86" i="12"/>
  <c r="I87" i="12"/>
  <c r="J87" i="12"/>
  <c r="I88" i="12"/>
  <c r="J88" i="12"/>
  <c r="I89" i="12"/>
  <c r="J89" i="12"/>
  <c r="I90" i="12"/>
  <c r="J90" i="12"/>
  <c r="I91" i="12"/>
  <c r="J91" i="12"/>
  <c r="I92" i="12"/>
  <c r="J92" i="12"/>
  <c r="I93" i="12"/>
  <c r="J93" i="12"/>
  <c r="I94" i="12"/>
  <c r="J94" i="12"/>
  <c r="C101" i="12"/>
  <c r="I104" i="12"/>
  <c r="I105" i="12"/>
  <c r="I106" i="12"/>
  <c r="J106" i="12"/>
  <c r="I107" i="12"/>
  <c r="J107" i="12"/>
  <c r="I108" i="12"/>
  <c r="I109" i="12"/>
  <c r="J109" i="12"/>
  <c r="I110" i="12"/>
  <c r="I111" i="12"/>
  <c r="J111" i="12"/>
  <c r="I112" i="12"/>
  <c r="I113" i="12"/>
  <c r="I114" i="12"/>
  <c r="I115" i="12"/>
  <c r="I116" i="12"/>
  <c r="I117" i="12"/>
  <c r="I118" i="12"/>
  <c r="I119" i="12"/>
  <c r="I120" i="12"/>
  <c r="I121" i="12"/>
  <c r="I122" i="12"/>
  <c r="I123" i="12"/>
  <c r="I124" i="12"/>
  <c r="I125" i="12"/>
  <c r="I126" i="12"/>
  <c r="I127" i="12"/>
  <c r="I128" i="12"/>
  <c r="I129" i="12"/>
  <c r="I130" i="12"/>
  <c r="I131" i="12"/>
  <c r="I132" i="12"/>
  <c r="I133" i="12"/>
  <c r="C150" i="12"/>
  <c r="E153" i="12"/>
  <c r="F153" i="12" s="1"/>
  <c r="I153" i="12"/>
  <c r="F154" i="12"/>
  <c r="I154" i="12"/>
  <c r="F155" i="12"/>
  <c r="I155" i="12"/>
  <c r="J155" i="12"/>
  <c r="F156" i="12"/>
  <c r="I156" i="12"/>
  <c r="F157" i="12"/>
  <c r="I157" i="12"/>
  <c r="F158" i="12"/>
  <c r="I158" i="12"/>
  <c r="F159" i="12"/>
  <c r="I159" i="12"/>
  <c r="F160" i="12"/>
  <c r="I160" i="12"/>
  <c r="F161" i="12"/>
  <c r="I161" i="12"/>
  <c r="F162" i="12"/>
  <c r="I162" i="12"/>
  <c r="F163" i="12"/>
  <c r="I163" i="12"/>
  <c r="F164" i="12"/>
  <c r="I164" i="12"/>
  <c r="F165" i="12"/>
  <c r="I165" i="12"/>
  <c r="F166" i="12"/>
  <c r="I166" i="12"/>
  <c r="F167" i="12"/>
  <c r="I167" i="12"/>
  <c r="F168" i="12"/>
  <c r="I168" i="12"/>
  <c r="F169" i="12"/>
  <c r="I169" i="12"/>
  <c r="F170" i="12"/>
  <c r="I170" i="12"/>
  <c r="F171" i="12"/>
  <c r="I171" i="12"/>
  <c r="F172" i="12"/>
  <c r="I172" i="12"/>
  <c r="J172" i="12"/>
  <c r="F173" i="12"/>
  <c r="I173" i="12"/>
  <c r="J173" i="12"/>
  <c r="F174" i="12"/>
  <c r="I174" i="12"/>
  <c r="J174" i="12"/>
  <c r="F175" i="12"/>
  <c r="I175" i="12"/>
  <c r="J175" i="12"/>
  <c r="F176" i="12"/>
  <c r="I176" i="12"/>
  <c r="J176" i="12"/>
  <c r="F177" i="12"/>
  <c r="I177" i="12"/>
  <c r="J177" i="12"/>
  <c r="F178" i="12"/>
  <c r="I178" i="12"/>
  <c r="J178" i="12"/>
  <c r="F179" i="12"/>
  <c r="I179" i="12"/>
  <c r="J179" i="12"/>
  <c r="F180" i="12"/>
  <c r="I180" i="12"/>
  <c r="J180" i="12"/>
  <c r="F181" i="12"/>
  <c r="I181" i="12"/>
  <c r="J181" i="12"/>
  <c r="F182" i="12"/>
  <c r="I182" i="12"/>
  <c r="J182" i="12"/>
  <c r="F183" i="12"/>
  <c r="I183" i="12"/>
  <c r="J183" i="12"/>
  <c r="F184" i="12"/>
  <c r="I184" i="12"/>
  <c r="J184" i="12"/>
  <c r="F185" i="12"/>
  <c r="I185" i="12"/>
  <c r="J185" i="12"/>
  <c r="F186" i="12"/>
  <c r="I186" i="12"/>
  <c r="J186" i="12"/>
  <c r="F187" i="12"/>
  <c r="I187" i="12"/>
  <c r="J187" i="12"/>
  <c r="C194" i="12"/>
  <c r="E197" i="12"/>
  <c r="F197" i="12" s="1"/>
  <c r="I197" i="12"/>
  <c r="F198" i="12"/>
  <c r="I198" i="12"/>
  <c r="J198" i="12"/>
  <c r="F199" i="12"/>
  <c r="I199" i="12"/>
  <c r="J199" i="12"/>
  <c r="F200" i="12"/>
  <c r="I200" i="12"/>
  <c r="J200" i="12"/>
  <c r="F201" i="12"/>
  <c r="I201" i="12"/>
  <c r="J201" i="12"/>
  <c r="F202" i="12"/>
  <c r="I202" i="12"/>
  <c r="J202" i="12"/>
  <c r="F203" i="12"/>
  <c r="I203" i="12"/>
  <c r="J203" i="12"/>
  <c r="F204" i="12"/>
  <c r="I204" i="12"/>
  <c r="J204" i="12"/>
  <c r="F205" i="12"/>
  <c r="I205" i="12"/>
  <c r="J205" i="12"/>
  <c r="F206" i="12"/>
  <c r="I206" i="12"/>
  <c r="J206" i="12"/>
  <c r="F207" i="12"/>
  <c r="I207" i="12"/>
  <c r="J207" i="12"/>
  <c r="F208" i="12"/>
  <c r="I208" i="12"/>
  <c r="J208" i="12"/>
  <c r="F209" i="12"/>
  <c r="I209" i="12"/>
  <c r="J209" i="12"/>
  <c r="F210" i="12"/>
  <c r="I210" i="12"/>
  <c r="J210" i="12"/>
  <c r="F211" i="12"/>
  <c r="I211" i="12"/>
  <c r="J211" i="12"/>
  <c r="F212" i="12"/>
  <c r="I212" i="12"/>
  <c r="J212" i="12"/>
  <c r="F213" i="12"/>
  <c r="I213" i="12"/>
  <c r="J213" i="12"/>
  <c r="F214" i="12"/>
  <c r="I214" i="12"/>
  <c r="J214" i="12"/>
  <c r="F215" i="12"/>
  <c r="I215" i="12"/>
  <c r="J215" i="12"/>
  <c r="F216" i="12"/>
  <c r="I216" i="12"/>
  <c r="J216" i="12"/>
  <c r="F217" i="12"/>
  <c r="I217" i="12"/>
  <c r="J217" i="12"/>
  <c r="F218" i="12"/>
  <c r="I218" i="12"/>
  <c r="J218" i="12"/>
  <c r="F219" i="12"/>
  <c r="I219" i="12"/>
  <c r="J219" i="12"/>
  <c r="F220" i="12"/>
  <c r="I220" i="12"/>
  <c r="J220" i="12"/>
  <c r="F221" i="12"/>
  <c r="I221" i="12"/>
  <c r="J221" i="12"/>
  <c r="F222" i="12"/>
  <c r="I222" i="12"/>
  <c r="J222" i="12"/>
  <c r="F223" i="12"/>
  <c r="I223" i="12"/>
  <c r="J223" i="12"/>
  <c r="F224" i="12"/>
  <c r="I224" i="12"/>
  <c r="J224" i="12"/>
  <c r="F225" i="12"/>
  <c r="I225" i="12"/>
  <c r="J225" i="12"/>
  <c r="F226" i="12"/>
  <c r="I226" i="12"/>
  <c r="J226" i="12"/>
  <c r="F227" i="12"/>
  <c r="I227" i="12"/>
  <c r="J227" i="12"/>
  <c r="F228" i="12"/>
  <c r="I228" i="12"/>
  <c r="J228" i="12"/>
  <c r="F229" i="12"/>
  <c r="I229" i="12"/>
  <c r="J229" i="12"/>
  <c r="F230" i="12"/>
  <c r="I230" i="12"/>
  <c r="J230" i="12"/>
  <c r="F231" i="12"/>
  <c r="I231" i="12"/>
  <c r="J231" i="12"/>
  <c r="C238" i="12"/>
  <c r="E241" i="12"/>
  <c r="F241" i="12" s="1"/>
  <c r="I241" i="12"/>
  <c r="F242" i="12"/>
  <c r="I242" i="12"/>
  <c r="J242" i="12"/>
  <c r="F243" i="12"/>
  <c r="I243" i="12"/>
  <c r="J243" i="12"/>
  <c r="F244" i="12"/>
  <c r="I244" i="12"/>
  <c r="J244" i="12"/>
  <c r="F245" i="12"/>
  <c r="I245" i="12"/>
  <c r="J245" i="12"/>
  <c r="F246" i="12"/>
  <c r="I246" i="12"/>
  <c r="J246" i="12"/>
  <c r="F247" i="12"/>
  <c r="I247" i="12"/>
  <c r="J247" i="12"/>
  <c r="F248" i="12"/>
  <c r="I248" i="12"/>
  <c r="J248" i="12"/>
  <c r="F249" i="12"/>
  <c r="I249" i="12"/>
  <c r="J249" i="12"/>
  <c r="F250" i="12"/>
  <c r="I250" i="12"/>
  <c r="J250" i="12"/>
  <c r="F251" i="12"/>
  <c r="I251" i="12"/>
  <c r="J251" i="12"/>
  <c r="F252" i="12"/>
  <c r="I252" i="12"/>
  <c r="J252" i="12"/>
  <c r="F253" i="12"/>
  <c r="I253" i="12"/>
  <c r="J253" i="12"/>
  <c r="F254" i="12"/>
  <c r="I254" i="12"/>
  <c r="J254" i="12"/>
  <c r="F255" i="12"/>
  <c r="I255" i="12"/>
  <c r="J255" i="12"/>
  <c r="F256" i="12"/>
  <c r="I256" i="12"/>
  <c r="J256" i="12"/>
  <c r="F257" i="12"/>
  <c r="I257" i="12"/>
  <c r="J257" i="12"/>
  <c r="F258" i="12"/>
  <c r="I258" i="12"/>
  <c r="J258" i="12"/>
  <c r="F259" i="12"/>
  <c r="I259" i="12"/>
  <c r="J259" i="12"/>
  <c r="F260" i="12"/>
  <c r="I260" i="12"/>
  <c r="J260" i="12"/>
  <c r="F261" i="12"/>
  <c r="I261" i="12"/>
  <c r="J261" i="12"/>
  <c r="F262" i="12"/>
  <c r="I262" i="12"/>
  <c r="J262" i="12"/>
  <c r="F263" i="12"/>
  <c r="I263" i="12"/>
  <c r="J263" i="12"/>
  <c r="F264" i="12"/>
  <c r="I264" i="12"/>
  <c r="J264" i="12"/>
  <c r="F265" i="12"/>
  <c r="I265" i="12"/>
  <c r="J265" i="12"/>
  <c r="F266" i="12"/>
  <c r="I266" i="12"/>
  <c r="J266" i="12"/>
  <c r="F267" i="12"/>
  <c r="I267" i="12"/>
  <c r="J267" i="12"/>
  <c r="F268" i="12"/>
  <c r="I268" i="12"/>
  <c r="J268" i="12"/>
  <c r="F269" i="12"/>
  <c r="I269" i="12"/>
  <c r="J269" i="12"/>
  <c r="F270" i="12"/>
  <c r="I270" i="12"/>
  <c r="J270" i="12"/>
  <c r="F271" i="12"/>
  <c r="I271" i="12"/>
  <c r="J271" i="12"/>
  <c r="F272" i="12"/>
  <c r="I272" i="12"/>
  <c r="J272" i="12"/>
  <c r="F273" i="12"/>
  <c r="I273" i="12"/>
  <c r="J273" i="12"/>
  <c r="F274" i="12"/>
  <c r="I274" i="12"/>
  <c r="J274" i="12"/>
  <c r="F275" i="12"/>
  <c r="I275" i="12"/>
  <c r="J275" i="12"/>
  <c r="C282" i="12"/>
  <c r="E285" i="12"/>
  <c r="F285" i="12" s="1"/>
  <c r="I285" i="12"/>
  <c r="F286" i="12"/>
  <c r="I286" i="12"/>
  <c r="J286" i="12"/>
  <c r="F287" i="12"/>
  <c r="I287" i="12"/>
  <c r="J287" i="12"/>
  <c r="F288" i="12"/>
  <c r="I288" i="12"/>
  <c r="J288" i="12"/>
  <c r="F289" i="12"/>
  <c r="I289" i="12"/>
  <c r="J289" i="12"/>
  <c r="F290" i="12"/>
  <c r="I290" i="12"/>
  <c r="J290" i="12"/>
  <c r="F291" i="12"/>
  <c r="I291" i="12"/>
  <c r="J291" i="12"/>
  <c r="F292" i="12"/>
  <c r="I292" i="12"/>
  <c r="J292" i="12"/>
  <c r="F293" i="12"/>
  <c r="I293" i="12"/>
  <c r="J293" i="12"/>
  <c r="F294" i="12"/>
  <c r="I294" i="12"/>
  <c r="J294" i="12"/>
  <c r="F295" i="12"/>
  <c r="I295" i="12"/>
  <c r="J295" i="12"/>
  <c r="F296" i="12"/>
  <c r="I296" i="12"/>
  <c r="J296" i="12"/>
  <c r="F297" i="12"/>
  <c r="I297" i="12"/>
  <c r="J297" i="12"/>
  <c r="F298" i="12"/>
  <c r="I298" i="12"/>
  <c r="J298" i="12"/>
  <c r="F299" i="12"/>
  <c r="I299" i="12"/>
  <c r="J299" i="12"/>
  <c r="F300" i="12"/>
  <c r="I300" i="12"/>
  <c r="J300" i="12"/>
  <c r="F301" i="12"/>
  <c r="I301" i="12"/>
  <c r="J301" i="12"/>
  <c r="F302" i="12"/>
  <c r="I302" i="12"/>
  <c r="J302" i="12"/>
  <c r="F303" i="12"/>
  <c r="I303" i="12"/>
  <c r="J303" i="12"/>
  <c r="F304" i="12"/>
  <c r="I304" i="12"/>
  <c r="J304" i="12"/>
  <c r="F305" i="12"/>
  <c r="I305" i="12"/>
  <c r="J305" i="12"/>
  <c r="F306" i="12"/>
  <c r="I306" i="12"/>
  <c r="J306" i="12"/>
  <c r="F307" i="12"/>
  <c r="I307" i="12"/>
  <c r="J307" i="12"/>
  <c r="F308" i="12"/>
  <c r="I308" i="12"/>
  <c r="J308" i="12"/>
  <c r="F309" i="12"/>
  <c r="I309" i="12"/>
  <c r="J309" i="12"/>
  <c r="F310" i="12"/>
  <c r="I310" i="12"/>
  <c r="J310" i="12"/>
  <c r="F311" i="12"/>
  <c r="I311" i="12"/>
  <c r="J311" i="12"/>
  <c r="F312" i="12"/>
  <c r="I312" i="12"/>
  <c r="J312" i="12"/>
  <c r="F313" i="12"/>
  <c r="I313" i="12"/>
  <c r="J313" i="12"/>
  <c r="F314" i="12"/>
  <c r="I314" i="12"/>
  <c r="J314" i="12"/>
  <c r="F315" i="12"/>
  <c r="I315" i="12"/>
  <c r="J315" i="12"/>
  <c r="F316" i="12"/>
  <c r="I316" i="12"/>
  <c r="J316" i="12"/>
  <c r="F317" i="12"/>
  <c r="I317" i="12"/>
  <c r="J317" i="12"/>
  <c r="F318" i="12"/>
  <c r="I318" i="12"/>
  <c r="J318" i="12"/>
  <c r="F319" i="12"/>
  <c r="I319" i="12"/>
  <c r="J319" i="12"/>
  <c r="C326" i="12"/>
  <c r="E329" i="12"/>
  <c r="F329" i="12" s="1"/>
  <c r="I329" i="12"/>
  <c r="F330" i="12"/>
  <c r="I330" i="12"/>
  <c r="J330" i="12"/>
  <c r="F331" i="12"/>
  <c r="I331" i="12"/>
  <c r="J331" i="12"/>
  <c r="F332" i="12"/>
  <c r="I332" i="12"/>
  <c r="J332" i="12"/>
  <c r="F333" i="12"/>
  <c r="I333" i="12"/>
  <c r="J333" i="12"/>
  <c r="F334" i="12"/>
  <c r="I334" i="12"/>
  <c r="J334" i="12"/>
  <c r="F335" i="12"/>
  <c r="I335" i="12"/>
  <c r="J335" i="12"/>
  <c r="F336" i="12"/>
  <c r="I336" i="12"/>
  <c r="J336" i="12"/>
  <c r="F337" i="12"/>
  <c r="I337" i="12"/>
  <c r="J337" i="12"/>
  <c r="F338" i="12"/>
  <c r="I338" i="12"/>
  <c r="J338" i="12"/>
  <c r="F339" i="12"/>
  <c r="I339" i="12"/>
  <c r="J339" i="12"/>
  <c r="F340" i="12"/>
  <c r="I340" i="12"/>
  <c r="J340" i="12"/>
  <c r="F341" i="12"/>
  <c r="I341" i="12"/>
  <c r="J341" i="12"/>
  <c r="F342" i="12"/>
  <c r="I342" i="12"/>
  <c r="J342" i="12"/>
  <c r="F343" i="12"/>
  <c r="I343" i="12"/>
  <c r="J343" i="12"/>
  <c r="F344" i="12"/>
  <c r="I344" i="12"/>
  <c r="J344" i="12"/>
  <c r="F345" i="12"/>
  <c r="I345" i="12"/>
  <c r="J345" i="12"/>
  <c r="F346" i="12"/>
  <c r="I346" i="12"/>
  <c r="J346" i="12"/>
  <c r="F347" i="12"/>
  <c r="I347" i="12"/>
  <c r="J347" i="12"/>
  <c r="F348" i="12"/>
  <c r="I348" i="12"/>
  <c r="J348" i="12"/>
  <c r="F349" i="12"/>
  <c r="I349" i="12"/>
  <c r="J349" i="12"/>
  <c r="F350" i="12"/>
  <c r="I350" i="12"/>
  <c r="J350" i="12"/>
  <c r="F351" i="12"/>
  <c r="I351" i="12"/>
  <c r="J351" i="12"/>
  <c r="F352" i="12"/>
  <c r="I352" i="12"/>
  <c r="J352" i="12"/>
  <c r="F353" i="12"/>
  <c r="I353" i="12"/>
  <c r="J353" i="12"/>
  <c r="F354" i="12"/>
  <c r="I354" i="12"/>
  <c r="J354" i="12"/>
  <c r="F355" i="12"/>
  <c r="I355" i="12"/>
  <c r="J355" i="12"/>
  <c r="F356" i="12"/>
  <c r="I356" i="12"/>
  <c r="J356" i="12"/>
  <c r="F357" i="12"/>
  <c r="I357" i="12"/>
  <c r="J357" i="12"/>
  <c r="F358" i="12"/>
  <c r="I358" i="12"/>
  <c r="J358" i="12"/>
  <c r="F359" i="12"/>
  <c r="I359" i="12"/>
  <c r="J359" i="12"/>
  <c r="F360" i="12"/>
  <c r="I360" i="12"/>
  <c r="J360" i="12"/>
  <c r="F361" i="12"/>
  <c r="I361" i="12"/>
  <c r="J361" i="12"/>
  <c r="F362" i="12"/>
  <c r="I362" i="12"/>
  <c r="J362" i="12"/>
  <c r="F363" i="12"/>
  <c r="I363" i="12"/>
  <c r="J363" i="12"/>
  <c r="C371" i="12"/>
  <c r="E374" i="12"/>
  <c r="F374" i="12" s="1"/>
  <c r="I374" i="12"/>
  <c r="F375" i="12"/>
  <c r="I375" i="12"/>
  <c r="J375" i="12"/>
  <c r="F376" i="12"/>
  <c r="I376" i="12"/>
  <c r="J376" i="12"/>
  <c r="F377" i="12"/>
  <c r="I377" i="12"/>
  <c r="J377" i="12"/>
  <c r="F378" i="12"/>
  <c r="I378" i="12"/>
  <c r="J378" i="12"/>
  <c r="F379" i="12"/>
  <c r="I379" i="12"/>
  <c r="J379" i="12"/>
  <c r="F380" i="12"/>
  <c r="I380" i="12"/>
  <c r="J380" i="12"/>
  <c r="F381" i="12"/>
  <c r="I381" i="12"/>
  <c r="J381" i="12"/>
  <c r="F382" i="12"/>
  <c r="I382" i="12"/>
  <c r="J382" i="12"/>
  <c r="F383" i="12"/>
  <c r="I383" i="12"/>
  <c r="J383" i="12"/>
  <c r="F384" i="12"/>
  <c r="I384" i="12"/>
  <c r="J384" i="12"/>
  <c r="F385" i="12"/>
  <c r="I385" i="12"/>
  <c r="J385" i="12"/>
  <c r="F386" i="12"/>
  <c r="I386" i="12"/>
  <c r="J386" i="12"/>
  <c r="F387" i="12"/>
  <c r="I387" i="12"/>
  <c r="J387" i="12"/>
  <c r="F388" i="12"/>
  <c r="I388" i="12"/>
  <c r="J388" i="12"/>
  <c r="F389" i="12"/>
  <c r="I389" i="12"/>
  <c r="J389" i="12"/>
  <c r="F390" i="12"/>
  <c r="I390" i="12"/>
  <c r="J390" i="12"/>
  <c r="F391" i="12"/>
  <c r="I391" i="12"/>
  <c r="J391" i="12"/>
  <c r="F392" i="12"/>
  <c r="I392" i="12"/>
  <c r="J392" i="12"/>
  <c r="F393" i="12"/>
  <c r="I393" i="12"/>
  <c r="J393" i="12"/>
  <c r="F394" i="12"/>
  <c r="I394" i="12"/>
  <c r="J394" i="12"/>
  <c r="F395" i="12"/>
  <c r="I395" i="12"/>
  <c r="J395" i="12"/>
  <c r="F396" i="12"/>
  <c r="I396" i="12"/>
  <c r="J396" i="12"/>
  <c r="F397" i="12"/>
  <c r="I397" i="12"/>
  <c r="J397" i="12"/>
  <c r="F398" i="12"/>
  <c r="I398" i="12"/>
  <c r="J398" i="12"/>
  <c r="F399" i="12"/>
  <c r="I399" i="12"/>
  <c r="J399" i="12"/>
  <c r="F400" i="12"/>
  <c r="I400" i="12"/>
  <c r="J400" i="12"/>
  <c r="F401" i="12"/>
  <c r="I401" i="12"/>
  <c r="J401" i="12"/>
  <c r="F402" i="12"/>
  <c r="I402" i="12"/>
  <c r="J402" i="12"/>
  <c r="F403" i="12"/>
  <c r="I403" i="12"/>
  <c r="J403" i="12"/>
  <c r="F404" i="12"/>
  <c r="I404" i="12"/>
  <c r="J404" i="12"/>
  <c r="F405" i="12"/>
  <c r="I405" i="12"/>
  <c r="J405" i="12"/>
  <c r="F406" i="12"/>
  <c r="I406" i="12"/>
  <c r="J406" i="12"/>
  <c r="F407" i="12"/>
  <c r="I407" i="12"/>
  <c r="J407" i="12"/>
  <c r="F408" i="12"/>
  <c r="I408" i="12"/>
  <c r="J408" i="12"/>
  <c r="C415" i="12"/>
  <c r="E418" i="12"/>
  <c r="F418" i="12" s="1"/>
  <c r="I418" i="12"/>
  <c r="F419" i="12"/>
  <c r="I419" i="12"/>
  <c r="J419" i="12"/>
  <c r="F420" i="12"/>
  <c r="I420" i="12"/>
  <c r="J420" i="12"/>
  <c r="F421" i="12"/>
  <c r="I421" i="12"/>
  <c r="J421" i="12"/>
  <c r="F422" i="12"/>
  <c r="I422" i="12"/>
  <c r="J422" i="12"/>
  <c r="F423" i="12"/>
  <c r="I423" i="12"/>
  <c r="J423" i="12"/>
  <c r="F424" i="12"/>
  <c r="I424" i="12"/>
  <c r="J424" i="12"/>
  <c r="F425" i="12"/>
  <c r="I425" i="12"/>
  <c r="J425" i="12"/>
  <c r="F426" i="12"/>
  <c r="I426" i="12"/>
  <c r="J426" i="12"/>
  <c r="F427" i="12"/>
  <c r="I427" i="12"/>
  <c r="J427" i="12"/>
  <c r="F428" i="12"/>
  <c r="I428" i="12"/>
  <c r="J428" i="12"/>
  <c r="F429" i="12"/>
  <c r="I429" i="12"/>
  <c r="J429" i="12"/>
  <c r="F430" i="12"/>
  <c r="I430" i="12"/>
  <c r="J430" i="12"/>
  <c r="F431" i="12"/>
  <c r="I431" i="12"/>
  <c r="J431" i="12"/>
  <c r="F432" i="12"/>
  <c r="I432" i="12"/>
  <c r="J432" i="12"/>
  <c r="F433" i="12"/>
  <c r="I433" i="12"/>
  <c r="J433" i="12"/>
  <c r="F434" i="12"/>
  <c r="I434" i="12"/>
  <c r="J434" i="12"/>
  <c r="F435" i="12"/>
  <c r="I435" i="12"/>
  <c r="J435" i="12"/>
  <c r="F436" i="12"/>
  <c r="I436" i="12"/>
  <c r="J436" i="12"/>
  <c r="F437" i="12"/>
  <c r="I437" i="12"/>
  <c r="J437" i="12"/>
  <c r="F438" i="12"/>
  <c r="I438" i="12"/>
  <c r="J438" i="12"/>
  <c r="F439" i="12"/>
  <c r="I439" i="12"/>
  <c r="J439" i="12"/>
  <c r="F440" i="12"/>
  <c r="I440" i="12"/>
  <c r="J440" i="12"/>
  <c r="F441" i="12"/>
  <c r="I441" i="12"/>
  <c r="J441" i="12"/>
  <c r="F442" i="12"/>
  <c r="I442" i="12"/>
  <c r="J442" i="12"/>
  <c r="F443" i="12"/>
  <c r="I443" i="12"/>
  <c r="J443" i="12"/>
  <c r="F444" i="12"/>
  <c r="I444" i="12"/>
  <c r="J444" i="12"/>
  <c r="F445" i="12"/>
  <c r="I445" i="12"/>
  <c r="J445" i="12"/>
  <c r="F446" i="12"/>
  <c r="I446" i="12"/>
  <c r="J446" i="12"/>
  <c r="F447" i="12"/>
  <c r="I447" i="12"/>
  <c r="J447" i="12"/>
  <c r="F448" i="12"/>
  <c r="I448" i="12"/>
  <c r="J448" i="12"/>
  <c r="F449" i="12"/>
  <c r="I449" i="12"/>
  <c r="J449" i="12"/>
  <c r="F450" i="12"/>
  <c r="I450" i="12"/>
  <c r="J450" i="12"/>
  <c r="F451" i="12"/>
  <c r="I451" i="12"/>
  <c r="J451" i="12"/>
  <c r="F452" i="12"/>
  <c r="I452" i="12"/>
  <c r="J452" i="12"/>
  <c r="C459" i="12"/>
  <c r="E462" i="12"/>
  <c r="F462" i="12" s="1"/>
  <c r="I462" i="12"/>
  <c r="F463" i="12"/>
  <c r="I463" i="12"/>
  <c r="J463" i="12"/>
  <c r="F464" i="12"/>
  <c r="I464" i="12"/>
  <c r="J464" i="12"/>
  <c r="F465" i="12"/>
  <c r="I465" i="12"/>
  <c r="J465" i="12"/>
  <c r="F466" i="12"/>
  <c r="I466" i="12"/>
  <c r="J466" i="12"/>
  <c r="F467" i="12"/>
  <c r="I467" i="12"/>
  <c r="J467" i="12"/>
  <c r="F468" i="12"/>
  <c r="I468" i="12"/>
  <c r="J468" i="12"/>
  <c r="F469" i="12"/>
  <c r="I469" i="12"/>
  <c r="J469" i="12"/>
  <c r="F470" i="12"/>
  <c r="I470" i="12"/>
  <c r="J470" i="12"/>
  <c r="F471" i="12"/>
  <c r="I471" i="12"/>
  <c r="J471" i="12"/>
  <c r="F472" i="12"/>
  <c r="I472" i="12"/>
  <c r="J472" i="12"/>
  <c r="F473" i="12"/>
  <c r="I473" i="12"/>
  <c r="J473" i="12"/>
  <c r="F474" i="12"/>
  <c r="I474" i="12"/>
  <c r="J474" i="12"/>
  <c r="F475" i="12"/>
  <c r="I475" i="12"/>
  <c r="J475" i="12"/>
  <c r="F476" i="12"/>
  <c r="I476" i="12"/>
  <c r="J476" i="12"/>
  <c r="F477" i="12"/>
  <c r="I477" i="12"/>
  <c r="J477" i="12"/>
  <c r="F478" i="12"/>
  <c r="I478" i="12"/>
  <c r="J478" i="12"/>
  <c r="F479" i="12"/>
  <c r="I479" i="12"/>
  <c r="J479" i="12"/>
  <c r="F480" i="12"/>
  <c r="I480" i="12"/>
  <c r="J480" i="12"/>
  <c r="F481" i="12"/>
  <c r="I481" i="12"/>
  <c r="J481" i="12"/>
  <c r="F482" i="12"/>
  <c r="I482" i="12"/>
  <c r="J482" i="12"/>
  <c r="F483" i="12"/>
  <c r="I483" i="12"/>
  <c r="J483" i="12"/>
  <c r="F484" i="12"/>
  <c r="I484" i="12"/>
  <c r="J484" i="12"/>
  <c r="F485" i="12"/>
  <c r="I485" i="12"/>
  <c r="J485" i="12"/>
  <c r="F486" i="12"/>
  <c r="I486" i="12"/>
  <c r="J486" i="12"/>
  <c r="F487" i="12"/>
  <c r="I487" i="12"/>
  <c r="J487" i="12"/>
  <c r="F488" i="12"/>
  <c r="I488" i="12"/>
  <c r="J488" i="12"/>
  <c r="F489" i="12"/>
  <c r="I489" i="12"/>
  <c r="J489" i="12"/>
  <c r="F490" i="12"/>
  <c r="I490" i="12"/>
  <c r="J490" i="12"/>
  <c r="F491" i="12"/>
  <c r="I491" i="12"/>
  <c r="J491" i="12"/>
  <c r="F492" i="12"/>
  <c r="I492" i="12"/>
  <c r="J492" i="12"/>
  <c r="F493" i="12"/>
  <c r="I493" i="12"/>
  <c r="J493" i="12"/>
  <c r="F494" i="12"/>
  <c r="I494" i="12"/>
  <c r="J494" i="12"/>
  <c r="F495" i="12"/>
  <c r="I495" i="12"/>
  <c r="J495" i="12"/>
  <c r="F496" i="12"/>
  <c r="I496" i="12"/>
  <c r="J496" i="12"/>
  <c r="C503" i="12"/>
  <c r="E506" i="12"/>
  <c r="F506" i="12" s="1"/>
  <c r="I506" i="12"/>
  <c r="F507" i="12"/>
  <c r="I507" i="12"/>
  <c r="J507" i="12"/>
  <c r="F508" i="12"/>
  <c r="I508" i="12"/>
  <c r="J508" i="12"/>
  <c r="F509" i="12"/>
  <c r="I509" i="12"/>
  <c r="J509" i="12"/>
  <c r="F510" i="12"/>
  <c r="I510" i="12"/>
  <c r="J510" i="12"/>
  <c r="F511" i="12"/>
  <c r="I511" i="12"/>
  <c r="J511" i="12"/>
  <c r="F512" i="12"/>
  <c r="I512" i="12"/>
  <c r="J512" i="12"/>
  <c r="F513" i="12"/>
  <c r="I513" i="12"/>
  <c r="J513" i="12"/>
  <c r="F514" i="12"/>
  <c r="I514" i="12"/>
  <c r="J514" i="12"/>
  <c r="F515" i="12"/>
  <c r="I515" i="12"/>
  <c r="J515" i="12"/>
  <c r="F516" i="12"/>
  <c r="I516" i="12"/>
  <c r="J516" i="12"/>
  <c r="F517" i="12"/>
  <c r="I517" i="12"/>
  <c r="J517" i="12"/>
  <c r="F518" i="12"/>
  <c r="I518" i="12"/>
  <c r="J518" i="12"/>
  <c r="F519" i="12"/>
  <c r="I519" i="12"/>
  <c r="J519" i="12"/>
  <c r="F520" i="12"/>
  <c r="I520" i="12"/>
  <c r="J520" i="12"/>
  <c r="F521" i="12"/>
  <c r="I521" i="12"/>
  <c r="J521" i="12"/>
  <c r="F522" i="12"/>
  <c r="I522" i="12"/>
  <c r="J522" i="12"/>
  <c r="F523" i="12"/>
  <c r="I523" i="12"/>
  <c r="J523" i="12"/>
  <c r="F524" i="12"/>
  <c r="I524" i="12"/>
  <c r="J524" i="12"/>
  <c r="F525" i="12"/>
  <c r="I525" i="12"/>
  <c r="J525" i="12"/>
  <c r="F526" i="12"/>
  <c r="I526" i="12"/>
  <c r="J526" i="12"/>
  <c r="F527" i="12"/>
  <c r="I527" i="12"/>
  <c r="J527" i="12"/>
  <c r="F528" i="12"/>
  <c r="I528" i="12"/>
  <c r="J528" i="12"/>
  <c r="F529" i="12"/>
  <c r="I529" i="12"/>
  <c r="J529" i="12"/>
  <c r="F530" i="12"/>
  <c r="I530" i="12"/>
  <c r="J530" i="12"/>
  <c r="F531" i="12"/>
  <c r="I531" i="12"/>
  <c r="J531" i="12"/>
  <c r="F532" i="12"/>
  <c r="I532" i="12"/>
  <c r="J532" i="12"/>
  <c r="F533" i="12"/>
  <c r="I533" i="12"/>
  <c r="J533" i="12"/>
  <c r="F534" i="12"/>
  <c r="I534" i="12"/>
  <c r="J534" i="12"/>
  <c r="F535" i="12"/>
  <c r="I535" i="12"/>
  <c r="J535" i="12"/>
  <c r="F536" i="12"/>
  <c r="I536" i="12"/>
  <c r="J536" i="12"/>
  <c r="F537" i="12"/>
  <c r="I537" i="12"/>
  <c r="J537" i="12"/>
  <c r="F538" i="12"/>
  <c r="I538" i="12"/>
  <c r="J538" i="12"/>
  <c r="F539" i="12"/>
  <c r="I539" i="12"/>
  <c r="J539" i="12"/>
  <c r="F540" i="12"/>
  <c r="I540" i="12"/>
  <c r="J540" i="12"/>
  <c r="C547" i="12"/>
  <c r="E550" i="12"/>
  <c r="F550" i="12" s="1"/>
  <c r="I550" i="12"/>
  <c r="F551" i="12"/>
  <c r="I551" i="12"/>
  <c r="J551" i="12"/>
  <c r="F552" i="12"/>
  <c r="I552" i="12"/>
  <c r="J552" i="12"/>
  <c r="F553" i="12"/>
  <c r="I553" i="12"/>
  <c r="J553" i="12"/>
  <c r="F554" i="12"/>
  <c r="I554" i="12"/>
  <c r="J554" i="12"/>
  <c r="F555" i="12"/>
  <c r="I555" i="12"/>
  <c r="J555" i="12"/>
  <c r="F556" i="12"/>
  <c r="I556" i="12"/>
  <c r="J556" i="12"/>
  <c r="F557" i="12"/>
  <c r="I557" i="12"/>
  <c r="J557" i="12"/>
  <c r="F558" i="12"/>
  <c r="I558" i="12"/>
  <c r="J558" i="12"/>
  <c r="F559" i="12"/>
  <c r="I559" i="12"/>
  <c r="J559" i="12"/>
  <c r="F560" i="12"/>
  <c r="I560" i="12"/>
  <c r="J560" i="12"/>
  <c r="F561" i="12"/>
  <c r="I561" i="12"/>
  <c r="J561" i="12"/>
  <c r="F562" i="12"/>
  <c r="I562" i="12"/>
  <c r="J562" i="12"/>
  <c r="F563" i="12"/>
  <c r="I563" i="12"/>
  <c r="J563" i="12"/>
  <c r="F564" i="12"/>
  <c r="I564" i="12"/>
  <c r="J564" i="12"/>
  <c r="F565" i="12"/>
  <c r="I565" i="12"/>
  <c r="J565" i="12"/>
  <c r="F566" i="12"/>
  <c r="I566" i="12"/>
  <c r="J566" i="12"/>
  <c r="F567" i="12"/>
  <c r="I567" i="12"/>
  <c r="J567" i="12"/>
  <c r="F568" i="12"/>
  <c r="I568" i="12"/>
  <c r="J568" i="12"/>
  <c r="F569" i="12"/>
  <c r="I569" i="12"/>
  <c r="J569" i="12"/>
  <c r="F570" i="12"/>
  <c r="I570" i="12"/>
  <c r="J570" i="12"/>
  <c r="F571" i="12"/>
  <c r="I571" i="12"/>
  <c r="J571" i="12"/>
  <c r="F572" i="12"/>
  <c r="I572" i="12"/>
  <c r="J572" i="12"/>
  <c r="F573" i="12"/>
  <c r="I573" i="12"/>
  <c r="J573" i="12"/>
  <c r="F574" i="12"/>
  <c r="I574" i="12"/>
  <c r="J574" i="12"/>
  <c r="F575" i="12"/>
  <c r="I575" i="12"/>
  <c r="J575" i="12"/>
  <c r="F576" i="12"/>
  <c r="I576" i="12"/>
  <c r="J576" i="12"/>
  <c r="F577" i="12"/>
  <c r="I577" i="12"/>
  <c r="J577" i="12"/>
  <c r="F578" i="12"/>
  <c r="I578" i="12"/>
  <c r="J578" i="12"/>
  <c r="F579" i="12"/>
  <c r="I579" i="12"/>
  <c r="J579" i="12"/>
  <c r="F580" i="12"/>
  <c r="I580" i="12"/>
  <c r="J580" i="12"/>
  <c r="F581" i="12"/>
  <c r="I581" i="12"/>
  <c r="J581" i="12"/>
  <c r="F582" i="12"/>
  <c r="I582" i="12"/>
  <c r="J582" i="12"/>
  <c r="F583" i="12"/>
  <c r="I583" i="12"/>
  <c r="J583" i="12"/>
  <c r="F584" i="12"/>
  <c r="I584" i="12"/>
  <c r="J584" i="12"/>
  <c r="C591" i="12"/>
  <c r="E594" i="12"/>
  <c r="F594" i="12" s="1"/>
  <c r="I594" i="12"/>
  <c r="F595" i="12"/>
  <c r="I595" i="12"/>
  <c r="J595" i="12"/>
  <c r="F596" i="12"/>
  <c r="I596" i="12"/>
  <c r="J596" i="12"/>
  <c r="F597" i="12"/>
  <c r="I597" i="12"/>
  <c r="J597" i="12"/>
  <c r="F598" i="12"/>
  <c r="I598" i="12"/>
  <c r="J598" i="12"/>
  <c r="F599" i="12"/>
  <c r="I599" i="12"/>
  <c r="J599" i="12"/>
  <c r="F600" i="12"/>
  <c r="I600" i="12"/>
  <c r="J600" i="12"/>
  <c r="F601" i="12"/>
  <c r="I601" i="12"/>
  <c r="J601" i="12"/>
  <c r="F602" i="12"/>
  <c r="I602" i="12"/>
  <c r="J602" i="12"/>
  <c r="F603" i="12"/>
  <c r="I603" i="12"/>
  <c r="J603" i="12"/>
  <c r="F604" i="12"/>
  <c r="I604" i="12"/>
  <c r="J604" i="12"/>
  <c r="F605" i="12"/>
  <c r="I605" i="12"/>
  <c r="J605" i="12"/>
  <c r="F606" i="12"/>
  <c r="I606" i="12"/>
  <c r="J606" i="12"/>
  <c r="F607" i="12"/>
  <c r="I607" i="12"/>
  <c r="J607" i="12"/>
  <c r="F608" i="12"/>
  <c r="I608" i="12"/>
  <c r="J608" i="12"/>
  <c r="F609" i="12"/>
  <c r="I609" i="12"/>
  <c r="J609" i="12"/>
  <c r="F610" i="12"/>
  <c r="I610" i="12"/>
  <c r="J610" i="12"/>
  <c r="F611" i="12"/>
  <c r="I611" i="12"/>
  <c r="J611" i="12"/>
  <c r="F612" i="12"/>
  <c r="I612" i="12"/>
  <c r="J612" i="12"/>
  <c r="F613" i="12"/>
  <c r="I613" i="12"/>
  <c r="J613" i="12"/>
  <c r="F614" i="12"/>
  <c r="I614" i="12"/>
  <c r="J614" i="12"/>
  <c r="F615" i="12"/>
  <c r="I615" i="12"/>
  <c r="J615" i="12"/>
  <c r="F616" i="12"/>
  <c r="I616" i="12"/>
  <c r="J616" i="12"/>
  <c r="F617" i="12"/>
  <c r="I617" i="12"/>
  <c r="J617" i="12"/>
  <c r="F618" i="12"/>
  <c r="I618" i="12"/>
  <c r="J618" i="12"/>
  <c r="F619" i="12"/>
  <c r="I619" i="12"/>
  <c r="J619" i="12"/>
  <c r="F620" i="12"/>
  <c r="I620" i="12"/>
  <c r="J620" i="12"/>
  <c r="F621" i="12"/>
  <c r="I621" i="12"/>
  <c r="J621" i="12"/>
  <c r="F622" i="12"/>
  <c r="I622" i="12"/>
  <c r="J622" i="12"/>
  <c r="F623" i="12"/>
  <c r="I623" i="12"/>
  <c r="J623" i="12"/>
  <c r="F624" i="12"/>
  <c r="I624" i="12"/>
  <c r="J624" i="12"/>
  <c r="F625" i="12"/>
  <c r="I625" i="12"/>
  <c r="J625" i="12"/>
  <c r="F626" i="12"/>
  <c r="I626" i="12"/>
  <c r="J626" i="12"/>
  <c r="F627" i="12"/>
  <c r="I627" i="12"/>
  <c r="J627" i="12"/>
  <c r="F628" i="12"/>
  <c r="I628" i="12"/>
  <c r="J628" i="12"/>
  <c r="C635" i="12"/>
  <c r="E638" i="12"/>
  <c r="F638" i="12" s="1"/>
  <c r="I638" i="12"/>
  <c r="F639" i="12"/>
  <c r="I639" i="12"/>
  <c r="J639" i="12"/>
  <c r="F640" i="12"/>
  <c r="I640" i="12"/>
  <c r="J640" i="12"/>
  <c r="F641" i="12"/>
  <c r="I641" i="12"/>
  <c r="J641" i="12"/>
  <c r="F642" i="12"/>
  <c r="I642" i="12"/>
  <c r="J642" i="12"/>
  <c r="F643" i="12"/>
  <c r="I643" i="12"/>
  <c r="J643" i="12"/>
  <c r="F644" i="12"/>
  <c r="I644" i="12"/>
  <c r="J644" i="12"/>
  <c r="F645" i="12"/>
  <c r="I645" i="12"/>
  <c r="J645" i="12"/>
  <c r="F646" i="12"/>
  <c r="I646" i="12"/>
  <c r="J646" i="12"/>
  <c r="F647" i="12"/>
  <c r="I647" i="12"/>
  <c r="J647" i="12"/>
  <c r="F648" i="12"/>
  <c r="I648" i="12"/>
  <c r="J648" i="12"/>
  <c r="F649" i="12"/>
  <c r="I649" i="12"/>
  <c r="J649" i="12"/>
  <c r="F650" i="12"/>
  <c r="I650" i="12"/>
  <c r="J650" i="12"/>
  <c r="F651" i="12"/>
  <c r="I651" i="12"/>
  <c r="J651" i="12"/>
  <c r="F652" i="12"/>
  <c r="I652" i="12"/>
  <c r="J652" i="12"/>
  <c r="F653" i="12"/>
  <c r="I653" i="12"/>
  <c r="J653" i="12"/>
  <c r="F654" i="12"/>
  <c r="I654" i="12"/>
  <c r="J654" i="12"/>
  <c r="F655" i="12"/>
  <c r="I655" i="12"/>
  <c r="J655" i="12"/>
  <c r="F656" i="12"/>
  <c r="I656" i="12"/>
  <c r="J656" i="12"/>
  <c r="F657" i="12"/>
  <c r="I657" i="12"/>
  <c r="J657" i="12"/>
  <c r="F658" i="12"/>
  <c r="I658" i="12"/>
  <c r="J658" i="12"/>
  <c r="F659" i="12"/>
  <c r="I659" i="12"/>
  <c r="J659" i="12"/>
  <c r="F660" i="12"/>
  <c r="I660" i="12"/>
  <c r="J660" i="12"/>
  <c r="F661" i="12"/>
  <c r="I661" i="12"/>
  <c r="J661" i="12"/>
  <c r="F662" i="12"/>
  <c r="I662" i="12"/>
  <c r="J662" i="12"/>
  <c r="F663" i="12"/>
  <c r="I663" i="12"/>
  <c r="J663" i="12"/>
  <c r="F664" i="12"/>
  <c r="I664" i="12"/>
  <c r="J664" i="12"/>
  <c r="F665" i="12"/>
  <c r="I665" i="12"/>
  <c r="J665" i="12"/>
  <c r="F666" i="12"/>
  <c r="I666" i="12"/>
  <c r="J666" i="12"/>
  <c r="F667" i="12"/>
  <c r="I667" i="12"/>
  <c r="J667" i="12"/>
  <c r="F668" i="12"/>
  <c r="I668" i="12"/>
  <c r="J668" i="12"/>
  <c r="F669" i="12"/>
  <c r="I669" i="12"/>
  <c r="J669" i="12"/>
  <c r="F670" i="12"/>
  <c r="I670" i="12"/>
  <c r="J670" i="12"/>
  <c r="F671" i="12"/>
  <c r="I671" i="12"/>
  <c r="J671" i="12"/>
  <c r="F672" i="12"/>
  <c r="I672" i="12"/>
  <c r="J672" i="12"/>
  <c r="C679" i="12"/>
  <c r="E682" i="12"/>
  <c r="F682" i="12" s="1"/>
  <c r="I682" i="12"/>
  <c r="F683" i="12"/>
  <c r="I683" i="12"/>
  <c r="J683" i="12"/>
  <c r="F684" i="12"/>
  <c r="I684" i="12"/>
  <c r="J684" i="12"/>
  <c r="F685" i="12"/>
  <c r="I685" i="12"/>
  <c r="J685" i="12"/>
  <c r="F686" i="12"/>
  <c r="I686" i="12"/>
  <c r="J686" i="12"/>
  <c r="F687" i="12"/>
  <c r="I687" i="12"/>
  <c r="J687" i="12"/>
  <c r="F688" i="12"/>
  <c r="I688" i="12"/>
  <c r="J688" i="12"/>
  <c r="F689" i="12"/>
  <c r="I689" i="12"/>
  <c r="J689" i="12"/>
  <c r="F690" i="12"/>
  <c r="I690" i="12"/>
  <c r="J690" i="12"/>
  <c r="F691" i="12"/>
  <c r="I691" i="12"/>
  <c r="J691" i="12"/>
  <c r="F692" i="12"/>
  <c r="I692" i="12"/>
  <c r="J692" i="12"/>
  <c r="F693" i="12"/>
  <c r="I693" i="12"/>
  <c r="J693" i="12"/>
  <c r="F694" i="12"/>
  <c r="I694" i="12"/>
  <c r="J694" i="12"/>
  <c r="F695" i="12"/>
  <c r="I695" i="12"/>
  <c r="J695" i="12"/>
  <c r="F696" i="12"/>
  <c r="I696" i="12"/>
  <c r="J696" i="12"/>
  <c r="F697" i="12"/>
  <c r="I697" i="12"/>
  <c r="J697" i="12"/>
  <c r="F698" i="12"/>
  <c r="I698" i="12"/>
  <c r="J698" i="12"/>
  <c r="F699" i="12"/>
  <c r="I699" i="12"/>
  <c r="J699" i="12"/>
  <c r="F700" i="12"/>
  <c r="I700" i="12"/>
  <c r="J700" i="12"/>
  <c r="F701" i="12"/>
  <c r="I701" i="12"/>
  <c r="J701" i="12"/>
  <c r="F702" i="12"/>
  <c r="I702" i="12"/>
  <c r="J702" i="12"/>
  <c r="F703" i="12"/>
  <c r="I703" i="12"/>
  <c r="J703" i="12"/>
  <c r="F704" i="12"/>
  <c r="I704" i="12"/>
  <c r="J704" i="12"/>
  <c r="F705" i="12"/>
  <c r="I705" i="12"/>
  <c r="J705" i="12"/>
  <c r="F706" i="12"/>
  <c r="I706" i="12"/>
  <c r="J706" i="12"/>
  <c r="F707" i="12"/>
  <c r="I707" i="12"/>
  <c r="J707" i="12"/>
  <c r="F708" i="12"/>
  <c r="I708" i="12"/>
  <c r="J708" i="12"/>
  <c r="F709" i="12"/>
  <c r="I709" i="12"/>
  <c r="J709" i="12"/>
  <c r="F710" i="12"/>
  <c r="I710" i="12"/>
  <c r="J710" i="12"/>
  <c r="F711" i="12"/>
  <c r="I711" i="12"/>
  <c r="J711" i="12"/>
  <c r="F712" i="12"/>
  <c r="I712" i="12"/>
  <c r="J712" i="12"/>
  <c r="F713" i="12"/>
  <c r="I713" i="12"/>
  <c r="J713" i="12"/>
  <c r="F714" i="12"/>
  <c r="I714" i="12"/>
  <c r="J714" i="12"/>
  <c r="F715" i="12"/>
  <c r="I715" i="12"/>
  <c r="J715" i="12"/>
  <c r="F716" i="12"/>
  <c r="I716" i="12"/>
  <c r="J716" i="12"/>
  <c r="C723" i="12"/>
  <c r="E726" i="12"/>
  <c r="F726" i="12" s="1"/>
  <c r="I726" i="12"/>
  <c r="F727" i="12"/>
  <c r="I727" i="12"/>
  <c r="J727" i="12"/>
  <c r="F728" i="12"/>
  <c r="I728" i="12"/>
  <c r="J728" i="12"/>
  <c r="F729" i="12"/>
  <c r="I729" i="12"/>
  <c r="J729" i="12"/>
  <c r="F730" i="12"/>
  <c r="I730" i="12"/>
  <c r="J730" i="12"/>
  <c r="F731" i="12"/>
  <c r="I731" i="12"/>
  <c r="J731" i="12"/>
  <c r="F732" i="12"/>
  <c r="I732" i="12"/>
  <c r="J732" i="12"/>
  <c r="F733" i="12"/>
  <c r="I733" i="12"/>
  <c r="J733" i="12"/>
  <c r="F734" i="12"/>
  <c r="I734" i="12"/>
  <c r="J734" i="12"/>
  <c r="F735" i="12"/>
  <c r="I735" i="12"/>
  <c r="J735" i="12"/>
  <c r="F736" i="12"/>
  <c r="I736" i="12"/>
  <c r="J736" i="12"/>
  <c r="F737" i="12"/>
  <c r="I737" i="12"/>
  <c r="J737" i="12"/>
  <c r="F738" i="12"/>
  <c r="I738" i="12"/>
  <c r="J738" i="12"/>
  <c r="F739" i="12"/>
  <c r="I739" i="12"/>
  <c r="J739" i="12"/>
  <c r="F740" i="12"/>
  <c r="I740" i="12"/>
  <c r="J740" i="12"/>
  <c r="F741" i="12"/>
  <c r="I741" i="12"/>
  <c r="J741" i="12"/>
  <c r="F742" i="12"/>
  <c r="I742" i="12"/>
  <c r="J742" i="12"/>
  <c r="F743" i="12"/>
  <c r="I743" i="12"/>
  <c r="J743" i="12"/>
  <c r="F744" i="12"/>
  <c r="I744" i="12"/>
  <c r="J744" i="12"/>
  <c r="F745" i="12"/>
  <c r="I745" i="12"/>
  <c r="J745" i="12"/>
  <c r="F746" i="12"/>
  <c r="I746" i="12"/>
  <c r="J746" i="12"/>
  <c r="F747" i="12"/>
  <c r="I747" i="12"/>
  <c r="J747" i="12"/>
  <c r="F748" i="12"/>
  <c r="I748" i="12"/>
  <c r="J748" i="12"/>
  <c r="F749" i="12"/>
  <c r="I749" i="12"/>
  <c r="J749" i="12"/>
  <c r="F750" i="12"/>
  <c r="I750" i="12"/>
  <c r="J750" i="12"/>
  <c r="F751" i="12"/>
  <c r="I751" i="12"/>
  <c r="J751" i="12"/>
  <c r="F752" i="12"/>
  <c r="I752" i="12"/>
  <c r="J752" i="12"/>
  <c r="F753" i="12"/>
  <c r="I753" i="12"/>
  <c r="J753" i="12"/>
  <c r="F754" i="12"/>
  <c r="I754" i="12"/>
  <c r="J754" i="12"/>
  <c r="F755" i="12"/>
  <c r="I755" i="12"/>
  <c r="J755" i="12"/>
  <c r="F756" i="12"/>
  <c r="I756" i="12"/>
  <c r="J756" i="12"/>
  <c r="F757" i="12"/>
  <c r="I757" i="12"/>
  <c r="J757" i="12"/>
  <c r="F758" i="12"/>
  <c r="I758" i="12"/>
  <c r="J758" i="12"/>
  <c r="F759" i="12"/>
  <c r="I759" i="12"/>
  <c r="J759" i="12"/>
  <c r="F760" i="12"/>
  <c r="I760" i="12"/>
  <c r="J760" i="12"/>
  <c r="C767" i="12"/>
  <c r="E770" i="12"/>
  <c r="F770" i="12" s="1"/>
  <c r="I770" i="12"/>
  <c r="F771" i="12"/>
  <c r="I771" i="12"/>
  <c r="J771" i="12"/>
  <c r="F772" i="12"/>
  <c r="I772" i="12"/>
  <c r="J772" i="12"/>
  <c r="F773" i="12"/>
  <c r="I773" i="12"/>
  <c r="J773" i="12"/>
  <c r="F774" i="12"/>
  <c r="I774" i="12"/>
  <c r="J774" i="12"/>
  <c r="F775" i="12"/>
  <c r="I775" i="12"/>
  <c r="J775" i="12"/>
  <c r="F776" i="12"/>
  <c r="I776" i="12"/>
  <c r="J776" i="12"/>
  <c r="F777" i="12"/>
  <c r="I777" i="12"/>
  <c r="J777" i="12"/>
  <c r="F778" i="12"/>
  <c r="I778" i="12"/>
  <c r="J778" i="12"/>
  <c r="F779" i="12"/>
  <c r="I779" i="12"/>
  <c r="J779" i="12"/>
  <c r="F780" i="12"/>
  <c r="I780" i="12"/>
  <c r="J780" i="12"/>
  <c r="F781" i="12"/>
  <c r="I781" i="12"/>
  <c r="J781" i="12"/>
  <c r="F782" i="12"/>
  <c r="I782" i="12"/>
  <c r="J782" i="12"/>
  <c r="F783" i="12"/>
  <c r="I783" i="12"/>
  <c r="J783" i="12"/>
  <c r="F784" i="12"/>
  <c r="I784" i="12"/>
  <c r="J784" i="12"/>
  <c r="F785" i="12"/>
  <c r="I785" i="12"/>
  <c r="J785" i="12"/>
  <c r="F786" i="12"/>
  <c r="I786" i="12"/>
  <c r="J786" i="12"/>
  <c r="F787" i="12"/>
  <c r="I787" i="12"/>
  <c r="J787" i="12"/>
  <c r="F788" i="12"/>
  <c r="I788" i="12"/>
  <c r="J788" i="12"/>
  <c r="F789" i="12"/>
  <c r="I789" i="12"/>
  <c r="J789" i="12"/>
  <c r="F790" i="12"/>
  <c r="I790" i="12"/>
  <c r="J790" i="12"/>
  <c r="F791" i="12"/>
  <c r="I791" i="12"/>
  <c r="J791" i="12"/>
  <c r="F792" i="12"/>
  <c r="I792" i="12"/>
  <c r="J792" i="12"/>
  <c r="F793" i="12"/>
  <c r="I793" i="12"/>
  <c r="J793" i="12"/>
  <c r="F794" i="12"/>
  <c r="I794" i="12"/>
  <c r="J794" i="12"/>
  <c r="F795" i="12"/>
  <c r="I795" i="12"/>
  <c r="J795" i="12"/>
  <c r="F796" i="12"/>
  <c r="I796" i="12"/>
  <c r="J796" i="12"/>
  <c r="F797" i="12"/>
  <c r="I797" i="12"/>
  <c r="J797" i="12"/>
  <c r="F798" i="12"/>
  <c r="I798" i="12"/>
  <c r="J798" i="12"/>
  <c r="F799" i="12"/>
  <c r="I799" i="12"/>
  <c r="J799" i="12"/>
  <c r="F800" i="12"/>
  <c r="I800" i="12"/>
  <c r="J800" i="12"/>
  <c r="F801" i="12"/>
  <c r="I801" i="12"/>
  <c r="J801" i="12"/>
  <c r="F802" i="12"/>
  <c r="I802" i="12"/>
  <c r="J802" i="12"/>
  <c r="F803" i="12"/>
  <c r="I803" i="12"/>
  <c r="J803" i="12"/>
  <c r="F804" i="12"/>
  <c r="I804" i="12"/>
  <c r="J804" i="12"/>
  <c r="C811" i="12"/>
  <c r="E814" i="12"/>
  <c r="F814" i="12" s="1"/>
  <c r="I814" i="12"/>
  <c r="F815" i="12"/>
  <c r="I815" i="12"/>
  <c r="J815" i="12"/>
  <c r="F816" i="12"/>
  <c r="I816" i="12"/>
  <c r="J816" i="12"/>
  <c r="F817" i="12"/>
  <c r="I817" i="12"/>
  <c r="J817" i="12"/>
  <c r="F818" i="12"/>
  <c r="I818" i="12"/>
  <c r="J818" i="12"/>
  <c r="F819" i="12"/>
  <c r="I819" i="12"/>
  <c r="J819" i="12"/>
  <c r="F820" i="12"/>
  <c r="I820" i="12"/>
  <c r="J820" i="12"/>
  <c r="F821" i="12"/>
  <c r="I821" i="12"/>
  <c r="J821" i="12"/>
  <c r="F822" i="12"/>
  <c r="I822" i="12"/>
  <c r="J822" i="12"/>
  <c r="F823" i="12"/>
  <c r="I823" i="12"/>
  <c r="J823" i="12"/>
  <c r="F824" i="12"/>
  <c r="I824" i="12"/>
  <c r="J824" i="12"/>
  <c r="F825" i="12"/>
  <c r="I825" i="12"/>
  <c r="J825" i="12"/>
  <c r="F826" i="12"/>
  <c r="I826" i="12"/>
  <c r="J826" i="12"/>
  <c r="F827" i="12"/>
  <c r="I827" i="12"/>
  <c r="J827" i="12"/>
  <c r="F828" i="12"/>
  <c r="I828" i="12"/>
  <c r="J828" i="12"/>
  <c r="F829" i="12"/>
  <c r="I829" i="12"/>
  <c r="J829" i="12"/>
  <c r="F830" i="12"/>
  <c r="I830" i="12"/>
  <c r="J830" i="12"/>
  <c r="F831" i="12"/>
  <c r="I831" i="12"/>
  <c r="J831" i="12"/>
  <c r="F832" i="12"/>
  <c r="I832" i="12"/>
  <c r="J832" i="12"/>
  <c r="F833" i="12"/>
  <c r="I833" i="12"/>
  <c r="J833" i="12"/>
  <c r="F834" i="12"/>
  <c r="I834" i="12"/>
  <c r="J834" i="12"/>
  <c r="F835" i="12"/>
  <c r="I835" i="12"/>
  <c r="J835" i="12"/>
  <c r="F836" i="12"/>
  <c r="I836" i="12"/>
  <c r="J836" i="12"/>
  <c r="F837" i="12"/>
  <c r="I837" i="12"/>
  <c r="J837" i="12"/>
  <c r="F838" i="12"/>
  <c r="I838" i="12"/>
  <c r="J838" i="12"/>
  <c r="F839" i="12"/>
  <c r="I839" i="12"/>
  <c r="J839" i="12"/>
  <c r="F840" i="12"/>
  <c r="I840" i="12"/>
  <c r="J840" i="12"/>
  <c r="F841" i="12"/>
  <c r="I841" i="12"/>
  <c r="J841" i="12"/>
  <c r="F842" i="12"/>
  <c r="I842" i="12"/>
  <c r="J842" i="12"/>
  <c r="F843" i="12"/>
  <c r="I843" i="12"/>
  <c r="J843" i="12"/>
  <c r="F844" i="12"/>
  <c r="I844" i="12"/>
  <c r="J844" i="12"/>
  <c r="F845" i="12"/>
  <c r="I845" i="12"/>
  <c r="J845" i="12"/>
  <c r="F846" i="12"/>
  <c r="I846" i="12"/>
  <c r="J846" i="12"/>
  <c r="F847" i="12"/>
  <c r="I847" i="12"/>
  <c r="J847" i="12"/>
  <c r="F848" i="12"/>
  <c r="I848" i="12"/>
  <c r="J848" i="12"/>
  <c r="C855" i="12"/>
  <c r="E858" i="12"/>
  <c r="F858" i="12" s="1"/>
  <c r="I858" i="12"/>
  <c r="F859" i="12"/>
  <c r="I859" i="12"/>
  <c r="J859" i="12"/>
  <c r="F860" i="12"/>
  <c r="I860" i="12"/>
  <c r="J860" i="12"/>
  <c r="F861" i="12"/>
  <c r="I861" i="12"/>
  <c r="J861" i="12"/>
  <c r="F862" i="12"/>
  <c r="I862" i="12"/>
  <c r="J862" i="12"/>
  <c r="F863" i="12"/>
  <c r="I863" i="12"/>
  <c r="J863" i="12"/>
  <c r="F864" i="12"/>
  <c r="I864" i="12"/>
  <c r="J864" i="12"/>
  <c r="F865" i="12"/>
  <c r="I865" i="12"/>
  <c r="J865" i="12"/>
  <c r="F866" i="12"/>
  <c r="I866" i="12"/>
  <c r="J866" i="12"/>
  <c r="F867" i="12"/>
  <c r="I867" i="12"/>
  <c r="J867" i="12"/>
  <c r="F868" i="12"/>
  <c r="I868" i="12"/>
  <c r="J868" i="12"/>
  <c r="F869" i="12"/>
  <c r="I869" i="12"/>
  <c r="J869" i="12"/>
  <c r="F870" i="12"/>
  <c r="I870" i="12"/>
  <c r="J870" i="12"/>
  <c r="F871" i="12"/>
  <c r="I871" i="12"/>
  <c r="J871" i="12"/>
  <c r="F872" i="12"/>
  <c r="I872" i="12"/>
  <c r="J872" i="12"/>
  <c r="F873" i="12"/>
  <c r="I873" i="12"/>
  <c r="J873" i="12"/>
  <c r="F874" i="12"/>
  <c r="I874" i="12"/>
  <c r="J874" i="12"/>
  <c r="F875" i="12"/>
  <c r="I875" i="12"/>
  <c r="J875" i="12"/>
  <c r="F876" i="12"/>
  <c r="I876" i="12"/>
  <c r="J876" i="12"/>
  <c r="F877" i="12"/>
  <c r="I877" i="12"/>
  <c r="J877" i="12"/>
  <c r="F878" i="12"/>
  <c r="I878" i="12"/>
  <c r="J878" i="12"/>
  <c r="F879" i="12"/>
  <c r="I879" i="12"/>
  <c r="J879" i="12"/>
  <c r="F880" i="12"/>
  <c r="I880" i="12"/>
  <c r="J880" i="12"/>
  <c r="F881" i="12"/>
  <c r="I881" i="12"/>
  <c r="J881" i="12"/>
  <c r="F882" i="12"/>
  <c r="I882" i="12"/>
  <c r="J882" i="12"/>
  <c r="F883" i="12"/>
  <c r="I883" i="12"/>
  <c r="J883" i="12"/>
  <c r="F884" i="12"/>
  <c r="I884" i="12"/>
  <c r="J884" i="12"/>
  <c r="F885" i="12"/>
  <c r="I885" i="12"/>
  <c r="J885" i="12"/>
  <c r="F886" i="12"/>
  <c r="I886" i="12"/>
  <c r="J886" i="12"/>
  <c r="F887" i="12"/>
  <c r="I887" i="12"/>
  <c r="J887" i="12"/>
  <c r="F888" i="12"/>
  <c r="I888" i="12"/>
  <c r="J888" i="12"/>
  <c r="F889" i="12"/>
  <c r="I889" i="12"/>
  <c r="J889" i="12"/>
  <c r="F890" i="12"/>
  <c r="I890" i="12"/>
  <c r="J890" i="12"/>
  <c r="F891" i="12"/>
  <c r="I891" i="12"/>
  <c r="J891" i="12"/>
  <c r="F892" i="12"/>
  <c r="I892" i="12"/>
  <c r="J892" i="12"/>
  <c r="D146" i="12" l="1"/>
  <c r="D322" i="12"/>
  <c r="D675" i="12"/>
  <c r="D719" i="12"/>
  <c r="D499" i="12"/>
  <c r="D455" i="12"/>
  <c r="D367" i="12"/>
  <c r="D234" i="12"/>
  <c r="D851" i="12"/>
  <c r="D807" i="12"/>
  <c r="D587" i="12"/>
  <c r="D763" i="12"/>
  <c r="D631" i="12"/>
  <c r="D543" i="12"/>
  <c r="D411" i="12"/>
  <c r="D278" i="12"/>
  <c r="D190" i="12"/>
  <c r="D5" i="12"/>
  <c r="I23" i="24" s="1"/>
  <c r="Q23" i="24" s="1"/>
  <c r="J25" i="42"/>
  <c r="J24" i="42"/>
  <c r="I25" i="42"/>
  <c r="I24" i="42"/>
  <c r="F25" i="42"/>
  <c r="F24" i="42"/>
  <c r="K106" i="8" l="1"/>
  <c r="J106" i="8"/>
  <c r="K105" i="8"/>
  <c r="J105" i="8"/>
  <c r="K104" i="8"/>
  <c r="J104" i="8"/>
  <c r="G104" i="8"/>
  <c r="F105" i="8" s="1"/>
  <c r="F106" i="8" s="1"/>
  <c r="G106" i="8" s="1"/>
  <c r="K103" i="8"/>
  <c r="J103" i="8"/>
  <c r="K102" i="8"/>
  <c r="J102" i="8"/>
  <c r="K101" i="8"/>
  <c r="J101" i="8"/>
  <c r="G101" i="8"/>
  <c r="F102" i="8" s="1"/>
  <c r="F103" i="8" s="1"/>
  <c r="G103" i="8" s="1"/>
  <c r="K100" i="8"/>
  <c r="J100" i="8"/>
  <c r="G100" i="8"/>
  <c r="K99" i="8"/>
  <c r="J99" i="8"/>
  <c r="K98" i="8"/>
  <c r="J98" i="8"/>
  <c r="G98" i="8"/>
  <c r="F99" i="8" s="1"/>
  <c r="G99" i="8" s="1"/>
  <c r="G221" i="8"/>
  <c r="F222" i="8" s="1"/>
  <c r="G222" i="8" s="1"/>
  <c r="J169" i="8"/>
  <c r="J168" i="8"/>
  <c r="J167" i="8"/>
  <c r="G167" i="8"/>
  <c r="J166" i="8"/>
  <c r="G166" i="8"/>
  <c r="J165" i="8"/>
  <c r="F165" i="8"/>
  <c r="G165" i="8" s="1"/>
  <c r="J164" i="8"/>
  <c r="J163" i="8"/>
  <c r="G163" i="8"/>
  <c r="J162" i="8"/>
  <c r="F162" i="8"/>
  <c r="G162" i="8" s="1"/>
  <c r="J161" i="8"/>
  <c r="J160" i="8"/>
  <c r="J159" i="8"/>
  <c r="F159" i="8"/>
  <c r="G159" i="8" s="1"/>
  <c r="J158" i="8"/>
  <c r="K232" i="8"/>
  <c r="J232" i="8"/>
  <c r="K231" i="8"/>
  <c r="J231" i="8"/>
  <c r="K230" i="8"/>
  <c r="J230" i="8"/>
  <c r="G230" i="8"/>
  <c r="F231" i="8" s="1"/>
  <c r="G231" i="8" s="1"/>
  <c r="K229" i="8"/>
  <c r="J229" i="8"/>
  <c r="K228" i="8"/>
  <c r="J228" i="8"/>
  <c r="K227" i="8"/>
  <c r="J227" i="8"/>
  <c r="G227" i="8"/>
  <c r="F228" i="8" s="1"/>
  <c r="G228" i="8" s="1"/>
  <c r="G229" i="8"/>
  <c r="K226" i="8"/>
  <c r="J226" i="8"/>
  <c r="K225" i="8"/>
  <c r="J225" i="8"/>
  <c r="K224" i="8"/>
  <c r="J224" i="8"/>
  <c r="G224" i="8"/>
  <c r="F225" i="8" s="1"/>
  <c r="G225" i="8" s="1"/>
  <c r="F17" i="8"/>
  <c r="G17" i="8" s="1"/>
  <c r="F20" i="8"/>
  <c r="G20" i="8" s="1"/>
  <c r="F23" i="8"/>
  <c r="G23" i="8" s="1"/>
  <c r="F26" i="8"/>
  <c r="G26" i="8" s="1"/>
  <c r="F29" i="8"/>
  <c r="G29" i="8" s="1"/>
  <c r="F32" i="8"/>
  <c r="G32" i="8" s="1"/>
  <c r="F35" i="8"/>
  <c r="G35" i="8" s="1"/>
  <c r="F38" i="8"/>
  <c r="G38" i="8" s="1"/>
  <c r="F41" i="8"/>
  <c r="G41" i="8" s="1"/>
  <c r="F44" i="8"/>
  <c r="G44" i="8" s="1"/>
  <c r="F47" i="8"/>
  <c r="G47" i="8" s="1"/>
  <c r="F50" i="8"/>
  <c r="G50" i="8" s="1"/>
  <c r="F53" i="8"/>
  <c r="G53" i="8" s="1"/>
  <c r="F56" i="8"/>
  <c r="G56" i="8" s="1"/>
  <c r="G59" i="8"/>
  <c r="F60" i="8" s="1"/>
  <c r="F63" i="8"/>
  <c r="F66" i="8"/>
  <c r="G66" i="8" s="1"/>
  <c r="G67" i="8"/>
  <c r="F69" i="8"/>
  <c r="G69" i="8" s="1"/>
  <c r="F72" i="8"/>
  <c r="G72" i="8" s="1"/>
  <c r="G73" i="8"/>
  <c r="G74" i="8"/>
  <c r="F75" i="8" s="1"/>
  <c r="G75" i="8" s="1"/>
  <c r="G76" i="8"/>
  <c r="G77" i="8"/>
  <c r="F78" i="8" s="1"/>
  <c r="G78" i="8" s="1"/>
  <c r="G79" i="8"/>
  <c r="G80" i="8"/>
  <c r="F81" i="8" s="1"/>
  <c r="G83" i="8"/>
  <c r="F84" i="8" s="1"/>
  <c r="F85" i="8" s="1"/>
  <c r="G85" i="8" s="1"/>
  <c r="G86" i="8"/>
  <c r="F87" i="8" s="1"/>
  <c r="G87" i="8" s="1"/>
  <c r="G88" i="8"/>
  <c r="G89" i="8"/>
  <c r="F90" i="8" s="1"/>
  <c r="G90" i="8" s="1"/>
  <c r="G91" i="8"/>
  <c r="G92" i="8"/>
  <c r="F93" i="8" s="1"/>
  <c r="G93" i="8" s="1"/>
  <c r="G94" i="8"/>
  <c r="G95" i="8"/>
  <c r="F96" i="8" s="1"/>
  <c r="G96" i="8" s="1"/>
  <c r="G97" i="8"/>
  <c r="K85" i="8"/>
  <c r="J85" i="8"/>
  <c r="K84" i="8"/>
  <c r="J84" i="8"/>
  <c r="K83" i="8"/>
  <c r="J83" i="8"/>
  <c r="K82" i="8"/>
  <c r="J82" i="8"/>
  <c r="K81" i="8"/>
  <c r="J81" i="8"/>
  <c r="K80" i="8"/>
  <c r="J80" i="8"/>
  <c r="K79" i="8"/>
  <c r="J79" i="8"/>
  <c r="K78" i="8"/>
  <c r="J78" i="8"/>
  <c r="K77" i="8"/>
  <c r="J77" i="8"/>
  <c r="K76" i="8"/>
  <c r="J76" i="8"/>
  <c r="K75" i="8"/>
  <c r="J75" i="8"/>
  <c r="K74" i="8"/>
  <c r="J74" i="8"/>
  <c r="K88" i="8"/>
  <c r="J88" i="8"/>
  <c r="K87" i="8"/>
  <c r="J87" i="8"/>
  <c r="K86" i="8"/>
  <c r="J86" i="8"/>
  <c r="K91" i="8"/>
  <c r="J91" i="8"/>
  <c r="K90" i="8"/>
  <c r="J90" i="8"/>
  <c r="K89" i="8"/>
  <c r="J89" i="8"/>
  <c r="K94" i="8"/>
  <c r="J94" i="8"/>
  <c r="K93" i="8"/>
  <c r="J93" i="8"/>
  <c r="K92" i="8"/>
  <c r="J92" i="8"/>
  <c r="K97" i="8"/>
  <c r="J97" i="8"/>
  <c r="K96" i="8"/>
  <c r="J96" i="8"/>
  <c r="K95" i="8"/>
  <c r="J95" i="8"/>
  <c r="K73" i="8"/>
  <c r="J73" i="8"/>
  <c r="K72" i="8"/>
  <c r="J72" i="8"/>
  <c r="K71" i="8"/>
  <c r="J71" i="8"/>
  <c r="K67" i="8"/>
  <c r="J67" i="8"/>
  <c r="K66" i="8"/>
  <c r="J66" i="8"/>
  <c r="K65" i="8"/>
  <c r="J65" i="8"/>
  <c r="K64" i="8"/>
  <c r="J64" i="8"/>
  <c r="K63" i="8"/>
  <c r="J63" i="8"/>
  <c r="K62" i="8"/>
  <c r="J62" i="8"/>
  <c r="K61" i="8"/>
  <c r="J61" i="8"/>
  <c r="K60" i="8"/>
  <c r="J60" i="8"/>
  <c r="K59" i="8"/>
  <c r="J59" i="8"/>
  <c r="G232" i="8"/>
  <c r="G226" i="8"/>
  <c r="D27" i="38"/>
  <c r="P11" i="46"/>
  <c r="Q11" i="46"/>
  <c r="P12" i="46"/>
  <c r="Q12" i="46"/>
  <c r="P13" i="46"/>
  <c r="Q13" i="46"/>
  <c r="P14" i="46"/>
  <c r="Q14" i="46"/>
  <c r="P15" i="46"/>
  <c r="Q15" i="46"/>
  <c r="P16" i="46"/>
  <c r="Q16" i="46"/>
  <c r="P17" i="46"/>
  <c r="Q17" i="46"/>
  <c r="P18" i="46"/>
  <c r="Q18" i="46"/>
  <c r="P19" i="46"/>
  <c r="Q19" i="46"/>
  <c r="P20" i="46"/>
  <c r="Q20" i="46"/>
  <c r="P21" i="46"/>
  <c r="Q21" i="46"/>
  <c r="P22" i="46"/>
  <c r="Q22" i="46"/>
  <c r="P23" i="46"/>
  <c r="Q23" i="46"/>
  <c r="P24" i="46"/>
  <c r="Q24" i="46"/>
  <c r="P25" i="46"/>
  <c r="Q25" i="46"/>
  <c r="P26" i="46"/>
  <c r="Q26" i="46"/>
  <c r="P27" i="46"/>
  <c r="Q27" i="46"/>
  <c r="P28" i="46"/>
  <c r="Q28" i="46"/>
  <c r="P29" i="46"/>
  <c r="Q29" i="46"/>
  <c r="P30" i="46"/>
  <c r="Q30" i="46"/>
  <c r="P31" i="46"/>
  <c r="Q31" i="46"/>
  <c r="P32" i="46"/>
  <c r="Q32" i="46"/>
  <c r="P9" i="46"/>
  <c r="Q9" i="46"/>
  <c r="Q36" i="46" s="1"/>
  <c r="I21" i="27" s="1"/>
  <c r="P10" i="46"/>
  <c r="Q10" i="46"/>
  <c r="Q10" i="33"/>
  <c r="Q11" i="33"/>
  <c r="Q12" i="33"/>
  <c r="Q13" i="33"/>
  <c r="Q14" i="33"/>
  <c r="Q15" i="33"/>
  <c r="Q16" i="33"/>
  <c r="Q17" i="33"/>
  <c r="Q18" i="33"/>
  <c r="Q19" i="33"/>
  <c r="Q20" i="33"/>
  <c r="Q21" i="33"/>
  <c r="Q22" i="33"/>
  <c r="Q23" i="33"/>
  <c r="Q24" i="33"/>
  <c r="Q25" i="33"/>
  <c r="Q26" i="33"/>
  <c r="Q27" i="33"/>
  <c r="Q28" i="33"/>
  <c r="Q29" i="33"/>
  <c r="Q30" i="33"/>
  <c r="Q31" i="33"/>
  <c r="Q32" i="33"/>
  <c r="Q33" i="33"/>
  <c r="Q34" i="33"/>
  <c r="Q35" i="33"/>
  <c r="C143" i="43"/>
  <c r="C100" i="43"/>
  <c r="C57" i="43"/>
  <c r="C14" i="43"/>
  <c r="C95" i="42"/>
  <c r="C65" i="42"/>
  <c r="C55" i="42"/>
  <c r="C45" i="42"/>
  <c r="C31" i="42"/>
  <c r="C107" i="40"/>
  <c r="C76" i="40"/>
  <c r="C45" i="40"/>
  <c r="C11" i="42"/>
  <c r="C14" i="40"/>
  <c r="C267" i="10"/>
  <c r="C244" i="10"/>
  <c r="C221" i="10"/>
  <c r="C198" i="10"/>
  <c r="C175" i="10"/>
  <c r="C152" i="10"/>
  <c r="C129" i="10"/>
  <c r="C106" i="10"/>
  <c r="C83" i="10"/>
  <c r="C60" i="10"/>
  <c r="C14" i="10"/>
  <c r="C223" i="9"/>
  <c r="C204" i="9"/>
  <c r="C185" i="9"/>
  <c r="C166" i="9"/>
  <c r="C147" i="9"/>
  <c r="C128" i="9"/>
  <c r="C109" i="9"/>
  <c r="C90" i="9"/>
  <c r="C71" i="9"/>
  <c r="C52" i="9"/>
  <c r="C33" i="9"/>
  <c r="C14" i="9"/>
  <c r="C959" i="8"/>
  <c r="C899" i="8"/>
  <c r="C839" i="8"/>
  <c r="C779" i="8"/>
  <c r="C719" i="8"/>
  <c r="C659" i="8"/>
  <c r="C599" i="8"/>
  <c r="C539" i="8"/>
  <c r="C479" i="8"/>
  <c r="C419" i="8"/>
  <c r="C359" i="8"/>
  <c r="C299" i="8"/>
  <c r="C239" i="8"/>
  <c r="C176" i="8"/>
  <c r="C113" i="8"/>
  <c r="C14" i="8"/>
  <c r="C223" i="7"/>
  <c r="C204" i="7"/>
  <c r="C185" i="7"/>
  <c r="C166" i="7"/>
  <c r="C147" i="7"/>
  <c r="C128" i="7"/>
  <c r="C109" i="7"/>
  <c r="C90" i="7"/>
  <c r="C71" i="7"/>
  <c r="C52" i="7"/>
  <c r="C33" i="7"/>
  <c r="C14" i="7"/>
  <c r="P23" i="50"/>
  <c r="Q23" i="50"/>
  <c r="P24" i="50"/>
  <c r="Q24" i="50"/>
  <c r="P25" i="50"/>
  <c r="Q25" i="50"/>
  <c r="P26" i="50"/>
  <c r="Q26" i="50"/>
  <c r="P27" i="50"/>
  <c r="Q27" i="50"/>
  <c r="P28" i="50"/>
  <c r="Q28" i="50"/>
  <c r="P29" i="50"/>
  <c r="Q29" i="50"/>
  <c r="P30" i="50"/>
  <c r="Q30" i="50"/>
  <c r="P31" i="50"/>
  <c r="Q31" i="50"/>
  <c r="P32" i="50"/>
  <c r="Q32" i="50"/>
  <c r="P33" i="50"/>
  <c r="Q33" i="50"/>
  <c r="P34" i="50"/>
  <c r="Q34" i="50"/>
  <c r="P35" i="50"/>
  <c r="Q35" i="50"/>
  <c r="P36" i="50"/>
  <c r="Q36" i="50"/>
  <c r="P37" i="50"/>
  <c r="Q37" i="50"/>
  <c r="P38" i="50"/>
  <c r="Q38" i="50"/>
  <c r="P39" i="50"/>
  <c r="Q39" i="50"/>
  <c r="P40" i="50"/>
  <c r="Q40" i="50"/>
  <c r="P41" i="50"/>
  <c r="Q41" i="50"/>
  <c r="P42" i="50"/>
  <c r="Q42" i="50"/>
  <c r="P43" i="50"/>
  <c r="Q43" i="50"/>
  <c r="P44" i="50"/>
  <c r="Q44" i="50"/>
  <c r="P45" i="50"/>
  <c r="Q45" i="50"/>
  <c r="P46" i="50"/>
  <c r="Q46" i="50"/>
  <c r="P47" i="50"/>
  <c r="Q47" i="50"/>
  <c r="P48" i="50"/>
  <c r="Q48" i="50"/>
  <c r="P49" i="50"/>
  <c r="Q49" i="50"/>
  <c r="P50" i="50"/>
  <c r="Q50" i="50"/>
  <c r="P51" i="50"/>
  <c r="Q51" i="50"/>
  <c r="P52" i="50"/>
  <c r="Q52" i="50"/>
  <c r="P53" i="50"/>
  <c r="Q53" i="50"/>
  <c r="P54" i="50"/>
  <c r="Q54" i="50"/>
  <c r="P55" i="50"/>
  <c r="Q55" i="50"/>
  <c r="P56" i="50"/>
  <c r="Q56" i="50"/>
  <c r="P57" i="50"/>
  <c r="Q57" i="50"/>
  <c r="P58" i="50"/>
  <c r="Q58" i="50"/>
  <c r="P59" i="50"/>
  <c r="Q59" i="50"/>
  <c r="P60" i="50"/>
  <c r="Q60" i="50"/>
  <c r="P61" i="50"/>
  <c r="Q61" i="50"/>
  <c r="P62" i="50"/>
  <c r="Q62" i="50"/>
  <c r="P63" i="50"/>
  <c r="Q63" i="50"/>
  <c r="P64" i="50"/>
  <c r="Q64" i="50"/>
  <c r="P65" i="50"/>
  <c r="Q65" i="50"/>
  <c r="P66" i="50"/>
  <c r="Q66" i="50"/>
  <c r="P67" i="50"/>
  <c r="Q67" i="50"/>
  <c r="P68" i="50"/>
  <c r="Q68" i="50"/>
  <c r="P69" i="50"/>
  <c r="Q69" i="50"/>
  <c r="P70" i="50"/>
  <c r="Q70" i="50"/>
  <c r="P71" i="50"/>
  <c r="Q71" i="50"/>
  <c r="P72" i="50"/>
  <c r="Q72" i="50"/>
  <c r="O74" i="50"/>
  <c r="N74" i="50"/>
  <c r="M74" i="50"/>
  <c r="L74" i="50"/>
  <c r="K74" i="50"/>
  <c r="J74" i="50"/>
  <c r="I74" i="50"/>
  <c r="H74" i="50"/>
  <c r="Q73" i="50"/>
  <c r="P73" i="50"/>
  <c r="Q22" i="50"/>
  <c r="P22" i="50"/>
  <c r="Q21" i="50"/>
  <c r="P21" i="50"/>
  <c r="Q20" i="50"/>
  <c r="P20" i="50"/>
  <c r="Q19" i="50"/>
  <c r="P19" i="50"/>
  <c r="Q18" i="50"/>
  <c r="Q74" i="50" s="1"/>
  <c r="I24" i="27" s="1"/>
  <c r="P18" i="50"/>
  <c r="F207" i="27"/>
  <c r="E207" i="27"/>
  <c r="E217" i="27" s="1"/>
  <c r="BT3" i="12" s="1"/>
  <c r="I541" i="38"/>
  <c r="G541" i="38"/>
  <c r="R2" i="43"/>
  <c r="R2" i="42"/>
  <c r="R2" i="40"/>
  <c r="R2" i="10"/>
  <c r="R2" i="9"/>
  <c r="R2" i="8"/>
  <c r="S2" i="7"/>
  <c r="T2" i="7"/>
  <c r="S2" i="8"/>
  <c r="S2" i="9"/>
  <c r="S2" i="10"/>
  <c r="S2" i="40"/>
  <c r="S2" i="42"/>
  <c r="S2" i="43"/>
  <c r="E215" i="27"/>
  <c r="BL3" i="12" s="1"/>
  <c r="Q13" i="47"/>
  <c r="P13" i="47"/>
  <c r="Q14" i="44"/>
  <c r="P14" i="44"/>
  <c r="Q13" i="44"/>
  <c r="P13" i="44"/>
  <c r="P10" i="44"/>
  <c r="Q10" i="44"/>
  <c r="P11" i="44"/>
  <c r="Q11" i="44"/>
  <c r="P12" i="44"/>
  <c r="Q12" i="44"/>
  <c r="P15" i="44"/>
  <c r="Q15" i="44"/>
  <c r="P13" i="49"/>
  <c r="Q13" i="49"/>
  <c r="P14" i="49"/>
  <c r="Q14" i="49"/>
  <c r="P15" i="49"/>
  <c r="Q15" i="49"/>
  <c r="P16" i="49"/>
  <c r="Q16" i="49"/>
  <c r="P17" i="49"/>
  <c r="Q17" i="49"/>
  <c r="P18" i="49"/>
  <c r="Q18" i="49"/>
  <c r="P23" i="49"/>
  <c r="Q23" i="49"/>
  <c r="P24" i="49"/>
  <c r="Q24" i="49"/>
  <c r="P25" i="49"/>
  <c r="Q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C37" i="10"/>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12" i="49"/>
  <c r="P12" i="49"/>
  <c r="Q11" i="49"/>
  <c r="P11" i="49"/>
  <c r="Q10" i="49"/>
  <c r="P10" i="49"/>
  <c r="P70" i="49" s="1"/>
  <c r="P11" i="34"/>
  <c r="Q11" i="34"/>
  <c r="P12" i="34"/>
  <c r="Q12" i="34"/>
  <c r="P13" i="34"/>
  <c r="Q13" i="34"/>
  <c r="P14" i="34"/>
  <c r="Q14" i="34"/>
  <c r="P15" i="34"/>
  <c r="Q15" i="34"/>
  <c r="P16" i="34"/>
  <c r="Q16" i="34"/>
  <c r="P17" i="34"/>
  <c r="Q17" i="34"/>
  <c r="P18" i="34"/>
  <c r="Q18" i="34"/>
  <c r="P19" i="34"/>
  <c r="Q19" i="34"/>
  <c r="P20" i="34"/>
  <c r="Q20" i="34"/>
  <c r="P21" i="34"/>
  <c r="Q21" i="34"/>
  <c r="P22" i="34"/>
  <c r="Q22" i="34"/>
  <c r="P23" i="34"/>
  <c r="Q23" i="34"/>
  <c r="P24" i="34"/>
  <c r="Q24" i="34"/>
  <c r="P25" i="34"/>
  <c r="Q25" i="34"/>
  <c r="P26" i="34"/>
  <c r="Q26" i="34"/>
  <c r="P27" i="34"/>
  <c r="Q27" i="34"/>
  <c r="P28" i="34"/>
  <c r="Q28" i="34"/>
  <c r="Q10" i="34"/>
  <c r="P10" i="34"/>
  <c r="P33" i="46"/>
  <c r="Q33" i="46"/>
  <c r="P34" i="46"/>
  <c r="Q34" i="46"/>
  <c r="P35" i="46"/>
  <c r="Q35" i="46"/>
  <c r="Q8" i="46"/>
  <c r="P8" i="46"/>
  <c r="Q20" i="31"/>
  <c r="P20" i="31"/>
  <c r="Q19" i="31"/>
  <c r="P19" i="31"/>
  <c r="Q18" i="31"/>
  <c r="P18" i="31"/>
  <c r="Q17" i="31"/>
  <c r="P17" i="31"/>
  <c r="Q16" i="31"/>
  <c r="P16" i="31"/>
  <c r="Q15" i="31"/>
  <c r="P15" i="31"/>
  <c r="Q14" i="31"/>
  <c r="P14" i="31"/>
  <c r="Q13" i="31"/>
  <c r="P13" i="31"/>
  <c r="Q12" i="31"/>
  <c r="P12" i="31"/>
  <c r="Q11" i="31"/>
  <c r="P11" i="31"/>
  <c r="Q10" i="31"/>
  <c r="P10" i="31"/>
  <c r="Q9" i="31"/>
  <c r="P9" i="31"/>
  <c r="P9" i="44"/>
  <c r="Q9" i="44"/>
  <c r="P16" i="44"/>
  <c r="Q16" i="44"/>
  <c r="P17" i="44"/>
  <c r="Q17" i="44"/>
  <c r="P18" i="44"/>
  <c r="Q18" i="44"/>
  <c r="P19" i="44"/>
  <c r="Q19" i="44"/>
  <c r="P20" i="44"/>
  <c r="Q20" i="44"/>
  <c r="Q8" i="44"/>
  <c r="P8" i="44"/>
  <c r="P10" i="24"/>
  <c r="Q10" i="24"/>
  <c r="P11" i="24"/>
  <c r="Q11" i="24"/>
  <c r="P12" i="24"/>
  <c r="Q12" i="24"/>
  <c r="P13" i="24"/>
  <c r="Q13" i="24"/>
  <c r="P14" i="24"/>
  <c r="Q14" i="24"/>
  <c r="Q15" i="24"/>
  <c r="Q16" i="24"/>
  <c r="Q17" i="24"/>
  <c r="Q18" i="24"/>
  <c r="P19" i="24"/>
  <c r="Q19" i="24"/>
  <c r="P20" i="24"/>
  <c r="Q20"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Q9" i="24"/>
  <c r="P9" i="24"/>
  <c r="P8" i="48"/>
  <c r="Q8" i="48"/>
  <c r="P9" i="48"/>
  <c r="Q9" i="48"/>
  <c r="P10" i="48"/>
  <c r="Q10" i="48"/>
  <c r="P11" i="48"/>
  <c r="Q11" i="48"/>
  <c r="P12" i="48"/>
  <c r="Q12" i="48"/>
  <c r="P13" i="48"/>
  <c r="Q13" i="48"/>
  <c r="P14" i="48"/>
  <c r="Q14" i="48"/>
  <c r="P15" i="48"/>
  <c r="Q15" i="48"/>
  <c r="P16" i="48"/>
  <c r="Q16" i="48"/>
  <c r="P17" i="48"/>
  <c r="Q17" i="48"/>
  <c r="P18" i="48"/>
  <c r="Q18" i="48"/>
  <c r="P19" i="48"/>
  <c r="Q19" i="48"/>
  <c r="P20" i="48"/>
  <c r="Q20" i="48"/>
  <c r="P21" i="48"/>
  <c r="Q21" i="48"/>
  <c r="P22" i="48"/>
  <c r="Q22" i="48"/>
  <c r="P24" i="48"/>
  <c r="Q24" i="48"/>
  <c r="P25" i="48"/>
  <c r="Q25" i="48"/>
  <c r="P26" i="48"/>
  <c r="Q26" i="48"/>
  <c r="P27" i="48"/>
  <c r="Q27" i="48"/>
  <c r="P28" i="48"/>
  <c r="Q28" i="48"/>
  <c r="P29" i="48"/>
  <c r="Q29" i="48"/>
  <c r="P30" i="48"/>
  <c r="Q30" i="48"/>
  <c r="P31" i="48"/>
  <c r="Q31" i="48"/>
  <c r="P32" i="48"/>
  <c r="Q32" i="48"/>
  <c r="P33" i="48"/>
  <c r="Q33" i="48"/>
  <c r="P34" i="48"/>
  <c r="Q34" i="48"/>
  <c r="P35" i="48"/>
  <c r="Q35" i="48"/>
  <c r="P36" i="48"/>
  <c r="Q36" i="48"/>
  <c r="P37" i="48"/>
  <c r="Q37" i="48"/>
  <c r="P38" i="48"/>
  <c r="Q38" i="48"/>
  <c r="P39" i="48"/>
  <c r="Q39" i="48"/>
  <c r="P40" i="48"/>
  <c r="Q40" i="48"/>
  <c r="P41" i="48"/>
  <c r="Q41" i="48"/>
  <c r="P42" i="48"/>
  <c r="Q42" i="48"/>
  <c r="Q23" i="48"/>
  <c r="P23" i="48"/>
  <c r="P43" i="48" s="1"/>
  <c r="P9" i="47"/>
  <c r="Q9" i="47"/>
  <c r="P10" i="47"/>
  <c r="Q10" i="47"/>
  <c r="Q21" i="47" s="1"/>
  <c r="I11" i="27" s="1"/>
  <c r="P11" i="47"/>
  <c r="Q11" i="47"/>
  <c r="P12" i="47"/>
  <c r="Q12" i="47"/>
  <c r="P14" i="47"/>
  <c r="Q14" i="47"/>
  <c r="P15" i="47"/>
  <c r="Q15" i="47"/>
  <c r="P16" i="47"/>
  <c r="Q16" i="47"/>
  <c r="P17" i="47"/>
  <c r="Q17" i="47"/>
  <c r="P18" i="47"/>
  <c r="Q18" i="47"/>
  <c r="P19" i="47"/>
  <c r="Q19" i="47"/>
  <c r="P20" i="47"/>
  <c r="Q20" i="47"/>
  <c r="Q8" i="47"/>
  <c r="P8" i="47"/>
  <c r="P21" i="47" s="1"/>
  <c r="P11" i="33"/>
  <c r="P12" i="33"/>
  <c r="P13" i="33"/>
  <c r="P14" i="33"/>
  <c r="P15" i="33"/>
  <c r="P16" i="33"/>
  <c r="P17" i="33"/>
  <c r="P18" i="33"/>
  <c r="P19" i="33"/>
  <c r="P20" i="33"/>
  <c r="P21" i="33"/>
  <c r="P22" i="33"/>
  <c r="P23" i="33"/>
  <c r="P24" i="33"/>
  <c r="P25" i="33"/>
  <c r="P26" i="33"/>
  <c r="P27" i="33"/>
  <c r="P28" i="33"/>
  <c r="P29" i="33"/>
  <c r="P30" i="33"/>
  <c r="P31" i="33"/>
  <c r="P32" i="33"/>
  <c r="P33" i="33"/>
  <c r="P34" i="33"/>
  <c r="P35" i="33"/>
  <c r="P10" i="33"/>
  <c r="P8" i="45"/>
  <c r="Q8" i="45"/>
  <c r="Q34" i="45" s="1"/>
  <c r="I10" i="27" s="1"/>
  <c r="P9" i="45"/>
  <c r="Q9" i="45"/>
  <c r="P10" i="45"/>
  <c r="Q10" i="45"/>
  <c r="P11" i="45"/>
  <c r="Q11" i="45"/>
  <c r="P12" i="45"/>
  <c r="Q12" i="45"/>
  <c r="P13" i="45"/>
  <c r="Q13" i="45"/>
  <c r="P14" i="45"/>
  <c r="Q14" i="45"/>
  <c r="P15" i="45"/>
  <c r="Q15" i="45"/>
  <c r="P16" i="45"/>
  <c r="Q16" i="45"/>
  <c r="P17" i="45"/>
  <c r="Q17" i="45"/>
  <c r="P18" i="45"/>
  <c r="Q18" i="45"/>
  <c r="P19" i="45"/>
  <c r="Q19" i="45"/>
  <c r="P20" i="45"/>
  <c r="Q20" i="45"/>
  <c r="P21" i="45"/>
  <c r="Q21" i="45"/>
  <c r="P22" i="45"/>
  <c r="Q22" i="45"/>
  <c r="P23" i="45"/>
  <c r="Q23" i="45"/>
  <c r="P24" i="45"/>
  <c r="Q24" i="45"/>
  <c r="P25" i="45"/>
  <c r="Q25" i="45"/>
  <c r="P26" i="45"/>
  <c r="Q26" i="45"/>
  <c r="P27" i="45"/>
  <c r="Q27" i="45"/>
  <c r="P28" i="45"/>
  <c r="Q28" i="45"/>
  <c r="P29" i="45"/>
  <c r="Q29" i="45"/>
  <c r="P30" i="45"/>
  <c r="Q30" i="45"/>
  <c r="P31" i="45"/>
  <c r="Q31" i="45"/>
  <c r="P32" i="45"/>
  <c r="Q32" i="45"/>
  <c r="P33" i="45"/>
  <c r="Q33" i="45"/>
  <c r="Q7" i="45"/>
  <c r="P7" i="45"/>
  <c r="P34" i="45" s="1"/>
  <c r="P9" i="23"/>
  <c r="Q9" i="23"/>
  <c r="P10" i="23"/>
  <c r="Q10" i="23"/>
  <c r="P11" i="23"/>
  <c r="Q11" i="23"/>
  <c r="P12" i="23"/>
  <c r="Q12" i="23"/>
  <c r="P13" i="23"/>
  <c r="Q13" i="23"/>
  <c r="P14" i="23"/>
  <c r="Q14" i="23"/>
  <c r="P15" i="23"/>
  <c r="Q15" i="23"/>
  <c r="P16" i="23"/>
  <c r="Q16" i="23"/>
  <c r="P17" i="23"/>
  <c r="Q17" i="23"/>
  <c r="P18" i="23"/>
  <c r="Q18" i="23"/>
  <c r="P19" i="23"/>
  <c r="Q19" i="23"/>
  <c r="P20" i="23"/>
  <c r="Q20" i="23"/>
  <c r="P21" i="23"/>
  <c r="Q21" i="23"/>
  <c r="P22" i="23"/>
  <c r="Q22" i="23"/>
  <c r="P23" i="23"/>
  <c r="Q23" i="23"/>
  <c r="P24" i="23"/>
  <c r="Q24" i="23"/>
  <c r="P25" i="23"/>
  <c r="Q25" i="23"/>
  <c r="P26" i="23"/>
  <c r="Q26" i="23"/>
  <c r="Q8" i="23"/>
  <c r="P8" i="23"/>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Q20" i="29"/>
  <c r="P20" i="29"/>
  <c r="Q19" i="29"/>
  <c r="P19" i="29"/>
  <c r="Q18" i="29"/>
  <c r="P18" i="29"/>
  <c r="Q17" i="29"/>
  <c r="P17" i="29"/>
  <c r="Q16" i="29"/>
  <c r="P16" i="29"/>
  <c r="Q15" i="29"/>
  <c r="P15" i="29"/>
  <c r="Q14" i="29"/>
  <c r="P14" i="29"/>
  <c r="Q13" i="29"/>
  <c r="P13" i="29"/>
  <c r="Q12" i="29"/>
  <c r="P12" i="29"/>
  <c r="Q11" i="29"/>
  <c r="P11" i="29"/>
  <c r="Q10" i="29"/>
  <c r="P10" i="29"/>
  <c r="Q9" i="29"/>
  <c r="P9" i="29"/>
  <c r="Q8" i="29"/>
  <c r="P8" i="29"/>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Q9" i="22"/>
  <c r="P9" i="22"/>
  <c r="Q73" i="22"/>
  <c r="P73" i="22"/>
  <c r="P9" i="21"/>
  <c r="Q9" i="21"/>
  <c r="Q47" i="21" s="1"/>
  <c r="I5" i="27" s="1"/>
  <c r="P10" i="21"/>
  <c r="Q10" i="21"/>
  <c r="P11" i="21"/>
  <c r="Q11" i="21"/>
  <c r="P12" i="21"/>
  <c r="Q12" i="21"/>
  <c r="P13" i="21"/>
  <c r="Q13" i="21"/>
  <c r="P14" i="21"/>
  <c r="Q14" i="21"/>
  <c r="P15" i="21"/>
  <c r="Q15" i="21"/>
  <c r="P16" i="21"/>
  <c r="Q16" i="21"/>
  <c r="P17" i="21"/>
  <c r="Q17" i="21"/>
  <c r="P18" i="21"/>
  <c r="Q18" i="21"/>
  <c r="P19" i="21"/>
  <c r="Q19" i="21"/>
  <c r="P20" i="21"/>
  <c r="Q20" i="21"/>
  <c r="P21" i="21"/>
  <c r="Q21" i="21"/>
  <c r="P22" i="21"/>
  <c r="Q22" i="21"/>
  <c r="P23" i="21"/>
  <c r="Q23" i="21"/>
  <c r="P24" i="21"/>
  <c r="Q24" i="21"/>
  <c r="P25" i="21"/>
  <c r="Q25" i="21"/>
  <c r="P26" i="21"/>
  <c r="Q26" i="21"/>
  <c r="P27" i="21"/>
  <c r="Q27" i="21"/>
  <c r="P28" i="21"/>
  <c r="Q28" i="21"/>
  <c r="P29" i="21"/>
  <c r="Q29" i="21"/>
  <c r="P30" i="21"/>
  <c r="Q30" i="21"/>
  <c r="P33" i="21"/>
  <c r="Q33" i="21"/>
  <c r="P34" i="21"/>
  <c r="Q34" i="21"/>
  <c r="P35" i="21"/>
  <c r="Q35" i="21"/>
  <c r="P36" i="21"/>
  <c r="Q36" i="21"/>
  <c r="P37" i="21"/>
  <c r="Q37" i="21"/>
  <c r="P38" i="21"/>
  <c r="Q38" i="21"/>
  <c r="P39" i="21"/>
  <c r="Q39" i="21"/>
  <c r="P40" i="21"/>
  <c r="Q40" i="21"/>
  <c r="P41" i="21"/>
  <c r="Q41" i="21"/>
  <c r="P42" i="21"/>
  <c r="Q42" i="21"/>
  <c r="P43" i="21"/>
  <c r="Q43" i="21"/>
  <c r="P44" i="21"/>
  <c r="Q44" i="21"/>
  <c r="P45" i="21"/>
  <c r="Q45" i="21"/>
  <c r="P46" i="21"/>
  <c r="Q46" i="21"/>
  <c r="Q8" i="21"/>
  <c r="P8" i="21"/>
  <c r="P10" i="28"/>
  <c r="P11" i="28"/>
  <c r="P12" i="28"/>
  <c r="P13" i="28"/>
  <c r="P14" i="28"/>
  <c r="P15" i="28"/>
  <c r="P16" i="28"/>
  <c r="P17" i="28"/>
  <c r="P18" i="28"/>
  <c r="P19" i="28"/>
  <c r="P20" i="28"/>
  <c r="P21" i="28"/>
  <c r="P22" i="28"/>
  <c r="P23" i="28"/>
  <c r="P24" i="28"/>
  <c r="P25" i="28"/>
  <c r="P26" i="28"/>
  <c r="P27" i="28"/>
  <c r="P9" i="28"/>
  <c r="Q9" i="28"/>
  <c r="Q10" i="28"/>
  <c r="Q11" i="28"/>
  <c r="Q12" i="28"/>
  <c r="Q13" i="28"/>
  <c r="Q14" i="28"/>
  <c r="Q15" i="28"/>
  <c r="Q16" i="28"/>
  <c r="Q17" i="28"/>
  <c r="Q18" i="28"/>
  <c r="Q19" i="28"/>
  <c r="Q20" i="28"/>
  <c r="Q21" i="28"/>
  <c r="Q22" i="28"/>
  <c r="Q23" i="28"/>
  <c r="Q24" i="28"/>
  <c r="Q25" i="28"/>
  <c r="Q26" i="28"/>
  <c r="Q27" i="28"/>
  <c r="O179" i="43"/>
  <c r="Q179" i="43" s="1"/>
  <c r="I179" i="43"/>
  <c r="F179" i="43"/>
  <c r="O178" i="43"/>
  <c r="Q178" i="43" s="1"/>
  <c r="I178" i="43"/>
  <c r="F178" i="43"/>
  <c r="O177" i="43"/>
  <c r="I177" i="43"/>
  <c r="F177" i="43"/>
  <c r="O176" i="43"/>
  <c r="Q176" i="43" s="1"/>
  <c r="I176" i="43"/>
  <c r="F176" i="43"/>
  <c r="O175" i="43"/>
  <c r="Q175" i="43" s="1"/>
  <c r="I175" i="43"/>
  <c r="F175" i="43"/>
  <c r="O174" i="43"/>
  <c r="Q174" i="43" s="1"/>
  <c r="I174" i="43"/>
  <c r="F174" i="43"/>
  <c r="O173" i="43"/>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I166" i="43"/>
  <c r="F166" i="43"/>
  <c r="O165" i="43"/>
  <c r="Q165" i="43" s="1"/>
  <c r="I165" i="43"/>
  <c r="F165" i="43"/>
  <c r="O164" i="43"/>
  <c r="Q164" i="43" s="1"/>
  <c r="I164" i="43"/>
  <c r="F164" i="43"/>
  <c r="O163" i="43"/>
  <c r="Q163" i="43" s="1"/>
  <c r="I163" i="43"/>
  <c r="F163" i="43"/>
  <c r="O162" i="43"/>
  <c r="I162" i="43"/>
  <c r="F162" i="43"/>
  <c r="O161" i="43"/>
  <c r="I161" i="43"/>
  <c r="F161" i="43"/>
  <c r="O160" i="43"/>
  <c r="Q160" i="43" s="1"/>
  <c r="I160" i="43"/>
  <c r="F160" i="43"/>
  <c r="O159" i="43"/>
  <c r="Q159" i="43" s="1"/>
  <c r="I159" i="43"/>
  <c r="F159" i="43"/>
  <c r="O158" i="43"/>
  <c r="Q158" i="43" s="1"/>
  <c r="I158" i="43"/>
  <c r="F158" i="43"/>
  <c r="O157" i="43"/>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O92" i="43"/>
  <c r="I92" i="43"/>
  <c r="F92" i="43"/>
  <c r="O91" i="43"/>
  <c r="Q91" i="43" s="1"/>
  <c r="P91" i="43"/>
  <c r="I91" i="43"/>
  <c r="F91" i="43"/>
  <c r="O90" i="43"/>
  <c r="P90" i="43"/>
  <c r="Q90" i="43"/>
  <c r="I90" i="43"/>
  <c r="F90" i="43"/>
  <c r="O89" i="43"/>
  <c r="Q89" i="43" s="1"/>
  <c r="I89" i="43"/>
  <c r="F89" i="43"/>
  <c r="O88" i="43"/>
  <c r="P88" i="43" s="1"/>
  <c r="Q88" i="43"/>
  <c r="I88" i="43"/>
  <c r="F88" i="43"/>
  <c r="O87" i="43"/>
  <c r="Q87" i="43" s="1"/>
  <c r="P87" i="43"/>
  <c r="I87" i="43"/>
  <c r="F87" i="43"/>
  <c r="O86" i="43"/>
  <c r="Q86" i="43" s="1"/>
  <c r="P86" i="43"/>
  <c r="I86" i="43"/>
  <c r="F86" i="43"/>
  <c r="O85" i="43"/>
  <c r="I85" i="43"/>
  <c r="F85" i="43"/>
  <c r="O84" i="43"/>
  <c r="P84" i="43" s="1"/>
  <c r="I84" i="43"/>
  <c r="F84" i="43"/>
  <c r="O83" i="43"/>
  <c r="Q83" i="43" s="1"/>
  <c r="I83" i="43"/>
  <c r="F83" i="43"/>
  <c r="O82" i="43"/>
  <c r="P82" i="43" s="1"/>
  <c r="Q82" i="43"/>
  <c r="I82" i="43"/>
  <c r="F82" i="43"/>
  <c r="O81" i="43"/>
  <c r="Q81" i="43" s="1"/>
  <c r="P81" i="43"/>
  <c r="I81" i="43"/>
  <c r="F81" i="43"/>
  <c r="O80" i="43"/>
  <c r="P80" i="43"/>
  <c r="Q80" i="43"/>
  <c r="I80" i="43"/>
  <c r="F80" i="43"/>
  <c r="O79" i="43"/>
  <c r="Q79" i="43" s="1"/>
  <c r="I79" i="43"/>
  <c r="F79" i="43"/>
  <c r="O78" i="43"/>
  <c r="Q78" i="43" s="1"/>
  <c r="I78" i="43"/>
  <c r="F78" i="43"/>
  <c r="O77" i="43"/>
  <c r="I77" i="43"/>
  <c r="F77" i="43"/>
  <c r="O76" i="43"/>
  <c r="P76" i="43" s="1"/>
  <c r="Q76" i="43"/>
  <c r="I76" i="43"/>
  <c r="F76" i="43"/>
  <c r="O75" i="43"/>
  <c r="Q75" i="43" s="1"/>
  <c r="P75" i="43"/>
  <c r="I75" i="43"/>
  <c r="F75" i="43"/>
  <c r="O74" i="43"/>
  <c r="Q74" i="43" s="1"/>
  <c r="P74" i="43"/>
  <c r="I74" i="43"/>
  <c r="F74" i="43"/>
  <c r="O73" i="43"/>
  <c r="Q73" i="43" s="1"/>
  <c r="I73" i="43"/>
  <c r="F73" i="43"/>
  <c r="O72" i="43"/>
  <c r="Q72" i="43" s="1"/>
  <c r="I72" i="43"/>
  <c r="F72" i="43"/>
  <c r="O71" i="43"/>
  <c r="I71" i="43"/>
  <c r="F71" i="43"/>
  <c r="O70" i="43"/>
  <c r="I70" i="43"/>
  <c r="F70" i="43"/>
  <c r="O69" i="43"/>
  <c r="I69" i="43"/>
  <c r="F69" i="43"/>
  <c r="O68" i="43"/>
  <c r="Q68" i="43" s="1"/>
  <c r="P68" i="43"/>
  <c r="I68" i="43"/>
  <c r="F68" i="43"/>
  <c r="O67" i="43"/>
  <c r="I67" i="43"/>
  <c r="F67" i="43"/>
  <c r="O66" i="43"/>
  <c r="I66" i="43"/>
  <c r="F66" i="43"/>
  <c r="O65" i="43"/>
  <c r="Q65" i="43" s="1"/>
  <c r="P65" i="43"/>
  <c r="I65" i="43"/>
  <c r="F65" i="43"/>
  <c r="O64" i="43"/>
  <c r="P64" i="43"/>
  <c r="Q64" i="43"/>
  <c r="I64" i="43"/>
  <c r="F64" i="43"/>
  <c r="O63" i="43"/>
  <c r="Q63" i="43" s="1"/>
  <c r="I63" i="43"/>
  <c r="F63" i="43"/>
  <c r="O62" i="43"/>
  <c r="Q62" i="43" s="1"/>
  <c r="I62" i="43"/>
  <c r="F62" i="43"/>
  <c r="O61" i="43"/>
  <c r="Q61" i="43" s="1"/>
  <c r="P61" i="43"/>
  <c r="I61" i="43"/>
  <c r="F61" i="43"/>
  <c r="O60" i="43"/>
  <c r="Q60" i="43" s="1"/>
  <c r="P60" i="43"/>
  <c r="I60" i="43"/>
  <c r="F60" i="43"/>
  <c r="D53" i="43" s="1"/>
  <c r="J39" i="42"/>
  <c r="J38" i="42"/>
  <c r="J37" i="42"/>
  <c r="J36" i="42"/>
  <c r="J35" i="42"/>
  <c r="J89" i="42"/>
  <c r="J88" i="42"/>
  <c r="J87" i="42"/>
  <c r="J86" i="42"/>
  <c r="J85" i="42"/>
  <c r="J84" i="42"/>
  <c r="J83" i="42"/>
  <c r="J82" i="42"/>
  <c r="J81" i="42"/>
  <c r="J80" i="42"/>
  <c r="J79" i="42"/>
  <c r="J78" i="42"/>
  <c r="J77" i="42"/>
  <c r="J76" i="42"/>
  <c r="J75" i="42"/>
  <c r="J74" i="42"/>
  <c r="J73" i="42"/>
  <c r="J72" i="42"/>
  <c r="J71" i="42"/>
  <c r="J70" i="42"/>
  <c r="J119" i="42"/>
  <c r="J118" i="42"/>
  <c r="J117" i="42"/>
  <c r="J116" i="42"/>
  <c r="J115" i="42"/>
  <c r="J114" i="42"/>
  <c r="J113" i="42"/>
  <c r="J112" i="42"/>
  <c r="J111" i="42"/>
  <c r="J110" i="42"/>
  <c r="J109" i="42"/>
  <c r="J108" i="42"/>
  <c r="J107" i="42"/>
  <c r="J106" i="42"/>
  <c r="J105" i="42"/>
  <c r="J104" i="42"/>
  <c r="J103" i="42"/>
  <c r="J102" i="42"/>
  <c r="J101" i="42"/>
  <c r="J10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106" i="42"/>
  <c r="F106" i="42"/>
  <c r="I105" i="42"/>
  <c r="F105" i="42"/>
  <c r="I104" i="42"/>
  <c r="F104" i="42"/>
  <c r="I103" i="42"/>
  <c r="F103" i="42"/>
  <c r="I102" i="42"/>
  <c r="F102" i="42"/>
  <c r="I101" i="42"/>
  <c r="F101" i="42"/>
  <c r="I100" i="42"/>
  <c r="F100" i="42"/>
  <c r="I99" i="42"/>
  <c r="F99"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76" i="42"/>
  <c r="F76" i="42"/>
  <c r="I75" i="42"/>
  <c r="F75" i="42"/>
  <c r="I74" i="42"/>
  <c r="F74" i="42"/>
  <c r="I73" i="42"/>
  <c r="F73" i="42"/>
  <c r="I72" i="42"/>
  <c r="F72" i="42"/>
  <c r="I71" i="42"/>
  <c r="F71" i="42"/>
  <c r="I70" i="42"/>
  <c r="F70" i="42"/>
  <c r="D62" i="42" s="1"/>
  <c r="I69" i="42"/>
  <c r="F69" i="42"/>
  <c r="I59" i="42"/>
  <c r="F59" i="42"/>
  <c r="I49" i="42"/>
  <c r="F49" i="42"/>
  <c r="I39" i="42"/>
  <c r="F39" i="42"/>
  <c r="I38" i="42"/>
  <c r="F38" i="42"/>
  <c r="I37" i="42"/>
  <c r="F37" i="42"/>
  <c r="I36" i="42"/>
  <c r="F36" i="42"/>
  <c r="I35" i="42"/>
  <c r="F35" i="42"/>
  <c r="I34" i="42"/>
  <c r="F34"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D41" i="40" s="1"/>
  <c r="I48" i="40"/>
  <c r="F48" i="40"/>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D263"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s="1"/>
  <c r="D240"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D217"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D148"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D125"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D56"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s="1"/>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D181" i="9" s="1"/>
  <c r="I178" i="9"/>
  <c r="F178" i="9"/>
  <c r="I177" i="9"/>
  <c r="F177" i="9"/>
  <c r="I176" i="9"/>
  <c r="F176" i="9"/>
  <c r="I175" i="9"/>
  <c r="F175" i="9"/>
  <c r="I174" i="9"/>
  <c r="F174" i="9"/>
  <c r="I173" i="9"/>
  <c r="F173" i="9"/>
  <c r="I172" i="9"/>
  <c r="F172" i="9"/>
  <c r="I171" i="9"/>
  <c r="F171" i="9"/>
  <c r="I170" i="9"/>
  <c r="F170" i="9"/>
  <c r="I169" i="9"/>
  <c r="F169" i="9"/>
  <c r="D162" i="9" s="1"/>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F131" i="9"/>
  <c r="I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1012" i="8"/>
  <c r="K1011" i="8"/>
  <c r="K1010" i="8"/>
  <c r="K1009" i="8"/>
  <c r="K1008" i="8"/>
  <c r="K1007" i="8"/>
  <c r="K1006" i="8"/>
  <c r="K1005" i="8"/>
  <c r="K1004" i="8"/>
  <c r="K1003" i="8"/>
  <c r="K1002" i="8"/>
  <c r="K1001" i="8"/>
  <c r="K1000" i="8"/>
  <c r="K999" i="8"/>
  <c r="K998" i="8"/>
  <c r="K997" i="8"/>
  <c r="K996" i="8"/>
  <c r="K995" i="8"/>
  <c r="K994" i="8"/>
  <c r="K993" i="8"/>
  <c r="K992" i="8"/>
  <c r="K991" i="8"/>
  <c r="K990" i="8"/>
  <c r="K989" i="8"/>
  <c r="K988" i="8"/>
  <c r="K987" i="8"/>
  <c r="K986" i="8"/>
  <c r="K985" i="8"/>
  <c r="K984" i="8"/>
  <c r="K983" i="8"/>
  <c r="K982" i="8"/>
  <c r="K981" i="8"/>
  <c r="K980" i="8"/>
  <c r="K979" i="8"/>
  <c r="K978" i="8"/>
  <c r="K977" i="8"/>
  <c r="K976" i="8"/>
  <c r="K975" i="8"/>
  <c r="K974" i="8"/>
  <c r="K973" i="8"/>
  <c r="K972" i="8"/>
  <c r="K971" i="8"/>
  <c r="K970" i="8"/>
  <c r="K969" i="8"/>
  <c r="K968" i="8"/>
  <c r="K967" i="8"/>
  <c r="K966" i="8"/>
  <c r="K965" i="8"/>
  <c r="K964" i="8"/>
  <c r="K96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17" i="8"/>
  <c r="K916" i="8"/>
  <c r="K915" i="8"/>
  <c r="K914" i="8"/>
  <c r="K913" i="8"/>
  <c r="K912" i="8"/>
  <c r="K911" i="8"/>
  <c r="K910" i="8"/>
  <c r="K909" i="8"/>
  <c r="K908" i="8"/>
  <c r="K907" i="8"/>
  <c r="K906" i="8"/>
  <c r="K905" i="8"/>
  <c r="K904" i="8"/>
  <c r="K90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57" i="8"/>
  <c r="K856" i="8"/>
  <c r="K855" i="8"/>
  <c r="K854" i="8"/>
  <c r="K853" i="8"/>
  <c r="K852" i="8"/>
  <c r="K851" i="8"/>
  <c r="K850" i="8"/>
  <c r="K849" i="8"/>
  <c r="K848" i="8"/>
  <c r="K847" i="8"/>
  <c r="K846" i="8"/>
  <c r="K845" i="8"/>
  <c r="K844" i="8"/>
  <c r="K84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97" i="8"/>
  <c r="K796" i="8"/>
  <c r="K795" i="8"/>
  <c r="K794" i="8"/>
  <c r="K793" i="8"/>
  <c r="K792" i="8"/>
  <c r="K791" i="8"/>
  <c r="K790" i="8"/>
  <c r="K789" i="8"/>
  <c r="K788" i="8"/>
  <c r="K787" i="8"/>
  <c r="K786" i="8"/>
  <c r="K785" i="8"/>
  <c r="K784" i="8"/>
  <c r="K78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37" i="8"/>
  <c r="K736" i="8"/>
  <c r="K735" i="8"/>
  <c r="K734" i="8"/>
  <c r="K733" i="8"/>
  <c r="K732" i="8"/>
  <c r="K731" i="8"/>
  <c r="K730" i="8"/>
  <c r="K729" i="8"/>
  <c r="K728" i="8"/>
  <c r="K727" i="8"/>
  <c r="K726" i="8"/>
  <c r="K725" i="8"/>
  <c r="K724" i="8"/>
  <c r="K72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77" i="8"/>
  <c r="K676" i="8"/>
  <c r="K675" i="8"/>
  <c r="K674" i="8"/>
  <c r="K673" i="8"/>
  <c r="K672" i="8"/>
  <c r="K671" i="8"/>
  <c r="K670" i="8"/>
  <c r="K669" i="8"/>
  <c r="K668" i="8"/>
  <c r="K667" i="8"/>
  <c r="K666" i="8"/>
  <c r="K665" i="8"/>
  <c r="K664" i="8"/>
  <c r="K66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17" i="8"/>
  <c r="K616" i="8"/>
  <c r="K615" i="8"/>
  <c r="K614" i="8"/>
  <c r="K613" i="8"/>
  <c r="K612" i="8"/>
  <c r="K611" i="8"/>
  <c r="K610" i="8"/>
  <c r="K609" i="8"/>
  <c r="K608" i="8"/>
  <c r="K607" i="8"/>
  <c r="K606" i="8"/>
  <c r="K605" i="8"/>
  <c r="K604" i="8"/>
  <c r="K60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57" i="8"/>
  <c r="K556" i="8"/>
  <c r="K555" i="8"/>
  <c r="K554" i="8"/>
  <c r="K553" i="8"/>
  <c r="K552" i="8"/>
  <c r="K551" i="8"/>
  <c r="K550" i="8"/>
  <c r="K549" i="8"/>
  <c r="K548" i="8"/>
  <c r="K547" i="8"/>
  <c r="K546" i="8"/>
  <c r="K545" i="8"/>
  <c r="K544" i="8"/>
  <c r="K54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97" i="8"/>
  <c r="K496" i="8"/>
  <c r="K495" i="8"/>
  <c r="K494" i="8"/>
  <c r="K493" i="8"/>
  <c r="K492" i="8"/>
  <c r="K491" i="8"/>
  <c r="K490" i="8"/>
  <c r="K489" i="8"/>
  <c r="K488" i="8"/>
  <c r="K487" i="8"/>
  <c r="K486" i="8"/>
  <c r="K485" i="8"/>
  <c r="K484" i="8"/>
  <c r="K483" i="8"/>
  <c r="J1012" i="8"/>
  <c r="J1011" i="8"/>
  <c r="J1010" i="8"/>
  <c r="G1010" i="8"/>
  <c r="J1009" i="8"/>
  <c r="G1009" i="8"/>
  <c r="J1008" i="8"/>
  <c r="G1008" i="8"/>
  <c r="J1007" i="8"/>
  <c r="G1007" i="8"/>
  <c r="J1006" i="8"/>
  <c r="J1005" i="8"/>
  <c r="J1004" i="8"/>
  <c r="G1004" i="8"/>
  <c r="F1005" i="8" s="1"/>
  <c r="G1005" i="8" s="1"/>
  <c r="J1003" i="8"/>
  <c r="J1002" i="8"/>
  <c r="J1001" i="8"/>
  <c r="F1001" i="8"/>
  <c r="G1001" i="8" s="1"/>
  <c r="F1003" i="8" s="1"/>
  <c r="G1003" i="8" s="1"/>
  <c r="J1000" i="8"/>
  <c r="J999" i="8"/>
  <c r="J998" i="8"/>
  <c r="F998" i="8"/>
  <c r="G998" i="8" s="1"/>
  <c r="F1000" i="8" s="1"/>
  <c r="G1000" i="8" s="1"/>
  <c r="J997" i="8"/>
  <c r="J996" i="8"/>
  <c r="J995" i="8"/>
  <c r="F995" i="8"/>
  <c r="G995" i="8" s="1"/>
  <c r="J994" i="8"/>
  <c r="J993" i="8"/>
  <c r="J992" i="8"/>
  <c r="F992" i="8"/>
  <c r="G992" i="8" s="1"/>
  <c r="F993" i="8" s="1"/>
  <c r="G993" i="8" s="1"/>
  <c r="J991" i="8"/>
  <c r="J990" i="8"/>
  <c r="J989" i="8"/>
  <c r="F989" i="8"/>
  <c r="G989" i="8" s="1"/>
  <c r="F991" i="8" s="1"/>
  <c r="G991" i="8" s="1"/>
  <c r="J988" i="8"/>
  <c r="J987" i="8"/>
  <c r="J986" i="8"/>
  <c r="F986" i="8"/>
  <c r="G986" i="8" s="1"/>
  <c r="F988" i="8" s="1"/>
  <c r="G988" i="8" s="1"/>
  <c r="J985" i="8"/>
  <c r="J984" i="8"/>
  <c r="J983" i="8"/>
  <c r="F983" i="8"/>
  <c r="G983" i="8" s="1"/>
  <c r="F984" i="8" s="1"/>
  <c r="G984" i="8" s="1"/>
  <c r="J982" i="8"/>
  <c r="J981" i="8"/>
  <c r="J980" i="8"/>
  <c r="F980" i="8"/>
  <c r="G980" i="8" s="1"/>
  <c r="J979" i="8"/>
  <c r="J978" i="8"/>
  <c r="J977" i="8"/>
  <c r="F977" i="8"/>
  <c r="G977" i="8" s="1"/>
  <c r="J976" i="8"/>
  <c r="J975" i="8"/>
  <c r="J974" i="8"/>
  <c r="F974" i="8"/>
  <c r="G974" i="8" s="1"/>
  <c r="J973" i="8"/>
  <c r="J972" i="8"/>
  <c r="J971" i="8"/>
  <c r="F971" i="8"/>
  <c r="G971" i="8" s="1"/>
  <c r="J970" i="8"/>
  <c r="J969" i="8"/>
  <c r="J968" i="8"/>
  <c r="F968" i="8"/>
  <c r="G968" i="8" s="1"/>
  <c r="J967" i="8"/>
  <c r="J966" i="8"/>
  <c r="J965" i="8"/>
  <c r="F965" i="8"/>
  <c r="G965" i="8" s="1"/>
  <c r="J964" i="8"/>
  <c r="J963" i="8"/>
  <c r="J962" i="8"/>
  <c r="F962" i="8"/>
  <c r="G962" i="8" s="1"/>
  <c r="F964" i="8" s="1"/>
  <c r="G964" i="8" s="1"/>
  <c r="J952" i="8"/>
  <c r="J951" i="8"/>
  <c r="J950" i="8"/>
  <c r="G950" i="8"/>
  <c r="F952" i="8" s="1"/>
  <c r="F951" i="8"/>
  <c r="G951" i="8" s="1"/>
  <c r="J949" i="8"/>
  <c r="G949" i="8"/>
  <c r="J948" i="8"/>
  <c r="G948" i="8"/>
  <c r="J947" i="8"/>
  <c r="G947" i="8"/>
  <c r="J946" i="8"/>
  <c r="J945" i="8"/>
  <c r="J944" i="8"/>
  <c r="G944" i="8"/>
  <c r="F945" i="8" s="1"/>
  <c r="G945" i="8" s="1"/>
  <c r="J943" i="8"/>
  <c r="J942" i="8"/>
  <c r="J941" i="8"/>
  <c r="F941" i="8"/>
  <c r="G941" i="8" s="1"/>
  <c r="J940" i="8"/>
  <c r="J939" i="8"/>
  <c r="J938" i="8"/>
  <c r="F938" i="8"/>
  <c r="G938" i="8" s="1"/>
  <c r="F939" i="8" s="1"/>
  <c r="G939" i="8" s="1"/>
  <c r="J937" i="8"/>
  <c r="J936" i="8"/>
  <c r="J935" i="8"/>
  <c r="F935" i="8"/>
  <c r="G935" i="8" s="1"/>
  <c r="F937" i="8" s="1"/>
  <c r="G937" i="8" s="1"/>
  <c r="J934" i="8"/>
  <c r="J933" i="8"/>
  <c r="J932" i="8"/>
  <c r="F932" i="8"/>
  <c r="G932" i="8" s="1"/>
  <c r="F934" i="8" s="1"/>
  <c r="G934" i="8" s="1"/>
  <c r="J931" i="8"/>
  <c r="J930" i="8"/>
  <c r="J929" i="8"/>
  <c r="F929" i="8"/>
  <c r="G929" i="8" s="1"/>
  <c r="J928" i="8"/>
  <c r="J927" i="8"/>
  <c r="J926" i="8"/>
  <c r="F926" i="8"/>
  <c r="G926" i="8" s="1"/>
  <c r="J925" i="8"/>
  <c r="J924" i="8"/>
  <c r="J923" i="8"/>
  <c r="F923" i="8"/>
  <c r="G923" i="8" s="1"/>
  <c r="F924" i="8" s="1"/>
  <c r="G924" i="8" s="1"/>
  <c r="J922" i="8"/>
  <c r="J921" i="8"/>
  <c r="J920" i="8"/>
  <c r="F920" i="8"/>
  <c r="G920" i="8" s="1"/>
  <c r="F921" i="8" s="1"/>
  <c r="G921" i="8" s="1"/>
  <c r="J919" i="8"/>
  <c r="J918" i="8"/>
  <c r="J917" i="8"/>
  <c r="F917" i="8"/>
  <c r="G917" i="8" s="1"/>
  <c r="J916" i="8"/>
  <c r="J915" i="8"/>
  <c r="J914" i="8"/>
  <c r="F914" i="8"/>
  <c r="G914" i="8" s="1"/>
  <c r="F916" i="8" s="1"/>
  <c r="G916" i="8" s="1"/>
  <c r="J913" i="8"/>
  <c r="J912" i="8"/>
  <c r="J911" i="8"/>
  <c r="F911" i="8"/>
  <c r="G911" i="8" s="1"/>
  <c r="F912" i="8" s="1"/>
  <c r="G912" i="8" s="1"/>
  <c r="J910" i="8"/>
  <c r="J909" i="8"/>
  <c r="J908" i="8"/>
  <c r="F908" i="8"/>
  <c r="G908" i="8" s="1"/>
  <c r="F909" i="8" s="1"/>
  <c r="G909" i="8" s="1"/>
  <c r="J907" i="8"/>
  <c r="J906" i="8"/>
  <c r="J905" i="8"/>
  <c r="F905" i="8"/>
  <c r="G905" i="8" s="1"/>
  <c r="F907" i="8" s="1"/>
  <c r="G907" i="8" s="1"/>
  <c r="J904" i="8"/>
  <c r="J903" i="8"/>
  <c r="J902" i="8"/>
  <c r="F902" i="8"/>
  <c r="G902" i="8" s="1"/>
  <c r="J892" i="8"/>
  <c r="J891" i="8"/>
  <c r="J890" i="8"/>
  <c r="G890" i="8"/>
  <c r="F892" i="8" s="1"/>
  <c r="G892" i="8" s="1"/>
  <c r="J889" i="8"/>
  <c r="G889" i="8"/>
  <c r="J888" i="8"/>
  <c r="G888" i="8"/>
  <c r="J887" i="8"/>
  <c r="G887" i="8"/>
  <c r="J886" i="8"/>
  <c r="J885" i="8"/>
  <c r="J884" i="8"/>
  <c r="G884" i="8"/>
  <c r="F886" i="8"/>
  <c r="G886" i="8" s="1"/>
  <c r="J883" i="8"/>
  <c r="J882" i="8"/>
  <c r="J881" i="8"/>
  <c r="F881" i="8"/>
  <c r="G881" i="8" s="1"/>
  <c r="F882" i="8" s="1"/>
  <c r="G882" i="8" s="1"/>
  <c r="J880" i="8"/>
  <c r="J879" i="8"/>
  <c r="J878" i="8"/>
  <c r="F878" i="8"/>
  <c r="G878" i="8" s="1"/>
  <c r="F880" i="8" s="1"/>
  <c r="G880" i="8" s="1"/>
  <c r="J877" i="8"/>
  <c r="J876" i="8"/>
  <c r="J875" i="8"/>
  <c r="F875" i="8"/>
  <c r="G875" i="8" s="1"/>
  <c r="F876" i="8" s="1"/>
  <c r="G876" i="8" s="1"/>
  <c r="J874" i="8"/>
  <c r="J873" i="8"/>
  <c r="J872" i="8"/>
  <c r="F872" i="8"/>
  <c r="G872" i="8" s="1"/>
  <c r="F873" i="8" s="1"/>
  <c r="G873" i="8" s="1"/>
  <c r="J871" i="8"/>
  <c r="J870" i="8"/>
  <c r="J869" i="8"/>
  <c r="F869" i="8"/>
  <c r="G869" i="8" s="1"/>
  <c r="F870" i="8" s="1"/>
  <c r="G870" i="8" s="1"/>
  <c r="J868" i="8"/>
  <c r="J867" i="8"/>
  <c r="J866" i="8"/>
  <c r="F866" i="8"/>
  <c r="G866" i="8" s="1"/>
  <c r="F867" i="8" s="1"/>
  <c r="G867" i="8" s="1"/>
  <c r="J865" i="8"/>
  <c r="J864" i="8"/>
  <c r="J863" i="8"/>
  <c r="F863" i="8"/>
  <c r="G863" i="8" s="1"/>
  <c r="J862" i="8"/>
  <c r="J861" i="8"/>
  <c r="J860" i="8"/>
  <c r="F860" i="8"/>
  <c r="G860" i="8" s="1"/>
  <c r="F861" i="8" s="1"/>
  <c r="G861" i="8" s="1"/>
  <c r="J859" i="8"/>
  <c r="J858" i="8"/>
  <c r="J857" i="8"/>
  <c r="F857" i="8"/>
  <c r="G857" i="8" s="1"/>
  <c r="J856" i="8"/>
  <c r="J855" i="8"/>
  <c r="J854" i="8"/>
  <c r="F854" i="8"/>
  <c r="G854" i="8" s="1"/>
  <c r="F855" i="8" s="1"/>
  <c r="G855" i="8" s="1"/>
  <c r="J853" i="8"/>
  <c r="J852" i="8"/>
  <c r="J851" i="8"/>
  <c r="F851" i="8"/>
  <c r="G851" i="8" s="1"/>
  <c r="F853" i="8" s="1"/>
  <c r="G853" i="8" s="1"/>
  <c r="J850" i="8"/>
  <c r="J849" i="8"/>
  <c r="J848" i="8"/>
  <c r="F848" i="8"/>
  <c r="G848" i="8" s="1"/>
  <c r="J847" i="8"/>
  <c r="J846" i="8"/>
  <c r="J845" i="8"/>
  <c r="F845" i="8"/>
  <c r="G845" i="8" s="1"/>
  <c r="F846" i="8" s="1"/>
  <c r="G846" i="8" s="1"/>
  <c r="J844" i="8"/>
  <c r="J843" i="8"/>
  <c r="J842" i="8"/>
  <c r="F842" i="8"/>
  <c r="G842" i="8" s="1"/>
  <c r="F843" i="8" s="1"/>
  <c r="G843" i="8" s="1"/>
  <c r="J832" i="8"/>
  <c r="J831" i="8"/>
  <c r="J830" i="8"/>
  <c r="G830" i="8"/>
  <c r="F831" i="8" s="1"/>
  <c r="G831" i="8" s="1"/>
  <c r="J829" i="8"/>
  <c r="G829" i="8"/>
  <c r="J828" i="8"/>
  <c r="G828" i="8"/>
  <c r="J827" i="8"/>
  <c r="G827" i="8"/>
  <c r="J826" i="8"/>
  <c r="J825" i="8"/>
  <c r="J824" i="8"/>
  <c r="G824" i="8"/>
  <c r="J823" i="8"/>
  <c r="J822" i="8"/>
  <c r="J821" i="8"/>
  <c r="F821" i="8"/>
  <c r="G821" i="8" s="1"/>
  <c r="J820" i="8"/>
  <c r="J819" i="8"/>
  <c r="J818" i="8"/>
  <c r="F818" i="8"/>
  <c r="G818" i="8" s="1"/>
  <c r="J817" i="8"/>
  <c r="J816" i="8"/>
  <c r="J815" i="8"/>
  <c r="F815" i="8"/>
  <c r="G815" i="8" s="1"/>
  <c r="J814" i="8"/>
  <c r="J813" i="8"/>
  <c r="J812" i="8"/>
  <c r="F812" i="8"/>
  <c r="G812" i="8" s="1"/>
  <c r="F814" i="8" s="1"/>
  <c r="G814" i="8" s="1"/>
  <c r="J811" i="8"/>
  <c r="J810" i="8"/>
  <c r="J809" i="8"/>
  <c r="F809" i="8"/>
  <c r="G809" i="8" s="1"/>
  <c r="J808" i="8"/>
  <c r="J807" i="8"/>
  <c r="J806" i="8"/>
  <c r="F806" i="8"/>
  <c r="G806" i="8" s="1"/>
  <c r="F808" i="8" s="1"/>
  <c r="G808" i="8" s="1"/>
  <c r="J805" i="8"/>
  <c r="J804" i="8"/>
  <c r="J803" i="8"/>
  <c r="F803" i="8"/>
  <c r="G803" i="8" s="1"/>
  <c r="F804" i="8" s="1"/>
  <c r="G804" i="8" s="1"/>
  <c r="J802" i="8"/>
  <c r="J801" i="8"/>
  <c r="J800" i="8"/>
  <c r="F800" i="8"/>
  <c r="G800" i="8" s="1"/>
  <c r="F802" i="8" s="1"/>
  <c r="G802" i="8" s="1"/>
  <c r="J799" i="8"/>
  <c r="J798" i="8"/>
  <c r="J797" i="8"/>
  <c r="F797" i="8"/>
  <c r="G797" i="8" s="1"/>
  <c r="J796" i="8"/>
  <c r="J795" i="8"/>
  <c r="J794" i="8"/>
  <c r="F794" i="8"/>
  <c r="G794" i="8" s="1"/>
  <c r="F796" i="8" s="1"/>
  <c r="G796" i="8" s="1"/>
  <c r="J793" i="8"/>
  <c r="J792" i="8"/>
  <c r="J791" i="8"/>
  <c r="F791" i="8"/>
  <c r="G791" i="8" s="1"/>
  <c r="F792" i="8" s="1"/>
  <c r="G792" i="8" s="1"/>
  <c r="J790" i="8"/>
  <c r="J789" i="8"/>
  <c r="J788" i="8"/>
  <c r="F788" i="8"/>
  <c r="G788" i="8" s="1"/>
  <c r="J787" i="8"/>
  <c r="J786" i="8"/>
  <c r="J785" i="8"/>
  <c r="F785" i="8"/>
  <c r="G785" i="8" s="1"/>
  <c r="F787" i="8" s="1"/>
  <c r="G787" i="8" s="1"/>
  <c r="J784" i="8"/>
  <c r="J783" i="8"/>
  <c r="J782" i="8"/>
  <c r="F782" i="8"/>
  <c r="G782" i="8" s="1"/>
  <c r="F783" i="8" s="1"/>
  <c r="G783" i="8" s="1"/>
  <c r="J772" i="8"/>
  <c r="J771" i="8"/>
  <c r="J770" i="8"/>
  <c r="G770" i="8"/>
  <c r="F772" i="8" s="1"/>
  <c r="G772" i="8" s="1"/>
  <c r="J769" i="8"/>
  <c r="G769" i="8"/>
  <c r="J768" i="8"/>
  <c r="G768" i="8"/>
  <c r="J767" i="8"/>
  <c r="G767" i="8"/>
  <c r="J766" i="8"/>
  <c r="J765" i="8"/>
  <c r="J764" i="8"/>
  <c r="G764" i="8"/>
  <c r="F765" i="8" s="1"/>
  <c r="J763" i="8"/>
  <c r="J762" i="8"/>
  <c r="J761" i="8"/>
  <c r="F761" i="8"/>
  <c r="G761" i="8" s="1"/>
  <c r="F763" i="8" s="1"/>
  <c r="G763" i="8" s="1"/>
  <c r="J760" i="8"/>
  <c r="J759" i="8"/>
  <c r="J758" i="8"/>
  <c r="F758" i="8"/>
  <c r="G758" i="8" s="1"/>
  <c r="F760" i="8" s="1"/>
  <c r="G760"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8" i="8" s="1"/>
  <c r="G748" i="8" s="1"/>
  <c r="J745" i="8"/>
  <c r="J744" i="8"/>
  <c r="J743" i="8"/>
  <c r="F743" i="8"/>
  <c r="G743" i="8" s="1"/>
  <c r="J742" i="8"/>
  <c r="J741" i="8"/>
  <c r="J740" i="8"/>
  <c r="F740" i="8"/>
  <c r="G740" i="8" s="1"/>
  <c r="F742" i="8" s="1"/>
  <c r="G742" i="8" s="1"/>
  <c r="J739" i="8"/>
  <c r="J738" i="8"/>
  <c r="J737" i="8"/>
  <c r="F737" i="8"/>
  <c r="G737" i="8" s="1"/>
  <c r="F739" i="8" s="1"/>
  <c r="G739" i="8" s="1"/>
  <c r="J736" i="8"/>
  <c r="J735" i="8"/>
  <c r="J734" i="8"/>
  <c r="F734" i="8"/>
  <c r="G734" i="8" s="1"/>
  <c r="F736" i="8" s="1"/>
  <c r="G736" i="8" s="1"/>
  <c r="J733" i="8"/>
  <c r="J732" i="8"/>
  <c r="J731" i="8"/>
  <c r="F731" i="8"/>
  <c r="G731" i="8"/>
  <c r="F733" i="8" s="1"/>
  <c r="G733" i="8" s="1"/>
  <c r="J730" i="8"/>
  <c r="J729" i="8"/>
  <c r="J728" i="8"/>
  <c r="F728" i="8"/>
  <c r="G728" i="8" s="1"/>
  <c r="F730" i="8" s="1"/>
  <c r="G730" i="8" s="1"/>
  <c r="J727" i="8"/>
  <c r="J726" i="8"/>
  <c r="J725" i="8"/>
  <c r="F725" i="8"/>
  <c r="G725" i="8" s="1"/>
  <c r="F727" i="8" s="1"/>
  <c r="G727" i="8" s="1"/>
  <c r="J724" i="8"/>
  <c r="J723" i="8"/>
  <c r="J722" i="8"/>
  <c r="F722" i="8"/>
  <c r="G722" i="8" s="1"/>
  <c r="F723" i="8" s="1"/>
  <c r="G723" i="8" s="1"/>
  <c r="J712" i="8"/>
  <c r="J711" i="8"/>
  <c r="J710" i="8"/>
  <c r="G710" i="8"/>
  <c r="F712" i="8" s="1"/>
  <c r="G712" i="8" s="1"/>
  <c r="J709" i="8"/>
  <c r="G709" i="8"/>
  <c r="J708" i="8"/>
  <c r="G708" i="8"/>
  <c r="J707" i="8"/>
  <c r="G707" i="8"/>
  <c r="J706" i="8"/>
  <c r="J705" i="8"/>
  <c r="J704" i="8"/>
  <c r="G704" i="8"/>
  <c r="J703" i="8"/>
  <c r="J702" i="8"/>
  <c r="J701" i="8"/>
  <c r="F701" i="8"/>
  <c r="G701"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J688" i="8"/>
  <c r="J687" i="8"/>
  <c r="J686" i="8"/>
  <c r="F686" i="8"/>
  <c r="G686" i="8" s="1"/>
  <c r="F688" i="8" s="1"/>
  <c r="G688" i="8" s="1"/>
  <c r="J685" i="8"/>
  <c r="J684" i="8"/>
  <c r="J683" i="8"/>
  <c r="F683" i="8"/>
  <c r="G683" i="8" s="1"/>
  <c r="F685" i="8" s="1"/>
  <c r="G685" i="8"/>
  <c r="J682" i="8"/>
  <c r="J681" i="8"/>
  <c r="J680" i="8"/>
  <c r="F680" i="8"/>
  <c r="G680" i="8" s="1"/>
  <c r="F682" i="8" s="1"/>
  <c r="G682" i="8" s="1"/>
  <c r="J679" i="8"/>
  <c r="J678" i="8"/>
  <c r="J677" i="8"/>
  <c r="F677" i="8"/>
  <c r="G677" i="8" s="1"/>
  <c r="F679" i="8" s="1"/>
  <c r="G679" i="8" s="1"/>
  <c r="J676" i="8"/>
  <c r="J675" i="8"/>
  <c r="J674" i="8"/>
  <c r="F674" i="8"/>
  <c r="G674" i="8" s="1"/>
  <c r="F676" i="8" s="1"/>
  <c r="G676" i="8" s="1"/>
  <c r="J673" i="8"/>
  <c r="J672" i="8"/>
  <c r="J671" i="8"/>
  <c r="F671" i="8"/>
  <c r="G671" i="8" s="1"/>
  <c r="F673" i="8" s="1"/>
  <c r="G673" i="8" s="1"/>
  <c r="J670" i="8"/>
  <c r="J669" i="8"/>
  <c r="J668" i="8"/>
  <c r="F668" i="8"/>
  <c r="G668" i="8" s="1"/>
  <c r="F670" i="8" s="1"/>
  <c r="G670" i="8" s="1"/>
  <c r="J667" i="8"/>
  <c r="J666" i="8"/>
  <c r="J665" i="8"/>
  <c r="F665" i="8"/>
  <c r="G665" i="8" s="1"/>
  <c r="F667" i="8" s="1"/>
  <c r="G667" i="8" s="1"/>
  <c r="J664" i="8"/>
  <c r="J663" i="8"/>
  <c r="J662" i="8"/>
  <c r="F662" i="8"/>
  <c r="G662" i="8" s="1"/>
  <c r="J652" i="8"/>
  <c r="J651" i="8"/>
  <c r="J650" i="8"/>
  <c r="G650" i="8"/>
  <c r="F652" i="8" s="1"/>
  <c r="G652" i="8" s="1"/>
  <c r="J649" i="8"/>
  <c r="G649" i="8"/>
  <c r="J648" i="8"/>
  <c r="G648" i="8"/>
  <c r="J647" i="8"/>
  <c r="G647" i="8"/>
  <c r="J646" i="8"/>
  <c r="J645" i="8"/>
  <c r="J644" i="8"/>
  <c r="G644" i="8"/>
  <c r="J643" i="8"/>
  <c r="J642" i="8"/>
  <c r="J641" i="8"/>
  <c r="F641" i="8"/>
  <c r="G641" i="8" s="1"/>
  <c r="J640" i="8"/>
  <c r="J639" i="8"/>
  <c r="J638" i="8"/>
  <c r="F638" i="8"/>
  <c r="G638" i="8" s="1"/>
  <c r="J637" i="8"/>
  <c r="J636" i="8"/>
  <c r="J635" i="8"/>
  <c r="F635" i="8"/>
  <c r="G635" i="8" s="1"/>
  <c r="J634" i="8"/>
  <c r="J633" i="8"/>
  <c r="J632" i="8"/>
  <c r="F632" i="8"/>
  <c r="G632" i="8" s="1"/>
  <c r="J631" i="8"/>
  <c r="J630" i="8"/>
  <c r="J629" i="8"/>
  <c r="F629" i="8"/>
  <c r="G629" i="8" s="1"/>
  <c r="J628" i="8"/>
  <c r="J627" i="8"/>
  <c r="J626" i="8"/>
  <c r="F626" i="8"/>
  <c r="G626" i="8" s="1"/>
  <c r="F627" i="8" s="1"/>
  <c r="G627" i="8" s="1"/>
  <c r="J625" i="8"/>
  <c r="J624" i="8"/>
  <c r="J623" i="8"/>
  <c r="F623" i="8"/>
  <c r="G623" i="8" s="1"/>
  <c r="F625" i="8" s="1"/>
  <c r="G625" i="8" s="1"/>
  <c r="J622" i="8"/>
  <c r="J621" i="8"/>
  <c r="J620" i="8"/>
  <c r="F620" i="8"/>
  <c r="G620" i="8" s="1"/>
  <c r="F621" i="8" s="1"/>
  <c r="G621" i="8" s="1"/>
  <c r="J619" i="8"/>
  <c r="J618" i="8"/>
  <c r="J617" i="8"/>
  <c r="F617" i="8"/>
  <c r="G617" i="8"/>
  <c r="F619" i="8" s="1"/>
  <c r="G619" i="8" s="1"/>
  <c r="J616" i="8"/>
  <c r="J615" i="8"/>
  <c r="J614" i="8"/>
  <c r="F614" i="8"/>
  <c r="G614" i="8" s="1"/>
  <c r="F616" i="8" s="1"/>
  <c r="G616" i="8" s="1"/>
  <c r="J613" i="8"/>
  <c r="J612" i="8"/>
  <c r="J611" i="8"/>
  <c r="F611" i="8"/>
  <c r="G611" i="8" s="1"/>
  <c r="F613" i="8" s="1"/>
  <c r="G613" i="8" s="1"/>
  <c r="J610" i="8"/>
  <c r="J609" i="8"/>
  <c r="J608" i="8"/>
  <c r="F608" i="8"/>
  <c r="G608" i="8" s="1"/>
  <c r="F610" i="8" s="1"/>
  <c r="G610" i="8" s="1"/>
  <c r="J607" i="8"/>
  <c r="J606" i="8"/>
  <c r="J605" i="8"/>
  <c r="F605" i="8"/>
  <c r="G605" i="8" s="1"/>
  <c r="J604" i="8"/>
  <c r="J603" i="8"/>
  <c r="J602" i="8"/>
  <c r="F602" i="8"/>
  <c r="G602" i="8" s="1"/>
  <c r="F604" i="8" s="1"/>
  <c r="G604" i="8" s="1"/>
  <c r="J592" i="8"/>
  <c r="J591" i="8"/>
  <c r="J590" i="8"/>
  <c r="G590" i="8"/>
  <c r="J589" i="8"/>
  <c r="G589" i="8"/>
  <c r="J588" i="8"/>
  <c r="G588" i="8"/>
  <c r="J587" i="8"/>
  <c r="G587" i="8"/>
  <c r="J586" i="8"/>
  <c r="J585" i="8"/>
  <c r="J584" i="8"/>
  <c r="G584" i="8"/>
  <c r="F586" i="8" s="1"/>
  <c r="G586" i="8" s="1"/>
  <c r="J583" i="8"/>
  <c r="J582" i="8"/>
  <c r="J581" i="8"/>
  <c r="F581" i="8"/>
  <c r="G581" i="8" s="1"/>
  <c r="F583" i="8" s="1"/>
  <c r="G583" i="8"/>
  <c r="J580" i="8"/>
  <c r="J579" i="8"/>
  <c r="J578" i="8"/>
  <c r="F578" i="8"/>
  <c r="G578" i="8" s="1"/>
  <c r="F580" i="8" s="1"/>
  <c r="G580" i="8" s="1"/>
  <c r="J577" i="8"/>
  <c r="J576" i="8"/>
  <c r="J575" i="8"/>
  <c r="F575" i="8"/>
  <c r="G575" i="8" s="1"/>
  <c r="F577" i="8" s="1"/>
  <c r="G577"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56" i="8"/>
  <c r="J555" i="8"/>
  <c r="J554" i="8"/>
  <c r="F554" i="8"/>
  <c r="G554" i="8" s="1"/>
  <c r="F556" i="8" s="1"/>
  <c r="G556" i="8" s="1"/>
  <c r="J553" i="8"/>
  <c r="J552" i="8"/>
  <c r="J551" i="8"/>
  <c r="F551" i="8"/>
  <c r="G551" i="8" s="1"/>
  <c r="F553" i="8" s="1"/>
  <c r="G553" i="8" s="1"/>
  <c r="J550" i="8"/>
  <c r="J549" i="8"/>
  <c r="J548" i="8"/>
  <c r="F548" i="8"/>
  <c r="G548" i="8" s="1"/>
  <c r="F550" i="8"/>
  <c r="G550" i="8" s="1"/>
  <c r="J547" i="8"/>
  <c r="J546" i="8"/>
  <c r="J545" i="8"/>
  <c r="F545" i="8"/>
  <c r="G545" i="8" s="1"/>
  <c r="F547" i="8" s="1"/>
  <c r="G547" i="8" s="1"/>
  <c r="J544" i="8"/>
  <c r="J543" i="8"/>
  <c r="J542" i="8"/>
  <c r="F542" i="8"/>
  <c r="G542" i="8" s="1"/>
  <c r="F544" i="8" s="1"/>
  <c r="G544" i="8" s="1"/>
  <c r="J532" i="8"/>
  <c r="J531" i="8"/>
  <c r="J530" i="8"/>
  <c r="G530" i="8"/>
  <c r="F531" i="8" s="1"/>
  <c r="G531" i="8" s="1"/>
  <c r="J529" i="8"/>
  <c r="G529" i="8"/>
  <c r="J528" i="8"/>
  <c r="G528" i="8"/>
  <c r="J527" i="8"/>
  <c r="G527" i="8"/>
  <c r="J526" i="8"/>
  <c r="J525" i="8"/>
  <c r="J524" i="8"/>
  <c r="G524" i="8"/>
  <c r="J523" i="8"/>
  <c r="J522" i="8"/>
  <c r="J521" i="8"/>
  <c r="F521" i="8"/>
  <c r="G521" i="8" s="1"/>
  <c r="J520" i="8"/>
  <c r="J519" i="8"/>
  <c r="J518" i="8"/>
  <c r="F518" i="8"/>
  <c r="G518" i="8" s="1"/>
  <c r="F519" i="8" s="1"/>
  <c r="G519" i="8" s="1"/>
  <c r="J517" i="8"/>
  <c r="J516" i="8"/>
  <c r="J515" i="8"/>
  <c r="F515" i="8"/>
  <c r="G515" i="8" s="1"/>
  <c r="F516" i="8" s="1"/>
  <c r="G516" i="8" s="1"/>
  <c r="J514" i="8"/>
  <c r="J513" i="8"/>
  <c r="J512" i="8"/>
  <c r="F512" i="8"/>
  <c r="G512" i="8" s="1"/>
  <c r="F513" i="8" s="1"/>
  <c r="G513" i="8" s="1"/>
  <c r="J511" i="8"/>
  <c r="J510" i="8"/>
  <c r="J509" i="8"/>
  <c r="F509" i="8"/>
  <c r="G509" i="8" s="1"/>
  <c r="F510" i="8" s="1"/>
  <c r="G510" i="8" s="1"/>
  <c r="J508" i="8"/>
  <c r="J507" i="8"/>
  <c r="J506" i="8"/>
  <c r="F506" i="8"/>
  <c r="G506" i="8" s="1"/>
  <c r="F507" i="8" s="1"/>
  <c r="G507" i="8" s="1"/>
  <c r="J505" i="8"/>
  <c r="J504" i="8"/>
  <c r="J503" i="8"/>
  <c r="F503" i="8"/>
  <c r="G503" i="8" s="1"/>
  <c r="F504" i="8" s="1"/>
  <c r="G504" i="8" s="1"/>
  <c r="J502" i="8"/>
  <c r="J501" i="8"/>
  <c r="J500" i="8"/>
  <c r="F500" i="8"/>
  <c r="G500" i="8" s="1"/>
  <c r="F501" i="8" s="1"/>
  <c r="G501" i="8" s="1"/>
  <c r="J499" i="8"/>
  <c r="J498" i="8"/>
  <c r="J497" i="8"/>
  <c r="F497" i="8"/>
  <c r="G497" i="8" s="1"/>
  <c r="F498" i="8" s="1"/>
  <c r="G498" i="8" s="1"/>
  <c r="J496" i="8"/>
  <c r="J495" i="8"/>
  <c r="J494" i="8"/>
  <c r="F494" i="8"/>
  <c r="G494" i="8" s="1"/>
  <c r="J493" i="8"/>
  <c r="J492" i="8"/>
  <c r="J491" i="8"/>
  <c r="F491" i="8"/>
  <c r="G491" i="8" s="1"/>
  <c r="J490" i="8"/>
  <c r="J489" i="8"/>
  <c r="J488" i="8"/>
  <c r="F488" i="8"/>
  <c r="G488" i="8" s="1"/>
  <c r="J487" i="8"/>
  <c r="J486" i="8"/>
  <c r="J485" i="8"/>
  <c r="F485" i="8"/>
  <c r="G485" i="8" s="1"/>
  <c r="J484" i="8"/>
  <c r="J483" i="8"/>
  <c r="J482" i="8"/>
  <c r="F482" i="8"/>
  <c r="G482" i="8" s="1"/>
  <c r="J472" i="8"/>
  <c r="J471" i="8"/>
  <c r="J470" i="8"/>
  <c r="G470" i="8"/>
  <c r="J469" i="8"/>
  <c r="G469" i="8"/>
  <c r="J468" i="8"/>
  <c r="G468" i="8"/>
  <c r="J467" i="8"/>
  <c r="G467" i="8"/>
  <c r="J466" i="8"/>
  <c r="J465" i="8"/>
  <c r="G464" i="8"/>
  <c r="J464" i="8"/>
  <c r="J463" i="8"/>
  <c r="J462" i="8"/>
  <c r="J461" i="8"/>
  <c r="F461" i="8"/>
  <c r="G461" i="8" s="1"/>
  <c r="F462" i="8" s="1"/>
  <c r="G462" i="8" s="1"/>
  <c r="J460" i="8"/>
  <c r="J459" i="8"/>
  <c r="J458" i="8"/>
  <c r="F458" i="8"/>
  <c r="G458" i="8" s="1"/>
  <c r="F459" i="8" s="1"/>
  <c r="G459" i="8" s="1"/>
  <c r="J457" i="8"/>
  <c r="J456" i="8"/>
  <c r="J455" i="8"/>
  <c r="F455" i="8"/>
  <c r="G455" i="8" s="1"/>
  <c r="F456" i="8" s="1"/>
  <c r="G456" i="8" s="1"/>
  <c r="J454" i="8"/>
  <c r="J453" i="8"/>
  <c r="J452" i="8"/>
  <c r="F452" i="8"/>
  <c r="G452" i="8" s="1"/>
  <c r="F453" i="8" s="1"/>
  <c r="G453" i="8" s="1"/>
  <c r="J451" i="8"/>
  <c r="J450" i="8"/>
  <c r="J449" i="8"/>
  <c r="F449" i="8"/>
  <c r="G449" i="8" s="1"/>
  <c r="F450" i="8" s="1"/>
  <c r="G450" i="8" s="1"/>
  <c r="J448" i="8"/>
  <c r="J447" i="8"/>
  <c r="J446" i="8"/>
  <c r="F446" i="8"/>
  <c r="G446" i="8" s="1"/>
  <c r="F448" i="8" s="1"/>
  <c r="G448" i="8" s="1"/>
  <c r="J445" i="8"/>
  <c r="J444" i="8"/>
  <c r="J443" i="8"/>
  <c r="F443" i="8"/>
  <c r="G443" i="8" s="1"/>
  <c r="F444" i="8" s="1"/>
  <c r="G444" i="8" s="1"/>
  <c r="J442" i="8"/>
  <c r="J441" i="8"/>
  <c r="J440" i="8"/>
  <c r="F440" i="8"/>
  <c r="G440" i="8" s="1"/>
  <c r="F442" i="8" s="1"/>
  <c r="G442" i="8" s="1"/>
  <c r="J439" i="8"/>
  <c r="J438" i="8"/>
  <c r="J437" i="8"/>
  <c r="F437" i="8"/>
  <c r="G437" i="8" s="1"/>
  <c r="J436" i="8"/>
  <c r="J435" i="8"/>
  <c r="J434" i="8"/>
  <c r="F434" i="8"/>
  <c r="G434" i="8" s="1"/>
  <c r="J433" i="8"/>
  <c r="J432" i="8"/>
  <c r="J431" i="8"/>
  <c r="F431" i="8"/>
  <c r="G431" i="8" s="1"/>
  <c r="J430" i="8"/>
  <c r="J429" i="8"/>
  <c r="J428" i="8"/>
  <c r="F428" i="8"/>
  <c r="G428" i="8" s="1"/>
  <c r="J427" i="8"/>
  <c r="J426" i="8"/>
  <c r="J425" i="8"/>
  <c r="F425" i="8"/>
  <c r="G425" i="8" s="1"/>
  <c r="J424" i="8"/>
  <c r="J423" i="8"/>
  <c r="J422" i="8"/>
  <c r="F422" i="8"/>
  <c r="G422" i="8" s="1"/>
  <c r="F423" i="8" s="1"/>
  <c r="G423" i="8" s="1"/>
  <c r="J412" i="8"/>
  <c r="J411" i="8"/>
  <c r="J410" i="8"/>
  <c r="G410" i="8"/>
  <c r="J409" i="8"/>
  <c r="G409" i="8"/>
  <c r="J408" i="8"/>
  <c r="G408" i="8"/>
  <c r="J407" i="8"/>
  <c r="G407" i="8"/>
  <c r="J406" i="8"/>
  <c r="J405" i="8"/>
  <c r="J404" i="8"/>
  <c r="G404" i="8"/>
  <c r="F405" i="8"/>
  <c r="G405" i="8" s="1"/>
  <c r="J403" i="8"/>
  <c r="J402" i="8"/>
  <c r="J401" i="8"/>
  <c r="F401" i="8"/>
  <c r="G401" i="8" s="1"/>
  <c r="F402" i="8" s="1"/>
  <c r="G402" i="8" s="1"/>
  <c r="J400" i="8"/>
  <c r="J399" i="8"/>
  <c r="J398" i="8"/>
  <c r="F398" i="8"/>
  <c r="G398" i="8" s="1"/>
  <c r="F400" i="8" s="1"/>
  <c r="G400" i="8" s="1"/>
  <c r="J397" i="8"/>
  <c r="J396" i="8"/>
  <c r="J395" i="8"/>
  <c r="F395" i="8"/>
  <c r="G395" i="8" s="1"/>
  <c r="J394" i="8"/>
  <c r="J393" i="8"/>
  <c r="J392" i="8"/>
  <c r="F392" i="8"/>
  <c r="G392" i="8" s="1"/>
  <c r="F393" i="8" s="1"/>
  <c r="G393" i="8" s="1"/>
  <c r="J391" i="8"/>
  <c r="J390" i="8"/>
  <c r="J389" i="8"/>
  <c r="F389" i="8"/>
  <c r="G389" i="8" s="1"/>
  <c r="F390" i="8" s="1"/>
  <c r="G390" i="8" s="1"/>
  <c r="J388" i="8"/>
  <c r="J387" i="8"/>
  <c r="J386" i="8"/>
  <c r="F386" i="8"/>
  <c r="G386" i="8" s="1"/>
  <c r="F387" i="8" s="1"/>
  <c r="G387" i="8" s="1"/>
  <c r="J385" i="8"/>
  <c r="J384" i="8"/>
  <c r="J383" i="8"/>
  <c r="F383" i="8"/>
  <c r="G383" i="8" s="1"/>
  <c r="J382" i="8"/>
  <c r="J381" i="8"/>
  <c r="J380" i="8"/>
  <c r="F380" i="8"/>
  <c r="G380" i="8" s="1"/>
  <c r="F381" i="8" s="1"/>
  <c r="G381" i="8" s="1"/>
  <c r="J379" i="8"/>
  <c r="J378" i="8"/>
  <c r="J377" i="8"/>
  <c r="F377" i="8"/>
  <c r="G377" i="8" s="1"/>
  <c r="F378" i="8" s="1"/>
  <c r="G378" i="8" s="1"/>
  <c r="J376" i="8"/>
  <c r="J375" i="8"/>
  <c r="J374" i="8"/>
  <c r="F374" i="8"/>
  <c r="G374" i="8" s="1"/>
  <c r="F375" i="8" s="1"/>
  <c r="G375" i="8" s="1"/>
  <c r="J373" i="8"/>
  <c r="J372" i="8"/>
  <c r="J371" i="8"/>
  <c r="F371" i="8"/>
  <c r="G371" i="8" s="1"/>
  <c r="F372" i="8" s="1"/>
  <c r="G372" i="8" s="1"/>
  <c r="J370" i="8"/>
  <c r="J369" i="8"/>
  <c r="J368" i="8"/>
  <c r="F368" i="8"/>
  <c r="G368" i="8" s="1"/>
  <c r="J367" i="8"/>
  <c r="J366" i="8"/>
  <c r="J365" i="8"/>
  <c r="F365" i="8"/>
  <c r="G365" i="8" s="1"/>
  <c r="J364" i="8"/>
  <c r="J363" i="8"/>
  <c r="J362" i="8"/>
  <c r="F362" i="8"/>
  <c r="G362" i="8" s="1"/>
  <c r="J352" i="8"/>
  <c r="J351" i="8"/>
  <c r="J350" i="8"/>
  <c r="G350" i="8"/>
  <c r="F352" i="8" s="1"/>
  <c r="G352" i="8" s="1"/>
  <c r="J349" i="8"/>
  <c r="G349" i="8"/>
  <c r="J348" i="8"/>
  <c r="G348" i="8"/>
  <c r="J347" i="8"/>
  <c r="G347" i="8"/>
  <c r="J346" i="8"/>
  <c r="J345" i="8"/>
  <c r="J344" i="8"/>
  <c r="G344" i="8"/>
  <c r="J343" i="8"/>
  <c r="J342" i="8"/>
  <c r="J341" i="8"/>
  <c r="F341" i="8"/>
  <c r="G341" i="8" s="1"/>
  <c r="F342" i="8" s="1"/>
  <c r="G342" i="8" s="1"/>
  <c r="J340" i="8"/>
  <c r="J339" i="8"/>
  <c r="J338" i="8"/>
  <c r="F338" i="8"/>
  <c r="G338" i="8" s="1"/>
  <c r="J337" i="8"/>
  <c r="J336" i="8"/>
  <c r="J335" i="8"/>
  <c r="F335" i="8"/>
  <c r="G335" i="8" s="1"/>
  <c r="J334" i="8"/>
  <c r="J333" i="8"/>
  <c r="J332" i="8"/>
  <c r="F332" i="8"/>
  <c r="G332" i="8" s="1"/>
  <c r="J331" i="8"/>
  <c r="J330" i="8"/>
  <c r="J329" i="8"/>
  <c r="F329" i="8"/>
  <c r="G329" i="8"/>
  <c r="F330" i="8" s="1"/>
  <c r="G330" i="8" s="1"/>
  <c r="J328" i="8"/>
  <c r="J327" i="8"/>
  <c r="J326" i="8"/>
  <c r="F326" i="8"/>
  <c r="G326" i="8" s="1"/>
  <c r="F327" i="8" s="1"/>
  <c r="G327" i="8" s="1"/>
  <c r="J325" i="8"/>
  <c r="J324" i="8"/>
  <c r="J323" i="8"/>
  <c r="F323" i="8"/>
  <c r="G323" i="8" s="1"/>
  <c r="F324" i="8" s="1"/>
  <c r="G324" i="8" s="1"/>
  <c r="J322" i="8"/>
  <c r="J321" i="8"/>
  <c r="J320" i="8"/>
  <c r="F320" i="8"/>
  <c r="G320" i="8" s="1"/>
  <c r="F321" i="8" s="1"/>
  <c r="G321" i="8" s="1"/>
  <c r="J319" i="8"/>
  <c r="J318" i="8"/>
  <c r="J317" i="8"/>
  <c r="F317" i="8"/>
  <c r="G317" i="8" s="1"/>
  <c r="F318" i="8" s="1"/>
  <c r="G318" i="8" s="1"/>
  <c r="J316" i="8"/>
  <c r="J315" i="8"/>
  <c r="J314" i="8"/>
  <c r="F314" i="8"/>
  <c r="G314" i="8" s="1"/>
  <c r="F315" i="8" s="1"/>
  <c r="G315" i="8" s="1"/>
  <c r="J313" i="8"/>
  <c r="J312" i="8"/>
  <c r="J311" i="8"/>
  <c r="F311" i="8"/>
  <c r="G311" i="8" s="1"/>
  <c r="F312" i="8" s="1"/>
  <c r="G312" i="8" s="1"/>
  <c r="J310" i="8"/>
  <c r="J309" i="8"/>
  <c r="J308" i="8"/>
  <c r="F308" i="8"/>
  <c r="G308" i="8" s="1"/>
  <c r="F309" i="8" s="1"/>
  <c r="G309" i="8" s="1"/>
  <c r="J307" i="8"/>
  <c r="J306" i="8"/>
  <c r="J305" i="8"/>
  <c r="F305" i="8"/>
  <c r="G305" i="8" s="1"/>
  <c r="F306" i="8" s="1"/>
  <c r="G306" i="8" s="1"/>
  <c r="J304" i="8"/>
  <c r="J303" i="8"/>
  <c r="J302" i="8"/>
  <c r="F302" i="8"/>
  <c r="G302" i="8" s="1"/>
  <c r="F303" i="8" s="1"/>
  <c r="G303" i="8" s="1"/>
  <c r="J292" i="8"/>
  <c r="J291" i="8"/>
  <c r="J290" i="8"/>
  <c r="G290" i="8"/>
  <c r="J289" i="8"/>
  <c r="G289" i="8"/>
  <c r="J288" i="8"/>
  <c r="G288" i="8"/>
  <c r="J287" i="8"/>
  <c r="G287" i="8"/>
  <c r="J286" i="8"/>
  <c r="J285" i="8"/>
  <c r="J284" i="8"/>
  <c r="G284" i="8"/>
  <c r="F285" i="8" s="1"/>
  <c r="G285" i="8" s="1"/>
  <c r="J283" i="8"/>
  <c r="J282" i="8"/>
  <c r="J281" i="8"/>
  <c r="F281" i="8"/>
  <c r="G281" i="8" s="1"/>
  <c r="F283" i="8" s="1"/>
  <c r="G283" i="8" s="1"/>
  <c r="J280" i="8"/>
  <c r="J279" i="8"/>
  <c r="J278" i="8"/>
  <c r="F278" i="8"/>
  <c r="G278" i="8" s="1"/>
  <c r="F280" i="8" s="1"/>
  <c r="G280" i="8" s="1"/>
  <c r="J277" i="8"/>
  <c r="J276" i="8"/>
  <c r="J275" i="8"/>
  <c r="F275" i="8"/>
  <c r="G275" i="8" s="1"/>
  <c r="F277" i="8" s="1"/>
  <c r="G277" i="8" s="1"/>
  <c r="J274" i="8"/>
  <c r="J273" i="8"/>
  <c r="J272" i="8"/>
  <c r="F272" i="8"/>
  <c r="G272" i="8" s="1"/>
  <c r="F274" i="8" s="1"/>
  <c r="G274" i="8" s="1"/>
  <c r="J271" i="8"/>
  <c r="J270" i="8"/>
  <c r="J269" i="8"/>
  <c r="F269" i="8"/>
  <c r="G269" i="8" s="1"/>
  <c r="F271" i="8" s="1"/>
  <c r="G271" i="8" s="1"/>
  <c r="J268" i="8"/>
  <c r="J267" i="8"/>
  <c r="J266" i="8"/>
  <c r="F266" i="8"/>
  <c r="G266" i="8" s="1"/>
  <c r="F268" i="8" s="1"/>
  <c r="G268" i="8" s="1"/>
  <c r="J265" i="8"/>
  <c r="J264" i="8"/>
  <c r="J263" i="8"/>
  <c r="F263" i="8"/>
  <c r="G263" i="8" s="1"/>
  <c r="F265" i="8" s="1"/>
  <c r="G265" i="8" s="1"/>
  <c r="J262" i="8"/>
  <c r="J261" i="8"/>
  <c r="J260" i="8"/>
  <c r="F260" i="8"/>
  <c r="G260" i="8" s="1"/>
  <c r="F262" i="8" s="1"/>
  <c r="G262" i="8" s="1"/>
  <c r="J259" i="8"/>
  <c r="J258" i="8"/>
  <c r="J257" i="8"/>
  <c r="F257" i="8"/>
  <c r="G257" i="8" s="1"/>
  <c r="F259" i="8" s="1"/>
  <c r="G259" i="8" s="1"/>
  <c r="J256" i="8"/>
  <c r="J255" i="8"/>
  <c r="J254" i="8"/>
  <c r="F254" i="8"/>
  <c r="G254" i="8" s="1"/>
  <c r="F256" i="8" s="1"/>
  <c r="G256" i="8" s="1"/>
  <c r="J253" i="8"/>
  <c r="J252" i="8"/>
  <c r="J251" i="8"/>
  <c r="F251" i="8"/>
  <c r="G251" i="8" s="1"/>
  <c r="J250" i="8"/>
  <c r="J249" i="8"/>
  <c r="J248" i="8"/>
  <c r="F248" i="8"/>
  <c r="G248" i="8" s="1"/>
  <c r="F250" i="8"/>
  <c r="G250" i="8" s="1"/>
  <c r="J247" i="8"/>
  <c r="J246" i="8"/>
  <c r="J245" i="8"/>
  <c r="F245" i="8"/>
  <c r="G245" i="8" s="1"/>
  <c r="F247" i="8" s="1"/>
  <c r="G247" i="8" s="1"/>
  <c r="J244" i="8"/>
  <c r="J243" i="8"/>
  <c r="J242" i="8"/>
  <c r="F242" i="8"/>
  <c r="G242" i="8" s="1"/>
  <c r="F244" i="8" s="1"/>
  <c r="G244" i="8" s="1"/>
  <c r="J223" i="8"/>
  <c r="J222" i="8"/>
  <c r="J221" i="8"/>
  <c r="J220" i="8"/>
  <c r="J219" i="8"/>
  <c r="J218" i="8"/>
  <c r="F218" i="8"/>
  <c r="G218" i="8" s="1"/>
  <c r="F220" i="8"/>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F199" i="8" s="1"/>
  <c r="G199" i="8" s="1"/>
  <c r="J196" i="8"/>
  <c r="J195" i="8"/>
  <c r="J194" i="8"/>
  <c r="F194" i="8"/>
  <c r="G194" i="8" s="1"/>
  <c r="J193" i="8"/>
  <c r="J192" i="8"/>
  <c r="J191" i="8"/>
  <c r="F191" i="8"/>
  <c r="G191" i="8" s="1"/>
  <c r="F193" i="8" s="1"/>
  <c r="G193" i="8" s="1"/>
  <c r="J190" i="8"/>
  <c r="J189" i="8"/>
  <c r="J188" i="8"/>
  <c r="F188" i="8"/>
  <c r="G188" i="8" s="1"/>
  <c r="F190" i="8" s="1"/>
  <c r="G190" i="8" s="1"/>
  <c r="J187" i="8"/>
  <c r="J186" i="8"/>
  <c r="J185" i="8"/>
  <c r="F185" i="8"/>
  <c r="G185" i="8" s="1"/>
  <c r="J184" i="8"/>
  <c r="J183" i="8"/>
  <c r="J182" i="8"/>
  <c r="F182" i="8"/>
  <c r="G182" i="8" s="1"/>
  <c r="F184" i="8" s="1"/>
  <c r="G184" i="8" s="1"/>
  <c r="J181" i="8"/>
  <c r="J180" i="8"/>
  <c r="J179" i="8"/>
  <c r="F179" i="8"/>
  <c r="G179" i="8" s="1"/>
  <c r="J157" i="8"/>
  <c r="J156" i="8"/>
  <c r="J155" i="8"/>
  <c r="F155" i="8"/>
  <c r="G155" i="8" s="1"/>
  <c r="F157" i="8" s="1"/>
  <c r="G157" i="8" s="1"/>
  <c r="J154" i="8"/>
  <c r="J153" i="8"/>
  <c r="J152" i="8"/>
  <c r="F152" i="8"/>
  <c r="G152" i="8" s="1"/>
  <c r="J151" i="8"/>
  <c r="J150" i="8"/>
  <c r="J149" i="8"/>
  <c r="F149" i="8"/>
  <c r="G149"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F139" i="8" s="1"/>
  <c r="G139" i="8" s="1"/>
  <c r="J136" i="8"/>
  <c r="J135" i="8"/>
  <c r="J134" i="8"/>
  <c r="F134" i="8"/>
  <c r="G134" i="8" s="1"/>
  <c r="J133" i="8"/>
  <c r="J132" i="8"/>
  <c r="J131" i="8"/>
  <c r="F131" i="8"/>
  <c r="G131" i="8" s="1"/>
  <c r="F133" i="8" s="1"/>
  <c r="G133" i="8" s="1"/>
  <c r="J130" i="8"/>
  <c r="J129" i="8"/>
  <c r="J128" i="8"/>
  <c r="F128" i="8"/>
  <c r="G128" i="8" s="1"/>
  <c r="F130" i="8" s="1"/>
  <c r="G130" i="8" s="1"/>
  <c r="J127" i="8"/>
  <c r="J126" i="8"/>
  <c r="J125" i="8"/>
  <c r="F125" i="8"/>
  <c r="G125" i="8" s="1"/>
  <c r="F127" i="8" s="1"/>
  <c r="G127" i="8" s="1"/>
  <c r="J124" i="8"/>
  <c r="J123" i="8"/>
  <c r="J122" i="8"/>
  <c r="F122" i="8"/>
  <c r="G122" i="8" s="1"/>
  <c r="J121" i="8"/>
  <c r="J120" i="8"/>
  <c r="J119" i="8"/>
  <c r="F119" i="8"/>
  <c r="G119" i="8" s="1"/>
  <c r="J118" i="8"/>
  <c r="J117" i="8"/>
  <c r="J116" i="8"/>
  <c r="F116" i="8"/>
  <c r="G116"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c r="J227" i="7"/>
  <c r="E227" i="7"/>
  <c r="G227" i="7" s="1"/>
  <c r="J226" i="7"/>
  <c r="G226" i="7"/>
  <c r="J216" i="7"/>
  <c r="F216" i="7"/>
  <c r="G216" i="7" s="1"/>
  <c r="J215" i="7"/>
  <c r="G215" i="7"/>
  <c r="J214" i="7"/>
  <c r="E214" i="7"/>
  <c r="G214" i="7" s="1"/>
  <c r="J213" i="7"/>
  <c r="E213" i="7"/>
  <c r="G213" i="7" s="1"/>
  <c r="J212" i="7"/>
  <c r="E212" i="7"/>
  <c r="G212" i="7"/>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E43" i="7"/>
  <c r="G43" i="7" s="1"/>
  <c r="J42" i="7"/>
  <c r="E42" i="7"/>
  <c r="G42" i="7" s="1"/>
  <c r="J41" i="7"/>
  <c r="E41" i="7"/>
  <c r="G41" i="7" s="1"/>
  <c r="J40" i="7"/>
  <c r="G40" i="7"/>
  <c r="J39" i="7"/>
  <c r="G39" i="7"/>
  <c r="J38" i="7"/>
  <c r="E38" i="7"/>
  <c r="G38" i="7" s="1"/>
  <c r="J37" i="7"/>
  <c r="E37" i="7"/>
  <c r="G37" i="7" s="1"/>
  <c r="J36" i="7"/>
  <c r="G36" i="7"/>
  <c r="D200" i="9"/>
  <c r="F351" i="8"/>
  <c r="G351" i="8" s="1"/>
  <c r="F286" i="8"/>
  <c r="G286" i="8" s="1"/>
  <c r="F406" i="8"/>
  <c r="G406" i="8" s="1"/>
  <c r="F651" i="8"/>
  <c r="G651" i="8" s="1"/>
  <c r="G765" i="8"/>
  <c r="F771" i="8"/>
  <c r="G771" i="8" s="1"/>
  <c r="F885" i="8"/>
  <c r="G885" i="8" s="1"/>
  <c r="F891" i="8"/>
  <c r="G891" i="8" s="1"/>
  <c r="F946" i="8"/>
  <c r="G946" i="8" s="1"/>
  <c r="G952" i="8"/>
  <c r="F786" i="8"/>
  <c r="G786" i="8" s="1"/>
  <c r="F795" i="8"/>
  <c r="G795" i="8" s="1"/>
  <c r="D194" i="10"/>
  <c r="F801" i="8"/>
  <c r="G801" i="8" s="1"/>
  <c r="F807" i="8"/>
  <c r="G807" i="8" s="1"/>
  <c r="P150" i="43"/>
  <c r="P151" i="43"/>
  <c r="P167" i="43"/>
  <c r="P158" i="43"/>
  <c r="P159" i="43"/>
  <c r="P147" i="43"/>
  <c r="P154" i="43"/>
  <c r="P155" i="43"/>
  <c r="P163" i="43"/>
  <c r="P170" i="43"/>
  <c r="P171" i="43"/>
  <c r="P149" i="43"/>
  <c r="P156" i="43"/>
  <c r="P165" i="43"/>
  <c r="P174" i="43"/>
  <c r="P175" i="43"/>
  <c r="P105" i="43"/>
  <c r="P109" i="43"/>
  <c r="P113" i="43"/>
  <c r="P117" i="43"/>
  <c r="P121" i="43"/>
  <c r="P125" i="43"/>
  <c r="P129" i="43"/>
  <c r="P133" i="43"/>
  <c r="P152" i="43"/>
  <c r="P153" i="43"/>
  <c r="P169" i="43"/>
  <c r="P178" i="43"/>
  <c r="P179" i="43"/>
  <c r="P104" i="43"/>
  <c r="P106" i="43"/>
  <c r="P108" i="43"/>
  <c r="P110" i="43"/>
  <c r="P112" i="43"/>
  <c r="P114" i="43"/>
  <c r="P116" i="43"/>
  <c r="P118" i="43"/>
  <c r="P120" i="43"/>
  <c r="P122" i="43"/>
  <c r="P124" i="43"/>
  <c r="P126" i="43"/>
  <c r="P128" i="43"/>
  <c r="P130" i="43"/>
  <c r="P132" i="43"/>
  <c r="P134" i="43"/>
  <c r="P136" i="43"/>
  <c r="P93" i="43"/>
  <c r="D79" i="10"/>
  <c r="F805" i="8"/>
  <c r="G805" i="8" s="1"/>
  <c r="F793" i="8"/>
  <c r="G793" i="8" s="1"/>
  <c r="F784" i="8"/>
  <c r="G784" i="8" s="1"/>
  <c r="F826" i="8"/>
  <c r="G826" i="8" s="1"/>
  <c r="F825" i="8"/>
  <c r="G825" i="8" s="1"/>
  <c r="F904" i="8"/>
  <c r="G904" i="8" s="1"/>
  <c r="F903" i="8"/>
  <c r="G903" i="8" s="1"/>
  <c r="F963" i="8"/>
  <c r="G963" i="8" s="1"/>
  <c r="F871" i="8"/>
  <c r="G871" i="8" s="1"/>
  <c r="F925" i="8"/>
  <c r="G925" i="8" s="1"/>
  <c r="F967" i="8"/>
  <c r="G967" i="8" s="1"/>
  <c r="F966" i="8"/>
  <c r="G966" i="8" s="1"/>
  <c r="F979" i="8"/>
  <c r="G979" i="8" s="1"/>
  <c r="F978" i="8"/>
  <c r="G978" i="8" s="1"/>
  <c r="F985" i="8"/>
  <c r="G985" i="8" s="1"/>
  <c r="F990" i="8"/>
  <c r="G990" i="8" s="1"/>
  <c r="F1002" i="8"/>
  <c r="G1002" i="8" s="1"/>
  <c r="F874" i="8"/>
  <c r="G874" i="8" s="1"/>
  <c r="F910" i="8"/>
  <c r="G910" i="8" s="1"/>
  <c r="F915" i="8"/>
  <c r="G915" i="8" s="1"/>
  <c r="F922" i="8"/>
  <c r="G922" i="8" s="1"/>
  <c r="F928" i="8"/>
  <c r="G928" i="8" s="1"/>
  <c r="F927" i="8"/>
  <c r="G927" i="8" s="1"/>
  <c r="F933" i="8"/>
  <c r="G933" i="8" s="1"/>
  <c r="F970" i="8"/>
  <c r="G970" i="8" s="1"/>
  <c r="F969" i="8"/>
  <c r="G969" i="8" s="1"/>
  <c r="F976" i="8"/>
  <c r="G976" i="8" s="1"/>
  <c r="F975" i="8"/>
  <c r="G975" i="8" s="1"/>
  <c r="F982" i="8"/>
  <c r="G982" i="8" s="1"/>
  <c r="F981" i="8"/>
  <c r="G981" i="8" s="1"/>
  <c r="F987" i="8"/>
  <c r="G987" i="8" s="1"/>
  <c r="F994" i="8"/>
  <c r="G994" i="8" s="1"/>
  <c r="F999" i="8"/>
  <c r="G999" i="8" s="1"/>
  <c r="F868" i="8"/>
  <c r="G868" i="8" s="1"/>
  <c r="F624" i="8"/>
  <c r="G624" i="8" s="1"/>
  <c r="F637" i="8"/>
  <c r="G637" i="8" s="1"/>
  <c r="F636" i="8"/>
  <c r="G636" i="8" s="1"/>
  <c r="F643" i="8"/>
  <c r="G643" i="8" s="1"/>
  <c r="F642" i="8"/>
  <c r="G642" i="8" s="1"/>
  <c r="F585" i="8"/>
  <c r="G585" i="8" s="1"/>
  <c r="F543" i="8"/>
  <c r="G543" i="8" s="1"/>
  <c r="F549" i="8"/>
  <c r="G549" i="8" s="1"/>
  <c r="F555" i="8"/>
  <c r="G555" i="8" s="1"/>
  <c r="F558" i="8"/>
  <c r="G558" i="8" s="1"/>
  <c r="F561" i="8"/>
  <c r="G561" i="8" s="1"/>
  <c r="F567" i="8"/>
  <c r="G567" i="8" s="1"/>
  <c r="F570" i="8"/>
  <c r="G570" i="8" s="1"/>
  <c r="F573" i="8"/>
  <c r="G573" i="8" s="1"/>
  <c r="F579" i="8"/>
  <c r="G579" i="8" s="1"/>
  <c r="F582" i="8"/>
  <c r="G582" i="8" s="1"/>
  <c r="F603" i="8"/>
  <c r="G603" i="8" s="1"/>
  <c r="F609" i="8"/>
  <c r="G609" i="8" s="1"/>
  <c r="F615" i="8"/>
  <c r="G615" i="8" s="1"/>
  <c r="F622" i="8"/>
  <c r="G622" i="8" s="1"/>
  <c r="F628" i="8"/>
  <c r="G628" i="8" s="1"/>
  <c r="F634" i="8"/>
  <c r="G634" i="8" s="1"/>
  <c r="F633" i="8"/>
  <c r="G633" i="8" s="1"/>
  <c r="F640" i="8"/>
  <c r="G640" i="8" s="1"/>
  <c r="F639" i="8"/>
  <c r="G639" i="8" s="1"/>
  <c r="F664" i="8"/>
  <c r="G664" i="8" s="1"/>
  <c r="F663" i="8"/>
  <c r="G663" i="8" s="1"/>
  <c r="F724" i="8"/>
  <c r="G724" i="8" s="1"/>
  <c r="F666" i="8"/>
  <c r="G666" i="8" s="1"/>
  <c r="F672" i="8"/>
  <c r="G672" i="8" s="1"/>
  <c r="F675" i="8"/>
  <c r="G675" i="8" s="1"/>
  <c r="F678" i="8"/>
  <c r="G678" i="8" s="1"/>
  <c r="F684" i="8"/>
  <c r="G684" i="8" s="1"/>
  <c r="F696" i="8"/>
  <c r="G696" i="8" s="1"/>
  <c r="F729" i="8"/>
  <c r="G729" i="8" s="1"/>
  <c r="F735" i="8"/>
  <c r="G735" i="8" s="1"/>
  <c r="F738" i="8"/>
  <c r="G738" i="8" s="1"/>
  <c r="F741" i="8"/>
  <c r="G741" i="8" s="1"/>
  <c r="F747" i="8"/>
  <c r="G747" i="8" s="1"/>
  <c r="F750" i="8"/>
  <c r="G750" i="8" s="1"/>
  <c r="F753" i="8"/>
  <c r="G753" i="8" s="1"/>
  <c r="F759" i="8"/>
  <c r="G759" i="8" s="1"/>
  <c r="F316" i="8"/>
  <c r="G316" i="8" s="1"/>
  <c r="F334" i="8"/>
  <c r="G334" i="8" s="1"/>
  <c r="F333" i="8"/>
  <c r="G333" i="8" s="1"/>
  <c r="F340" i="8"/>
  <c r="G340" i="8" s="1"/>
  <c r="F339" i="8"/>
  <c r="G339" i="8" s="1"/>
  <c r="F364" i="8"/>
  <c r="G364" i="8" s="1"/>
  <c r="F363" i="8"/>
  <c r="G363" i="8" s="1"/>
  <c r="F325" i="8"/>
  <c r="G325" i="8" s="1"/>
  <c r="F337" i="8"/>
  <c r="G337" i="8" s="1"/>
  <c r="F336" i="8"/>
  <c r="G336" i="8" s="1"/>
  <c r="F343" i="8"/>
  <c r="G343" i="8" s="1"/>
  <c r="F370" i="8"/>
  <c r="G370" i="8" s="1"/>
  <c r="F369" i="8"/>
  <c r="G369" i="8" s="1"/>
  <c r="F376" i="8"/>
  <c r="G376" i="8" s="1"/>
  <c r="F322" i="8"/>
  <c r="G322" i="8" s="1"/>
  <c r="F367" i="8"/>
  <c r="G367" i="8" s="1"/>
  <c r="F366" i="8"/>
  <c r="G366" i="8" s="1"/>
  <c r="F373" i="8"/>
  <c r="G373" i="8" s="1"/>
  <c r="F379" i="8"/>
  <c r="G379" i="8" s="1"/>
  <c r="F424" i="8"/>
  <c r="G424" i="8" s="1"/>
  <c r="F487" i="8"/>
  <c r="G487" i="8" s="1"/>
  <c r="F486" i="8"/>
  <c r="G486" i="8" s="1"/>
  <c r="F493" i="8"/>
  <c r="G493" i="8" s="1"/>
  <c r="F492" i="8"/>
  <c r="G492" i="8" s="1"/>
  <c r="F499" i="8"/>
  <c r="G499" i="8" s="1"/>
  <c r="F505" i="8"/>
  <c r="G505" i="8" s="1"/>
  <c r="F511" i="8"/>
  <c r="G511" i="8" s="1"/>
  <c r="F517" i="8"/>
  <c r="G517" i="8" s="1"/>
  <c r="F391" i="8"/>
  <c r="G391" i="8" s="1"/>
  <c r="F433" i="8"/>
  <c r="G433" i="8" s="1"/>
  <c r="F432" i="8"/>
  <c r="G432" i="8" s="1"/>
  <c r="F445" i="8"/>
  <c r="G445" i="8" s="1"/>
  <c r="F463" i="8"/>
  <c r="G463" i="8" s="1"/>
  <c r="F490" i="8"/>
  <c r="G490" i="8" s="1"/>
  <c r="F489" i="8"/>
  <c r="G489" i="8" s="1"/>
  <c r="F496" i="8"/>
  <c r="G496" i="8" s="1"/>
  <c r="F495" i="8"/>
  <c r="G495" i="8" s="1"/>
  <c r="F502" i="8"/>
  <c r="G502" i="8" s="1"/>
  <c r="F508" i="8"/>
  <c r="G508" i="8" s="1"/>
  <c r="F514" i="8"/>
  <c r="G514" i="8" s="1"/>
  <c r="F520" i="8"/>
  <c r="G520" i="8" s="1"/>
  <c r="F382" i="8"/>
  <c r="G382" i="8" s="1"/>
  <c r="F430" i="8"/>
  <c r="G430" i="8"/>
  <c r="F429" i="8"/>
  <c r="G429" i="8" s="1"/>
  <c r="F436" i="8"/>
  <c r="G436" i="8"/>
  <c r="F435" i="8"/>
  <c r="G435" i="8" s="1"/>
  <c r="F484" i="8"/>
  <c r="G484" i="8" s="1"/>
  <c r="F483" i="8"/>
  <c r="G483" i="8" s="1"/>
  <c r="F181" i="8"/>
  <c r="G181" i="8" s="1"/>
  <c r="F180" i="8"/>
  <c r="G180" i="8" s="1"/>
  <c r="F183" i="8"/>
  <c r="G183" i="8" s="1"/>
  <c r="F189" i="8"/>
  <c r="G189" i="8" s="1"/>
  <c r="F192" i="8"/>
  <c r="G192" i="8" s="1"/>
  <c r="F207" i="8"/>
  <c r="G207" i="8" s="1"/>
  <c r="F219" i="8"/>
  <c r="G219" i="8" s="1"/>
  <c r="F246" i="8"/>
  <c r="G246" i="8" s="1"/>
  <c r="F249" i="8"/>
  <c r="G249" i="8" s="1"/>
  <c r="F255" i="8"/>
  <c r="G255" i="8" s="1"/>
  <c r="F258" i="8"/>
  <c r="G258" i="8" s="1"/>
  <c r="F267" i="8"/>
  <c r="G267" i="8" s="1"/>
  <c r="F270" i="8"/>
  <c r="G270" i="8" s="1"/>
  <c r="F273" i="8"/>
  <c r="G273" i="8" s="1"/>
  <c r="F276" i="8"/>
  <c r="G276" i="8" s="1"/>
  <c r="F279" i="8"/>
  <c r="G279" i="8" s="1"/>
  <c r="F282" i="8"/>
  <c r="G282" i="8" s="1"/>
  <c r="F118" i="8"/>
  <c r="G118" i="8" s="1"/>
  <c r="F126" i="8"/>
  <c r="G126" i="8" s="1"/>
  <c r="F132" i="8"/>
  <c r="G132" i="8" s="1"/>
  <c r="F141" i="8"/>
  <c r="G141" i="8" s="1"/>
  <c r="F144" i="8"/>
  <c r="G144" i="8" s="1"/>
  <c r="F147" i="8"/>
  <c r="G147" i="8" s="1"/>
  <c r="F156" i="8"/>
  <c r="G156" i="8" s="1"/>
  <c r="H36" i="46"/>
  <c r="I36" i="46"/>
  <c r="J36" i="46"/>
  <c r="K36" i="46"/>
  <c r="L36" i="46"/>
  <c r="M36" i="46"/>
  <c r="N36" i="46"/>
  <c r="O36" i="46"/>
  <c r="P36" i="46"/>
  <c r="H34" i="45"/>
  <c r="I34" i="45"/>
  <c r="J34" i="45"/>
  <c r="K34" i="45"/>
  <c r="L34" i="45"/>
  <c r="M34" i="45"/>
  <c r="N34" i="45"/>
  <c r="O34" i="45"/>
  <c r="H47" i="21"/>
  <c r="I47" i="21"/>
  <c r="J47" i="21"/>
  <c r="K47" i="21"/>
  <c r="L47" i="21"/>
  <c r="M47" i="21"/>
  <c r="N47" i="21"/>
  <c r="O47" i="21"/>
  <c r="P47" i="21"/>
  <c r="I74" i="22"/>
  <c r="J74" i="22"/>
  <c r="K74" i="22"/>
  <c r="L74" i="22"/>
  <c r="M74" i="22"/>
  <c r="N74" i="22"/>
  <c r="O74" i="22"/>
  <c r="P74" i="22"/>
  <c r="Q74" i="22"/>
  <c r="I6" i="27" s="1"/>
  <c r="H74" i="22"/>
  <c r="J23" i="42"/>
  <c r="J22" i="42"/>
  <c r="J21" i="42"/>
  <c r="J20" i="42"/>
  <c r="J19" i="42"/>
  <c r="J18" i="42"/>
  <c r="J17" i="42"/>
  <c r="J16" i="42"/>
  <c r="J37" i="40"/>
  <c r="J36" i="40"/>
  <c r="J35" i="40"/>
  <c r="J34" i="40"/>
  <c r="J33" i="40"/>
  <c r="J32" i="40"/>
  <c r="J31" i="40"/>
  <c r="J30" i="40"/>
  <c r="J29" i="40"/>
  <c r="J28" i="40"/>
  <c r="J27" i="40"/>
  <c r="J26" i="40"/>
  <c r="J25" i="40"/>
  <c r="J24" i="40"/>
  <c r="J23" i="40"/>
  <c r="J22" i="40"/>
  <c r="J21" i="40"/>
  <c r="J20" i="40"/>
  <c r="J19" i="40"/>
  <c r="J29" i="10"/>
  <c r="J28" i="10"/>
  <c r="J27" i="10"/>
  <c r="J26" i="10"/>
  <c r="J25" i="10"/>
  <c r="J24" i="10"/>
  <c r="J23" i="10"/>
  <c r="J22" i="10"/>
  <c r="J21" i="10"/>
  <c r="J20" i="10"/>
  <c r="J19" i="10"/>
  <c r="J18" i="10"/>
  <c r="J25" i="9"/>
  <c r="J24" i="9"/>
  <c r="J22" i="9"/>
  <c r="J21" i="9"/>
  <c r="J20" i="9"/>
  <c r="J19" i="9"/>
  <c r="K70" i="8"/>
  <c r="K69" i="8"/>
  <c r="K68"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19" i="8"/>
  <c r="K25" i="7"/>
  <c r="K24" i="7"/>
  <c r="K23" i="7"/>
  <c r="K22" i="7"/>
  <c r="K21" i="7"/>
  <c r="K20" i="7"/>
  <c r="K19" i="7"/>
  <c r="K18" i="7"/>
  <c r="Q43" i="48"/>
  <c r="I13" i="27" s="1"/>
  <c r="O43" i="48"/>
  <c r="N43" i="48"/>
  <c r="M43" i="48"/>
  <c r="L43" i="48"/>
  <c r="K43" i="48"/>
  <c r="J43" i="48"/>
  <c r="I43" i="48"/>
  <c r="H43" i="48"/>
  <c r="K157" i="8"/>
  <c r="K153" i="8"/>
  <c r="K149" i="8"/>
  <c r="K145" i="8"/>
  <c r="K141" i="8"/>
  <c r="K137" i="8"/>
  <c r="K133" i="8"/>
  <c r="K129" i="8"/>
  <c r="K125" i="8"/>
  <c r="K121" i="8"/>
  <c r="K117" i="8"/>
  <c r="K156" i="8"/>
  <c r="K152" i="8"/>
  <c r="K148" i="8"/>
  <c r="K144" i="8"/>
  <c r="K140" i="8"/>
  <c r="K136" i="8"/>
  <c r="K132" i="8"/>
  <c r="K128" i="8"/>
  <c r="K124" i="8"/>
  <c r="K120" i="8"/>
  <c r="K155" i="8"/>
  <c r="K151" i="8"/>
  <c r="K147" i="8"/>
  <c r="K143" i="8"/>
  <c r="K139" i="8"/>
  <c r="K135" i="8"/>
  <c r="K131" i="8"/>
  <c r="K127" i="8"/>
  <c r="K123" i="8"/>
  <c r="K119" i="8"/>
  <c r="K154" i="8"/>
  <c r="K138" i="8"/>
  <c r="K122" i="8"/>
  <c r="K142" i="8"/>
  <c r="K150" i="8"/>
  <c r="K134" i="8"/>
  <c r="K118" i="8"/>
  <c r="K146" i="8"/>
  <c r="K130" i="8"/>
  <c r="K126" i="8"/>
  <c r="O21" i="47"/>
  <c r="N21" i="47"/>
  <c r="M21" i="47"/>
  <c r="L21" i="47"/>
  <c r="K21" i="47"/>
  <c r="J21" i="47"/>
  <c r="I21" i="47"/>
  <c r="H21" i="47"/>
  <c r="D341" i="38"/>
  <c r="E341" i="38"/>
  <c r="AB341" i="38"/>
  <c r="AC341" i="38"/>
  <c r="AD341" i="38"/>
  <c r="AF341" i="38"/>
  <c r="AG341" i="38"/>
  <c r="AH341" i="38"/>
  <c r="AJ341" i="38"/>
  <c r="AK341" i="38"/>
  <c r="AL341" i="38"/>
  <c r="AN341" i="38"/>
  <c r="AO341" i="38"/>
  <c r="AP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E204" i="38"/>
  <c r="D205" i="38"/>
  <c r="E205" i="38"/>
  <c r="D206" i="38"/>
  <c r="E206" i="38"/>
  <c r="D193" i="38"/>
  <c r="E193" i="38"/>
  <c r="D194" i="38"/>
  <c r="E194" i="38"/>
  <c r="D195" i="38"/>
  <c r="E195" i="38"/>
  <c r="E196" i="38"/>
  <c r="D197" i="38"/>
  <c r="E197" i="38"/>
  <c r="D198" i="38"/>
  <c r="E198" i="38"/>
  <c r="D166" i="38"/>
  <c r="E166" i="38"/>
  <c r="D167" i="38"/>
  <c r="E167" i="38"/>
  <c r="D168" i="38"/>
  <c r="E168" i="38"/>
  <c r="D169" i="38"/>
  <c r="E169" i="38"/>
  <c r="E170" i="38"/>
  <c r="D171" i="38"/>
  <c r="E171" i="38"/>
  <c r="D172" i="38"/>
  <c r="E172" i="38"/>
  <c r="D173" i="38"/>
  <c r="E173" i="38"/>
  <c r="D174" i="38"/>
  <c r="E174" i="38"/>
  <c r="D175" i="38"/>
  <c r="E175" i="38"/>
  <c r="D176" i="38"/>
  <c r="E176" i="38"/>
  <c r="D177" i="38"/>
  <c r="E177" i="38"/>
  <c r="E178" i="38"/>
  <c r="D179" i="38"/>
  <c r="E179" i="38"/>
  <c r="D180" i="38"/>
  <c r="E180" i="38"/>
  <c r="D181" i="38"/>
  <c r="E181" i="38"/>
  <c r="D182" i="38"/>
  <c r="E182" i="38"/>
  <c r="D183" i="38"/>
  <c r="E183" i="38"/>
  <c r="D184" i="38"/>
  <c r="E184" i="38"/>
  <c r="D185" i="38"/>
  <c r="E185" i="38"/>
  <c r="E186" i="38"/>
  <c r="D187" i="38"/>
  <c r="E187" i="38"/>
  <c r="D188" i="38"/>
  <c r="E188" i="38"/>
  <c r="D189" i="38"/>
  <c r="E189" i="38"/>
  <c r="D151" i="38"/>
  <c r="E151" i="38"/>
  <c r="D152" i="38"/>
  <c r="D153" i="38"/>
  <c r="E153" i="38"/>
  <c r="D154" i="38"/>
  <c r="E154" i="38"/>
  <c r="D155" i="38"/>
  <c r="E155" i="38"/>
  <c r="D156" i="38"/>
  <c r="E156" i="38"/>
  <c r="E157" i="38"/>
  <c r="E158" i="38"/>
  <c r="D159" i="38"/>
  <c r="E159" i="38"/>
  <c r="D160" i="38"/>
  <c r="E160" i="38"/>
  <c r="D161" i="38"/>
  <c r="D162" i="38"/>
  <c r="E162" i="38"/>
  <c r="D163" i="38"/>
  <c r="E163" i="38"/>
  <c r="E135" i="38"/>
  <c r="D136" i="38"/>
  <c r="E136" i="38"/>
  <c r="D137" i="38"/>
  <c r="E137" i="38"/>
  <c r="D138" i="38"/>
  <c r="E138" i="38"/>
  <c r="D139" i="38"/>
  <c r="E139" i="38"/>
  <c r="D140" i="38"/>
  <c r="E140" i="38"/>
  <c r="D141" i="38"/>
  <c r="E141" i="38"/>
  <c r="E142" i="38"/>
  <c r="E143" i="38"/>
  <c r="D144" i="38"/>
  <c r="E144"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E27" i="38"/>
  <c r="F27" i="38" s="1"/>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222" i="8"/>
  <c r="K218" i="8"/>
  <c r="K214" i="8"/>
  <c r="K210" i="8"/>
  <c r="K206" i="8"/>
  <c r="K202" i="8"/>
  <c r="K198" i="8"/>
  <c r="K194" i="8"/>
  <c r="K190" i="8"/>
  <c r="K186" i="8"/>
  <c r="K182" i="8"/>
  <c r="K221" i="8"/>
  <c r="K217" i="8"/>
  <c r="K213" i="8"/>
  <c r="K209" i="8"/>
  <c r="K205" i="8"/>
  <c r="K201" i="8"/>
  <c r="K197" i="8"/>
  <c r="K193" i="8"/>
  <c r="K189" i="8"/>
  <c r="K185" i="8"/>
  <c r="K181" i="8"/>
  <c r="K220" i="8"/>
  <c r="K216" i="8"/>
  <c r="K212" i="8"/>
  <c r="K208" i="8"/>
  <c r="K204" i="8"/>
  <c r="K200" i="8"/>
  <c r="K196" i="8"/>
  <c r="K192" i="8"/>
  <c r="K188" i="8"/>
  <c r="K184" i="8"/>
  <c r="K180" i="8"/>
  <c r="K215" i="8"/>
  <c r="K199" i="8"/>
  <c r="K183" i="8"/>
  <c r="K203" i="8"/>
  <c r="K211" i="8"/>
  <c r="K195" i="8"/>
  <c r="K219" i="8"/>
  <c r="K223" i="8"/>
  <c r="K207" i="8"/>
  <c r="K191" i="8"/>
  <c r="K187" i="8"/>
  <c r="P21" i="44"/>
  <c r="Q21" i="44"/>
  <c r="I19" i="27" s="1"/>
  <c r="P27" i="23"/>
  <c r="Q27" i="23"/>
  <c r="I9" i="27" s="1"/>
  <c r="P36" i="33"/>
  <c r="P21" i="31"/>
  <c r="Q21" i="31"/>
  <c r="I20" i="27" s="1"/>
  <c r="P43" i="30"/>
  <c r="Q43" i="30"/>
  <c r="I8" i="27" s="1"/>
  <c r="P21" i="29"/>
  <c r="Q21" i="29"/>
  <c r="I7" i="27" s="1"/>
  <c r="P28" i="28"/>
  <c r="K291" i="8"/>
  <c r="K287" i="8"/>
  <c r="K283" i="8"/>
  <c r="K279" i="8"/>
  <c r="K275" i="8"/>
  <c r="K271" i="8"/>
  <c r="K267" i="8"/>
  <c r="K263" i="8"/>
  <c r="K259" i="8"/>
  <c r="K255" i="8"/>
  <c r="K251" i="8"/>
  <c r="K247" i="8"/>
  <c r="K243" i="8"/>
  <c r="K290" i="8"/>
  <c r="K286" i="8"/>
  <c r="K282" i="8"/>
  <c r="K278" i="8"/>
  <c r="K274" i="8"/>
  <c r="K270" i="8"/>
  <c r="K266" i="8"/>
  <c r="K262" i="8"/>
  <c r="K258" i="8"/>
  <c r="K254" i="8"/>
  <c r="K250" i="8"/>
  <c r="K246" i="8"/>
  <c r="K289" i="8"/>
  <c r="K285" i="8"/>
  <c r="K281" i="8"/>
  <c r="K277" i="8"/>
  <c r="K273" i="8"/>
  <c r="K269" i="8"/>
  <c r="K265" i="8"/>
  <c r="K261" i="8"/>
  <c r="K257" i="8"/>
  <c r="K253" i="8"/>
  <c r="K249" i="8"/>
  <c r="K245" i="8"/>
  <c r="K292" i="8"/>
  <c r="K276" i="8"/>
  <c r="K260" i="8"/>
  <c r="K244" i="8"/>
  <c r="K248" i="8"/>
  <c r="K288" i="8"/>
  <c r="K272" i="8"/>
  <c r="K256" i="8"/>
  <c r="K280" i="8"/>
  <c r="K284" i="8"/>
  <c r="K268" i="8"/>
  <c r="K252" i="8"/>
  <c r="K264" i="8"/>
  <c r="J38" i="40"/>
  <c r="K349" i="8"/>
  <c r="K345" i="8"/>
  <c r="K341" i="8"/>
  <c r="K337" i="8"/>
  <c r="K333" i="8"/>
  <c r="K329" i="8"/>
  <c r="K325" i="8"/>
  <c r="K321" i="8"/>
  <c r="K317" i="8"/>
  <c r="K313" i="8"/>
  <c r="K309" i="8"/>
  <c r="K305" i="8"/>
  <c r="K352" i="8"/>
  <c r="K348" i="8"/>
  <c r="K344" i="8"/>
  <c r="K340" i="8"/>
  <c r="K336" i="8"/>
  <c r="K332" i="8"/>
  <c r="K328" i="8"/>
  <c r="K324" i="8"/>
  <c r="K320" i="8"/>
  <c r="K316" i="8"/>
  <c r="K312" i="8"/>
  <c r="K308" i="8"/>
  <c r="K304" i="8"/>
  <c r="K351" i="8"/>
  <c r="K347" i="8"/>
  <c r="K343" i="8"/>
  <c r="K339" i="8"/>
  <c r="K335" i="8"/>
  <c r="K331" i="8"/>
  <c r="K327" i="8"/>
  <c r="K323" i="8"/>
  <c r="K319" i="8"/>
  <c r="K315" i="8"/>
  <c r="K311" i="8"/>
  <c r="K307" i="8"/>
  <c r="K303" i="8"/>
  <c r="K350" i="8"/>
  <c r="K334" i="8"/>
  <c r="K318" i="8"/>
  <c r="K322" i="8"/>
  <c r="K306" i="8"/>
  <c r="K346" i="8"/>
  <c r="K330" i="8"/>
  <c r="K314" i="8"/>
  <c r="K342" i="8"/>
  <c r="K326" i="8"/>
  <c r="K310" i="8"/>
  <c r="K338" i="8"/>
  <c r="O39" i="24"/>
  <c r="M39" i="24"/>
  <c r="K39" i="24"/>
  <c r="K411" i="8"/>
  <c r="K407" i="8"/>
  <c r="K403" i="8"/>
  <c r="K399" i="8"/>
  <c r="K395" i="8"/>
  <c r="K391" i="8"/>
  <c r="K387" i="8"/>
  <c r="K383" i="8"/>
  <c r="K379" i="8"/>
  <c r="K375" i="8"/>
  <c r="K371" i="8"/>
  <c r="K367" i="8"/>
  <c r="K363" i="8"/>
  <c r="K412" i="8"/>
  <c r="K400" i="8"/>
  <c r="K388" i="8"/>
  <c r="K380" i="8"/>
  <c r="K410" i="8"/>
  <c r="K406" i="8"/>
  <c r="K402" i="8"/>
  <c r="K398" i="8"/>
  <c r="K394" i="8"/>
  <c r="K390" i="8"/>
  <c r="K386" i="8"/>
  <c r="K382" i="8"/>
  <c r="K378" i="8"/>
  <c r="K374" i="8"/>
  <c r="K370" i="8"/>
  <c r="K366" i="8"/>
  <c r="K404" i="8"/>
  <c r="K396" i="8"/>
  <c r="K384" i="8"/>
  <c r="K409" i="8"/>
  <c r="K405" i="8"/>
  <c r="K401" i="8"/>
  <c r="K397" i="8"/>
  <c r="K393" i="8"/>
  <c r="K389" i="8"/>
  <c r="K385" i="8"/>
  <c r="K381" i="8"/>
  <c r="K377" i="8"/>
  <c r="K373" i="8"/>
  <c r="K369" i="8"/>
  <c r="K365" i="8"/>
  <c r="K408" i="8"/>
  <c r="K392" i="8"/>
  <c r="K376" i="8"/>
  <c r="K372" i="8"/>
  <c r="K364" i="8"/>
  <c r="K368" i="8"/>
  <c r="E18"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C359" i="38"/>
  <c r="AB359" i="38"/>
  <c r="E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H350" i="38"/>
  <c r="AG350" i="38"/>
  <c r="AF350" i="38"/>
  <c r="AC350" i="38"/>
  <c r="E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F17" i="10"/>
  <c r="D366" i="38" s="1"/>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C319" i="38"/>
  <c r="AB319" i="38"/>
  <c r="E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F27" i="10"/>
  <c r="D317" i="38" s="1"/>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F29" i="10"/>
  <c r="D322" i="38" s="1"/>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C299" i="38"/>
  <c r="AB299" i="38"/>
  <c r="E299" i="38"/>
  <c r="D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C296" i="38"/>
  <c r="AB296" i="38"/>
  <c r="E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I278" i="38" s="1"/>
  <c r="AF278" i="38"/>
  <c r="AD278" i="38"/>
  <c r="AC278" i="38"/>
  <c r="AB278" i="38"/>
  <c r="E278" i="38"/>
  <c r="D278" i="38"/>
  <c r="AP277" i="38"/>
  <c r="AO277" i="38"/>
  <c r="AQ277" i="38" s="1"/>
  <c r="AN277" i="38"/>
  <c r="AL277" i="38"/>
  <c r="AK277" i="38"/>
  <c r="AJ277" i="38"/>
  <c r="AH277" i="38"/>
  <c r="AG277" i="38"/>
  <c r="AF277" i="38"/>
  <c r="AD277" i="38"/>
  <c r="AC277" i="38"/>
  <c r="AB277" i="38"/>
  <c r="E277" i="38"/>
  <c r="D277" i="38"/>
  <c r="AP276" i="38"/>
  <c r="AO276" i="38"/>
  <c r="AN276" i="38"/>
  <c r="AL276" i="38"/>
  <c r="AK276" i="38"/>
  <c r="AJ276" i="38"/>
  <c r="AH276" i="38"/>
  <c r="AG276" i="38"/>
  <c r="AI276" i="38" s="1"/>
  <c r="AF276" i="38"/>
  <c r="AD276" i="38"/>
  <c r="AC276" i="38"/>
  <c r="AB276" i="38"/>
  <c r="E276" i="38"/>
  <c r="D276" i="38"/>
  <c r="AP275" i="38"/>
  <c r="AO275" i="38"/>
  <c r="AQ275" i="38" s="1"/>
  <c r="AN275" i="38"/>
  <c r="AL275" i="38"/>
  <c r="AK275" i="38"/>
  <c r="AJ275" i="38"/>
  <c r="AH275" i="38"/>
  <c r="AG275" i="38"/>
  <c r="AF275" i="38"/>
  <c r="AD275" i="38"/>
  <c r="AC275" i="38"/>
  <c r="AB275" i="38"/>
  <c r="E275" i="38"/>
  <c r="D275" i="38"/>
  <c r="AP274" i="38"/>
  <c r="AO274" i="38"/>
  <c r="AN274" i="38"/>
  <c r="AL274" i="38"/>
  <c r="AK274" i="38"/>
  <c r="AJ274" i="38"/>
  <c r="AH274" i="38"/>
  <c r="AG274" i="38"/>
  <c r="AI274" i="38" s="1"/>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I272" i="38" s="1"/>
  <c r="AF272" i="38"/>
  <c r="AD272" i="38"/>
  <c r="AC272" i="38"/>
  <c r="AB272" i="38"/>
  <c r="E272" i="38"/>
  <c r="D272" i="38"/>
  <c r="AP271" i="38"/>
  <c r="AO271" i="38"/>
  <c r="AQ271" i="38" s="1"/>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Q269" i="38" s="1"/>
  <c r="AN269" i="38"/>
  <c r="AL269" i="38"/>
  <c r="AK269" i="38"/>
  <c r="AJ269" i="38"/>
  <c r="AH269" i="38"/>
  <c r="AG269" i="38"/>
  <c r="AF269" i="38"/>
  <c r="AD269" i="38"/>
  <c r="AC269" i="38"/>
  <c r="AB269" i="38"/>
  <c r="E269" i="38"/>
  <c r="D269" i="38"/>
  <c r="AP311" i="38"/>
  <c r="AO311" i="38"/>
  <c r="AQ311" i="38" s="1"/>
  <c r="AN311" i="38"/>
  <c r="AL311" i="38"/>
  <c r="AK311" i="38"/>
  <c r="AJ311" i="38"/>
  <c r="AH311" i="38"/>
  <c r="AG311" i="38"/>
  <c r="AI311" i="38" s="1"/>
  <c r="AF311" i="38"/>
  <c r="AD311" i="38"/>
  <c r="AC311" i="38"/>
  <c r="AB311" i="38"/>
  <c r="E311" i="38"/>
  <c r="D311" i="38"/>
  <c r="AP310" i="38"/>
  <c r="AO310" i="38"/>
  <c r="AQ310" i="38" s="1"/>
  <c r="AN310" i="38"/>
  <c r="AL310" i="38"/>
  <c r="AK310" i="38"/>
  <c r="AJ310" i="38"/>
  <c r="AH310" i="38"/>
  <c r="AG310" i="38"/>
  <c r="AF310" i="38"/>
  <c r="AD310" i="38"/>
  <c r="AC310" i="38"/>
  <c r="AB310" i="38"/>
  <c r="E310" i="38"/>
  <c r="D310" i="38"/>
  <c r="AP309" i="38"/>
  <c r="AO309" i="38"/>
  <c r="AQ309" i="38" s="1"/>
  <c r="AN309" i="38"/>
  <c r="AL309" i="38"/>
  <c r="AK309" i="38"/>
  <c r="AJ309" i="38"/>
  <c r="AH309" i="38"/>
  <c r="AG309" i="38"/>
  <c r="AI309" i="38" s="1"/>
  <c r="AF309" i="38"/>
  <c r="AD309" i="38"/>
  <c r="AC309" i="38"/>
  <c r="AB309" i="38"/>
  <c r="E309" i="38"/>
  <c r="D309" i="38"/>
  <c r="AP308" i="38"/>
  <c r="AO308" i="38"/>
  <c r="AQ308" i="38" s="1"/>
  <c r="AN308" i="38"/>
  <c r="AL308" i="38"/>
  <c r="AK308" i="38"/>
  <c r="AJ308" i="38"/>
  <c r="AH308" i="38"/>
  <c r="AG308" i="38"/>
  <c r="AI308" i="38" s="1"/>
  <c r="AF308" i="38"/>
  <c r="AD308" i="38"/>
  <c r="AC308" i="38"/>
  <c r="AB308" i="38"/>
  <c r="E308" i="38"/>
  <c r="D308" i="38"/>
  <c r="AP307" i="38"/>
  <c r="AO307" i="38"/>
  <c r="AQ307" i="38" s="1"/>
  <c r="AN307" i="38"/>
  <c r="AL307" i="38"/>
  <c r="AK307" i="38"/>
  <c r="AJ307" i="38"/>
  <c r="AH307" i="38"/>
  <c r="AG307" i="38"/>
  <c r="AI307" i="38" s="1"/>
  <c r="AF307" i="38"/>
  <c r="AD307" i="38"/>
  <c r="AC307" i="38"/>
  <c r="AB307" i="38"/>
  <c r="E307" i="38"/>
  <c r="D307" i="38"/>
  <c r="AP306" i="38"/>
  <c r="AO306" i="38"/>
  <c r="AQ306" i="38" s="1"/>
  <c r="AN306" i="38"/>
  <c r="AL306" i="38"/>
  <c r="AK306" i="38"/>
  <c r="AJ306" i="38"/>
  <c r="AH306" i="38"/>
  <c r="AG306" i="38"/>
  <c r="AF306" i="38"/>
  <c r="AD306" i="38"/>
  <c r="AC306" i="38"/>
  <c r="AB306" i="38"/>
  <c r="E306" i="38"/>
  <c r="D306" i="38"/>
  <c r="AP305" i="38"/>
  <c r="AO305" i="38"/>
  <c r="AQ305" i="38" s="1"/>
  <c r="AN305" i="38"/>
  <c r="AL305" i="38"/>
  <c r="AK305" i="38"/>
  <c r="AJ305" i="38"/>
  <c r="AH305" i="38"/>
  <c r="AG305" i="38"/>
  <c r="AI305" i="38" s="1"/>
  <c r="AF305" i="38"/>
  <c r="AD305" i="38"/>
  <c r="AC305" i="38"/>
  <c r="AB305" i="38"/>
  <c r="E305" i="38"/>
  <c r="D305" i="38"/>
  <c r="AP304" i="38"/>
  <c r="AO304" i="38"/>
  <c r="AQ304" i="38" s="1"/>
  <c r="AN304" i="38"/>
  <c r="AL304" i="38"/>
  <c r="AK304" i="38"/>
  <c r="AJ304" i="38"/>
  <c r="AH304" i="38"/>
  <c r="AG304" i="38"/>
  <c r="AI304" i="38" s="1"/>
  <c r="AF304" i="38"/>
  <c r="AD304" i="38"/>
  <c r="AC304" i="38"/>
  <c r="AB304" i="38"/>
  <c r="E304" i="38"/>
  <c r="D304" i="38"/>
  <c r="AP303" i="38"/>
  <c r="AO303" i="38"/>
  <c r="AQ303" i="38" s="1"/>
  <c r="AN303" i="38"/>
  <c r="AL303" i="38"/>
  <c r="AK303" i="38"/>
  <c r="AJ303" i="38"/>
  <c r="AH303" i="38"/>
  <c r="AG303" i="38"/>
  <c r="AI303" i="38" s="1"/>
  <c r="AF303" i="38"/>
  <c r="AD303" i="38"/>
  <c r="AC303" i="38"/>
  <c r="AB303" i="38"/>
  <c r="E303" i="38"/>
  <c r="D303" i="38"/>
  <c r="AP302" i="38"/>
  <c r="AO302" i="38"/>
  <c r="AQ302" i="38" s="1"/>
  <c r="AN302" i="38"/>
  <c r="AL302" i="38"/>
  <c r="AK302" i="38"/>
  <c r="AJ302" i="38"/>
  <c r="AH302" i="38"/>
  <c r="AG302" i="38"/>
  <c r="AF302" i="38"/>
  <c r="AD302" i="38"/>
  <c r="AC302" i="38"/>
  <c r="AB302" i="38"/>
  <c r="E302" i="38"/>
  <c r="D302" i="38"/>
  <c r="AP301" i="38"/>
  <c r="AO301" i="38"/>
  <c r="AQ301" i="38" s="1"/>
  <c r="AN301" i="38"/>
  <c r="AL301" i="38"/>
  <c r="AK301" i="38"/>
  <c r="AJ301" i="38"/>
  <c r="AH301" i="38"/>
  <c r="AG301" i="38"/>
  <c r="AI301" i="38" s="1"/>
  <c r="AF301" i="38"/>
  <c r="AD301" i="38"/>
  <c r="AC301" i="38"/>
  <c r="AB301" i="38"/>
  <c r="E301" i="38"/>
  <c r="D301" i="38"/>
  <c r="I260" i="38"/>
  <c r="G260" i="38"/>
  <c r="AP263" i="38"/>
  <c r="AO263" i="38"/>
  <c r="AN263" i="38"/>
  <c r="AL263" i="38"/>
  <c r="AK263" i="38"/>
  <c r="AJ263" i="38"/>
  <c r="AH263" i="38"/>
  <c r="AG263" i="38"/>
  <c r="AI263" i="38" s="1"/>
  <c r="AF263" i="38"/>
  <c r="AD263" i="38"/>
  <c r="AC263" i="38"/>
  <c r="AB263" i="38"/>
  <c r="E263" i="38"/>
  <c r="D263" i="38"/>
  <c r="AP262" i="38"/>
  <c r="AO262" i="38"/>
  <c r="AQ262" i="38" s="1"/>
  <c r="AN262" i="38"/>
  <c r="AL262" i="38"/>
  <c r="AK262" i="38"/>
  <c r="AJ262" i="38"/>
  <c r="AH262" i="38"/>
  <c r="AG262" i="38"/>
  <c r="AI262" i="38" s="1"/>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Q266" i="38" s="1"/>
  <c r="AN266" i="38"/>
  <c r="AL266" i="38"/>
  <c r="AK266" i="38"/>
  <c r="AJ266" i="38"/>
  <c r="AH266" i="38"/>
  <c r="AG266" i="38"/>
  <c r="AF266" i="38"/>
  <c r="AD266" i="38"/>
  <c r="AC266" i="38"/>
  <c r="AB266" i="38"/>
  <c r="E266" i="38"/>
  <c r="D266" i="38"/>
  <c r="AP265" i="38"/>
  <c r="AO265" i="38"/>
  <c r="AN265" i="38"/>
  <c r="AL265" i="38"/>
  <c r="AK265" i="38"/>
  <c r="AJ265" i="38"/>
  <c r="AH265" i="38"/>
  <c r="AG265" i="38"/>
  <c r="AI265" i="38" s="1"/>
  <c r="AF265" i="38"/>
  <c r="AD265" i="38"/>
  <c r="AC265" i="38"/>
  <c r="AB265" i="38"/>
  <c r="E265" i="38"/>
  <c r="D265" i="38"/>
  <c r="AP264" i="38"/>
  <c r="AO264" i="38"/>
  <c r="AQ264" i="38" s="1"/>
  <c r="AN264" i="38"/>
  <c r="AL264" i="38"/>
  <c r="AK264" i="38"/>
  <c r="AJ264" i="38"/>
  <c r="AH264" i="38"/>
  <c r="AG264" i="38"/>
  <c r="AF264" i="38"/>
  <c r="AD264" i="38"/>
  <c r="AC264" i="38"/>
  <c r="AB264" i="38"/>
  <c r="E264" i="38"/>
  <c r="D264" i="38"/>
  <c r="AP232" i="38"/>
  <c r="AO232" i="38"/>
  <c r="AQ232" i="38" s="1"/>
  <c r="AN232" i="38"/>
  <c r="AL232" i="38"/>
  <c r="AK232" i="38"/>
  <c r="AJ232" i="38"/>
  <c r="AH232" i="38"/>
  <c r="AG232" i="38"/>
  <c r="AI232" i="38" s="1"/>
  <c r="AF232" i="38"/>
  <c r="AD232" i="38"/>
  <c r="AC232" i="38"/>
  <c r="AB232" i="38"/>
  <c r="AP231" i="38"/>
  <c r="AO231" i="38"/>
  <c r="AN231" i="38"/>
  <c r="AL231" i="38"/>
  <c r="AK231" i="38"/>
  <c r="AJ231" i="38"/>
  <c r="AH231" i="38"/>
  <c r="AG231" i="38"/>
  <c r="AI231" i="38" s="1"/>
  <c r="AF231" i="38"/>
  <c r="AD231" i="38"/>
  <c r="AC231" i="38"/>
  <c r="AB231" i="38"/>
  <c r="AP233" i="38"/>
  <c r="AO233" i="38"/>
  <c r="AQ233" i="38" s="1"/>
  <c r="AN233" i="38"/>
  <c r="AL233" i="38"/>
  <c r="AK233" i="38"/>
  <c r="AJ233" i="38"/>
  <c r="AH233" i="38"/>
  <c r="AG233" i="38"/>
  <c r="AI233" i="38" s="1"/>
  <c r="AF233" i="38"/>
  <c r="AD233" i="38"/>
  <c r="AC233" i="38"/>
  <c r="AB233" i="38"/>
  <c r="AP253" i="38"/>
  <c r="AO253" i="38"/>
  <c r="AQ253" i="38" s="1"/>
  <c r="AN253" i="38"/>
  <c r="AL253" i="38"/>
  <c r="AK253" i="38"/>
  <c r="AJ253" i="38"/>
  <c r="AH253" i="38"/>
  <c r="AG253" i="38"/>
  <c r="AI253" i="38" s="1"/>
  <c r="AF253" i="38"/>
  <c r="AD253" i="38"/>
  <c r="AC253" i="38"/>
  <c r="AB253" i="38"/>
  <c r="E253" i="38"/>
  <c r="D253" i="38"/>
  <c r="AP252" i="38"/>
  <c r="AO252" i="38"/>
  <c r="AQ252" i="38" s="1"/>
  <c r="AN252" i="38"/>
  <c r="AL252" i="38"/>
  <c r="AK252" i="38"/>
  <c r="AJ252" i="38"/>
  <c r="AH252" i="38"/>
  <c r="AG252" i="38"/>
  <c r="AI252" i="38" s="1"/>
  <c r="AF252" i="38"/>
  <c r="AD252" i="38"/>
  <c r="AC252" i="38"/>
  <c r="AB252" i="38"/>
  <c r="E252" i="38"/>
  <c r="D252" i="38"/>
  <c r="AP251" i="38"/>
  <c r="AO251" i="38"/>
  <c r="AQ251" i="38" s="1"/>
  <c r="AN251" i="38"/>
  <c r="AL251" i="38"/>
  <c r="AK251" i="38"/>
  <c r="AJ251" i="38"/>
  <c r="AH251" i="38"/>
  <c r="AG251" i="38"/>
  <c r="AF251" i="38"/>
  <c r="AD251" i="38"/>
  <c r="AC251" i="38"/>
  <c r="AB251" i="38"/>
  <c r="E251" i="38"/>
  <c r="D251" i="38"/>
  <c r="AP250" i="38"/>
  <c r="AO250" i="38"/>
  <c r="AQ250" i="38" s="1"/>
  <c r="AN250" i="38"/>
  <c r="AL250" i="38"/>
  <c r="AK250" i="38"/>
  <c r="AJ250" i="38"/>
  <c r="AH250" i="38"/>
  <c r="AG250" i="38"/>
  <c r="AI250" i="38" s="1"/>
  <c r="AF250" i="38"/>
  <c r="AD250" i="38"/>
  <c r="AC250" i="38"/>
  <c r="AB250" i="38"/>
  <c r="E250" i="38"/>
  <c r="D250" i="38"/>
  <c r="AP249" i="38"/>
  <c r="AO249" i="38"/>
  <c r="AQ249" i="38" s="1"/>
  <c r="AN249" i="38"/>
  <c r="AL249" i="38"/>
  <c r="AK249" i="38"/>
  <c r="AJ249" i="38"/>
  <c r="AH249" i="38"/>
  <c r="AG249" i="38"/>
  <c r="AF249" i="38"/>
  <c r="AD249" i="38"/>
  <c r="AC249" i="38"/>
  <c r="AB249" i="38"/>
  <c r="E249" i="38"/>
  <c r="D249" i="38"/>
  <c r="AP248" i="38"/>
  <c r="AO248" i="38"/>
  <c r="AQ248" i="38" s="1"/>
  <c r="AN248" i="38"/>
  <c r="AL248" i="38"/>
  <c r="AK248" i="38"/>
  <c r="AJ248" i="38"/>
  <c r="AH248" i="38"/>
  <c r="AG248" i="38"/>
  <c r="AI248" i="38" s="1"/>
  <c r="AF248" i="38"/>
  <c r="AD248" i="38"/>
  <c r="AB248" i="38"/>
  <c r="E248" i="38"/>
  <c r="AP247" i="38"/>
  <c r="AN247" i="38"/>
  <c r="AL247" i="38"/>
  <c r="AK247" i="38"/>
  <c r="AM247" i="38" s="1"/>
  <c r="AJ247" i="38"/>
  <c r="AH247" i="38"/>
  <c r="AG247" i="38"/>
  <c r="AF247" i="38"/>
  <c r="AD247" i="38"/>
  <c r="E247" i="38"/>
  <c r="AP246" i="38"/>
  <c r="AO246" i="38"/>
  <c r="AN246" i="38"/>
  <c r="AL246" i="38"/>
  <c r="AK246" i="38"/>
  <c r="AJ246" i="38"/>
  <c r="AH246" i="38"/>
  <c r="AG246" i="38"/>
  <c r="AI246" i="38" s="1"/>
  <c r="AF246" i="38"/>
  <c r="AD246" i="38"/>
  <c r="AB246" i="38"/>
  <c r="E246" i="38"/>
  <c r="AP245" i="38"/>
  <c r="AO245" i="38"/>
  <c r="AN245" i="38"/>
  <c r="AL245" i="38"/>
  <c r="AK245" i="38"/>
  <c r="AJ245" i="38"/>
  <c r="AH245" i="38"/>
  <c r="AG245" i="38"/>
  <c r="AI245" i="38" s="1"/>
  <c r="AF245" i="38"/>
  <c r="AD245" i="38"/>
  <c r="AC245" i="38"/>
  <c r="AB245" i="38"/>
  <c r="E245" i="38"/>
  <c r="D245" i="38"/>
  <c r="AP259" i="38"/>
  <c r="AO259" i="38"/>
  <c r="AQ259" i="38" s="1"/>
  <c r="AN259" i="38"/>
  <c r="AL259" i="38"/>
  <c r="AK259" i="38"/>
  <c r="AJ259" i="38"/>
  <c r="AH259" i="38"/>
  <c r="AG259" i="38"/>
  <c r="AI259" i="38" s="1"/>
  <c r="AF259" i="38"/>
  <c r="AD259" i="38"/>
  <c r="AC259" i="38"/>
  <c r="AB259" i="38"/>
  <c r="E259" i="38"/>
  <c r="D259" i="38"/>
  <c r="AP258" i="38"/>
  <c r="AO258" i="38"/>
  <c r="AN258" i="38"/>
  <c r="AL258" i="38"/>
  <c r="AK258" i="38"/>
  <c r="AJ258" i="38"/>
  <c r="AH258" i="38"/>
  <c r="AG258" i="38"/>
  <c r="AI258" i="38" s="1"/>
  <c r="AF258" i="38"/>
  <c r="AD258" i="38"/>
  <c r="AC258" i="38"/>
  <c r="AB258" i="38"/>
  <c r="E258" i="38"/>
  <c r="D258" i="38"/>
  <c r="AP257" i="38"/>
  <c r="AO257" i="38"/>
  <c r="AQ257" i="38" s="1"/>
  <c r="AN257" i="38"/>
  <c r="AL257" i="38"/>
  <c r="AK257" i="38"/>
  <c r="AJ257" i="38"/>
  <c r="AH257" i="38"/>
  <c r="AG257" i="38"/>
  <c r="AF257" i="38"/>
  <c r="AD257" i="38"/>
  <c r="AC257" i="38"/>
  <c r="AB257" i="38"/>
  <c r="E257" i="38"/>
  <c r="D257" i="38"/>
  <c r="AP256" i="38"/>
  <c r="AO256" i="38"/>
  <c r="AQ256" i="38" s="1"/>
  <c r="AN256" i="38"/>
  <c r="AL256" i="38"/>
  <c r="AK256" i="38"/>
  <c r="AJ256" i="38"/>
  <c r="AH256" i="38"/>
  <c r="AG256" i="38"/>
  <c r="AF256" i="38"/>
  <c r="AD256" i="38"/>
  <c r="AC256" i="38"/>
  <c r="AB256" i="38"/>
  <c r="E256" i="38"/>
  <c r="D256" i="38"/>
  <c r="AP255" i="38"/>
  <c r="AO255" i="38"/>
  <c r="AN255" i="38"/>
  <c r="AL255" i="38"/>
  <c r="AK255" i="38"/>
  <c r="AJ255" i="38"/>
  <c r="AH255" i="38"/>
  <c r="AG255" i="38"/>
  <c r="AI255" i="38" s="1"/>
  <c r="AF255" i="38"/>
  <c r="AD255" i="38"/>
  <c r="AC255" i="38"/>
  <c r="AB255" i="38"/>
  <c r="E255" i="38"/>
  <c r="D255" i="38"/>
  <c r="AP254" i="38"/>
  <c r="AO254" i="38"/>
  <c r="AQ254" i="38" s="1"/>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Q238" i="38" s="1"/>
  <c r="AN238" i="38"/>
  <c r="AL238" i="38"/>
  <c r="AK238" i="38"/>
  <c r="AJ238" i="38"/>
  <c r="AH238" i="38"/>
  <c r="AG238" i="38"/>
  <c r="AI238" i="38" s="1"/>
  <c r="AF238" i="38"/>
  <c r="AD238" i="38"/>
  <c r="AC238" i="38"/>
  <c r="AB238" i="38"/>
  <c r="E238" i="38"/>
  <c r="D238" i="38"/>
  <c r="AP237" i="38"/>
  <c r="AO237" i="38"/>
  <c r="AQ237" i="38" s="1"/>
  <c r="AN237" i="38"/>
  <c r="AL237" i="38"/>
  <c r="AK237" i="38"/>
  <c r="AJ237" i="38"/>
  <c r="AH237" i="38"/>
  <c r="AG237" i="38"/>
  <c r="AI237" i="38" s="1"/>
  <c r="AF237" i="38"/>
  <c r="AD237" i="38"/>
  <c r="AC237" i="38"/>
  <c r="AB237" i="38"/>
  <c r="E237" i="38"/>
  <c r="D237" i="38"/>
  <c r="AP236" i="38"/>
  <c r="AO236" i="38"/>
  <c r="AN236" i="38"/>
  <c r="AL236" i="38"/>
  <c r="AK236" i="38"/>
  <c r="AJ236" i="38"/>
  <c r="AH236" i="38"/>
  <c r="AG236" i="38"/>
  <c r="AI236" i="38" s="1"/>
  <c r="AF236" i="38"/>
  <c r="AD236" i="38"/>
  <c r="AC236" i="38"/>
  <c r="AB236" i="38"/>
  <c r="E236" i="38"/>
  <c r="D236" i="38"/>
  <c r="AP241" i="38"/>
  <c r="AO241" i="38"/>
  <c r="AN241" i="38"/>
  <c r="AL241" i="38"/>
  <c r="AK241" i="38"/>
  <c r="AJ241" i="38"/>
  <c r="AH241" i="38"/>
  <c r="AG241" i="38"/>
  <c r="AI241" i="38" s="1"/>
  <c r="AF241" i="38"/>
  <c r="AD241" i="38"/>
  <c r="AC241" i="38"/>
  <c r="AB241" i="38"/>
  <c r="E241" i="38"/>
  <c r="D241" i="38"/>
  <c r="AP240" i="38"/>
  <c r="AO240" i="38"/>
  <c r="AQ240" i="38" s="1"/>
  <c r="AN240" i="38"/>
  <c r="AL240" i="38"/>
  <c r="AK240" i="38"/>
  <c r="AJ240" i="38"/>
  <c r="AH240" i="38"/>
  <c r="AG240" i="38"/>
  <c r="AF240" i="38"/>
  <c r="AD240" i="38"/>
  <c r="AC240" i="38"/>
  <c r="AB240" i="38"/>
  <c r="E240" i="38"/>
  <c r="D240" i="38"/>
  <c r="AP242" i="38"/>
  <c r="AO242" i="38"/>
  <c r="AQ242" i="38" s="1"/>
  <c r="AN242" i="38"/>
  <c r="AL242" i="38"/>
  <c r="AK242" i="38"/>
  <c r="AJ242" i="38"/>
  <c r="AH242" i="38"/>
  <c r="AG242" i="38"/>
  <c r="AI242" i="38" s="1"/>
  <c r="AF242" i="38"/>
  <c r="AD242" i="38"/>
  <c r="AC242" i="38"/>
  <c r="AB242" i="38"/>
  <c r="E242" i="38"/>
  <c r="D242" i="38"/>
  <c r="AP226" i="38"/>
  <c r="AO226" i="38"/>
  <c r="AQ226" i="38" s="1"/>
  <c r="AN226" i="38"/>
  <c r="AL226" i="38"/>
  <c r="AK226" i="38"/>
  <c r="AJ226" i="38"/>
  <c r="AH226" i="38"/>
  <c r="AG226" i="38"/>
  <c r="AF226" i="38"/>
  <c r="AD226" i="38"/>
  <c r="AC226" i="38"/>
  <c r="AB226" i="38"/>
  <c r="AP225" i="38"/>
  <c r="AO225" i="38"/>
  <c r="AQ225" i="38" s="1"/>
  <c r="AN225" i="38"/>
  <c r="AL225" i="38"/>
  <c r="AK225" i="38"/>
  <c r="AJ225" i="38"/>
  <c r="AH225" i="38"/>
  <c r="AG225" i="38"/>
  <c r="AD225" i="38"/>
  <c r="AC225" i="38"/>
  <c r="AE225" i="38" s="1"/>
  <c r="AB225" i="38"/>
  <c r="AP230" i="38"/>
  <c r="AO230" i="38"/>
  <c r="AN230" i="38"/>
  <c r="AL230" i="38"/>
  <c r="AK230" i="38"/>
  <c r="AJ230" i="38"/>
  <c r="AH230" i="38"/>
  <c r="AG230" i="38"/>
  <c r="AF230" i="38"/>
  <c r="AD230" i="38"/>
  <c r="AC230" i="38"/>
  <c r="AE230" i="38" s="1"/>
  <c r="AB230" i="38"/>
  <c r="AP229" i="38"/>
  <c r="AO229" i="38"/>
  <c r="AN229" i="38"/>
  <c r="AL229" i="38"/>
  <c r="AK229" i="38"/>
  <c r="AJ229" i="38"/>
  <c r="AH229" i="38"/>
  <c r="AG229" i="38"/>
  <c r="AF229" i="38"/>
  <c r="AD229" i="38"/>
  <c r="AC229" i="38"/>
  <c r="AE229" i="38" s="1"/>
  <c r="AB229" i="38"/>
  <c r="AP228" i="38"/>
  <c r="AO228" i="38"/>
  <c r="AN228" i="38"/>
  <c r="AL228" i="38"/>
  <c r="AK228" i="38"/>
  <c r="AM228" i="38" s="1"/>
  <c r="AJ228" i="38"/>
  <c r="AH228" i="38"/>
  <c r="AG228" i="38"/>
  <c r="AF228" i="38"/>
  <c r="AD228" i="38"/>
  <c r="AC228" i="38"/>
  <c r="AE228" i="38" s="1"/>
  <c r="AB228" i="38"/>
  <c r="AP227" i="38"/>
  <c r="AO227" i="38"/>
  <c r="AN227" i="38"/>
  <c r="AL227" i="38"/>
  <c r="AK227" i="38"/>
  <c r="AM227" i="38" s="1"/>
  <c r="AJ227" i="38"/>
  <c r="AH227" i="38"/>
  <c r="AG227" i="38"/>
  <c r="AF227" i="38"/>
  <c r="AD227" i="38"/>
  <c r="AC227" i="38"/>
  <c r="AE227" i="38" s="1"/>
  <c r="AB227" i="38"/>
  <c r="I214" i="38"/>
  <c r="G214" i="38"/>
  <c r="AP217" i="38"/>
  <c r="AO217" i="38"/>
  <c r="AN217" i="38"/>
  <c r="AL217" i="38"/>
  <c r="AK217" i="38"/>
  <c r="AJ217" i="38"/>
  <c r="AH217" i="38"/>
  <c r="AG217" i="38"/>
  <c r="AF217" i="38"/>
  <c r="AD217" i="38"/>
  <c r="AC217" i="38"/>
  <c r="AB217" i="38"/>
  <c r="AP216" i="38"/>
  <c r="AO216" i="38"/>
  <c r="AN216" i="38"/>
  <c r="AL216" i="38"/>
  <c r="AK216" i="38"/>
  <c r="AM216" i="38" s="1"/>
  <c r="AJ216" i="38"/>
  <c r="AH216" i="38"/>
  <c r="AG216" i="38"/>
  <c r="AF216" i="38"/>
  <c r="AD216" i="38"/>
  <c r="AC216" i="38"/>
  <c r="AE216" i="38" s="1"/>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E219" i="38" s="1"/>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E220" i="38" s="1"/>
  <c r="AB220" i="38"/>
  <c r="I207" i="38"/>
  <c r="G207" i="38"/>
  <c r="AP209" i="38"/>
  <c r="AO209" i="38"/>
  <c r="AN209" i="38"/>
  <c r="AL209" i="38"/>
  <c r="AK209" i="38"/>
  <c r="AM209" i="38" s="1"/>
  <c r="AJ209" i="38"/>
  <c r="AH209" i="38"/>
  <c r="AG209" i="38"/>
  <c r="AF209" i="38"/>
  <c r="AD209" i="38"/>
  <c r="AC209" i="38"/>
  <c r="AE209" i="38" s="1"/>
  <c r="AB209" i="38"/>
  <c r="AB210" i="38"/>
  <c r="AC210" i="38"/>
  <c r="AD210" i="38"/>
  <c r="AF210" i="38"/>
  <c r="AG210" i="38"/>
  <c r="AI210" i="38" s="1"/>
  <c r="AH210" i="38"/>
  <c r="AJ210" i="38"/>
  <c r="AK210" i="38"/>
  <c r="AL210" i="38"/>
  <c r="AN210" i="38"/>
  <c r="AO210" i="38"/>
  <c r="AP210" i="38"/>
  <c r="AP211" i="38"/>
  <c r="AO211" i="38"/>
  <c r="AN211" i="38"/>
  <c r="AL211" i="38"/>
  <c r="AK211" i="38"/>
  <c r="AM211" i="38" s="1"/>
  <c r="AJ211" i="38"/>
  <c r="AH211" i="38"/>
  <c r="AG211" i="38"/>
  <c r="AF211" i="38"/>
  <c r="AD211" i="38"/>
  <c r="AC211" i="38"/>
  <c r="AE211" i="38" s="1"/>
  <c r="AB211" i="38"/>
  <c r="AP208" i="38"/>
  <c r="AO208" i="38"/>
  <c r="AN208" i="38"/>
  <c r="AL208" i="38"/>
  <c r="AK208" i="38"/>
  <c r="AM208" i="38" s="1"/>
  <c r="AJ208" i="38"/>
  <c r="AH208" i="38"/>
  <c r="AG208" i="38"/>
  <c r="AF208" i="38"/>
  <c r="AD208" i="38"/>
  <c r="AC208" i="38"/>
  <c r="AE208" i="38" s="1"/>
  <c r="AB208" i="38"/>
  <c r="E208" i="38"/>
  <c r="E207" i="38" s="1"/>
  <c r="D208" i="38"/>
  <c r="AP212" i="38"/>
  <c r="AO212" i="38"/>
  <c r="AN212" i="38"/>
  <c r="AL212" i="38"/>
  <c r="AK212" i="38"/>
  <c r="AJ212" i="38"/>
  <c r="AH212" i="38"/>
  <c r="AG212" i="38"/>
  <c r="AF212" i="38"/>
  <c r="AD212" i="38"/>
  <c r="AC212" i="38"/>
  <c r="AE212" i="38" s="1"/>
  <c r="AB212" i="38"/>
  <c r="AP204" i="38"/>
  <c r="AO204" i="38"/>
  <c r="AN204" i="38"/>
  <c r="AL204" i="38"/>
  <c r="AK204" i="38"/>
  <c r="AM204" i="38" s="1"/>
  <c r="AJ204" i="38"/>
  <c r="AH204" i="38"/>
  <c r="AG204" i="38"/>
  <c r="AF204" i="38"/>
  <c r="AD204" i="38"/>
  <c r="AB204" i="38"/>
  <c r="AP203" i="38"/>
  <c r="AO203" i="38"/>
  <c r="AQ203" i="38" s="1"/>
  <c r="AN203" i="38"/>
  <c r="AL203" i="38"/>
  <c r="AK203" i="38"/>
  <c r="AJ203" i="38"/>
  <c r="AH203" i="38"/>
  <c r="AG203" i="38"/>
  <c r="AF203" i="38"/>
  <c r="AD203" i="38"/>
  <c r="AC203" i="38"/>
  <c r="AB203" i="38"/>
  <c r="AP202" i="38"/>
  <c r="AO202" i="38"/>
  <c r="AN202" i="38"/>
  <c r="AL202" i="38"/>
  <c r="AK202" i="38"/>
  <c r="AJ202" i="38"/>
  <c r="AH202" i="38"/>
  <c r="AG202" i="38"/>
  <c r="AI202" i="38" s="1"/>
  <c r="AF202" i="38"/>
  <c r="AD202" i="38"/>
  <c r="AC202" i="38"/>
  <c r="AB202" i="38"/>
  <c r="AP201" i="38"/>
  <c r="AO201" i="38"/>
  <c r="AQ201" i="38" s="1"/>
  <c r="AN201" i="38"/>
  <c r="AL201" i="38"/>
  <c r="AK201" i="38"/>
  <c r="AJ201" i="38"/>
  <c r="AH201" i="38"/>
  <c r="AG201" i="38"/>
  <c r="AI201" i="38" s="1"/>
  <c r="AF201" i="38"/>
  <c r="AD201" i="38"/>
  <c r="AB201" i="38"/>
  <c r="AP205" i="38"/>
  <c r="AO205" i="38"/>
  <c r="AN205" i="38"/>
  <c r="AL205" i="38"/>
  <c r="AK205" i="38"/>
  <c r="AM205" i="38" s="1"/>
  <c r="AJ205" i="38"/>
  <c r="AH205" i="38"/>
  <c r="AG205" i="38"/>
  <c r="AF205" i="38"/>
  <c r="AD205" i="38"/>
  <c r="AC205" i="38"/>
  <c r="AE205" i="38" s="1"/>
  <c r="AB205" i="38"/>
  <c r="I191" i="38"/>
  <c r="G191" i="38"/>
  <c r="AP193" i="38"/>
  <c r="AO193" i="38"/>
  <c r="AN193" i="38"/>
  <c r="AL193" i="38"/>
  <c r="AK193" i="38"/>
  <c r="AJ193" i="38"/>
  <c r="AH193" i="38"/>
  <c r="AG193" i="38"/>
  <c r="AF193" i="38"/>
  <c r="AD193" i="38"/>
  <c r="AC193" i="38"/>
  <c r="AB193" i="38"/>
  <c r="AP194" i="38"/>
  <c r="AO194" i="38"/>
  <c r="AN194" i="38"/>
  <c r="AL194" i="38"/>
  <c r="AK194" i="38"/>
  <c r="AM194" i="38" s="1"/>
  <c r="AJ194" i="38"/>
  <c r="AH194" i="38"/>
  <c r="AG194" i="38"/>
  <c r="AF194" i="38"/>
  <c r="AD194" i="38"/>
  <c r="AC194" i="38"/>
  <c r="AE194" i="38" s="1"/>
  <c r="AB194" i="38"/>
  <c r="AP192" i="38"/>
  <c r="AO192" i="38"/>
  <c r="AN192" i="38"/>
  <c r="AL192" i="38"/>
  <c r="AK192" i="38"/>
  <c r="AM192" i="38" s="1"/>
  <c r="AJ192" i="38"/>
  <c r="AH192" i="38"/>
  <c r="AG192" i="38"/>
  <c r="AF192" i="38"/>
  <c r="AD192" i="38"/>
  <c r="AB192" i="38"/>
  <c r="E192" i="38"/>
  <c r="AP196" i="38"/>
  <c r="AO196" i="38"/>
  <c r="AN196" i="38"/>
  <c r="AL196" i="38"/>
  <c r="AK196" i="38"/>
  <c r="AJ196" i="38"/>
  <c r="AH196" i="38"/>
  <c r="AG196" i="38"/>
  <c r="AF196" i="38"/>
  <c r="AD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I197" i="38" s="1"/>
  <c r="AF197" i="38"/>
  <c r="AD197" i="38"/>
  <c r="AC197" i="38"/>
  <c r="AB197" i="38"/>
  <c r="AP185" i="38"/>
  <c r="AO185" i="38"/>
  <c r="AQ185" i="38" s="1"/>
  <c r="AN185" i="38"/>
  <c r="AL185" i="38"/>
  <c r="AK185" i="38"/>
  <c r="AJ185" i="38"/>
  <c r="AH185" i="38"/>
  <c r="AG185" i="38"/>
  <c r="AI185" i="38" s="1"/>
  <c r="AF185" i="38"/>
  <c r="AD185" i="38"/>
  <c r="AC185" i="38"/>
  <c r="AB185" i="38"/>
  <c r="AP184" i="38"/>
  <c r="AO184" i="38"/>
  <c r="AQ184" i="38" s="1"/>
  <c r="AN184" i="38"/>
  <c r="AL184" i="38"/>
  <c r="AK184" i="38"/>
  <c r="AJ184" i="38"/>
  <c r="AH184" i="38"/>
  <c r="AG184" i="38"/>
  <c r="AF184" i="38"/>
  <c r="AD184" i="38"/>
  <c r="AC184" i="38"/>
  <c r="AB184" i="38"/>
  <c r="AP183" i="38"/>
  <c r="AO183" i="38"/>
  <c r="AQ183" i="38" s="1"/>
  <c r="AN183" i="38"/>
  <c r="AL183" i="38"/>
  <c r="AK183" i="38"/>
  <c r="AJ183" i="38"/>
  <c r="AH183" i="38"/>
  <c r="AG183" i="38"/>
  <c r="AI183" i="38" s="1"/>
  <c r="AF183" i="38"/>
  <c r="AD183" i="38"/>
  <c r="AC183" i="38"/>
  <c r="AB183" i="38"/>
  <c r="AP182" i="38"/>
  <c r="AO182" i="38"/>
  <c r="AN182" i="38"/>
  <c r="AL182" i="38"/>
  <c r="AK182" i="38"/>
  <c r="AJ182" i="38"/>
  <c r="AH182" i="38"/>
  <c r="AG182" i="38"/>
  <c r="AI182" i="38" s="1"/>
  <c r="AF182" i="38"/>
  <c r="AD182" i="38"/>
  <c r="AC182" i="38"/>
  <c r="AB182" i="38"/>
  <c r="AP181" i="38"/>
  <c r="AO181" i="38"/>
  <c r="AN181" i="38"/>
  <c r="AL181" i="38"/>
  <c r="AK181" i="38"/>
  <c r="AJ181" i="38"/>
  <c r="AH181" i="38"/>
  <c r="AG181" i="38"/>
  <c r="AF181" i="38"/>
  <c r="AD181" i="38"/>
  <c r="AC181" i="38"/>
  <c r="AB181" i="38"/>
  <c r="AP180" i="38"/>
  <c r="AO180" i="38"/>
  <c r="AQ180" i="38" s="1"/>
  <c r="AN180" i="38"/>
  <c r="AL180" i="38"/>
  <c r="AK180" i="38"/>
  <c r="AJ180" i="38"/>
  <c r="AH180" i="38"/>
  <c r="AG180" i="38"/>
  <c r="AI180" i="38" s="1"/>
  <c r="AF180" i="38"/>
  <c r="AD180" i="38"/>
  <c r="AC180" i="38"/>
  <c r="AB180" i="38"/>
  <c r="AP179" i="38"/>
  <c r="AO179" i="38"/>
  <c r="AQ179" i="38" s="1"/>
  <c r="AN179" i="38"/>
  <c r="AL179" i="38"/>
  <c r="AK179" i="38"/>
  <c r="AJ179" i="38"/>
  <c r="AH179" i="38"/>
  <c r="AG179" i="38"/>
  <c r="AI179" i="38" s="1"/>
  <c r="AF179" i="38"/>
  <c r="AD179" i="38"/>
  <c r="AC179" i="38"/>
  <c r="AB179" i="38"/>
  <c r="AP178" i="38"/>
  <c r="AO178" i="38"/>
  <c r="AQ178" i="38" s="1"/>
  <c r="AN178" i="38"/>
  <c r="AL178" i="38"/>
  <c r="AK178" i="38"/>
  <c r="AJ178" i="38"/>
  <c r="AH178" i="38"/>
  <c r="AG178" i="38"/>
  <c r="AF178" i="38"/>
  <c r="AD178" i="38"/>
  <c r="AB178" i="38"/>
  <c r="AP177" i="38"/>
  <c r="AO177" i="38"/>
  <c r="AN177" i="38"/>
  <c r="AL177" i="38"/>
  <c r="AK177" i="38"/>
  <c r="AM177" i="38" s="1"/>
  <c r="AJ177" i="38"/>
  <c r="AH177" i="38"/>
  <c r="AG177" i="38"/>
  <c r="AF177" i="38"/>
  <c r="AD177" i="38"/>
  <c r="AC177" i="38"/>
  <c r="AE177" i="38" s="1"/>
  <c r="AB177" i="38"/>
  <c r="AP176" i="38"/>
  <c r="AO176" i="38"/>
  <c r="AN176" i="38"/>
  <c r="AL176" i="38"/>
  <c r="AK176" i="38"/>
  <c r="AM176" i="38" s="1"/>
  <c r="AJ176" i="38"/>
  <c r="AH176" i="38"/>
  <c r="AG176" i="38"/>
  <c r="AF176" i="38"/>
  <c r="AD176" i="38"/>
  <c r="AC176" i="38"/>
  <c r="AE176" i="38" s="1"/>
  <c r="AB176" i="38"/>
  <c r="AP175" i="38"/>
  <c r="AO175" i="38"/>
  <c r="AN175" i="38"/>
  <c r="AL175" i="38"/>
  <c r="AK175" i="38"/>
  <c r="AM175" i="38" s="1"/>
  <c r="AJ175" i="38"/>
  <c r="AH175" i="38"/>
  <c r="AG175" i="38"/>
  <c r="AF175" i="38"/>
  <c r="AD175" i="38"/>
  <c r="AC175" i="38"/>
  <c r="AE175" i="38" s="1"/>
  <c r="AB175" i="38"/>
  <c r="AP174" i="38"/>
  <c r="AO174" i="38"/>
  <c r="AN174" i="38"/>
  <c r="AL174" i="38"/>
  <c r="AK174" i="38"/>
  <c r="AJ174" i="38"/>
  <c r="AH174" i="38"/>
  <c r="AG174" i="38"/>
  <c r="AF174" i="38"/>
  <c r="AD174" i="38"/>
  <c r="AC174" i="38"/>
  <c r="AE174" i="38" s="1"/>
  <c r="AB174" i="38"/>
  <c r="AP173" i="38"/>
  <c r="AO173" i="38"/>
  <c r="AN173" i="38"/>
  <c r="AL173" i="38"/>
  <c r="AK173" i="38"/>
  <c r="AM173" i="38" s="1"/>
  <c r="AJ173" i="38"/>
  <c r="AH173" i="38"/>
  <c r="AG173" i="38"/>
  <c r="AF173" i="38"/>
  <c r="AD173" i="38"/>
  <c r="AC173" i="38"/>
  <c r="AB173" i="38"/>
  <c r="AP172" i="38"/>
  <c r="AO172" i="38"/>
  <c r="AN172" i="38"/>
  <c r="AL172" i="38"/>
  <c r="AK172" i="38"/>
  <c r="AM172" i="38" s="1"/>
  <c r="AJ172" i="38"/>
  <c r="AH172" i="38"/>
  <c r="AG172" i="38"/>
  <c r="AF172" i="38"/>
  <c r="AD172" i="38"/>
  <c r="AC172" i="38"/>
  <c r="AE172" i="38" s="1"/>
  <c r="AB172" i="38"/>
  <c r="AP171" i="38"/>
  <c r="AO171" i="38"/>
  <c r="AN171" i="38"/>
  <c r="AL171" i="38"/>
  <c r="AK171" i="38"/>
  <c r="AM171" i="38" s="1"/>
  <c r="AJ171" i="38"/>
  <c r="AH171" i="38"/>
  <c r="AG171" i="38"/>
  <c r="AF171" i="38"/>
  <c r="AD171" i="38"/>
  <c r="AB171" i="38"/>
  <c r="AP170" i="38"/>
  <c r="AO170" i="38"/>
  <c r="AQ170" i="38" s="1"/>
  <c r="AN170" i="38"/>
  <c r="AL170" i="38"/>
  <c r="AK170" i="38"/>
  <c r="AJ170" i="38"/>
  <c r="AH170" i="38"/>
  <c r="AG170" i="38"/>
  <c r="AF170" i="38"/>
  <c r="AD170" i="38"/>
  <c r="AB170" i="38"/>
  <c r="AP189" i="38"/>
  <c r="AO189" i="38"/>
  <c r="AN189" i="38"/>
  <c r="AL189" i="38"/>
  <c r="AK189" i="38"/>
  <c r="AJ189" i="38"/>
  <c r="AH189" i="38"/>
  <c r="AG189" i="38"/>
  <c r="AF189" i="38"/>
  <c r="AD189" i="38"/>
  <c r="AC189" i="38"/>
  <c r="AE189" i="38" s="1"/>
  <c r="AB189" i="38"/>
  <c r="AP188" i="38"/>
  <c r="AO188" i="38"/>
  <c r="AN188" i="38"/>
  <c r="AL188" i="38"/>
  <c r="AK188" i="38"/>
  <c r="AJ188" i="38"/>
  <c r="AH188" i="38"/>
  <c r="AG188" i="38"/>
  <c r="AF188" i="38"/>
  <c r="AD188" i="38"/>
  <c r="AC188" i="38"/>
  <c r="AE188" i="38" s="1"/>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I169" i="38" s="1"/>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B157" i="38"/>
  <c r="AP156" i="38"/>
  <c r="AO156" i="38"/>
  <c r="AN156" i="38"/>
  <c r="AL156" i="38"/>
  <c r="AK156" i="38"/>
  <c r="AJ156" i="38"/>
  <c r="AH156" i="38"/>
  <c r="AG156" i="38"/>
  <c r="AF156" i="38"/>
  <c r="AD156" i="38"/>
  <c r="AC156" i="38"/>
  <c r="AB156" i="38"/>
  <c r="AP155" i="38"/>
  <c r="AO155" i="38"/>
  <c r="AQ155" i="38" s="1"/>
  <c r="AN155" i="38"/>
  <c r="AL155" i="38"/>
  <c r="AK155" i="38"/>
  <c r="AJ155" i="38"/>
  <c r="AH155" i="38"/>
  <c r="AG155" i="38"/>
  <c r="AF155" i="38"/>
  <c r="AD155" i="38"/>
  <c r="AC155" i="38"/>
  <c r="AB155" i="38"/>
  <c r="AP154" i="38"/>
  <c r="AO154" i="38"/>
  <c r="AN154" i="38"/>
  <c r="AL154" i="38"/>
  <c r="AK154" i="38"/>
  <c r="AJ154" i="38"/>
  <c r="AH154" i="38"/>
  <c r="AG154" i="38"/>
  <c r="AI154" i="38" s="1"/>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I152" i="38" s="1"/>
  <c r="AF152" i="38"/>
  <c r="AD152" i="38"/>
  <c r="AB152" i="38"/>
  <c r="AP151" i="38"/>
  <c r="AO151" i="38"/>
  <c r="AN151" i="38"/>
  <c r="AL151" i="38"/>
  <c r="AK151" i="38"/>
  <c r="AM151" i="38" s="1"/>
  <c r="AJ151" i="38"/>
  <c r="AH151" i="38"/>
  <c r="AG151" i="38"/>
  <c r="AF151" i="38"/>
  <c r="AD151" i="38"/>
  <c r="AC151" i="38"/>
  <c r="AB151" i="38"/>
  <c r="AP161" i="38"/>
  <c r="AO161" i="38"/>
  <c r="AN161" i="38"/>
  <c r="AL161" i="38"/>
  <c r="AK161" i="38"/>
  <c r="AM161" i="38" s="1"/>
  <c r="AJ161" i="38"/>
  <c r="AH161" i="38"/>
  <c r="AG161" i="38"/>
  <c r="AF161" i="38"/>
  <c r="AD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E141" i="38" s="1"/>
  <c r="AD141" i="38"/>
  <c r="AF141" i="38"/>
  <c r="AG141" i="38"/>
  <c r="AH141" i="38"/>
  <c r="AJ141" i="38"/>
  <c r="AK141" i="38"/>
  <c r="AL141" i="38"/>
  <c r="AN141" i="38"/>
  <c r="AO141" i="38"/>
  <c r="AP141" i="38"/>
  <c r="AB142" i="38"/>
  <c r="AD142" i="38"/>
  <c r="AF142" i="38"/>
  <c r="AG142" i="38"/>
  <c r="AI142" i="38" s="1"/>
  <c r="AH142" i="38"/>
  <c r="AJ142" i="38"/>
  <c r="AK142" i="38"/>
  <c r="AL142" i="38"/>
  <c r="AN142" i="38"/>
  <c r="AO142" i="38"/>
  <c r="AP142" i="38"/>
  <c r="AP143" i="38"/>
  <c r="AO143" i="38"/>
  <c r="AN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Q123" i="38" s="1"/>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Q130" i="38" s="1"/>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69" i="8"/>
  <c r="K465" i="8"/>
  <c r="K461" i="8"/>
  <c r="K457" i="8"/>
  <c r="K453" i="8"/>
  <c r="K449" i="8"/>
  <c r="K445" i="8"/>
  <c r="K441" i="8"/>
  <c r="K437" i="8"/>
  <c r="K433" i="8"/>
  <c r="K429" i="8"/>
  <c r="K425" i="8"/>
  <c r="Y15" i="38" s="1"/>
  <c r="K466" i="8"/>
  <c r="K450" i="8"/>
  <c r="K434" i="8"/>
  <c r="K472" i="8"/>
  <c r="K468" i="8"/>
  <c r="K464" i="8"/>
  <c r="K460" i="8"/>
  <c r="K456" i="8"/>
  <c r="K452" i="8"/>
  <c r="K448" i="8"/>
  <c r="K444" i="8"/>
  <c r="K440" i="8"/>
  <c r="K436" i="8"/>
  <c r="K432" i="8"/>
  <c r="K428" i="8"/>
  <c r="K424" i="8"/>
  <c r="K470" i="8"/>
  <c r="K458" i="8"/>
  <c r="K454" i="8"/>
  <c r="K442" i="8"/>
  <c r="K438" i="8"/>
  <c r="K426" i="8"/>
  <c r="K471" i="8"/>
  <c r="K467" i="8"/>
  <c r="K463" i="8"/>
  <c r="K459" i="8"/>
  <c r="K455" i="8"/>
  <c r="K451" i="8"/>
  <c r="K447" i="8"/>
  <c r="K443" i="8"/>
  <c r="K439" i="8"/>
  <c r="K435" i="8"/>
  <c r="Y28" i="38" s="1"/>
  <c r="K431" i="8"/>
  <c r="K427" i="8"/>
  <c r="K423" i="8"/>
  <c r="K462" i="8"/>
  <c r="K446" i="8"/>
  <c r="K430" i="8"/>
  <c r="AG560" i="38"/>
  <c r="AL560" i="38"/>
  <c r="AH560" i="38"/>
  <c r="AN560" i="38"/>
  <c r="AK560" i="38"/>
  <c r="AP560" i="38"/>
  <c r="AD560" i="38"/>
  <c r="AJ560" i="38"/>
  <c r="AO560" i="38"/>
  <c r="AQ545" i="38"/>
  <c r="AM563" i="38"/>
  <c r="AM543" i="38"/>
  <c r="AM555" i="38"/>
  <c r="AE551" i="38"/>
  <c r="AI556" i="38"/>
  <c r="AQ562" i="38"/>
  <c r="AE543" i="38"/>
  <c r="AI544" i="38"/>
  <c r="AM548" i="38"/>
  <c r="AE552" i="38"/>
  <c r="AE547" i="38"/>
  <c r="AE549" i="38"/>
  <c r="AI550" i="38"/>
  <c r="AQ552" i="38"/>
  <c r="AM561" i="38"/>
  <c r="AQ565" i="38"/>
  <c r="AI553" i="38"/>
  <c r="AE556" i="38"/>
  <c r="AM564" i="38"/>
  <c r="AM544" i="38"/>
  <c r="AQ548" i="38"/>
  <c r="AM557"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AE548" i="38"/>
  <c r="AI549" i="38"/>
  <c r="AM551" i="38"/>
  <c r="AI552" i="38"/>
  <c r="AM553" i="38"/>
  <c r="AQ554" i="38"/>
  <c r="AM556" i="38"/>
  <c r="AQ557" i="38"/>
  <c r="AE559" i="38"/>
  <c r="AI562" i="38"/>
  <c r="AE564" i="38"/>
  <c r="AQ558" i="38"/>
  <c r="AQ561" i="38"/>
  <c r="AE563"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AE537" i="38"/>
  <c r="AI539" i="38"/>
  <c r="AM532" i="38"/>
  <c r="AM538" i="38"/>
  <c r="AE536" i="38"/>
  <c r="AQ513" i="38"/>
  <c r="AI530" i="38"/>
  <c r="AM531" i="38"/>
  <c r="AI532" i="38"/>
  <c r="AQ538" i="38"/>
  <c r="AQ536" i="38"/>
  <c r="AQ537" i="38"/>
  <c r="AE538" i="38"/>
  <c r="AQ535" i="38"/>
  <c r="AM536" i="38"/>
  <c r="AE540" i="38"/>
  <c r="AE539" i="38"/>
  <c r="AM535" i="38"/>
  <c r="AI540" i="38"/>
  <c r="AM540" i="38"/>
  <c r="AM539" i="38"/>
  <c r="AI535" i="38"/>
  <c r="AM537" i="38"/>
  <c r="AQ539" i="38"/>
  <c r="AE535" i="38"/>
  <c r="AI537" i="38"/>
  <c r="AM530" i="38"/>
  <c r="AQ531" i="38"/>
  <c r="AM513" i="38"/>
  <c r="AE532" i="38"/>
  <c r="AE533" i="38"/>
  <c r="AQ532" i="38"/>
  <c r="AQ533" i="38"/>
  <c r="AQ529" i="38"/>
  <c r="AE530" i="38"/>
  <c r="AI531" i="38"/>
  <c r="AM533" i="38"/>
  <c r="AQ530" i="38"/>
  <c r="AE531" i="38"/>
  <c r="AI533" i="38"/>
  <c r="AI534" i="38"/>
  <c r="AE529" i="38"/>
  <c r="AM534" i="38"/>
  <c r="AM529" i="38"/>
  <c r="AQ534" i="38"/>
  <c r="AE534" i="38"/>
  <c r="AI529" i="38"/>
  <c r="AQ514" i="38"/>
  <c r="AE515" i="38"/>
  <c r="AI516" i="38"/>
  <c r="AQ518" i="38"/>
  <c r="AI513" i="38"/>
  <c r="AE513" i="38"/>
  <c r="AE517" i="38"/>
  <c r="AM516" i="38"/>
  <c r="AI511" i="38"/>
  <c r="AM512" i="38"/>
  <c r="AM518" i="38"/>
  <c r="AQ516" i="38"/>
  <c r="AM523" i="38"/>
  <c r="AM521" i="38"/>
  <c r="AQ511" i="38"/>
  <c r="AE512" i="38"/>
  <c r="AI514" i="38"/>
  <c r="AM515" i="38"/>
  <c r="AI517" i="38"/>
  <c r="AE518" i="38"/>
  <c r="AM511" i="38"/>
  <c r="AQ512" i="38"/>
  <c r="AE514" i="38"/>
  <c r="AI515" i="38"/>
  <c r="AQ517" i="38"/>
  <c r="AI520" i="38"/>
  <c r="AE511" i="38"/>
  <c r="AI512" i="38"/>
  <c r="AM514" i="38"/>
  <c r="AQ515" i="38"/>
  <c r="AE516" i="38"/>
  <c r="AM517" i="38"/>
  <c r="AI518" i="38"/>
  <c r="AM504" i="38"/>
  <c r="AQ510" i="38"/>
  <c r="AI522" i="38"/>
  <c r="AE520" i="38"/>
  <c r="AI523" i="38"/>
  <c r="AI521" i="38"/>
  <c r="AE522" i="38"/>
  <c r="AE523" i="38"/>
  <c r="AQ519" i="38"/>
  <c r="AE521" i="38"/>
  <c r="AQ520" i="38"/>
  <c r="AQ523" i="38"/>
  <c r="AQ521" i="38"/>
  <c r="AM520" i="38"/>
  <c r="AE505" i="38"/>
  <c r="AM524" i="38"/>
  <c r="AE510" i="38"/>
  <c r="AE519" i="38"/>
  <c r="AM510" i="38"/>
  <c r="AM519" i="38"/>
  <c r="AQ522" i="38"/>
  <c r="AQ524" i="38"/>
  <c r="AI510" i="38"/>
  <c r="AI519" i="38"/>
  <c r="AM522" i="38"/>
  <c r="AQ505" i="38"/>
  <c r="AI525" i="38"/>
  <c r="AE524" i="38"/>
  <c r="AI505" i="38"/>
  <c r="AM505" i="38"/>
  <c r="AI524" i="38"/>
  <c r="AQ504" i="38"/>
  <c r="AM525" i="38"/>
  <c r="AI504" i="38"/>
  <c r="AE525" i="38"/>
  <c r="AE504" i="38"/>
  <c r="AI508" i="38"/>
  <c r="AE507" i="38"/>
  <c r="AQ506" i="38"/>
  <c r="AQ525" i="38"/>
  <c r="AM508" i="38"/>
  <c r="AI507" i="38"/>
  <c r="AE506" i="38"/>
  <c r="AQ508" i="38"/>
  <c r="AM507" i="38"/>
  <c r="AI506" i="38"/>
  <c r="AQ491" i="38"/>
  <c r="AQ503" i="38"/>
  <c r="AE508" i="38"/>
  <c r="AQ507" i="38"/>
  <c r="AM506" i="38"/>
  <c r="AE502" i="38"/>
  <c r="AE503" i="38"/>
  <c r="AM502" i="38"/>
  <c r="AM503" i="38"/>
  <c r="AQ502" i="38"/>
  <c r="AI502" i="38"/>
  <c r="AI503" i="38"/>
  <c r="AI493" i="38"/>
  <c r="AM493" i="38"/>
  <c r="AI495" i="38"/>
  <c r="AI490" i="38"/>
  <c r="AM492" i="38"/>
  <c r="AE493" i="38"/>
  <c r="AM491" i="38"/>
  <c r="AE490" i="38"/>
  <c r="AQ493" i="38"/>
  <c r="AQ496" i="38"/>
  <c r="AQ494" i="38"/>
  <c r="AE491" i="38"/>
  <c r="AM494" i="38"/>
  <c r="AI492" i="38"/>
  <c r="AI491" i="38"/>
  <c r="AE495" i="38"/>
  <c r="AQ490" i="38"/>
  <c r="AE492" i="38"/>
  <c r="AI494" i="38"/>
  <c r="AM490" i="38"/>
  <c r="AQ492" i="38"/>
  <c r="AE494" i="38"/>
  <c r="AI497" i="38"/>
  <c r="AE496" i="38"/>
  <c r="AQ495" i="38"/>
  <c r="AM496" i="38"/>
  <c r="AM497" i="38"/>
  <c r="AM495" i="38"/>
  <c r="AI496" i="38"/>
  <c r="AE497" i="38"/>
  <c r="AM487" i="38"/>
  <c r="AQ486" i="38"/>
  <c r="AQ497" i="38"/>
  <c r="AE486" i="38"/>
  <c r="AM486" i="38"/>
  <c r="AI486" i="38"/>
  <c r="AQ487" i="38"/>
  <c r="AI487" i="38"/>
  <c r="AM479" i="38"/>
  <c r="AE481" i="38"/>
  <c r="AI470" i="38"/>
  <c r="AM471" i="38"/>
  <c r="AM475" i="38"/>
  <c r="AE487" i="38"/>
  <c r="AQ479" i="38"/>
  <c r="AM470" i="38"/>
  <c r="AQ471" i="38"/>
  <c r="AI473" i="38"/>
  <c r="AM474" i="38"/>
  <c r="AQ475" i="38"/>
  <c r="AI476" i="38"/>
  <c r="AI479" i="38"/>
  <c r="AE470" i="38"/>
  <c r="AI471" i="38"/>
  <c r="AI475" i="38"/>
  <c r="AE476" i="38"/>
  <c r="AQ477" i="38"/>
  <c r="AE479" i="38"/>
  <c r="AQ470" i="38"/>
  <c r="AE471" i="38"/>
  <c r="AQ472" i="38"/>
  <c r="AM473" i="38"/>
  <c r="AQ474" i="38"/>
  <c r="AE475" i="38"/>
  <c r="AI480" i="38"/>
  <c r="AQ478" i="38"/>
  <c r="AE472" i="38"/>
  <c r="AQ473" i="38"/>
  <c r="AE474" i="38"/>
  <c r="AE477" i="38"/>
  <c r="AQ476" i="38"/>
  <c r="AM477" i="38"/>
  <c r="AM472" i="38"/>
  <c r="AQ483" i="38"/>
  <c r="AE478" i="38"/>
  <c r="AQ481" i="38"/>
  <c r="AI472" i="38"/>
  <c r="AE473" i="38"/>
  <c r="AI474" i="38"/>
  <c r="AM476" i="38"/>
  <c r="AI477" i="38"/>
  <c r="AE480" i="38"/>
  <c r="AM478" i="38"/>
  <c r="AQ480" i="38"/>
  <c r="AM481" i="38"/>
  <c r="AM484" i="38"/>
  <c r="AE483" i="38"/>
  <c r="AI478" i="38"/>
  <c r="AM480" i="38"/>
  <c r="AI481" i="38"/>
  <c r="AQ482" i="38"/>
  <c r="AM482" i="38"/>
  <c r="AM483" i="38"/>
  <c r="AQ484" i="38"/>
  <c r="AE482" i="38"/>
  <c r="AI482" i="38"/>
  <c r="AI483" i="38"/>
  <c r="AI484" i="38"/>
  <c r="AQ460" i="38"/>
  <c r="AM468" i="38"/>
  <c r="AE484" i="38"/>
  <c r="AE460" i="38"/>
  <c r="AQ468" i="38"/>
  <c r="AM460" i="38"/>
  <c r="AI468" i="38"/>
  <c r="AI460" i="38"/>
  <c r="AE468" i="38"/>
  <c r="AE463" i="38"/>
  <c r="AQ464" i="38"/>
  <c r="AM461" i="38"/>
  <c r="AI462" i="38"/>
  <c r="AI461" i="38"/>
  <c r="AE462" i="38"/>
  <c r="AE461" i="38"/>
  <c r="AQ462" i="38"/>
  <c r="AI465" i="38"/>
  <c r="AQ463" i="38"/>
  <c r="AI463" i="38"/>
  <c r="AM463" i="38"/>
  <c r="AQ461" i="38"/>
  <c r="AM462" i="38"/>
  <c r="AM464" i="38"/>
  <c r="AE465" i="38"/>
  <c r="AI464" i="38"/>
  <c r="AM400" i="38"/>
  <c r="AE464" i="38"/>
  <c r="AQ402" i="38"/>
  <c r="AM465" i="38"/>
  <c r="AQ465" i="38"/>
  <c r="AI414" i="38"/>
  <c r="AQ400" i="38"/>
  <c r="AM453" i="38"/>
  <c r="AQ456" i="38"/>
  <c r="AI400" i="38"/>
  <c r="AE400" i="38"/>
  <c r="AQ401" i="38"/>
  <c r="AQ453" i="38"/>
  <c r="AE456" i="38"/>
  <c r="AM456" i="38"/>
  <c r="AI456" i="38"/>
  <c r="AI435" i="38"/>
  <c r="AM401" i="38"/>
  <c r="AM402" i="38"/>
  <c r="AI450" i="38"/>
  <c r="AI430" i="38"/>
  <c r="AQ432" i="38"/>
  <c r="AI434" i="38"/>
  <c r="AQ414" i="38"/>
  <c r="AI401" i="38"/>
  <c r="AI402" i="38"/>
  <c r="AI453" i="38"/>
  <c r="AM414" i="38"/>
  <c r="AE401" i="38"/>
  <c r="AE402" i="38"/>
  <c r="AE453" i="38"/>
  <c r="AE434" i="38"/>
  <c r="AI406" i="38"/>
  <c r="AI410" i="38"/>
  <c r="AM411" i="38"/>
  <c r="AI422" i="38"/>
  <c r="AI426" i="38"/>
  <c r="AE427" i="38"/>
  <c r="AQ428" i="38"/>
  <c r="AQ434" i="38"/>
  <c r="AI418" i="38"/>
  <c r="AM418" i="38"/>
  <c r="AM424" i="38"/>
  <c r="AQ425" i="38"/>
  <c r="AE426" i="38"/>
  <c r="AM428" i="38"/>
  <c r="AM434" i="38"/>
  <c r="AE436" i="38"/>
  <c r="AI437" i="38"/>
  <c r="AQ438" i="38"/>
  <c r="AM442" i="38"/>
  <c r="AM404" i="38"/>
  <c r="AI407" i="38"/>
  <c r="AQ408" i="38"/>
  <c r="AQ409" i="38"/>
  <c r="AQ418" i="38"/>
  <c r="AI421" i="38"/>
  <c r="AM422" i="38"/>
  <c r="AM426" i="38"/>
  <c r="AM405" i="38"/>
  <c r="AQ406" i="38"/>
  <c r="AQ410" i="38"/>
  <c r="AE447" i="38"/>
  <c r="AE431" i="38"/>
  <c r="AE433" i="38"/>
  <c r="AI442" i="38"/>
  <c r="AQ444" i="38"/>
  <c r="AI405" i="38"/>
  <c r="AM406" i="38"/>
  <c r="AM410" i="38"/>
  <c r="AM415" i="38"/>
  <c r="AQ423" i="38"/>
  <c r="AM448" i="38"/>
  <c r="AQ449" i="38"/>
  <c r="AE450" i="38"/>
  <c r="AQ429" i="38"/>
  <c r="AE430" i="38"/>
  <c r="AI415" i="38"/>
  <c r="AI417" i="38"/>
  <c r="AM419" i="38"/>
  <c r="AI420" i="38"/>
  <c r="AM421" i="38"/>
  <c r="AQ422" i="38"/>
  <c r="AI424" i="38"/>
  <c r="AM425" i="38"/>
  <c r="AQ426" i="38"/>
  <c r="AM450" i="38"/>
  <c r="AM430" i="38"/>
  <c r="AI431" i="38"/>
  <c r="AM435" i="38"/>
  <c r="AE438" i="38"/>
  <c r="AQ442" i="38"/>
  <c r="AQ404" i="38"/>
  <c r="AQ405" i="38"/>
  <c r="AM407" i="38"/>
  <c r="AE409" i="38"/>
  <c r="AQ411" i="38"/>
  <c r="AI412" i="38"/>
  <c r="AI413" i="38"/>
  <c r="AI416" i="38"/>
  <c r="AM417" i="38"/>
  <c r="AQ419" i="38"/>
  <c r="AM420" i="38"/>
  <c r="AQ421" i="38"/>
  <c r="AQ424" i="38"/>
  <c r="AE425" i="38"/>
  <c r="AI427" i="38"/>
  <c r="AE428" i="38"/>
  <c r="AQ445" i="38"/>
  <c r="AE446" i="38"/>
  <c r="AM438" i="38"/>
  <c r="AE443" i="38"/>
  <c r="AI404" i="38"/>
  <c r="AM408" i="38"/>
  <c r="AI411" i="38"/>
  <c r="AQ412" i="38"/>
  <c r="AQ413" i="38"/>
  <c r="AQ416" i="38"/>
  <c r="AI419" i="38"/>
  <c r="AM423" i="38"/>
  <c r="AQ427" i="38"/>
  <c r="AQ450" i="38"/>
  <c r="AQ430" i="38"/>
  <c r="AI438" i="38"/>
  <c r="AQ439" i="38"/>
  <c r="AM440" i="38"/>
  <c r="AQ441" i="38"/>
  <c r="AE442" i="38"/>
  <c r="AQ407" i="38"/>
  <c r="AI408" i="38"/>
  <c r="AI409" i="38"/>
  <c r="AM412" i="38"/>
  <c r="AM413" i="38"/>
  <c r="AQ415" i="38"/>
  <c r="AM416" i="38"/>
  <c r="AQ417" i="38"/>
  <c r="AQ420" i="38"/>
  <c r="AI423" i="38"/>
  <c r="AI425" i="38"/>
  <c r="AM427" i="38"/>
  <c r="AI428" i="38"/>
  <c r="AI446" i="38"/>
  <c r="AQ448" i="38"/>
  <c r="AE449" i="38"/>
  <c r="AQ452" i="38"/>
  <c r="AE429" i="38"/>
  <c r="AE432"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AI451" i="38"/>
  <c r="AE452" i="38"/>
  <c r="AI429" i="38"/>
  <c r="AM431" i="38"/>
  <c r="AI432" i="38"/>
  <c r="AM433" i="38"/>
  <c r="AQ435" i="38"/>
  <c r="AM436" i="38"/>
  <c r="AQ437" i="38"/>
  <c r="AE439" i="38"/>
  <c r="AQ440" i="38"/>
  <c r="AE441" i="38"/>
  <c r="AI443" i="38"/>
  <c r="AE444" i="38"/>
  <c r="AQ447" i="38"/>
  <c r="AE451" i="38"/>
  <c r="AI445" i="38"/>
  <c r="AM447" i="38"/>
  <c r="AI448" i="38"/>
  <c r="AM449" i="38"/>
  <c r="AQ451" i="38"/>
  <c r="AM452" i="38"/>
  <c r="AE445" i="38"/>
  <c r="AI447" i="38"/>
  <c r="AE448" i="38"/>
  <c r="AI449" i="38"/>
  <c r="AM451" i="38"/>
  <c r="AI452" i="38"/>
  <c r="AQ455" i="38"/>
  <c r="AE372" i="38"/>
  <c r="AE455" i="38"/>
  <c r="AM454" i="38"/>
  <c r="AM455" i="38"/>
  <c r="AQ454" i="38"/>
  <c r="AE454" i="38"/>
  <c r="AI454" i="38"/>
  <c r="AI455" i="38"/>
  <c r="AI396" i="38"/>
  <c r="AE396" i="38"/>
  <c r="AM394" i="38"/>
  <c r="AQ396" i="38"/>
  <c r="AM396" i="38"/>
  <c r="AQ384" i="38"/>
  <c r="AE393" i="38"/>
  <c r="AQ394" i="38"/>
  <c r="AE384" i="38"/>
  <c r="AI391" i="38"/>
  <c r="AI393" i="38"/>
  <c r="AE394" i="38"/>
  <c r="AQ393" i="38"/>
  <c r="AM393" i="38"/>
  <c r="AI394" i="38"/>
  <c r="AM388" i="38"/>
  <c r="AM384" i="38"/>
  <c r="AQ386" i="38"/>
  <c r="AI392" i="38"/>
  <c r="AI384" i="38"/>
  <c r="AM391" i="38"/>
  <c r="AE392" i="38"/>
  <c r="AQ392" i="38"/>
  <c r="AM392" i="38"/>
  <c r="AE391" i="38"/>
  <c r="AQ391" i="38"/>
  <c r="AI372" i="38"/>
  <c r="AB383" i="38"/>
  <c r="AG383" i="38"/>
  <c r="AM386" i="38"/>
  <c r="AC383" i="38"/>
  <c r="AH383" i="38"/>
  <c r="AQ385" i="38"/>
  <c r="AQ372" i="38"/>
  <c r="AD383" i="38"/>
  <c r="AO383" i="38"/>
  <c r="AI388" i="38"/>
  <c r="AI385" i="38"/>
  <c r="AK383" i="38"/>
  <c r="AP383" i="38"/>
  <c r="AE385" i="38"/>
  <c r="AN383" i="38"/>
  <c r="AQ388" i="38"/>
  <c r="AE388" i="38"/>
  <c r="AF383" i="38"/>
  <c r="AQ387" i="38"/>
  <c r="AI386" i="38"/>
  <c r="AI368" i="38"/>
  <c r="AE369" i="38"/>
  <c r="AE371" i="38"/>
  <c r="AE375" i="38"/>
  <c r="AQ376" i="38"/>
  <c r="AQ378" i="38"/>
  <c r="AE347" i="38"/>
  <c r="AI387" i="38"/>
  <c r="AE386" i="38"/>
  <c r="AQ367" i="38"/>
  <c r="AE368" i="38"/>
  <c r="AQ371" i="38"/>
  <c r="AM364" i="38"/>
  <c r="AI356" i="38"/>
  <c r="AQ358" i="38"/>
  <c r="AQ360" i="38"/>
  <c r="AQ362" i="38"/>
  <c r="AI360" i="38"/>
  <c r="AM356" i="38"/>
  <c r="AE360" i="38"/>
  <c r="AI361" i="38"/>
  <c r="AE362" i="38"/>
  <c r="AM348" i="38"/>
  <c r="AM352" i="38"/>
  <c r="AI348" i="38"/>
  <c r="AI352" i="38"/>
  <c r="AQ353" i="38"/>
  <c r="AM354" i="38"/>
  <c r="AE356" i="38"/>
  <c r="AM358" i="38"/>
  <c r="AQ359" i="38"/>
  <c r="AI347" i="38"/>
  <c r="AM349" i="38"/>
  <c r="AM351" i="38"/>
  <c r="AM355" i="38"/>
  <c r="AQ356" i="38"/>
  <c r="AM376" i="38"/>
  <c r="AI350" i="38"/>
  <c r="AM353" i="38"/>
  <c r="AE361" i="38"/>
  <c r="AQ368" i="38"/>
  <c r="AI376" i="38"/>
  <c r="AQ347" i="38"/>
  <c r="AE351" i="38"/>
  <c r="AI353" i="38"/>
  <c r="AE354" i="38"/>
  <c r="AI355" i="38"/>
  <c r="AI358" i="38"/>
  <c r="AM359" i="38"/>
  <c r="AQ361" i="38"/>
  <c r="AI364" i="38"/>
  <c r="AQ365" i="38"/>
  <c r="AQ366" i="38"/>
  <c r="AQ380" i="38"/>
  <c r="AM363" i="38"/>
  <c r="AM367" i="38"/>
  <c r="AI363" i="38"/>
  <c r="AQ364" i="38"/>
  <c r="AM368" i="38"/>
  <c r="AI373" i="38"/>
  <c r="AI374" i="38"/>
  <c r="AI375" i="38"/>
  <c r="AE376" i="38"/>
  <c r="AI378" i="38"/>
  <c r="AM347" i="38"/>
  <c r="AQ349" i="38"/>
  <c r="AE353" i="38"/>
  <c r="AQ354" i="38"/>
  <c r="AE355" i="38"/>
  <c r="AE358" i="38"/>
  <c r="AI359" i="38"/>
  <c r="AM361" i="38"/>
  <c r="AI362" i="38"/>
  <c r="AM365" i="38"/>
  <c r="AM366" i="38"/>
  <c r="AQ369" i="38"/>
  <c r="AQ370" i="38"/>
  <c r="AE373" i="38"/>
  <c r="AE374" i="38"/>
  <c r="AI377" i="38"/>
  <c r="AI380" i="38"/>
  <c r="AQ382" i="38"/>
  <c r="AE363" i="38"/>
  <c r="AI365" i="38"/>
  <c r="AI366" i="38"/>
  <c r="AI367" i="38"/>
  <c r="AM369" i="38"/>
  <c r="AM370" i="38"/>
  <c r="AM371" i="38"/>
  <c r="AQ373" i="38"/>
  <c r="AQ374" i="38"/>
  <c r="AQ375" i="38"/>
  <c r="AE377" i="38"/>
  <c r="AM382" i="38"/>
  <c r="AQ363" i="38"/>
  <c r="AE365" i="38"/>
  <c r="AE367" i="38"/>
  <c r="AI369" i="38"/>
  <c r="AI370" i="38"/>
  <c r="AI371" i="38"/>
  <c r="AM373" i="38"/>
  <c r="AM374" i="38"/>
  <c r="AM375" i="38"/>
  <c r="AQ377" i="38"/>
  <c r="AM378" i="38"/>
  <c r="AQ381" i="38"/>
  <c r="AI379" i="38"/>
  <c r="AM381" i="38"/>
  <c r="AI381" i="38"/>
  <c r="AE382" i="38"/>
  <c r="AQ342" i="38"/>
  <c r="AE342" i="38"/>
  <c r="AI340" i="38"/>
  <c r="AI343" i="38"/>
  <c r="AI337" i="38"/>
  <c r="AQ340" i="38"/>
  <c r="AM337" i="38"/>
  <c r="AI336" i="38"/>
  <c r="AQ336" i="38"/>
  <c r="AI334" i="38"/>
  <c r="AQ331" i="38"/>
  <c r="AQ332" i="38"/>
  <c r="AQ333" i="38"/>
  <c r="AM332" i="38"/>
  <c r="AI333" i="38"/>
  <c r="AE333" i="38"/>
  <c r="AQ315" i="38"/>
  <c r="AE316" i="38"/>
  <c r="AI317" i="38"/>
  <c r="AQ318" i="38"/>
  <c r="AM321" i="38"/>
  <c r="AQ317" i="38"/>
  <c r="AE314" i="38"/>
  <c r="AM316" i="38"/>
  <c r="AE319" i="38"/>
  <c r="AI321" i="38"/>
  <c r="AI314" i="38"/>
  <c r="AM314" i="38"/>
  <c r="AM315" i="38"/>
  <c r="AQ316" i="38"/>
  <c r="AI319" i="38"/>
  <c r="AI320" i="38"/>
  <c r="AI326" i="38"/>
  <c r="AE320" i="38"/>
  <c r="AI322" i="38"/>
  <c r="AQ320" i="38"/>
  <c r="AQ323" i="38"/>
  <c r="AQ324" i="38"/>
  <c r="AI325" i="38"/>
  <c r="AE290" i="38"/>
  <c r="AE326" i="38"/>
  <c r="AQ270" i="38"/>
  <c r="AQ279" i="38"/>
  <c r="AM289" i="38"/>
  <c r="AE275" i="38"/>
  <c r="AE283" i="38"/>
  <c r="AQ300" i="38"/>
  <c r="AM275" i="38"/>
  <c r="AQ284" i="38"/>
  <c r="AQ290" i="38"/>
  <c r="AQ294" i="38"/>
  <c r="AI271" i="38"/>
  <c r="AI275" i="38"/>
  <c r="AI279" i="38"/>
  <c r="AI283" i="38"/>
  <c r="AM298" i="38"/>
  <c r="AQ274" i="38"/>
  <c r="AQ278" i="38"/>
  <c r="AQ282" i="38"/>
  <c r="AE269" i="38"/>
  <c r="AQ272" i="38"/>
  <c r="AM274" i="38"/>
  <c r="AQ276" i="38"/>
  <c r="AE277" i="38"/>
  <c r="AQ280" i="38"/>
  <c r="AM282" i="38"/>
  <c r="AI270" i="38"/>
  <c r="AE286" i="38"/>
  <c r="AM294" i="38"/>
  <c r="AM297" i="38"/>
  <c r="AQ286" i="38"/>
  <c r="AE291" i="38"/>
  <c r="AI297" i="38"/>
  <c r="AQ298" i="38"/>
  <c r="AE302" i="38"/>
  <c r="AI310" i="38"/>
  <c r="AI269" i="38"/>
  <c r="AI273" i="38"/>
  <c r="AI277" i="38"/>
  <c r="AI281" i="38"/>
  <c r="AI285" i="38"/>
  <c r="AQ288" i="38"/>
  <c r="AI291" i="38"/>
  <c r="AI293" i="38"/>
  <c r="AM296" i="38"/>
  <c r="AQ296" i="38"/>
  <c r="AQ297" i="38"/>
  <c r="AI299" i="38"/>
  <c r="AQ285" i="38"/>
  <c r="AI287" i="38"/>
  <c r="AI289" i="38"/>
  <c r="AQ292" i="38"/>
  <c r="AQ293" i="38"/>
  <c r="AI295" i="38"/>
  <c r="AE287" i="38"/>
  <c r="AM291" i="38"/>
  <c r="AE295" i="38"/>
  <c r="AE272" i="38"/>
  <c r="AE280" i="38"/>
  <c r="AE292" i="38"/>
  <c r="AE300" i="38"/>
  <c r="AI306" i="38"/>
  <c r="AM311" i="38"/>
  <c r="AM284" i="38"/>
  <c r="AQ273" i="38"/>
  <c r="AQ281" i="38"/>
  <c r="AI296" i="38"/>
  <c r="AM303" i="38"/>
  <c r="AI302" i="38"/>
  <c r="AF260" i="38"/>
  <c r="AK260" i="38"/>
  <c r="AP260" i="38"/>
  <c r="AI266" i="38"/>
  <c r="AJ260" i="38"/>
  <c r="AC260" i="38"/>
  <c r="AN260" i="38"/>
  <c r="AH260" i="38"/>
  <c r="AE266" i="38"/>
  <c r="AQ263" i="38"/>
  <c r="AM263" i="38"/>
  <c r="AI264" i="38"/>
  <c r="AQ265" i="38"/>
  <c r="F231" i="38"/>
  <c r="J231" i="38" s="1"/>
  <c r="AQ231" i="38"/>
  <c r="AM231" i="38"/>
  <c r="AI251" i="38"/>
  <c r="AE253" i="38"/>
  <c r="AQ246" i="38"/>
  <c r="AQ258" i="38"/>
  <c r="AI256" i="38"/>
  <c r="AI249" i="38"/>
  <c r="AQ245" i="38"/>
  <c r="AI254" i="38"/>
  <c r="AI257" i="38"/>
  <c r="AQ255" i="38"/>
  <c r="AF235" i="38"/>
  <c r="AK235" i="38"/>
  <c r="AP235" i="38"/>
  <c r="AC235" i="38"/>
  <c r="AH235" i="38"/>
  <c r="AN235" i="38"/>
  <c r="AE236" i="38"/>
  <c r="AQ239" i="38"/>
  <c r="AM241" i="38"/>
  <c r="AI239" i="38"/>
  <c r="F225" i="38"/>
  <c r="J225" i="38" s="1"/>
  <c r="AM229" i="38"/>
  <c r="AM230" i="38"/>
  <c r="F228" i="38"/>
  <c r="AM215" i="38"/>
  <c r="F220" i="38"/>
  <c r="J220" i="38" s="1"/>
  <c r="AE215" i="38"/>
  <c r="AM217" i="38"/>
  <c r="AE217" i="38"/>
  <c r="AE218" i="38"/>
  <c r="F219" i="38"/>
  <c r="AM219" i="38"/>
  <c r="AI208" i="38"/>
  <c r="F212" i="38"/>
  <c r="J212" i="38" s="1"/>
  <c r="AM212" i="38"/>
  <c r="F201" i="38"/>
  <c r="J201" i="38" s="1"/>
  <c r="AQ204" i="38"/>
  <c r="AI203" i="38"/>
  <c r="AE202" i="38"/>
  <c r="AE193" i="38"/>
  <c r="F194" i="38"/>
  <c r="J194" i="38" s="1"/>
  <c r="AQ195" i="38"/>
  <c r="AI195" i="38"/>
  <c r="AQ197" i="38"/>
  <c r="F182" i="38"/>
  <c r="H182" i="38" s="1"/>
  <c r="AM170" i="38"/>
  <c r="F176" i="38"/>
  <c r="AM174" i="38"/>
  <c r="AI181" i="38"/>
  <c r="F189" i="38"/>
  <c r="H189" i="38" s="1"/>
  <c r="AI184" i="38"/>
  <c r="F187" i="38"/>
  <c r="J187" i="38" s="1"/>
  <c r="AQ182" i="38"/>
  <c r="AE173" i="38"/>
  <c r="F174" i="38"/>
  <c r="J174" i="38" s="1"/>
  <c r="AI171" i="38"/>
  <c r="F172" i="38"/>
  <c r="H172" i="38" s="1"/>
  <c r="AQ171" i="38"/>
  <c r="AI178" i="38"/>
  <c r="AQ167" i="38"/>
  <c r="F168" i="38"/>
  <c r="AQ169" i="38"/>
  <c r="F153" i="38"/>
  <c r="J153" i="38" s="1"/>
  <c r="AI156" i="38"/>
  <c r="F144" i="38"/>
  <c r="J144" i="38" s="1"/>
  <c r="F120" i="38"/>
  <c r="F147" i="38"/>
  <c r="J147" i="38" s="1"/>
  <c r="F124" i="38"/>
  <c r="F126" i="38"/>
  <c r="H126" i="38" s="1"/>
  <c r="F122" i="38"/>
  <c r="F130" i="38"/>
  <c r="J130" i="38" s="1"/>
  <c r="F128" i="38"/>
  <c r="H128" i="38" s="1"/>
  <c r="F114" i="38"/>
  <c r="J114" i="38" s="1"/>
  <c r="F116" i="38"/>
  <c r="H116" i="38" s="1"/>
  <c r="F98" i="38"/>
  <c r="F104" i="38"/>
  <c r="H104" i="38" s="1"/>
  <c r="F100" i="38"/>
  <c r="J100" i="38" s="1"/>
  <c r="F102" i="38"/>
  <c r="H102" i="38" s="1"/>
  <c r="F91" i="38"/>
  <c r="J91" i="38" s="1"/>
  <c r="F93" i="38"/>
  <c r="H93" i="38" s="1"/>
  <c r="F86" i="38"/>
  <c r="J86" i="38" s="1"/>
  <c r="F74" i="38"/>
  <c r="F80" i="38"/>
  <c r="J80" i="38" s="1"/>
  <c r="F68" i="38"/>
  <c r="H68" i="38" s="1"/>
  <c r="F56" i="38"/>
  <c r="J56" i="38" s="1"/>
  <c r="F52" i="38"/>
  <c r="F19"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D542" i="38"/>
  <c r="AP528" i="38"/>
  <c r="AP527" i="38" s="1"/>
  <c r="AO528" i="38"/>
  <c r="AO527" i="38" s="1"/>
  <c r="AN528" i="38"/>
  <c r="AN527" i="38" s="1"/>
  <c r="AL528" i="38"/>
  <c r="AL527" i="38" s="1"/>
  <c r="AK528" i="38"/>
  <c r="AK527" i="38" s="1"/>
  <c r="AJ528" i="38"/>
  <c r="AJ527" i="38" s="1"/>
  <c r="AH528" i="38"/>
  <c r="AH527" i="38" s="1"/>
  <c r="AG528" i="38"/>
  <c r="AG527" i="38" s="1"/>
  <c r="AF528" i="38"/>
  <c r="AF527" i="38" s="1"/>
  <c r="AD528" i="38"/>
  <c r="AD527" i="38" s="1"/>
  <c r="AC528" i="38"/>
  <c r="AC527" i="38" s="1"/>
  <c r="AB528" i="38"/>
  <c r="AB527" i="38" s="1"/>
  <c r="E528" i="38"/>
  <c r="D528" i="38"/>
  <c r="AP509" i="38"/>
  <c r="AO509" i="38"/>
  <c r="AN509" i="38"/>
  <c r="AL509" i="38"/>
  <c r="AK509" i="38"/>
  <c r="AJ509" i="38"/>
  <c r="AH509" i="38"/>
  <c r="AG509" i="38"/>
  <c r="AF509" i="38"/>
  <c r="AD509" i="38"/>
  <c r="AC509" i="38"/>
  <c r="AB509" i="38"/>
  <c r="AP501" i="38"/>
  <c r="AP500" i="38" s="1"/>
  <c r="AO501" i="38"/>
  <c r="AO500" i="38" s="1"/>
  <c r="AN501" i="38"/>
  <c r="AN500" i="38" s="1"/>
  <c r="AL501" i="38"/>
  <c r="AL500" i="38" s="1"/>
  <c r="AK501" i="38"/>
  <c r="AK500" i="38" s="1"/>
  <c r="AJ501" i="38"/>
  <c r="AJ500" i="38" s="1"/>
  <c r="AH501" i="38"/>
  <c r="AH500" i="38" s="1"/>
  <c r="AG501" i="38"/>
  <c r="AG500" i="38" s="1"/>
  <c r="AF501" i="38"/>
  <c r="AF500" i="38" s="1"/>
  <c r="AD501" i="38"/>
  <c r="AD500" i="38" s="1"/>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D498" i="38"/>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D488" i="38"/>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D469" i="38"/>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E466" i="38"/>
  <c r="D466" i="38"/>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P346" i="38"/>
  <c r="AO346" i="38"/>
  <c r="AN346" i="38"/>
  <c r="AN345" i="38" s="1"/>
  <c r="AL346" i="38"/>
  <c r="AL345" i="38" s="1"/>
  <c r="AK346" i="38"/>
  <c r="AK345" i="38" s="1"/>
  <c r="AJ346" i="38"/>
  <c r="AH346" i="38"/>
  <c r="AH345" i="38" s="1"/>
  <c r="AG346" i="38"/>
  <c r="AG345" i="38" s="1"/>
  <c r="AF346" i="38"/>
  <c r="AF345" i="38" s="1"/>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P312" i="38" s="1"/>
  <c r="AO313" i="38"/>
  <c r="AO312" i="38" s="1"/>
  <c r="AN313" i="38"/>
  <c r="AN312" i="38" s="1"/>
  <c r="AL313" i="38"/>
  <c r="AL312" i="38" s="1"/>
  <c r="AK313" i="38"/>
  <c r="AK312" i="38" s="1"/>
  <c r="AJ313" i="38"/>
  <c r="AJ312" i="38" s="1"/>
  <c r="AH313" i="38"/>
  <c r="AH312" i="38" s="1"/>
  <c r="AG313" i="38"/>
  <c r="AG312" i="38" s="1"/>
  <c r="AF313" i="38"/>
  <c r="AF312" i="38" s="1"/>
  <c r="AD313" i="38"/>
  <c r="AC313" i="38"/>
  <c r="AB313" i="38"/>
  <c r="E313" i="38"/>
  <c r="D313" i="38"/>
  <c r="AP268" i="38"/>
  <c r="AP267" i="38" s="1"/>
  <c r="AO268" i="38"/>
  <c r="AO267" i="38" s="1"/>
  <c r="AN268" i="38"/>
  <c r="AN267" i="38" s="1"/>
  <c r="AL268" i="38"/>
  <c r="AL267" i="38" s="1"/>
  <c r="AK268" i="38"/>
  <c r="AK267" i="38" s="1"/>
  <c r="AJ268" i="38"/>
  <c r="AJ267" i="38" s="1"/>
  <c r="AH268" i="38"/>
  <c r="AH267" i="38" s="1"/>
  <c r="AG268" i="38"/>
  <c r="AG267" i="38" s="1"/>
  <c r="AF268" i="38"/>
  <c r="AD268" i="38"/>
  <c r="AD267" i="38" s="1"/>
  <c r="AC268" i="38"/>
  <c r="AB268" i="38"/>
  <c r="AB267" i="38" s="1"/>
  <c r="E268" i="38"/>
  <c r="D268" i="38"/>
  <c r="AP244" i="38"/>
  <c r="AP243" i="38" s="1"/>
  <c r="AO244" i="38"/>
  <c r="AN244" i="38"/>
  <c r="AL244" i="38"/>
  <c r="AK244" i="38"/>
  <c r="AJ244" i="38"/>
  <c r="AH244" i="38"/>
  <c r="AG244" i="38"/>
  <c r="AF244" i="38"/>
  <c r="AD244" i="38"/>
  <c r="AB244" i="38"/>
  <c r="E244" i="38"/>
  <c r="AP224" i="38"/>
  <c r="AO224" i="38"/>
  <c r="AN224" i="38"/>
  <c r="AL224" i="38"/>
  <c r="AL223" i="38" s="1"/>
  <c r="AK224" i="38"/>
  <c r="AJ224" i="38"/>
  <c r="AH224" i="38"/>
  <c r="AG224" i="38"/>
  <c r="AF224" i="38"/>
  <c r="AD224" i="38"/>
  <c r="AB224" i="38"/>
  <c r="E224" i="38"/>
  <c r="E223" i="38" s="1"/>
  <c r="AP206" i="38"/>
  <c r="AO206" i="38"/>
  <c r="AN206" i="38"/>
  <c r="AL206" i="38"/>
  <c r="AK206" i="38"/>
  <c r="AJ206" i="38"/>
  <c r="AH206" i="38"/>
  <c r="AG206" i="38"/>
  <c r="AF206" i="38"/>
  <c r="AD206" i="38"/>
  <c r="AC206" i="38"/>
  <c r="AB206" i="38"/>
  <c r="AP200" i="38"/>
  <c r="AO200" i="38"/>
  <c r="AO199" i="38" s="1"/>
  <c r="AN200" i="38"/>
  <c r="AL200" i="38"/>
  <c r="AK200" i="38"/>
  <c r="AJ200" i="38"/>
  <c r="AJ199" i="38" s="1"/>
  <c r="AH200" i="38"/>
  <c r="AG200" i="38"/>
  <c r="AF200" i="38"/>
  <c r="AD200" i="38"/>
  <c r="AD199" i="38" s="1"/>
  <c r="E200" i="38"/>
  <c r="E199" i="38" s="1"/>
  <c r="AP198" i="38"/>
  <c r="AP191" i="38" s="1"/>
  <c r="AO198" i="38"/>
  <c r="AN198" i="38"/>
  <c r="AL198" i="38"/>
  <c r="AL191" i="38" s="1"/>
  <c r="AK198" i="38"/>
  <c r="AK191" i="38" s="1"/>
  <c r="AJ198" i="38"/>
  <c r="AH198" i="38"/>
  <c r="AG198" i="38"/>
  <c r="AG191" i="38" s="1"/>
  <c r="AF198" i="38"/>
  <c r="AF191" i="38" s="1"/>
  <c r="AD198" i="38"/>
  <c r="AC198" i="38"/>
  <c r="AB198" i="38"/>
  <c r="AB191" i="38" s="1"/>
  <c r="AP221" i="38"/>
  <c r="AO221" i="38"/>
  <c r="AO214" i="38" s="1"/>
  <c r="AN221" i="38"/>
  <c r="AQ221" i="38" s="1"/>
  <c r="AL221" i="38"/>
  <c r="AL214" i="38" s="1"/>
  <c r="AK221" i="38"/>
  <c r="AJ221" i="38"/>
  <c r="AH221" i="38"/>
  <c r="AG221" i="38"/>
  <c r="AG214" i="38" s="1"/>
  <c r="AF221" i="38"/>
  <c r="AD221" i="38"/>
  <c r="AD214" i="38" s="1"/>
  <c r="AC221" i="38"/>
  <c r="AB221" i="38"/>
  <c r="AB214" i="38" s="1"/>
  <c r="AP213" i="38"/>
  <c r="AO213" i="38"/>
  <c r="AN213" i="38"/>
  <c r="AL213" i="38"/>
  <c r="AL207" i="38" s="1"/>
  <c r="AK213" i="38"/>
  <c r="AJ213" i="38"/>
  <c r="AH213" i="38"/>
  <c r="AG213" i="38"/>
  <c r="AG207" i="38" s="1"/>
  <c r="AF213" i="38"/>
  <c r="AD213" i="38"/>
  <c r="AC213" i="38"/>
  <c r="AB213" i="38"/>
  <c r="AB207" i="38" s="1"/>
  <c r="AP165" i="38"/>
  <c r="AO165" i="38"/>
  <c r="AN165" i="38"/>
  <c r="AL165" i="38"/>
  <c r="AK165" i="38"/>
  <c r="AJ165" i="38"/>
  <c r="AH165" i="38"/>
  <c r="AG165" i="38"/>
  <c r="AF165" i="38"/>
  <c r="AD165" i="38"/>
  <c r="AB165" i="38"/>
  <c r="AB164" i="38" s="1"/>
  <c r="E165" i="38"/>
  <c r="AP163" i="38"/>
  <c r="AO163" i="38"/>
  <c r="AN163" i="38"/>
  <c r="AL163" i="38"/>
  <c r="AK163" i="38"/>
  <c r="AJ163" i="38"/>
  <c r="AH163" i="38"/>
  <c r="AG163" i="38"/>
  <c r="AF163" i="38"/>
  <c r="AD163" i="38"/>
  <c r="AC163" i="38"/>
  <c r="AB163" i="38"/>
  <c r="AP162" i="38"/>
  <c r="AO162" i="38"/>
  <c r="AN162" i="38"/>
  <c r="AQ162" i="38" s="1"/>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B134" i="38"/>
  <c r="D134" i="38"/>
  <c r="AP132" i="38"/>
  <c r="AO132" i="38"/>
  <c r="AN132" i="38"/>
  <c r="AL132" i="38"/>
  <c r="AK132" i="38"/>
  <c r="AJ132" i="38"/>
  <c r="AM132" i="38" s="1"/>
  <c r="AH132" i="38"/>
  <c r="AG132" i="38"/>
  <c r="AF132" i="38"/>
  <c r="AD132" i="38"/>
  <c r="AC132" i="38"/>
  <c r="AB132" i="38"/>
  <c r="AP131" i="38"/>
  <c r="AO131" i="38"/>
  <c r="AN131" i="38"/>
  <c r="AL131" i="38"/>
  <c r="AK131" i="38"/>
  <c r="AJ131" i="38"/>
  <c r="AH131" i="38"/>
  <c r="AG131" i="38"/>
  <c r="AF131" i="38"/>
  <c r="AD131" i="38"/>
  <c r="AC131" i="38"/>
  <c r="AB131" i="38"/>
  <c r="AP119" i="38"/>
  <c r="AP118" i="38" s="1"/>
  <c r="AO119" i="38"/>
  <c r="AN119" i="38"/>
  <c r="AN118" i="38" s="1"/>
  <c r="AL119" i="38"/>
  <c r="AK119" i="38"/>
  <c r="AK118" i="38" s="1"/>
  <c r="AJ119" i="38"/>
  <c r="AH119" i="38"/>
  <c r="AG119" i="38"/>
  <c r="AF119" i="38"/>
  <c r="AD119" i="38"/>
  <c r="AC119" i="38"/>
  <c r="AB119" i="38"/>
  <c r="E119" i="38"/>
  <c r="D119" i="38"/>
  <c r="D118" i="38" s="1"/>
  <c r="AP117" i="38"/>
  <c r="AP107" i="38" s="1"/>
  <c r="AO117" i="38"/>
  <c r="AN117" i="38"/>
  <c r="AN107" i="38" s="1"/>
  <c r="AL117" i="38"/>
  <c r="AK117" i="38"/>
  <c r="AK107" i="38" s="1"/>
  <c r="AJ117" i="38"/>
  <c r="AH117" i="38"/>
  <c r="AH107" i="38" s="1"/>
  <c r="AG117" i="38"/>
  <c r="AF117" i="38"/>
  <c r="AF107" i="38" s="1"/>
  <c r="AD117" i="38"/>
  <c r="AC117" i="38"/>
  <c r="AC107" i="38" s="1"/>
  <c r="AB11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F96" i="38" s="1"/>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P83" i="38" s="1"/>
  <c r="AO85" i="38"/>
  <c r="AN85" i="38"/>
  <c r="AN83" i="38" s="1"/>
  <c r="AL85" i="38"/>
  <c r="AK85" i="38"/>
  <c r="AK83" i="38" s="1"/>
  <c r="AJ85" i="38"/>
  <c r="AH85" i="38"/>
  <c r="AH83" i="38" s="1"/>
  <c r="AG85" i="38"/>
  <c r="AF85" i="38"/>
  <c r="AF83" i="38" s="1"/>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M46" i="38" s="1"/>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G133" i="38"/>
  <c r="G149" i="38"/>
  <c r="G164" i="38"/>
  <c r="G199" i="38"/>
  <c r="G190" i="38" s="1"/>
  <c r="I118" i="38"/>
  <c r="I133" i="38"/>
  <c r="I149" i="38"/>
  <c r="I164" i="38"/>
  <c r="I199" i="38"/>
  <c r="I190" i="38" s="1"/>
  <c r="I106" i="38" s="1"/>
  <c r="G223" i="38"/>
  <c r="G243" i="38"/>
  <c r="G267" i="38"/>
  <c r="G312" i="38"/>
  <c r="I223" i="38"/>
  <c r="I243" i="38"/>
  <c r="I267" i="38"/>
  <c r="I312" i="38"/>
  <c r="G328" i="38"/>
  <c r="G345" i="38"/>
  <c r="G389" i="38"/>
  <c r="I328" i="38"/>
  <c r="I345" i="38"/>
  <c r="I389" i="38"/>
  <c r="G398" i="38"/>
  <c r="G397" i="38"/>
  <c r="I398" i="38"/>
  <c r="G500" i="38"/>
  <c r="G499" i="38" s="1"/>
  <c r="I500" i="38"/>
  <c r="G527" i="38"/>
  <c r="G526" i="38" s="1"/>
  <c r="I527" i="38"/>
  <c r="I526" i="38" s="1"/>
  <c r="G13" i="38"/>
  <c r="I13" i="38"/>
  <c r="F198" i="38"/>
  <c r="J198" i="38" s="1"/>
  <c r="F62" i="38"/>
  <c r="J62" i="38" s="1"/>
  <c r="F162" i="38"/>
  <c r="J162" i="38" s="1"/>
  <c r="F88" i="38"/>
  <c r="J88" i="38" s="1"/>
  <c r="F132" i="38"/>
  <c r="J132" i="38" s="1"/>
  <c r="F54" i="38"/>
  <c r="J54" i="38" s="1"/>
  <c r="F221" i="38"/>
  <c r="H221" i="38" s="1"/>
  <c r="F234" i="38"/>
  <c r="J234" i="38" s="1"/>
  <c r="I499" i="38"/>
  <c r="I397" i="38"/>
  <c r="F206" i="38"/>
  <c r="J206" i="38" s="1"/>
  <c r="F213" i="38"/>
  <c r="I327" i="38"/>
  <c r="J55" i="8"/>
  <c r="J54" i="8"/>
  <c r="J53" i="8"/>
  <c r="J34" i="8"/>
  <c r="J33" i="8"/>
  <c r="J32" i="8"/>
  <c r="J37" i="8"/>
  <c r="J36" i="8"/>
  <c r="J35" i="8"/>
  <c r="J40" i="8"/>
  <c r="J39" i="8"/>
  <c r="J38" i="8"/>
  <c r="J43" i="8"/>
  <c r="J42" i="8"/>
  <c r="J41" i="8"/>
  <c r="J46" i="8"/>
  <c r="J45" i="8"/>
  <c r="J44" i="8"/>
  <c r="J49" i="8"/>
  <c r="J48" i="8"/>
  <c r="J47" i="8"/>
  <c r="J52" i="8"/>
  <c r="J51" i="8"/>
  <c r="J50" i="8"/>
  <c r="J25" i="8"/>
  <c r="J24" i="8"/>
  <c r="J23" i="8"/>
  <c r="J26" i="8"/>
  <c r="J27" i="8"/>
  <c r="J28" i="8"/>
  <c r="J31" i="8"/>
  <c r="J30" i="8"/>
  <c r="J29" i="8"/>
  <c r="J22" i="8"/>
  <c r="J21" i="8"/>
  <c r="J20" i="8"/>
  <c r="O21" i="44"/>
  <c r="N21" i="44"/>
  <c r="M21" i="44"/>
  <c r="L21" i="44"/>
  <c r="K21" i="44"/>
  <c r="J21" i="44"/>
  <c r="I21" i="44"/>
  <c r="H21" i="44"/>
  <c r="H27" i="23"/>
  <c r="I27" i="23"/>
  <c r="J27" i="23"/>
  <c r="K27" i="23"/>
  <c r="L27" i="23"/>
  <c r="M27" i="23"/>
  <c r="N27" i="23"/>
  <c r="O27" i="23"/>
  <c r="O36" i="33"/>
  <c r="N36" i="33"/>
  <c r="M36" i="33"/>
  <c r="L36" i="33"/>
  <c r="K36" i="33"/>
  <c r="J36" i="33"/>
  <c r="I36" i="33"/>
  <c r="H36" i="33"/>
  <c r="O43" i="30"/>
  <c r="N43" i="30"/>
  <c r="M43" i="30"/>
  <c r="L43" i="30"/>
  <c r="K43" i="30"/>
  <c r="J43" i="30"/>
  <c r="I43" i="30"/>
  <c r="H43" i="30"/>
  <c r="O21" i="29"/>
  <c r="N21" i="29"/>
  <c r="M21" i="29"/>
  <c r="L21" i="29"/>
  <c r="K21" i="29"/>
  <c r="J21" i="29"/>
  <c r="I21" i="29"/>
  <c r="H21" i="29"/>
  <c r="O28" i="28"/>
  <c r="N28" i="28"/>
  <c r="M28" i="28"/>
  <c r="L28" i="28"/>
  <c r="K28" i="28"/>
  <c r="J28" i="28"/>
  <c r="I28" i="28"/>
  <c r="H28" i="28"/>
  <c r="E15" i="38"/>
  <c r="AD64" i="38"/>
  <c r="D14" i="38"/>
  <c r="AB14" i="38"/>
  <c r="K26" i="7"/>
  <c r="O50" i="43"/>
  <c r="Q50" i="43"/>
  <c r="O49" i="43"/>
  <c r="O48" i="43"/>
  <c r="O47" i="43"/>
  <c r="O46" i="43"/>
  <c r="Q46" i="43" s="1"/>
  <c r="O45" i="43"/>
  <c r="O44" i="43"/>
  <c r="O43" i="43"/>
  <c r="O42" i="43"/>
  <c r="O41" i="43"/>
  <c r="P41" i="43" s="1"/>
  <c r="O40" i="43"/>
  <c r="O39" i="43"/>
  <c r="P39" i="43" s="1"/>
  <c r="O38" i="43"/>
  <c r="Q38" i="43" s="1"/>
  <c r="O37" i="43"/>
  <c r="O36" i="43"/>
  <c r="O35" i="43"/>
  <c r="P35" i="43" s="1"/>
  <c r="O34" i="43"/>
  <c r="O33" i="43"/>
  <c r="O32" i="43"/>
  <c r="O31" i="43"/>
  <c r="P31" i="43" s="1"/>
  <c r="O30" i="43"/>
  <c r="Q30" i="43" s="1"/>
  <c r="O29" i="43"/>
  <c r="O28" i="43"/>
  <c r="O27" i="43"/>
  <c r="O26" i="43"/>
  <c r="O25" i="43"/>
  <c r="O24" i="43"/>
  <c r="O23" i="43"/>
  <c r="O22" i="43"/>
  <c r="Q22" i="43" s="1"/>
  <c r="O21" i="43"/>
  <c r="P21" i="43" s="1"/>
  <c r="O20" i="43"/>
  <c r="O19" i="43"/>
  <c r="P19" i="43"/>
  <c r="O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D10" i="43" s="1"/>
  <c r="I23" i="42"/>
  <c r="F23" i="42"/>
  <c r="I22" i="42"/>
  <c r="F22" i="42"/>
  <c r="I21" i="42"/>
  <c r="F21" i="42"/>
  <c r="I20" i="42"/>
  <c r="F20" i="42"/>
  <c r="I19" i="42"/>
  <c r="F19" i="42"/>
  <c r="I18" i="42"/>
  <c r="F18" i="42"/>
  <c r="I17" i="42"/>
  <c r="F17" i="42"/>
  <c r="I16" i="42"/>
  <c r="F16" i="42"/>
  <c r="I15" i="42"/>
  <c r="F15" i="42"/>
  <c r="I14" i="42"/>
  <c r="F14" i="42"/>
  <c r="I38" i="40"/>
  <c r="F38" i="40"/>
  <c r="I37" i="40"/>
  <c r="F37" i="40"/>
  <c r="AC424" i="38" s="1"/>
  <c r="AE424" i="38" s="1"/>
  <c r="I36" i="40"/>
  <c r="F36" i="40"/>
  <c r="AC423" i="38" s="1"/>
  <c r="AE423" i="38" s="1"/>
  <c r="I35" i="40"/>
  <c r="F35" i="40"/>
  <c r="AC422" i="38" s="1"/>
  <c r="AE422" i="38" s="1"/>
  <c r="I34" i="40"/>
  <c r="F34" i="40"/>
  <c r="AC421" i="38" s="1"/>
  <c r="AE421" i="38" s="1"/>
  <c r="I33" i="40"/>
  <c r="F33" i="40"/>
  <c r="AC420" i="38" s="1"/>
  <c r="AE420" i="38" s="1"/>
  <c r="I32" i="40"/>
  <c r="F32" i="40"/>
  <c r="AC419" i="38" s="1"/>
  <c r="AE419" i="38" s="1"/>
  <c r="I31" i="40"/>
  <c r="F31" i="40"/>
  <c r="AC418" i="38" s="1"/>
  <c r="AE418" i="38" s="1"/>
  <c r="I30" i="40"/>
  <c r="F30" i="40"/>
  <c r="AC417" i="38"/>
  <c r="AE417" i="38" s="1"/>
  <c r="I29" i="40"/>
  <c r="F29" i="40"/>
  <c r="AC416" i="38" s="1"/>
  <c r="AE416" i="38" s="1"/>
  <c r="I28" i="40"/>
  <c r="F28" i="40"/>
  <c r="AC415" i="38" s="1"/>
  <c r="AE415" i="38" s="1"/>
  <c r="I27" i="40"/>
  <c r="F27" i="40"/>
  <c r="AC414" i="38" s="1"/>
  <c r="AE414" i="38" s="1"/>
  <c r="I26" i="40"/>
  <c r="F26" i="40"/>
  <c r="AC413" i="38" s="1"/>
  <c r="AE413" i="38" s="1"/>
  <c r="I25" i="40"/>
  <c r="F25" i="40"/>
  <c r="AC412" i="38" s="1"/>
  <c r="AE412" i="38" s="1"/>
  <c r="I24" i="40"/>
  <c r="F24" i="40"/>
  <c r="AC411" i="38" s="1"/>
  <c r="AE411" i="38" s="1"/>
  <c r="I23" i="40"/>
  <c r="F23" i="40"/>
  <c r="AC410" i="38" s="1"/>
  <c r="AE410" i="38" s="1"/>
  <c r="I22" i="40"/>
  <c r="F22" i="40"/>
  <c r="AL409" i="38"/>
  <c r="AM409" i="38" s="1"/>
  <c r="I21" i="40"/>
  <c r="F21" i="40"/>
  <c r="AC408" i="38" s="1"/>
  <c r="AE408" i="38" s="1"/>
  <c r="I20" i="40"/>
  <c r="F20" i="40"/>
  <c r="AC407" i="38" s="1"/>
  <c r="AE407" i="38" s="1"/>
  <c r="I19" i="40"/>
  <c r="F19" i="40"/>
  <c r="AC406" i="38" s="1"/>
  <c r="AE406" i="38" s="1"/>
  <c r="J18" i="40"/>
  <c r="I18" i="40"/>
  <c r="F18" i="40"/>
  <c r="AC405" i="38" s="1"/>
  <c r="AE405" i="38" s="1"/>
  <c r="I17" i="40"/>
  <c r="F17" i="40"/>
  <c r="D404" i="38"/>
  <c r="AB32" i="38"/>
  <c r="Q21" i="43"/>
  <c r="Q31" i="43"/>
  <c r="Q19" i="43"/>
  <c r="Q35" i="43"/>
  <c r="Q41" i="43"/>
  <c r="P50" i="43"/>
  <c r="P17" i="43"/>
  <c r="J30" i="10"/>
  <c r="J18" i="9"/>
  <c r="J26" i="9"/>
  <c r="Z14" i="38"/>
  <c r="Z34" i="38"/>
  <c r="Z413" i="38"/>
  <c r="Z396" i="38"/>
  <c r="Z53" i="38"/>
  <c r="Z501" i="38"/>
  <c r="Z460" i="38"/>
  <c r="Z247" i="38"/>
  <c r="Z73" i="38"/>
  <c r="Z359" i="38"/>
  <c r="Z440" i="38"/>
  <c r="Z511" i="38"/>
  <c r="Z132" i="38"/>
  <c r="Z311" i="38"/>
  <c r="Z486" i="38"/>
  <c r="Z153" i="38"/>
  <c r="Z367" i="38"/>
  <c r="Z515" i="38"/>
  <c r="Z171" i="38"/>
  <c r="Y418" i="38"/>
  <c r="Y309" i="38"/>
  <c r="Y82" i="38"/>
  <c r="Y430" i="38"/>
  <c r="Y548" i="38"/>
  <c r="Y471" i="38"/>
  <c r="Y316" i="38"/>
  <c r="Y181" i="38"/>
  <c r="Y209" i="38"/>
  <c r="Y468" i="38"/>
  <c r="Y318" i="38"/>
  <c r="Y192" i="38"/>
  <c r="Y307" i="38"/>
  <c r="Y552" i="38"/>
  <c r="Y413" i="38"/>
  <c r="Y554" i="38"/>
  <c r="Y530" i="38"/>
  <c r="Y282" i="38"/>
  <c r="Y275" i="38"/>
  <c r="Y303" i="38"/>
  <c r="Y177" i="38"/>
  <c r="Y323" i="38"/>
  <c r="Y65" i="38"/>
  <c r="Y236" i="38"/>
  <c r="Y234" i="38"/>
  <c r="Y26" i="38"/>
  <c r="Y266" i="38"/>
  <c r="Y367" i="38"/>
  <c r="Y382" i="38"/>
  <c r="Y492" i="38"/>
  <c r="Y102" i="38"/>
  <c r="Y120" i="38"/>
  <c r="Y463" i="38"/>
  <c r="Y462" i="38"/>
  <c r="Y380" i="38"/>
  <c r="Y405" i="38"/>
  <c r="Y142" i="38"/>
  <c r="Y438" i="38"/>
  <c r="Y159" i="38"/>
  <c r="Y150" i="38"/>
  <c r="Y412" i="38"/>
  <c r="Y122" i="38"/>
  <c r="Y344" i="38"/>
  <c r="Y362" i="38"/>
  <c r="Y211" i="38"/>
  <c r="Y155" i="38"/>
  <c r="Y101" i="38"/>
  <c r="Y446" i="38"/>
  <c r="Y377" i="38"/>
  <c r="Y565" i="38"/>
  <c r="Y493" i="38"/>
  <c r="Y216" i="38"/>
  <c r="Y510" i="38"/>
  <c r="Y370" i="38"/>
  <c r="Y240" i="38"/>
  <c r="Y545" i="38"/>
  <c r="Y36" i="38"/>
  <c r="Y249" i="38"/>
  <c r="Y167" i="38"/>
  <c r="Y490" i="38"/>
  <c r="Y502" i="38"/>
  <c r="Y79" i="38"/>
  <c r="Y168" i="38"/>
  <c r="Y409" i="38"/>
  <c r="Y91" i="38"/>
  <c r="Y394" i="38"/>
  <c r="Y37" i="38"/>
  <c r="Y474" i="38"/>
  <c r="Y420" i="38"/>
  <c r="Y161" i="38"/>
  <c r="Y544" i="38"/>
  <c r="Y393" i="38"/>
  <c r="Y384" i="38"/>
  <c r="Y472" i="38"/>
  <c r="Y419" i="38"/>
  <c r="Y41" i="38"/>
  <c r="Y244" i="38"/>
  <c r="Y166" i="38"/>
  <c r="Y115" i="38"/>
  <c r="Y117" i="38"/>
  <c r="Y52" i="38"/>
  <c r="Y61" i="38"/>
  <c r="Y399" i="38"/>
  <c r="Y272" i="38"/>
  <c r="Y35" i="38"/>
  <c r="F26" i="7"/>
  <c r="G26" i="7" s="1"/>
  <c r="Q28" i="28"/>
  <c r="I4" i="27" s="1"/>
  <c r="AC201" i="38"/>
  <c r="AE201" i="38" s="1"/>
  <c r="J25" i="7"/>
  <c r="G25" i="7"/>
  <c r="I30" i="10"/>
  <c r="I29" i="10"/>
  <c r="I28" i="10"/>
  <c r="I27" i="10"/>
  <c r="I26" i="10"/>
  <c r="I25" i="10"/>
  <c r="I24" i="10"/>
  <c r="I23" i="10"/>
  <c r="I22" i="10"/>
  <c r="I21" i="10"/>
  <c r="I20" i="10"/>
  <c r="I19" i="10"/>
  <c r="I18" i="10"/>
  <c r="I17" i="10"/>
  <c r="I17" i="9"/>
  <c r="I26" i="9"/>
  <c r="I25" i="9"/>
  <c r="I24" i="9"/>
  <c r="I23" i="9"/>
  <c r="I22" i="9"/>
  <c r="I21" i="9"/>
  <c r="I20" i="9"/>
  <c r="I19" i="9"/>
  <c r="I18" i="9"/>
  <c r="J70" i="8"/>
  <c r="J69" i="8"/>
  <c r="J68" i="8"/>
  <c r="J58" i="8"/>
  <c r="J57" i="8"/>
  <c r="J56" i="8"/>
  <c r="J19" i="8"/>
  <c r="J18" i="8"/>
  <c r="J17" i="8"/>
  <c r="G17" i="7"/>
  <c r="AB158" i="38" s="1"/>
  <c r="AE158" i="38" s="1"/>
  <c r="E18" i="7"/>
  <c r="G18" i="7" s="1"/>
  <c r="J18" i="7"/>
  <c r="E19" i="7"/>
  <c r="G19" i="7" s="1"/>
  <c r="J19" i="7"/>
  <c r="G20" i="7"/>
  <c r="J20" i="7"/>
  <c r="G21" i="7"/>
  <c r="D248" i="38"/>
  <c r="J21" i="7"/>
  <c r="E22" i="7"/>
  <c r="G22" i="7" s="1"/>
  <c r="J22" i="7"/>
  <c r="E23" i="7"/>
  <c r="G23" i="7" s="1"/>
  <c r="J23" i="7"/>
  <c r="E24" i="7"/>
  <c r="G24" i="7" s="1"/>
  <c r="J24" i="7"/>
  <c r="J26" i="7"/>
  <c r="D158" i="38"/>
  <c r="F158" i="38" s="1"/>
  <c r="J158" i="38" s="1"/>
  <c r="AF565" i="38"/>
  <c r="E561" i="38"/>
  <c r="AB69" i="38"/>
  <c r="AB561" i="38"/>
  <c r="AE561" i="38" s="1"/>
  <c r="D561" i="38"/>
  <c r="AC565" i="38"/>
  <c r="AC560" i="38" s="1"/>
  <c r="O29" i="34"/>
  <c r="N29" i="34"/>
  <c r="M29" i="34"/>
  <c r="L29" i="34"/>
  <c r="K29" i="34"/>
  <c r="J29" i="34"/>
  <c r="I29" i="34"/>
  <c r="H29" i="34"/>
  <c r="Q29" i="34"/>
  <c r="O21" i="31"/>
  <c r="N21" i="31"/>
  <c r="M21" i="31"/>
  <c r="L21" i="31"/>
  <c r="K21" i="31"/>
  <c r="J21" i="31"/>
  <c r="I21" i="31"/>
  <c r="H21" i="31"/>
  <c r="AB247" i="38"/>
  <c r="AO247" i="38"/>
  <c r="AQ247" i="38" s="1"/>
  <c r="AC200" i="38"/>
  <c r="AB200" i="38"/>
  <c r="F30" i="10"/>
  <c r="AB322" i="38" s="1"/>
  <c r="F28" i="10"/>
  <c r="F26" i="10"/>
  <c r="F25" i="10"/>
  <c r="AJ385" i="38" s="1"/>
  <c r="F24" i="10"/>
  <c r="F23" i="10"/>
  <c r="F22" i="10"/>
  <c r="T357" i="38" s="1"/>
  <c r="F21" i="10"/>
  <c r="F20" i="10"/>
  <c r="F19" i="10"/>
  <c r="AD349" i="38"/>
  <c r="AE349" i="38" s="1"/>
  <c r="F18" i="10"/>
  <c r="AB366" i="38"/>
  <c r="E366" i="38"/>
  <c r="F26" i="9"/>
  <c r="T350" i="38" s="1"/>
  <c r="F25" i="9"/>
  <c r="F24" i="9"/>
  <c r="AD350" i="38"/>
  <c r="F22" i="9"/>
  <c r="F21" i="9"/>
  <c r="F20" i="9"/>
  <c r="F19" i="9"/>
  <c r="F18" i="9"/>
  <c r="F17" i="9"/>
  <c r="AP348" i="38" s="1"/>
  <c r="AQ348" i="38" s="1"/>
  <c r="T10" i="4"/>
  <c r="T31" i="4" s="1"/>
  <c r="I22" i="27"/>
  <c r="Y162" i="38"/>
  <c r="AD317" i="38"/>
  <c r="AE317" i="38" s="1"/>
  <c r="E348" i="38"/>
  <c r="P29" i="34"/>
  <c r="AD322" i="38"/>
  <c r="AJ350" i="38"/>
  <c r="AM350" i="38" s="1"/>
  <c r="AC348" i="38"/>
  <c r="AC366" i="38"/>
  <c r="AP45" i="38"/>
  <c r="AD14" i="38"/>
  <c r="E14" i="38"/>
  <c r="AB27" i="38"/>
  <c r="AB21" i="38"/>
  <c r="E28" i="38"/>
  <c r="AC21" i="38"/>
  <c r="AQ560" i="38"/>
  <c r="T203" i="38"/>
  <c r="T167" i="38"/>
  <c r="T480" i="38"/>
  <c r="T564" i="38"/>
  <c r="T302" i="38"/>
  <c r="T152" i="38"/>
  <c r="T227" i="38"/>
  <c r="T266" i="38"/>
  <c r="T40" i="38"/>
  <c r="T55" i="38"/>
  <c r="T188" i="38"/>
  <c r="T362" i="38"/>
  <c r="T374" i="38"/>
  <c r="T39" i="38"/>
  <c r="T147" i="38"/>
  <c r="T231" i="38"/>
  <c r="T472" i="38"/>
  <c r="T386" i="38"/>
  <c r="T161" i="38"/>
  <c r="T131" i="38"/>
  <c r="T112" i="38"/>
  <c r="T493" i="38"/>
  <c r="T233" i="38"/>
  <c r="T257" i="38"/>
  <c r="T522" i="38"/>
  <c r="T518" i="38"/>
  <c r="T494" i="38"/>
  <c r="T539" i="38"/>
  <c r="T337" i="38"/>
  <c r="T100" i="38"/>
  <c r="T104" i="38"/>
  <c r="T246" i="38"/>
  <c r="T441" i="38"/>
  <c r="T531" i="38"/>
  <c r="T496" i="38"/>
  <c r="T334" i="38"/>
  <c r="T553" i="38"/>
  <c r="T73" i="38"/>
  <c r="T113" i="38"/>
  <c r="T121" i="38"/>
  <c r="T298" i="38"/>
  <c r="T127" i="38"/>
  <c r="T95" i="38"/>
  <c r="T314" i="38"/>
  <c r="T425" i="38"/>
  <c r="T27" i="38"/>
  <c r="T394" i="38"/>
  <c r="T451" i="38"/>
  <c r="T379" i="38"/>
  <c r="T323" i="38"/>
  <c r="T402" i="38"/>
  <c r="T504" i="38"/>
  <c r="T65" i="38"/>
  <c r="T69" i="38"/>
  <c r="T525" i="38"/>
  <c r="T373" i="38"/>
  <c r="T358" i="38"/>
  <c r="T524" i="38"/>
  <c r="T476" i="38"/>
  <c r="T415" i="38"/>
  <c r="T269" i="38"/>
  <c r="T355" i="38"/>
  <c r="T353" i="38"/>
  <c r="T57" i="38"/>
  <c r="T395" i="38"/>
  <c r="T58" i="38"/>
  <c r="T180" i="38"/>
  <c r="T454" i="38"/>
  <c r="T50" i="38"/>
  <c r="T557" i="38"/>
  <c r="T144" i="38"/>
  <c r="T183" i="38"/>
  <c r="T498" i="38"/>
  <c r="T367" i="38"/>
  <c r="T482" i="38"/>
  <c r="T247" i="38"/>
  <c r="T230" i="38"/>
  <c r="T173" i="38"/>
  <c r="T515" i="38"/>
  <c r="T303" i="38"/>
  <c r="T457" i="38"/>
  <c r="T534" i="38"/>
  <c r="T277" i="38"/>
  <c r="T371" i="38"/>
  <c r="T256" i="38"/>
  <c r="T442" i="38"/>
  <c r="T41" i="38"/>
  <c r="T332" i="38"/>
  <c r="T387" i="38"/>
  <c r="T435" i="38"/>
  <c r="T160" i="38"/>
  <c r="T139" i="38"/>
  <c r="T148" i="38"/>
  <c r="T473" i="38"/>
  <c r="T419" i="38"/>
  <c r="T123" i="38"/>
  <c r="T286" i="38"/>
  <c r="T422" i="38"/>
  <c r="T343" i="38"/>
  <c r="T378" i="38"/>
  <c r="T295" i="38"/>
  <c r="T532" i="38"/>
  <c r="T114" i="38"/>
  <c r="T549" i="38"/>
  <c r="T66" i="38"/>
  <c r="T413" i="38"/>
  <c r="R16" i="38"/>
  <c r="P558" i="38"/>
  <c r="P496" i="38"/>
  <c r="X21" i="38"/>
  <c r="Q519" i="38"/>
  <c r="U22" i="38"/>
  <c r="T204" i="38"/>
  <c r="T103" i="38"/>
  <c r="T537" i="38"/>
  <c r="T209" i="38"/>
  <c r="R20" i="38"/>
  <c r="P531" i="38"/>
  <c r="S17" i="38"/>
  <c r="Q544" i="38"/>
  <c r="P16" i="38"/>
  <c r="T210" i="38"/>
  <c r="T23" i="38"/>
  <c r="T175" i="38"/>
  <c r="T91" i="38"/>
  <c r="T169" i="38"/>
  <c r="T311" i="38"/>
  <c r="T176" i="38"/>
  <c r="T219" i="38"/>
  <c r="T278" i="38"/>
  <c r="T547" i="38"/>
  <c r="T538" i="38"/>
  <c r="T550" i="38"/>
  <c r="T368" i="38"/>
  <c r="T56" i="38"/>
  <c r="T338" i="38"/>
  <c r="T282" i="38"/>
  <c r="T273" i="38"/>
  <c r="T62" i="38"/>
  <c r="T335" i="38"/>
  <c r="T288" i="38"/>
  <c r="T68" i="38"/>
  <c r="T265" i="38"/>
  <c r="T432" i="38"/>
  <c r="T36" i="38"/>
  <c r="T356" i="38"/>
  <c r="T182" i="38"/>
  <c r="T274" i="38"/>
  <c r="T154" i="38"/>
  <c r="T370" i="38"/>
  <c r="T339" i="38"/>
  <c r="AA17" i="38"/>
  <c r="R22" i="38"/>
  <c r="P523" i="38"/>
  <c r="P487" i="38"/>
  <c r="Q18" i="38"/>
  <c r="Q546" i="38"/>
  <c r="Q511" i="38"/>
  <c r="Q474" i="38"/>
  <c r="T98" i="38"/>
  <c r="T477" i="38"/>
  <c r="T555" i="38"/>
  <c r="T535" i="38"/>
  <c r="T377" i="38"/>
  <c r="T87" i="38"/>
  <c r="U21" i="38"/>
  <c r="P556" i="38"/>
  <c r="P521" i="38"/>
  <c r="V18" i="38"/>
  <c r="O23" i="38"/>
  <c r="Q535" i="38"/>
  <c r="U18" i="38"/>
  <c r="P545" i="38"/>
  <c r="T545" i="38"/>
  <c r="T275" i="38"/>
  <c r="T168" i="38"/>
  <c r="T483"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R36" i="38"/>
  <c r="L88" i="38"/>
  <c r="X221"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P542" i="38"/>
  <c r="Q542" i="38"/>
  <c r="W542" i="38"/>
  <c r="W541" i="38" s="1"/>
  <c r="AA542" i="38"/>
  <c r="AA541" i="38" s="1"/>
  <c r="M542" i="38"/>
  <c r="M541" i="38" s="1"/>
  <c r="R542" i="38"/>
  <c r="X542" i="38"/>
  <c r="X541" i="38" s="1"/>
  <c r="S542" i="38"/>
  <c r="S541" i="38" s="1"/>
  <c r="N542" i="38"/>
  <c r="N541" i="38" s="1"/>
  <c r="L542" i="38"/>
  <c r="L541" i="38" s="1"/>
  <c r="U542" i="38"/>
  <c r="U541" i="38" s="1"/>
  <c r="AA165" i="38"/>
  <c r="K165" i="38"/>
  <c r="S165" i="38"/>
  <c r="P165" i="38"/>
  <c r="S486" i="38"/>
  <c r="T48" i="38"/>
  <c r="T390" i="38"/>
  <c r="P84" i="38"/>
  <c r="P83" i="38" s="1"/>
  <c r="R460" i="38"/>
  <c r="L119" i="38"/>
  <c r="R390" i="38"/>
  <c r="R97" i="38"/>
  <c r="N390" i="38"/>
  <c r="M510" i="38"/>
  <c r="M509" i="38" s="1"/>
  <c r="K244" i="38"/>
  <c r="M97" i="38"/>
  <c r="M268" i="38"/>
  <c r="O236" i="38"/>
  <c r="O235" i="38" s="1"/>
  <c r="L208" i="38"/>
  <c r="U313" i="38"/>
  <c r="S390" i="38"/>
  <c r="S389" i="38" s="1"/>
  <c r="O510" i="38"/>
  <c r="O509" i="38" s="1"/>
  <c r="N90" i="38"/>
  <c r="S48" i="38"/>
  <c r="U208" i="38"/>
  <c r="V97" i="38"/>
  <c r="O215" i="38"/>
  <c r="O390" i="38"/>
  <c r="N236" i="38"/>
  <c r="N235" i="38" s="1"/>
  <c r="M48" i="38"/>
  <c r="L150" i="38"/>
  <c r="S236" i="38"/>
  <c r="K510" i="38"/>
  <c r="K509" i="38" s="1"/>
  <c r="Q150" i="38"/>
  <c r="Q149" i="38" s="1"/>
  <c r="T460" i="38"/>
  <c r="W134" i="38"/>
  <c r="W133" i="38" s="1"/>
  <c r="T490" i="38"/>
  <c r="P150" i="38"/>
  <c r="P149" i="38" s="1"/>
  <c r="P215" i="38"/>
  <c r="P214" i="38" s="1"/>
  <c r="P313" i="38"/>
  <c r="P312" i="38" s="1"/>
  <c r="AA390" i="38"/>
  <c r="AA389" i="38" s="1"/>
  <c r="M313" i="38"/>
  <c r="V244" i="38"/>
  <c r="N460" i="38"/>
  <c r="L490" i="38"/>
  <c r="L489" i="38" s="1"/>
  <c r="T384" i="38"/>
  <c r="V460" i="38"/>
  <c r="M561" i="38"/>
  <c r="N313" i="38"/>
  <c r="S313" i="38"/>
  <c r="AA208" i="38"/>
  <c r="S90" i="38"/>
  <c r="R90" i="38"/>
  <c r="L510" i="38"/>
  <c r="L509" i="38" s="1"/>
  <c r="R268" i="38"/>
  <c r="K561" i="38"/>
  <c r="K215" i="38"/>
  <c r="L200" i="38"/>
  <c r="X119" i="38"/>
  <c r="O268" i="38"/>
  <c r="U384" i="38"/>
  <c r="U383" i="38" s="1"/>
  <c r="K150" i="38"/>
  <c r="N119" i="38"/>
  <c r="X150" i="38"/>
  <c r="M150" i="38"/>
  <c r="L48" i="38"/>
  <c r="V119" i="38"/>
  <c r="K200" i="38"/>
  <c r="U236" i="38"/>
  <c r="N510" i="38"/>
  <c r="N509" i="38" s="1"/>
  <c r="X236" i="38"/>
  <c r="L384" i="38"/>
  <c r="L383" i="38" s="1"/>
  <c r="U468" i="38"/>
  <c r="K119" i="38"/>
  <c r="N486" i="38"/>
  <c r="AA490" i="38"/>
  <c r="K460" i="38"/>
  <c r="O244" i="38"/>
  <c r="O84" i="38"/>
  <c r="K208" i="38"/>
  <c r="AA90" i="38"/>
  <c r="AA384" i="38"/>
  <c r="AA383" i="38" s="1"/>
  <c r="V84" i="38"/>
  <c r="X97" i="38"/>
  <c r="U200" i="38"/>
  <c r="O119" i="38"/>
  <c r="N244" i="38"/>
  <c r="L90" i="38"/>
  <c r="R261" i="38"/>
  <c r="R260" i="38" s="1"/>
  <c r="K84" i="38"/>
  <c r="X244" i="38"/>
  <c r="X134" i="38"/>
  <c r="M119" i="38"/>
  <c r="O90" i="38"/>
  <c r="O89" i="38" s="1"/>
  <c r="K390" i="38"/>
  <c r="U268" i="38"/>
  <c r="O261" i="38"/>
  <c r="O260" i="38" s="1"/>
  <c r="AA510" i="38"/>
  <c r="AA509" i="38" s="1"/>
  <c r="AA134" i="38"/>
  <c r="K97" i="38"/>
  <c r="V384" i="38"/>
  <c r="V383" i="38" s="1"/>
  <c r="T346" i="38"/>
  <c r="T200" i="38"/>
  <c r="W468" i="38"/>
  <c r="W467" i="38" s="1"/>
  <c r="T134" i="38"/>
  <c r="W208" i="38"/>
  <c r="W207" i="38" s="1"/>
  <c r="V542" i="38"/>
  <c r="V541" i="38" s="1"/>
  <c r="R165" i="38"/>
  <c r="M108" i="38"/>
  <c r="W165" i="38"/>
  <c r="W164" i="38" s="1"/>
  <c r="U165" i="38"/>
  <c r="N108" i="38"/>
  <c r="V165" i="38"/>
  <c r="W486" i="38"/>
  <c r="W485" i="38" s="1"/>
  <c r="Q119" i="38"/>
  <c r="Q118" i="38" s="1"/>
  <c r="T150" i="38"/>
  <c r="W119" i="38"/>
  <c r="W118" i="38" s="1"/>
  <c r="P460" i="38"/>
  <c r="P459" i="38" s="1"/>
  <c r="T208" i="38"/>
  <c r="W313" i="38"/>
  <c r="W312" i="38" s="1"/>
  <c r="P134" i="38"/>
  <c r="P133" i="38" s="1"/>
  <c r="Q468" i="38"/>
  <c r="T510" i="38"/>
  <c r="K468" i="38"/>
  <c r="X486" i="38"/>
  <c r="N490" i="38"/>
  <c r="R490" i="38"/>
  <c r="X490" i="38"/>
  <c r="L215" i="38"/>
  <c r="M208" i="38"/>
  <c r="L313" i="38"/>
  <c r="W84" i="38"/>
  <c r="W83" i="38" s="1"/>
  <c r="W90" i="38"/>
  <c r="W89" i="38" s="1"/>
  <c r="P486" i="38"/>
  <c r="P485" i="38" s="1"/>
  <c r="T119" i="38"/>
  <c r="Q208" i="38"/>
  <c r="Q207" i="38" s="1"/>
  <c r="T97" i="38"/>
  <c r="T96" i="38" s="1"/>
  <c r="AA468" i="38"/>
  <c r="O468" i="38"/>
  <c r="O467" i="38" s="1"/>
  <c r="U460" i="38"/>
  <c r="X460" i="38"/>
  <c r="X459" i="38" s="1"/>
  <c r="V150" i="38"/>
  <c r="U48" i="38"/>
  <c r="M215" i="38"/>
  <c r="K384" i="38"/>
  <c r="K383" i="38" s="1"/>
  <c r="X108" i="38"/>
  <c r="X48" i="38"/>
  <c r="N97" i="38"/>
  <c r="X346" i="38"/>
  <c r="R200" i="38"/>
  <c r="M90" i="38"/>
  <c r="M384" i="38"/>
  <c r="M383" i="38" s="1"/>
  <c r="U215" i="38"/>
  <c r="U390" i="38"/>
  <c r="R244" i="38"/>
  <c r="S97" i="38"/>
  <c r="S268" i="38"/>
  <c r="M84" i="38"/>
  <c r="N261" i="38"/>
  <c r="O108" i="38"/>
  <c r="AA97" i="38"/>
  <c r="S261" i="38"/>
  <c r="X384" i="38"/>
  <c r="P261" i="38"/>
  <c r="P260" i="38" s="1"/>
  <c r="W390" i="38"/>
  <c r="W389" i="38" s="1"/>
  <c r="Q510" i="38"/>
  <c r="Q509" i="38" s="1"/>
  <c r="P48" i="38"/>
  <c r="P47" i="38" s="1"/>
  <c r="P468" i="38"/>
  <c r="Q268" i="38"/>
  <c r="Q267" i="38" s="1"/>
  <c r="T313" i="38"/>
  <c r="W460" i="38"/>
  <c r="W459" i="38" s="1"/>
  <c r="W236" i="38"/>
  <c r="W235" i="38" s="1"/>
  <c r="T261" i="38"/>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S83" i="38" s="1"/>
  <c r="AA119" i="38"/>
  <c r="V208" i="38"/>
  <c r="K346" i="38"/>
  <c r="V134" i="38"/>
  <c r="AA313" i="38"/>
  <c r="U261" i="38"/>
  <c r="U260" i="38" s="1"/>
  <c r="U510" i="38"/>
  <c r="U509" i="38" s="1"/>
  <c r="M200" i="38"/>
  <c r="X268" i="38"/>
  <c r="O384" i="38"/>
  <c r="O383" i="38" s="1"/>
  <c r="K486" i="38"/>
  <c r="K485" i="38" s="1"/>
  <c r="W200" i="38"/>
  <c r="W199" i="38" s="1"/>
  <c r="T486" i="38"/>
  <c r="Q134" i="38"/>
  <c r="Q133" i="38" s="1"/>
  <c r="W244" i="38"/>
  <c r="W243" i="38" s="1"/>
  <c r="P97" i="38"/>
  <c r="P96" i="38" s="1"/>
  <c r="W490" i="38"/>
  <c r="W489" i="38" s="1"/>
  <c r="T215" i="38"/>
  <c r="U528" i="38"/>
  <c r="U527" i="38" s="1"/>
  <c r="U486" i="38"/>
  <c r="X215" i="38"/>
  <c r="X214" i="38" s="1"/>
  <c r="O208" i="38"/>
  <c r="O207" i="38" s="1"/>
  <c r="V561" i="38"/>
  <c r="V560" i="38" s="1"/>
  <c r="N208" i="38"/>
  <c r="V268" i="38"/>
  <c r="P528" i="38"/>
  <c r="S468" i="38"/>
  <c r="M468" i="38"/>
  <c r="L460" i="38"/>
  <c r="L528" i="38"/>
  <c r="L527" i="38" s="1"/>
  <c r="L561" i="38"/>
  <c r="N528" i="38"/>
  <c r="N527" i="38" s="1"/>
  <c r="O200" i="38"/>
  <c r="M486" i="38"/>
  <c r="M485" i="38" s="1"/>
  <c r="V346" i="38"/>
  <c r="AA150" i="38"/>
  <c r="L84" i="38"/>
  <c r="L83" i="38" s="1"/>
  <c r="K261" i="38"/>
  <c r="U244" i="38"/>
  <c r="S208" i="38"/>
  <c r="S244" i="38"/>
  <c r="R84" i="38"/>
  <c r="N150" i="38"/>
  <c r="AA268" i="38"/>
  <c r="AA48" i="38"/>
  <c r="O48" i="38"/>
  <c r="V48" i="38"/>
  <c r="AA200" i="38"/>
  <c r="S134" i="38"/>
  <c r="L346" i="38"/>
  <c r="X84" i="38"/>
  <c r="AA261" i="38"/>
  <c r="X261" i="38"/>
  <c r="M244" i="38"/>
  <c r="U90" i="38"/>
  <c r="M261" i="38"/>
  <c r="V486" i="38"/>
  <c r="S490" i="38"/>
  <c r="S489" i="38" s="1"/>
  <c r="V528" i="38"/>
  <c r="V527" i="38" s="1"/>
  <c r="V526" i="38" s="1"/>
  <c r="N84" i="38"/>
  <c r="X390" i="38"/>
  <c r="X389" i="38" s="1"/>
  <c r="M460" i="38"/>
  <c r="M459" i="38" s="1"/>
  <c r="S528" i="38"/>
  <c r="S200" i="38"/>
  <c r="S384" i="38"/>
  <c r="S383" i="38" s="1"/>
  <c r="V261" i="38"/>
  <c r="R134" i="38"/>
  <c r="X200" i="38"/>
  <c r="L244" i="38"/>
  <c r="K134" i="38"/>
  <c r="V215" i="38"/>
  <c r="L165" i="38"/>
  <c r="M165" i="38"/>
  <c r="Q165" i="38"/>
  <c r="U108" i="38"/>
  <c r="N165" i="38"/>
  <c r="V108" i="38"/>
  <c r="T528" i="38"/>
  <c r="Q48" i="38"/>
  <c r="Q47" i="38" s="1"/>
  <c r="W268" i="38"/>
  <c r="W267" i="38" s="1"/>
  <c r="Q346" i="38"/>
  <c r="P390" i="38"/>
  <c r="P389" i="38" s="1"/>
  <c r="P200" i="38"/>
  <c r="P199" i="38" s="1"/>
  <c r="Q460" i="38"/>
  <c r="Q459" i="38" s="1"/>
  <c r="T561" i="38"/>
  <c r="W97" i="38"/>
  <c r="W96" i="38" s="1"/>
  <c r="Q97" i="38"/>
  <c r="Q96" i="38" s="1"/>
  <c r="Q561" i="38"/>
  <c r="Q560" i="38" s="1"/>
  <c r="O486" i="38"/>
  <c r="O485" i="38" s="1"/>
  <c r="N468" i="38"/>
  <c r="N467" i="38" s="1"/>
  <c r="U561" i="38"/>
  <c r="U560" i="38" s="1"/>
  <c r="X561" i="38"/>
  <c r="X560" i="38" s="1"/>
  <c r="K313" i="38"/>
  <c r="K312" i="38" s="1"/>
  <c r="M490" i="38"/>
  <c r="M489" i="38" s="1"/>
  <c r="U84" i="38"/>
  <c r="R313" i="38"/>
  <c r="W528" i="38"/>
  <c r="W527" i="38" s="1"/>
  <c r="W108" i="38"/>
  <c r="W107" i="38" s="1"/>
  <c r="Q261" i="38"/>
  <c r="Q260" i="38" s="1"/>
  <c r="T90" i="38"/>
  <c r="P244" i="38"/>
  <c r="P243" i="38" s="1"/>
  <c r="P510" i="38"/>
  <c r="P509" i="38" s="1"/>
  <c r="O561" i="38"/>
  <c r="AA486" i="38"/>
  <c r="AA485" i="38" s="1"/>
  <c r="S460" i="38"/>
  <c r="U490" i="38"/>
  <c r="U489" i="38" s="1"/>
  <c r="K528" i="38"/>
  <c r="O490" i="38"/>
  <c r="U346" i="38"/>
  <c r="L268" i="38"/>
  <c r="N384" i="38"/>
  <c r="U119" i="38"/>
  <c r="K268" i="38"/>
  <c r="M134" i="38"/>
  <c r="O134" i="38"/>
  <c r="V200" i="38"/>
  <c r="N268" i="38"/>
  <c r="N48" i="38"/>
  <c r="L108" i="38"/>
  <c r="S215" i="38"/>
  <c r="AA244" i="38"/>
  <c r="R208" i="38"/>
  <c r="L97" i="38"/>
  <c r="AA108" i="38"/>
  <c r="K236" i="38"/>
  <c r="K235" i="38" s="1"/>
  <c r="X510" i="38"/>
  <c r="X509" i="38" s="1"/>
  <c r="X313" i="38"/>
  <c r="O150" i="38"/>
  <c r="L261" i="38"/>
  <c r="T244" i="38"/>
  <c r="T236" i="38"/>
  <c r="W510" i="38"/>
  <c r="W509" i="38" s="1"/>
  <c r="P384" i="38"/>
  <c r="P383" i="38" s="1"/>
  <c r="P208" i="38"/>
  <c r="P207" i="38" s="1"/>
  <c r="W561" i="38"/>
  <c r="W560" i="38" s="1"/>
  <c r="P490" i="38"/>
  <c r="W261" i="38"/>
  <c r="W260" i="38" s="1"/>
  <c r="P236" i="38"/>
  <c r="P235" i="38" s="1"/>
  <c r="Q390" i="38"/>
  <c r="Q389" i="38" s="1"/>
  <c r="T108" i="38"/>
  <c r="P268" i="38"/>
  <c r="P267" i="38" s="1"/>
  <c r="AA528" i="38"/>
  <c r="AA527" i="38" s="1"/>
  <c r="N215" i="38"/>
  <c r="R486" i="38"/>
  <c r="X528" i="38"/>
  <c r="X527" i="38" s="1"/>
  <c r="R561" i="38"/>
  <c r="O460" i="38"/>
  <c r="O97" i="38"/>
  <c r="AA215" i="38"/>
  <c r="AA214" i="38" s="1"/>
  <c r="L134" i="38"/>
  <c r="U134" i="38"/>
  <c r="R48" i="38"/>
  <c r="Q486" i="38"/>
  <c r="Q485" i="38" s="1"/>
  <c r="O346" i="38"/>
  <c r="AA346" i="38"/>
  <c r="K490" i="38"/>
  <c r="N561" i="38"/>
  <c r="R510" i="38"/>
  <c r="R509" i="38" s="1"/>
  <c r="V90" i="38"/>
  <c r="L390" i="38"/>
  <c r="M390" i="38"/>
  <c r="K90" i="38"/>
  <c r="K89" i="38" s="1"/>
  <c r="S150" i="38"/>
  <c r="W215" i="38"/>
  <c r="W214" i="38" s="1"/>
  <c r="P346" i="38"/>
  <c r="P561" i="38"/>
  <c r="Q215" i="38"/>
  <c r="Q214" i="38" s="1"/>
  <c r="Q84" i="38"/>
  <c r="Q83" i="38" s="1"/>
  <c r="T268" i="38"/>
  <c r="W48" i="38"/>
  <c r="W47" i="38" s="1"/>
  <c r="Q236" i="38"/>
  <c r="Q235" i="38" s="1"/>
  <c r="T84" i="38"/>
  <c r="X468" i="38"/>
  <c r="X467" i="38" s="1"/>
  <c r="V468" i="38"/>
  <c r="W399" i="38"/>
  <c r="W398" i="38" s="1"/>
  <c r="X14" i="38"/>
  <c r="AA192" i="38"/>
  <c r="O501" i="38"/>
  <c r="O500" i="38" s="1"/>
  <c r="V329" i="38"/>
  <c r="O224" i="38"/>
  <c r="Q399" i="38"/>
  <c r="Q398" i="38" s="1"/>
  <c r="U14" i="38"/>
  <c r="M346" i="38"/>
  <c r="U399" i="38"/>
  <c r="M501" i="38"/>
  <c r="M500" i="38" s="1"/>
  <c r="Q14" i="38"/>
  <c r="Q13" i="38" s="1"/>
  <c r="N346" i="38"/>
  <c r="Q501" i="38"/>
  <c r="W224" i="38"/>
  <c r="W223" i="38" s="1"/>
  <c r="L501" i="38"/>
  <c r="L500" i="38" s="1"/>
  <c r="L499" i="38" s="1"/>
  <c r="X192" i="38"/>
  <c r="K399" i="38"/>
  <c r="AA224" i="38"/>
  <c r="T501" i="38"/>
  <c r="P329" i="38"/>
  <c r="P328" i="38" s="1"/>
  <c r="AA14" i="38"/>
  <c r="R14" i="38"/>
  <c r="O399" i="38"/>
  <c r="O329" i="38"/>
  <c r="R329" i="38"/>
  <c r="K192" i="38"/>
  <c r="S224" i="38"/>
  <c r="N329" i="38"/>
  <c r="N224" i="38"/>
  <c r="M329" i="38"/>
  <c r="V490" i="38"/>
  <c r="L468" i="38"/>
  <c r="L486" i="38"/>
  <c r="R108" i="38"/>
  <c r="R119" i="38"/>
  <c r="U97" i="38"/>
  <c r="M236" i="38"/>
  <c r="V510" i="38"/>
  <c r="V509" i="38" s="1"/>
  <c r="Q313" i="38"/>
  <c r="Q312" i="38" s="1"/>
  <c r="T224" i="38"/>
  <c r="P192" i="38"/>
  <c r="P191" i="38" s="1"/>
  <c r="K329" i="38"/>
  <c r="K501" i="38"/>
  <c r="K500" i="38" s="1"/>
  <c r="S329" i="38"/>
  <c r="X224" i="38"/>
  <c r="P224" i="38"/>
  <c r="P223" i="38" s="1"/>
  <c r="AA501" i="38"/>
  <c r="AA500" i="38" s="1"/>
  <c r="T192" i="38"/>
  <c r="Q192" i="38"/>
  <c r="Q191" i="38" s="1"/>
  <c r="N501" i="38"/>
  <c r="N500" i="38" s="1"/>
  <c r="X501" i="38"/>
  <c r="X500" i="38" s="1"/>
  <c r="X499" i="38" s="1"/>
  <c r="R224" i="38"/>
  <c r="U329" i="38"/>
  <c r="R346" i="38"/>
  <c r="R501" i="38"/>
  <c r="R500" i="38" s="1"/>
  <c r="L224" i="38"/>
  <c r="W192" i="38"/>
  <c r="W191" i="38" s="1"/>
  <c r="W190" i="38" s="1"/>
  <c r="AA329" i="38"/>
  <c r="R399" i="38"/>
  <c r="M399" i="38"/>
  <c r="N399" i="38"/>
  <c r="U501" i="38"/>
  <c r="U500" i="38" s="1"/>
  <c r="O528" i="38"/>
  <c r="O527" i="38" s="1"/>
  <c r="S561" i="38"/>
  <c r="M528" i="38"/>
  <c r="M527" i="38" s="1"/>
  <c r="AA84" i="38"/>
  <c r="AA236" i="38"/>
  <c r="K48" i="38"/>
  <c r="R236" i="38"/>
  <c r="L236" i="38"/>
  <c r="Q200" i="38"/>
  <c r="Q199" i="38" s="1"/>
  <c r="Q528" i="38"/>
  <c r="Q527" i="38" s="1"/>
  <c r="P119" i="38"/>
  <c r="P118" i="38" s="1"/>
  <c r="P90" i="38"/>
  <c r="P89" i="38" s="1"/>
  <c r="Q384" i="38"/>
  <c r="T468" i="38"/>
  <c r="W346" i="38"/>
  <c r="Q490" i="38"/>
  <c r="R468" i="38"/>
  <c r="AA561" i="38"/>
  <c r="AA560" i="38" s="1"/>
  <c r="W501" i="38"/>
  <c r="W500" i="38" s="1"/>
  <c r="T329" i="38"/>
  <c r="T328" i="38" s="1"/>
  <c r="P501" i="38"/>
  <c r="P500" i="38" s="1"/>
  <c r="P499" i="38" s="1"/>
  <c r="W14" i="38"/>
  <c r="M14" i="38"/>
  <c r="O14" i="38"/>
  <c r="S399" i="38"/>
  <c r="M192" i="38"/>
  <c r="X399" i="38"/>
  <c r="L399" i="38"/>
  <c r="V224" i="38"/>
  <c r="V223" i="38" s="1"/>
  <c r="X329" i="38"/>
  <c r="P399" i="38"/>
  <c r="P398" i="38" s="1"/>
  <c r="K14" i="38"/>
  <c r="R192" i="38"/>
  <c r="R191" i="38" s="1"/>
  <c r="U192" i="38"/>
  <c r="U224" i="38"/>
  <c r="T14" i="38"/>
  <c r="Q224" i="38"/>
  <c r="Q223" i="38" s="1"/>
  <c r="T399" i="38"/>
  <c r="L14" i="38"/>
  <c r="S501" i="38"/>
  <c r="S500" i="38" s="1"/>
  <c r="S192" i="38"/>
  <c r="O192" i="38"/>
  <c r="AA399" i="38"/>
  <c r="V501" i="38"/>
  <c r="V500" i="38" s="1"/>
  <c r="M224" i="38"/>
  <c r="M223" i="38" s="1"/>
  <c r="K224" i="38"/>
  <c r="Q329" i="38"/>
  <c r="Q328" i="38" s="1"/>
  <c r="N14" i="38"/>
  <c r="N192" i="38"/>
  <c r="V399" i="38"/>
  <c r="P14" i="38"/>
  <c r="W329" i="38"/>
  <c r="W328" i="38" s="1"/>
  <c r="V14" i="38"/>
  <c r="V192" i="38"/>
  <c r="L192" i="38"/>
  <c r="S14" i="38"/>
  <c r="L329" i="38"/>
  <c r="P366" i="38"/>
  <c r="T366" i="38"/>
  <c r="X366" i="38"/>
  <c r="M366" i="38"/>
  <c r="R366" i="38"/>
  <c r="K366" i="38"/>
  <c r="W366" i="38"/>
  <c r="N366" i="38"/>
  <c r="S366" i="38"/>
  <c r="O366" i="38"/>
  <c r="U366" i="38"/>
  <c r="V366" i="38"/>
  <c r="Q366" i="38"/>
  <c r="L366" i="38"/>
  <c r="AA366" i="38"/>
  <c r="AA28" i="38"/>
  <c r="D10" i="9"/>
  <c r="AO357" i="38"/>
  <c r="AQ357" i="38" s="1"/>
  <c r="Y315" i="38"/>
  <c r="Y22" i="38"/>
  <c r="Y289" i="38"/>
  <c r="Y546" i="38"/>
  <c r="Y290" i="38"/>
  <c r="Y293" i="38"/>
  <c r="Y331" i="38"/>
  <c r="Y100" i="38"/>
  <c r="Y427" i="38"/>
  <c r="Y543" i="38"/>
  <c r="Y436" i="38"/>
  <c r="Y195" i="38"/>
  <c r="Y347" i="38"/>
  <c r="Y317" i="38"/>
  <c r="Y281" i="38"/>
  <c r="Y341" i="38"/>
  <c r="Y332" i="38"/>
  <c r="Y354" i="38"/>
  <c r="Y292" i="38"/>
  <c r="Y360" i="38"/>
  <c r="Y180" i="38"/>
  <c r="Y495" i="38"/>
  <c r="Y38" i="38"/>
  <c r="Y533" i="38"/>
  <c r="Y257" i="38"/>
  <c r="Y114" i="38"/>
  <c r="Y385" i="38"/>
  <c r="Y169" i="38"/>
  <c r="Y403" i="38"/>
  <c r="Y475" i="38"/>
  <c r="Y404" i="38"/>
  <c r="Y441" i="38"/>
  <c r="Y461" i="38"/>
  <c r="Y212" i="38"/>
  <c r="Y31" i="38"/>
  <c r="Y50" i="38"/>
  <c r="Y217" i="38"/>
  <c r="Y320" i="38"/>
  <c r="Y251" i="38"/>
  <c r="Z23" i="38"/>
  <c r="Z41" i="38"/>
  <c r="Z58" i="38"/>
  <c r="Z75" i="38"/>
  <c r="Z93" i="38"/>
  <c r="Z112" i="38"/>
  <c r="Z129" i="38"/>
  <c r="Z146" i="38"/>
  <c r="Z166" i="38"/>
  <c r="Z183" i="38"/>
  <c r="Z202" i="38"/>
  <c r="Z220" i="38"/>
  <c r="Z240" i="38"/>
  <c r="Z258" i="38"/>
  <c r="Z276" i="38"/>
  <c r="Z292" i="38"/>
  <c r="Z308" i="38"/>
  <c r="Z326" i="38"/>
  <c r="Z344" i="38"/>
  <c r="Z361" i="38"/>
  <c r="Z377" i="38"/>
  <c r="Z24" i="38"/>
  <c r="Z42" i="38"/>
  <c r="Z59" i="38"/>
  <c r="Z76" i="38"/>
  <c r="Z94" i="38"/>
  <c r="Z113" i="38"/>
  <c r="Z130" i="38"/>
  <c r="Z147" i="38"/>
  <c r="Z167" i="38"/>
  <c r="Z184" i="38"/>
  <c r="Z203" i="38"/>
  <c r="Z221" i="38"/>
  <c r="Z241" i="38"/>
  <c r="Z259" i="38"/>
  <c r="Z277" i="38"/>
  <c r="Z293" i="38"/>
  <c r="Z309" i="38"/>
  <c r="Z329" i="38"/>
  <c r="Z346" i="38"/>
  <c r="Z362" i="38"/>
  <c r="Z378" i="38"/>
  <c r="Z32" i="38"/>
  <c r="Z66" i="38"/>
  <c r="Z101" i="38"/>
  <c r="Z137" i="38"/>
  <c r="Z174" i="38"/>
  <c r="Z210" i="38"/>
  <c r="Z249" i="38"/>
  <c r="Z283" i="38"/>
  <c r="Z317" i="38"/>
  <c r="Z352" i="38"/>
  <c r="Z385" i="38"/>
  <c r="Z405" i="38"/>
  <c r="Z421" i="38"/>
  <c r="Z437" i="38"/>
  <c r="Z453" i="38"/>
  <c r="Z471" i="38"/>
  <c r="Z488" i="38"/>
  <c r="Z507" i="38"/>
  <c r="Z524" i="38"/>
  <c r="Z543" i="38"/>
  <c r="Z551" i="38"/>
  <c r="Z559" i="38"/>
  <c r="Z25" i="38"/>
  <c r="Z43" i="38"/>
  <c r="Z60" i="38"/>
  <c r="Z77" i="38"/>
  <c r="Z95" i="38"/>
  <c r="Z114" i="38"/>
  <c r="Z131" i="38"/>
  <c r="Z148" i="38"/>
  <c r="Z168" i="38"/>
  <c r="Z185" i="38"/>
  <c r="Z204" i="38"/>
  <c r="Z224" i="38"/>
  <c r="Z242" i="38"/>
  <c r="Z261" i="38"/>
  <c r="Z278" i="38"/>
  <c r="Z294" i="38"/>
  <c r="Z310" i="38"/>
  <c r="Z330" i="38"/>
  <c r="Z347" i="38"/>
  <c r="Z363" i="38"/>
  <c r="Z379" i="38"/>
  <c r="Z392" i="38"/>
  <c r="Z402" i="38"/>
  <c r="Z410" i="38"/>
  <c r="Z418" i="38"/>
  <c r="Z426" i="38"/>
  <c r="Z434" i="38"/>
  <c r="Z442" i="38"/>
  <c r="Z450" i="38"/>
  <c r="Z458" i="38"/>
  <c r="Z468" i="38"/>
  <c r="Z476" i="38"/>
  <c r="Z484" i="38"/>
  <c r="Z494" i="38"/>
  <c r="Z504" i="38"/>
  <c r="Z513" i="38"/>
  <c r="Z521" i="38"/>
  <c r="Z531" i="38"/>
  <c r="Z539" i="38"/>
  <c r="Z548" i="38"/>
  <c r="Z556" i="38"/>
  <c r="Z565" i="38"/>
  <c r="AB404" i="38"/>
  <c r="AE404" i="38" s="1"/>
  <c r="D10" i="40"/>
  <c r="P23" i="43"/>
  <c r="Q23" i="43"/>
  <c r="P27" i="43"/>
  <c r="Q27" i="43"/>
  <c r="P33" i="43"/>
  <c r="Q33" i="43"/>
  <c r="P37" i="43"/>
  <c r="Q37" i="43"/>
  <c r="P43" i="43"/>
  <c r="Q43" i="43"/>
  <c r="P45" i="43"/>
  <c r="Q45" i="43"/>
  <c r="P47" i="43"/>
  <c r="Q47" i="43"/>
  <c r="P49" i="43"/>
  <c r="Q49" i="43"/>
  <c r="Q20" i="43"/>
  <c r="P20" i="43"/>
  <c r="Q24" i="43"/>
  <c r="P24" i="43"/>
  <c r="Q28" i="43"/>
  <c r="P28" i="43"/>
  <c r="Q32" i="43"/>
  <c r="P32" i="43"/>
  <c r="Q36" i="43"/>
  <c r="P36" i="43"/>
  <c r="Q40" i="43"/>
  <c r="P40" i="43"/>
  <c r="Q44" i="43"/>
  <c r="P44" i="43"/>
  <c r="Q48" i="43"/>
  <c r="P48" i="43"/>
  <c r="AB15" i="38"/>
  <c r="D48" i="7"/>
  <c r="D86" i="7"/>
  <c r="D124" i="7"/>
  <c r="D162" i="7"/>
  <c r="D200" i="7"/>
  <c r="D29" i="7"/>
  <c r="D67" i="7"/>
  <c r="D105" i="7"/>
  <c r="D143" i="7"/>
  <c r="D181" i="7"/>
  <c r="D219" i="7"/>
  <c r="BT3" i="10"/>
  <c r="BL3" i="43"/>
  <c r="BL3" i="40"/>
  <c r="BL3" i="10"/>
  <c r="BL3" i="8"/>
  <c r="F217" i="27"/>
  <c r="BU3" i="12" s="1"/>
  <c r="F215" i="27"/>
  <c r="F213" i="27"/>
  <c r="BE3" i="12" s="1"/>
  <c r="E216" i="27"/>
  <c r="BP3" i="12" s="1"/>
  <c r="E214" i="27"/>
  <c r="BH3" i="12" s="1"/>
  <c r="D217" i="27"/>
  <c r="BS3" i="42" s="1"/>
  <c r="D215" i="27"/>
  <c r="BK3" i="12" s="1"/>
  <c r="D213" i="27"/>
  <c r="BC3" i="12" s="1"/>
  <c r="C216" i="27"/>
  <c r="BN3" i="12" s="1"/>
  <c r="C214" i="27"/>
  <c r="BF3" i="40" s="1"/>
  <c r="Q36" i="33"/>
  <c r="I12" i="27" s="1"/>
  <c r="BT3" i="42"/>
  <c r="BT3" i="9"/>
  <c r="AC134" i="38"/>
  <c r="E134" i="38"/>
  <c r="D142" i="38"/>
  <c r="F142" i="38" s="1"/>
  <c r="J142" i="38" s="1"/>
  <c r="AC142" i="38"/>
  <c r="AE142" i="38" s="1"/>
  <c r="AC145" i="38"/>
  <c r="AE145" i="38" s="1"/>
  <c r="D145" i="38"/>
  <c r="F145" i="38" s="1"/>
  <c r="D157" i="38"/>
  <c r="F157" i="38" s="1"/>
  <c r="AC157" i="38"/>
  <c r="AE157" i="38" s="1"/>
  <c r="AC165" i="38"/>
  <c r="D165" i="38"/>
  <c r="D178" i="38"/>
  <c r="F178" i="38" s="1"/>
  <c r="AC178" i="38"/>
  <c r="AE178" i="38" s="1"/>
  <c r="AC192" i="38"/>
  <c r="AE192" i="38" s="1"/>
  <c r="D192" i="38"/>
  <c r="D204" i="38"/>
  <c r="F204" i="38" s="1"/>
  <c r="H204" i="38" s="1"/>
  <c r="AC204" i="38"/>
  <c r="AE204" i="38" s="1"/>
  <c r="D244" i="38"/>
  <c r="AC244" i="38"/>
  <c r="AC246" i="38"/>
  <c r="AE246" i="38" s="1"/>
  <c r="D246" i="38"/>
  <c r="Y322" i="38"/>
  <c r="Y248" i="38"/>
  <c r="Y171" i="38"/>
  <c r="Y452" i="38"/>
  <c r="Y130" i="38"/>
  <c r="Y506" i="38"/>
  <c r="Y17" i="38"/>
  <c r="Y473" i="38"/>
  <c r="Y63" i="38"/>
  <c r="Y532" i="38"/>
  <c r="Y542" i="38"/>
  <c r="Y70" i="38"/>
  <c r="Y80" i="38"/>
  <c r="Y86" i="38"/>
  <c r="Y99" i="38"/>
  <c r="Y242" i="38"/>
  <c r="Y279" i="38"/>
  <c r="Y198" i="38"/>
  <c r="Y123" i="38"/>
  <c r="Y229" i="38"/>
  <c r="Y113" i="38"/>
  <c r="Y127" i="38"/>
  <c r="Y435" i="38"/>
  <c r="Y406" i="38"/>
  <c r="Y481" i="38"/>
  <c r="Y421" i="38"/>
  <c r="Y478" i="38"/>
  <c r="Y357" i="38"/>
  <c r="Y76" i="38"/>
  <c r="Y183" i="38"/>
  <c r="Y152" i="38"/>
  <c r="Y558" i="38"/>
  <c r="Y60" i="38"/>
  <c r="Y98" i="38"/>
  <c r="Y135" i="38"/>
  <c r="Y144" i="38"/>
  <c r="Y230" i="38"/>
  <c r="Y163" i="38"/>
  <c r="Y59" i="38"/>
  <c r="Y157" i="38"/>
  <c r="Y20" i="38"/>
  <c r="Y330" i="38"/>
  <c r="Y306" i="38"/>
  <c r="Y255" i="38"/>
  <c r="Y172" i="38"/>
  <c r="Y351" i="38"/>
  <c r="Y24" i="38"/>
  <c r="Y218" i="38"/>
  <c r="Y43" i="38"/>
  <c r="Y53" i="38"/>
  <c r="Y58" i="38"/>
  <c r="Y422" i="38"/>
  <c r="Y210" i="38"/>
  <c r="Y225" i="38"/>
  <c r="Y46" i="38"/>
  <c r="Y335" i="38"/>
  <c r="Y42" i="38"/>
  <c r="Y193" i="38"/>
  <c r="Y119" i="38"/>
  <c r="Y196" i="38"/>
  <c r="Y14" i="38"/>
  <c r="Y194" i="38"/>
  <c r="Y273" i="38"/>
  <c r="Y431" i="38"/>
  <c r="Y33" i="38"/>
  <c r="Y238" i="38"/>
  <c r="Y94" i="38"/>
  <c r="Y477" i="38"/>
  <c r="Y337" i="38"/>
  <c r="Y299" i="38"/>
  <c r="Y44" i="38"/>
  <c r="Y220" i="38"/>
  <c r="Y85" i="38"/>
  <c r="Y285" i="38"/>
  <c r="Y136" i="38"/>
  <c r="Y97" i="38"/>
  <c r="Y108" i="38"/>
  <c r="Y16" i="38"/>
  <c r="Y359" i="38"/>
  <c r="Z19" i="38"/>
  <c r="Z27" i="38"/>
  <c r="Z37" i="38"/>
  <c r="Z45" i="38"/>
  <c r="Z54" i="38"/>
  <c r="Z62" i="38"/>
  <c r="Z71" i="38"/>
  <c r="Z79" i="38"/>
  <c r="Z88" i="38"/>
  <c r="Z98" i="38"/>
  <c r="Z108" i="38"/>
  <c r="Z116" i="38"/>
  <c r="Z125" i="38"/>
  <c r="Z134" i="38"/>
  <c r="Z142" i="38"/>
  <c r="Z151" i="38"/>
  <c r="Z160" i="38"/>
  <c r="Z170" i="38"/>
  <c r="Z179" i="38"/>
  <c r="Z187" i="38"/>
  <c r="Z197" i="38"/>
  <c r="Z206" i="38"/>
  <c r="Z216" i="38"/>
  <c r="Z227" i="38"/>
  <c r="Z236" i="38"/>
  <c r="Z245" i="38"/>
  <c r="Z254" i="38"/>
  <c r="Z263" i="38"/>
  <c r="Z272" i="38"/>
  <c r="Z280" i="38"/>
  <c r="Z288" i="38"/>
  <c r="Z296" i="38"/>
  <c r="Z304" i="38"/>
  <c r="Z313" i="38"/>
  <c r="Z322" i="38"/>
  <c r="Z332" i="38"/>
  <c r="Z340" i="38"/>
  <c r="Z349" i="38"/>
  <c r="Z357" i="38"/>
  <c r="Z365" i="38"/>
  <c r="Z373" i="38"/>
  <c r="Z381" i="38"/>
  <c r="Z20" i="38"/>
  <c r="Z30" i="38"/>
  <c r="Z38" i="38"/>
  <c r="Z46" i="38"/>
  <c r="Z55" i="38"/>
  <c r="Z63" i="38"/>
  <c r="Z72" i="38"/>
  <c r="Z80" i="38"/>
  <c r="Z90" i="38"/>
  <c r="Z99" i="38"/>
  <c r="Z109" i="38"/>
  <c r="Z117" i="38"/>
  <c r="Z126" i="38"/>
  <c r="Z135" i="38"/>
  <c r="Z143" i="38"/>
  <c r="Z152" i="38"/>
  <c r="Z161" i="38"/>
  <c r="Z172" i="38"/>
  <c r="Z180" i="38"/>
  <c r="Z188" i="38"/>
  <c r="Z198" i="38"/>
  <c r="Z208" i="38"/>
  <c r="Z217" i="38"/>
  <c r="Z228" i="38"/>
  <c r="Z237" i="38"/>
  <c r="Z246" i="38"/>
  <c r="Z255" i="38"/>
  <c r="Z264" i="38"/>
  <c r="Z273" i="38"/>
  <c r="Z281" i="38"/>
  <c r="Z289" i="38"/>
  <c r="Z297" i="38"/>
  <c r="Z305" i="38"/>
  <c r="Z314" i="38"/>
  <c r="Z323" i="38"/>
  <c r="Z333" i="38"/>
  <c r="Z341" i="38"/>
  <c r="Z350" i="38"/>
  <c r="Z358" i="38"/>
  <c r="Z366" i="38"/>
  <c r="Z374" i="38"/>
  <c r="Z382" i="38"/>
  <c r="Z22" i="38"/>
  <c r="Z40" i="38"/>
  <c r="Z57" i="38"/>
  <c r="Z74" i="38"/>
  <c r="Z92" i="38"/>
  <c r="Z111" i="38"/>
  <c r="Z128" i="38"/>
  <c r="Z145" i="38"/>
  <c r="Z165" i="38"/>
  <c r="Z182" i="38"/>
  <c r="Z201" i="38"/>
  <c r="Z219" i="38"/>
  <c r="Z239" i="38"/>
  <c r="Z257" i="38"/>
  <c r="Z275" i="38"/>
  <c r="Z291" i="38"/>
  <c r="Z307" i="38"/>
  <c r="Z325" i="38"/>
  <c r="Z343" i="38"/>
  <c r="Z360" i="38"/>
  <c r="Z376" i="38"/>
  <c r="Z391" i="38"/>
  <c r="Z401" i="38"/>
  <c r="Z409" i="38"/>
  <c r="Z417" i="38"/>
  <c r="Z425" i="38"/>
  <c r="Z433" i="38"/>
  <c r="Z441" i="38"/>
  <c r="Z449" i="38"/>
  <c r="Z457" i="38"/>
  <c r="Z466" i="38"/>
  <c r="Z475" i="38"/>
  <c r="Z483" i="38"/>
  <c r="Z493" i="38"/>
  <c r="Z503" i="38"/>
  <c r="Z512" i="38"/>
  <c r="Z520" i="38"/>
  <c r="Z530" i="38"/>
  <c r="Z538" i="38"/>
  <c r="AC135" i="38"/>
  <c r="AE135" i="38" s="1"/>
  <c r="D135" i="38"/>
  <c r="F135" i="38" s="1"/>
  <c r="D143" i="38"/>
  <c r="AL143" i="38"/>
  <c r="AM143" i="38" s="1"/>
  <c r="AC152" i="38"/>
  <c r="AE152" i="38" s="1"/>
  <c r="E152" i="38"/>
  <c r="F152" i="38" s="1"/>
  <c r="J152" i="38" s="1"/>
  <c r="E161" i="38"/>
  <c r="AC161" i="38"/>
  <c r="AE161" i="38" s="1"/>
  <c r="D170" i="38"/>
  <c r="AC170" i="38"/>
  <c r="AE170" i="38" s="1"/>
  <c r="D186" i="38"/>
  <c r="AC186" i="38"/>
  <c r="AE186" i="38" s="1"/>
  <c r="D196" i="38"/>
  <c r="AC196" i="38"/>
  <c r="AE196" i="38" s="1"/>
  <c r="D224" i="38"/>
  <c r="D223" i="38" s="1"/>
  <c r="AC224" i="38"/>
  <c r="AC247" i="38"/>
  <c r="D247" i="38"/>
  <c r="AO243" i="38"/>
  <c r="D200" i="38"/>
  <c r="AQ344" i="38"/>
  <c r="AI466" i="38"/>
  <c r="L149" i="38"/>
  <c r="R89" i="38"/>
  <c r="AE330" i="38"/>
  <c r="AQ399" i="38"/>
  <c r="AI457" i="38"/>
  <c r="N485" i="38"/>
  <c r="M149" i="38"/>
  <c r="AM234" i="38"/>
  <c r="AQ338" i="38"/>
  <c r="AM344" i="38"/>
  <c r="AM459" i="38"/>
  <c r="AQ268" i="38"/>
  <c r="AI329" i="38"/>
  <c r="AE346" i="38"/>
  <c r="AQ395" i="38"/>
  <c r="AE338" i="38"/>
  <c r="D10" i="10"/>
  <c r="AE22" i="38"/>
  <c r="T349" i="38"/>
  <c r="T317" i="38"/>
  <c r="AC267" i="38"/>
  <c r="AE267" i="38" s="1"/>
  <c r="AQ200" i="38"/>
  <c r="AK389" i="38"/>
  <c r="AK243" i="38"/>
  <c r="AJ164" i="38"/>
  <c r="AJ214" i="38"/>
  <c r="AF267" i="38"/>
  <c r="AI267" i="38" s="1"/>
  <c r="AF389" i="38"/>
  <c r="AI390" i="38"/>
  <c r="AN389" i="38"/>
  <c r="AM467" i="38"/>
  <c r="AE88" i="38"/>
  <c r="AI485" i="38"/>
  <c r="AC499" i="38"/>
  <c r="AQ16" i="38"/>
  <c r="AE18" i="38"/>
  <c r="AE24" i="38"/>
  <c r="AI29" i="38"/>
  <c r="AI30" i="38"/>
  <c r="AQ30" i="38"/>
  <c r="AN89" i="38"/>
  <c r="AM541" i="38"/>
  <c r="AI459" i="38"/>
  <c r="AM117" i="38"/>
  <c r="AF526" i="38"/>
  <c r="AM90" i="38"/>
  <c r="AM31" i="38"/>
  <c r="BF3" i="42"/>
  <c r="BF3" i="43"/>
  <c r="BC3" i="42"/>
  <c r="BC3" i="8"/>
  <c r="BC3" i="40"/>
  <c r="BS3" i="43"/>
  <c r="BS3" i="8"/>
  <c r="BS3" i="10"/>
  <c r="BP3" i="42"/>
  <c r="BP3" i="9"/>
  <c r="BP3" i="43"/>
  <c r="BP3" i="10"/>
  <c r="BM3" i="43"/>
  <c r="BM3" i="10"/>
  <c r="BM3" i="9"/>
  <c r="AA29" i="38"/>
  <c r="BN3" i="43"/>
  <c r="BN3" i="40"/>
  <c r="BN3" i="8"/>
  <c r="BN3" i="42"/>
  <c r="BN3" i="10"/>
  <c r="BN3" i="9"/>
  <c r="BN3" i="7"/>
  <c r="BK3" i="40"/>
  <c r="BK3" i="7"/>
  <c r="BH3" i="43"/>
  <c r="BH3" i="40"/>
  <c r="BH3" i="10"/>
  <c r="BH3" i="8"/>
  <c r="BH3" i="42"/>
  <c r="BH3" i="9"/>
  <c r="BH3" i="7"/>
  <c r="BE3" i="42"/>
  <c r="BE3" i="7"/>
  <c r="BU3" i="43"/>
  <c r="BU3" i="40"/>
  <c r="BU3" i="10"/>
  <c r="BU3" i="8"/>
  <c r="BU3" i="42"/>
  <c r="BU3" i="9"/>
  <c r="BU3" i="7"/>
  <c r="AA64" i="38"/>
  <c r="AI280" i="38" l="1"/>
  <c r="AI282" i="38"/>
  <c r="AQ283" i="38"/>
  <c r="AI284" i="38"/>
  <c r="AI286" i="38"/>
  <c r="AQ287" i="38"/>
  <c r="AI288" i="38"/>
  <c r="AQ289" i="38"/>
  <c r="AI290" i="38"/>
  <c r="AQ291" i="38"/>
  <c r="AI292" i="38"/>
  <c r="AI294" i="38"/>
  <c r="AQ295" i="38"/>
  <c r="AI298" i="38"/>
  <c r="AQ299" i="38"/>
  <c r="AI300" i="38"/>
  <c r="AQ326" i="38"/>
  <c r="AI324" i="38"/>
  <c r="AQ325" i="38"/>
  <c r="AQ321" i="38"/>
  <c r="AQ322" i="38"/>
  <c r="AI323" i="38"/>
  <c r="AQ314" i="38"/>
  <c r="AI318" i="38"/>
  <c r="AQ319" i="38"/>
  <c r="AI332" i="38"/>
  <c r="AI331" i="38"/>
  <c r="AQ334" i="38"/>
  <c r="AQ337" i="38"/>
  <c r="AQ343" i="38"/>
  <c r="AI342" i="38"/>
  <c r="AQ379" i="38"/>
  <c r="AI382" i="38"/>
  <c r="AE352" i="38"/>
  <c r="AI357" i="38"/>
  <c r="AE359" i="38"/>
  <c r="AM360" i="38"/>
  <c r="AM362" i="38"/>
  <c r="AM244" i="38"/>
  <c r="AM178" i="38"/>
  <c r="AR178" i="38" s="1"/>
  <c r="AM179" i="38"/>
  <c r="AM185" i="38"/>
  <c r="AM195" i="38"/>
  <c r="AI196" i="38"/>
  <c r="AI192" i="38"/>
  <c r="Q385" i="38"/>
  <c r="Q383" i="38" s="1"/>
  <c r="D390" i="38"/>
  <c r="E390" i="38"/>
  <c r="AE203" i="38"/>
  <c r="AQ212" i="38"/>
  <c r="AQ211" i="38"/>
  <c r="AI209" i="38"/>
  <c r="AQ220" i="38"/>
  <c r="AQ218" i="38"/>
  <c r="AQ219" i="38"/>
  <c r="AI216" i="38"/>
  <c r="AI217" i="38"/>
  <c r="AQ227" i="38"/>
  <c r="AI230" i="38"/>
  <c r="AQ230" i="38"/>
  <c r="AM225" i="38"/>
  <c r="AM226" i="38"/>
  <c r="AM238" i="38"/>
  <c r="AM255" i="38"/>
  <c r="AM257" i="38"/>
  <c r="AM259" i="38"/>
  <c r="AM246" i="38"/>
  <c r="AI247" i="38"/>
  <c r="AM248" i="38"/>
  <c r="AE249" i="38"/>
  <c r="AM250" i="38"/>
  <c r="AE251" i="38"/>
  <c r="AM252" i="38"/>
  <c r="AE233" i="38"/>
  <c r="AE231" i="38"/>
  <c r="AE232" i="38"/>
  <c r="AE264" i="38"/>
  <c r="AM264" i="38"/>
  <c r="AE265" i="38"/>
  <c r="AM266" i="38"/>
  <c r="AM262" i="38"/>
  <c r="AE263" i="38"/>
  <c r="AE301" i="38"/>
  <c r="AM302" i="38"/>
  <c r="AE303" i="38"/>
  <c r="AE304" i="38"/>
  <c r="AM304" i="38"/>
  <c r="AE305" i="38"/>
  <c r="AM306" i="38"/>
  <c r="AE307" i="38"/>
  <c r="AM307" i="38"/>
  <c r="AM308" i="38"/>
  <c r="AE309" i="38"/>
  <c r="AM309" i="38"/>
  <c r="AM310" i="38"/>
  <c r="AE311" i="38"/>
  <c r="AM269" i="38"/>
  <c r="AE270" i="38"/>
  <c r="AM270" i="38"/>
  <c r="AE271" i="38"/>
  <c r="AM271" i="38"/>
  <c r="AM272" i="38"/>
  <c r="AE273" i="38"/>
  <c r="AM273" i="38"/>
  <c r="AE274" i="38"/>
  <c r="AE276" i="38"/>
  <c r="AM276" i="38"/>
  <c r="AM277" i="38"/>
  <c r="AE278" i="38"/>
  <c r="AM278" i="38"/>
  <c r="AE279" i="38"/>
  <c r="AM279" i="38"/>
  <c r="AM280" i="38"/>
  <c r="AE281" i="38"/>
  <c r="AM281" i="38"/>
  <c r="AE282" i="38"/>
  <c r="AM283" i="38"/>
  <c r="AE284" i="38"/>
  <c r="AE285" i="38"/>
  <c r="AM285" i="38"/>
  <c r="AM286" i="38"/>
  <c r="AM287" i="38"/>
  <c r="AE288" i="38"/>
  <c r="AM288" i="38"/>
  <c r="AE289" i="38"/>
  <c r="AM290" i="38"/>
  <c r="AM292" i="38"/>
  <c r="AE293" i="38"/>
  <c r="AM293" i="38"/>
  <c r="AE294" i="38"/>
  <c r="AM295" i="38"/>
  <c r="AE296" i="38"/>
  <c r="AE297" i="38"/>
  <c r="AE298" i="38"/>
  <c r="AE299" i="38"/>
  <c r="AM299" i="38"/>
  <c r="AM300" i="38"/>
  <c r="AM326" i="38"/>
  <c r="AE324" i="38"/>
  <c r="AM324" i="38"/>
  <c r="AE325" i="38"/>
  <c r="AM325" i="38"/>
  <c r="AM320" i="38"/>
  <c r="AE321" i="38"/>
  <c r="AM322" i="38"/>
  <c r="AE323" i="38"/>
  <c r="AI316" i="38"/>
  <c r="AM317" i="38"/>
  <c r="AM319" i="38"/>
  <c r="AM333" i="38"/>
  <c r="AM334" i="38"/>
  <c r="AM343" i="38"/>
  <c r="AM379" i="38"/>
  <c r="AM377" i="38"/>
  <c r="AI349" i="38"/>
  <c r="AI351" i="38"/>
  <c r="AL383" i="38"/>
  <c r="AE387" i="38"/>
  <c r="AM155" i="38"/>
  <c r="AQ187" i="38"/>
  <c r="AQ188" i="38"/>
  <c r="AQ189" i="38"/>
  <c r="AI172" i="38"/>
  <c r="AI173" i="38"/>
  <c r="AI176" i="38"/>
  <c r="AE179" i="38"/>
  <c r="AE180" i="38"/>
  <c r="AE181" i="38"/>
  <c r="AE182" i="38"/>
  <c r="AE184" i="38"/>
  <c r="AE185" i="38"/>
  <c r="AE197" i="38"/>
  <c r="AE195" i="38"/>
  <c r="AQ196" i="38"/>
  <c r="AQ192" i="38"/>
  <c r="AR192" i="38" s="1"/>
  <c r="AI205" i="38"/>
  <c r="AI204" i="38"/>
  <c r="AR204" i="38" s="1"/>
  <c r="AE241" i="38"/>
  <c r="AE237" i="38"/>
  <c r="AE239" i="38"/>
  <c r="AE256" i="38"/>
  <c r="AE258" i="38"/>
  <c r="AM258" i="38"/>
  <c r="AE245" i="38"/>
  <c r="AM251" i="38"/>
  <c r="AL260" i="38"/>
  <c r="AM323" i="38"/>
  <c r="AI315" i="38"/>
  <c r="AE318" i="38"/>
  <c r="AM318" i="38"/>
  <c r="AE332" i="38"/>
  <c r="AE331" i="38"/>
  <c r="AM331" i="38"/>
  <c r="AE334" i="38"/>
  <c r="AE336" i="38"/>
  <c r="AM336" i="38"/>
  <c r="AE337" i="38"/>
  <c r="AE340" i="38"/>
  <c r="AM340" i="38"/>
  <c r="AE343" i="38"/>
  <c r="AM342" i="38"/>
  <c r="AE379" i="38"/>
  <c r="AE380" i="38"/>
  <c r="AM380" i="38"/>
  <c r="AE381" i="38"/>
  <c r="AE364" i="38"/>
  <c r="AE370" i="38"/>
  <c r="AM372" i="38"/>
  <c r="AE378" i="38"/>
  <c r="AQ351" i="38"/>
  <c r="AQ352" i="38"/>
  <c r="AI354" i="38"/>
  <c r="AQ355" i="38"/>
  <c r="AM357" i="38"/>
  <c r="AM387" i="38"/>
  <c r="AE565" i="38"/>
  <c r="K243" i="38"/>
  <c r="N149" i="38"/>
  <c r="X260" i="38"/>
  <c r="R214" i="38"/>
  <c r="U345" i="38"/>
  <c r="S459" i="38"/>
  <c r="AA398" i="38"/>
  <c r="R235" i="38"/>
  <c r="M235" i="38"/>
  <c r="L389" i="38"/>
  <c r="K489" i="38"/>
  <c r="S199" i="38"/>
  <c r="N83" i="38"/>
  <c r="AA260" i="38"/>
  <c r="M467" i="38"/>
  <c r="V312" i="38"/>
  <c r="S235" i="38"/>
  <c r="U312" i="38"/>
  <c r="L260" i="38"/>
  <c r="V191" i="38"/>
  <c r="O191" i="38"/>
  <c r="U191" i="38"/>
  <c r="N328" i="38"/>
  <c r="X191" i="38"/>
  <c r="O459" i="38"/>
  <c r="N214" i="38"/>
  <c r="X312" i="38"/>
  <c r="N383" i="38"/>
  <c r="K527" i="38"/>
  <c r="V214" i="38"/>
  <c r="S527" i="38"/>
  <c r="L560" i="38"/>
  <c r="S467" i="38"/>
  <c r="V235" i="38"/>
  <c r="R383" i="38"/>
  <c r="X383" i="38"/>
  <c r="N260" i="38"/>
  <c r="L312" i="38"/>
  <c r="R489" i="38"/>
  <c r="K389" i="38"/>
  <c r="O83" i="38"/>
  <c r="AA207" i="38"/>
  <c r="V243" i="38"/>
  <c r="L207" i="38"/>
  <c r="R541" i="38"/>
  <c r="M107" i="38"/>
  <c r="BE3" i="8"/>
  <c r="BE3" i="43"/>
  <c r="BK3" i="43"/>
  <c r="BK3" i="42"/>
  <c r="BP3" i="7"/>
  <c r="BP3" i="40"/>
  <c r="BC3" i="9"/>
  <c r="BC3" i="10"/>
  <c r="AA191" i="38"/>
  <c r="N560" i="38"/>
  <c r="V485" i="38"/>
  <c r="X267" i="38"/>
  <c r="O312" i="38"/>
  <c r="U214" i="38"/>
  <c r="U467" i="38"/>
  <c r="U235" i="38"/>
  <c r="N389" i="38"/>
  <c r="BE3" i="40"/>
  <c r="BE3" i="9"/>
  <c r="BK3" i="9"/>
  <c r="S214" i="38"/>
  <c r="O489" i="38"/>
  <c r="N207" i="38"/>
  <c r="L89" i="38"/>
  <c r="Z231" i="38"/>
  <c r="Z35" i="38"/>
  <c r="Z407" i="38"/>
  <c r="Z564" i="38"/>
  <c r="Z163" i="38"/>
  <c r="Z482" i="38"/>
  <c r="Z244" i="38"/>
  <c r="Z540" i="38"/>
  <c r="Z461" i="38"/>
  <c r="Y138" i="38"/>
  <c r="Y280" i="38"/>
  <c r="Y537" i="38"/>
  <c r="Y353" i="38"/>
  <c r="Y401" i="38"/>
  <c r="Y562" i="38"/>
  <c r="Y480" i="38"/>
  <c r="Y392" i="38"/>
  <c r="Y415" i="38"/>
  <c r="Y182" i="38"/>
  <c r="Y319" i="38"/>
  <c r="Y364" i="38"/>
  <c r="Y379" i="38"/>
  <c r="Y450" i="38"/>
  <c r="Y356" i="38"/>
  <c r="Y49" i="38"/>
  <c r="Y519" i="38"/>
  <c r="Y400" i="38"/>
  <c r="Y425" i="38"/>
  <c r="Y460" i="38"/>
  <c r="Y561" i="38"/>
  <c r="Y365" i="38"/>
  <c r="Y264" i="38"/>
  <c r="Y378" i="38"/>
  <c r="Y494" i="38"/>
  <c r="Y221" i="38"/>
  <c r="Y391" i="38"/>
  <c r="Y233" i="38"/>
  <c r="Y274" i="38"/>
  <c r="Y453" i="38"/>
  <c r="Y439" i="38"/>
  <c r="Y141" i="38"/>
  <c r="Y256" i="38"/>
  <c r="Y324" i="38"/>
  <c r="Y486" i="38"/>
  <c r="Y34" i="38"/>
  <c r="Y148" i="38"/>
  <c r="Y23" i="38"/>
  <c r="Y376" i="38"/>
  <c r="Y125" i="38"/>
  <c r="Y305" i="38"/>
  <c r="Y151" i="38"/>
  <c r="Y325" i="38"/>
  <c r="Y64" i="38"/>
  <c r="T426" i="38"/>
  <c r="T94" i="38"/>
  <c r="T430" i="38"/>
  <c r="T37" i="38"/>
  <c r="T448" i="38"/>
  <c r="T410" i="38"/>
  <c r="T140" i="38"/>
  <c r="T512" i="38"/>
  <c r="T360" i="38"/>
  <c r="T354" i="38"/>
  <c r="T166" i="38"/>
  <c r="T264" i="38"/>
  <c r="T446" i="38"/>
  <c r="T201" i="38"/>
  <c r="T293" i="38"/>
  <c r="T19" i="38"/>
  <c r="T455" i="38"/>
  <c r="T245" i="38"/>
  <c r="T92" i="38"/>
  <c r="T89" i="38" s="1"/>
  <c r="T491" i="38"/>
  <c r="T418" i="38"/>
  <c r="T54" i="38"/>
  <c r="T439" i="38"/>
  <c r="T369" i="38"/>
  <c r="T181" i="38"/>
  <c r="T81" i="38"/>
  <c r="T232" i="38"/>
  <c r="T223" i="38" s="1"/>
  <c r="T385" i="38"/>
  <c r="T135" i="38"/>
  <c r="T470" i="38"/>
  <c r="T88" i="38"/>
  <c r="T83" i="38" s="1"/>
  <c r="T122" i="38"/>
  <c r="T78" i="38"/>
  <c r="T77" i="38"/>
  <c r="T187" i="38"/>
  <c r="T52" i="38"/>
  <c r="T559" i="38"/>
  <c r="T497" i="38"/>
  <c r="T536" i="38"/>
  <c r="T393" i="38"/>
  <c r="T16" i="38"/>
  <c r="T198" i="38"/>
  <c r="T259" i="38"/>
  <c r="T403" i="38"/>
  <c r="T217" i="38"/>
  <c r="T306" i="38"/>
  <c r="T130" i="38"/>
  <c r="T220" i="38"/>
  <c r="T291" i="38"/>
  <c r="T44" i="38"/>
  <c r="T72" i="38"/>
  <c r="T263" i="38"/>
  <c r="T260" i="38" s="1"/>
  <c r="T255" i="38"/>
  <c r="P21" i="38"/>
  <c r="O17" i="38"/>
  <c r="Q482" i="38"/>
  <c r="T429" i="38"/>
  <c r="T551" i="38"/>
  <c r="P565" i="38"/>
  <c r="M22" i="38"/>
  <c r="P562" i="38"/>
  <c r="P560" i="38" s="1"/>
  <c r="T26" i="38"/>
  <c r="T24" i="38"/>
  <c r="T31" i="38"/>
  <c r="T305" i="38"/>
  <c r="T170" i="38"/>
  <c r="T253" i="38"/>
  <c r="T352" i="38"/>
  <c r="T382" i="38"/>
  <c r="T421" i="38"/>
  <c r="T115" i="38"/>
  <c r="T239" i="38"/>
  <c r="T310" i="38"/>
  <c r="T427" i="38"/>
  <c r="P550" i="38"/>
  <c r="K23" i="38"/>
  <c r="T110" i="38"/>
  <c r="T82" i="38"/>
  <c r="W16" i="38"/>
  <c r="W13" i="38" s="1"/>
  <c r="W12" i="38" s="1"/>
  <c r="P484" i="38"/>
  <c r="P467" i="38" s="1"/>
  <c r="Q498" i="38"/>
  <c r="Q489" i="38" s="1"/>
  <c r="T365" i="38"/>
  <c r="T120" i="38"/>
  <c r="Y294" i="38"/>
  <c r="Z82" i="38"/>
  <c r="Z490" i="38"/>
  <c r="Z563" i="38"/>
  <c r="Z506" i="38"/>
  <c r="Z416" i="38"/>
  <c r="Z537" i="38"/>
  <c r="Z451" i="38"/>
  <c r="Z265" i="38"/>
  <c r="Z550" i="38"/>
  <c r="Y268" i="38"/>
  <c r="Y77" i="38"/>
  <c r="Y476" i="38"/>
  <c r="Y302" i="38"/>
  <c r="Y501" i="38"/>
  <c r="Y250" i="38"/>
  <c r="Y66" i="38"/>
  <c r="Y336" i="38"/>
  <c r="Y288" i="38"/>
  <c r="Y308" i="38"/>
  <c r="Y78" i="38"/>
  <c r="Y27" i="38"/>
  <c r="Y228" i="38"/>
  <c r="Y188" i="38"/>
  <c r="Y449" i="38"/>
  <c r="Y388" i="38"/>
  <c r="Y534" i="38"/>
  <c r="Y374" i="38"/>
  <c r="Y132" i="38"/>
  <c r="Y407" i="38"/>
  <c r="Y295" i="38"/>
  <c r="Y434" i="38"/>
  <c r="Y241" i="38"/>
  <c r="Y32" i="38"/>
  <c r="Y482" i="38"/>
  <c r="Y524" i="38"/>
  <c r="Y338" i="38"/>
  <c r="Y134" i="38"/>
  <c r="Y411" i="38"/>
  <c r="Y443" i="38"/>
  <c r="Y178" i="38"/>
  <c r="Y74" i="38"/>
  <c r="Y375" i="38"/>
  <c r="Y349" i="38"/>
  <c r="Y126" i="38"/>
  <c r="Y314" i="38"/>
  <c r="Y496" i="38"/>
  <c r="Y139" i="38"/>
  <c r="Y160" i="38"/>
  <c r="Y81" i="38"/>
  <c r="Y90" i="38"/>
  <c r="Y258" i="38"/>
  <c r="Y342" i="38"/>
  <c r="T556" i="38"/>
  <c r="T25" i="38"/>
  <c r="T284" i="38"/>
  <c r="T507" i="38"/>
  <c r="T292" i="38"/>
  <c r="T326" i="38"/>
  <c r="T136" i="38"/>
  <c r="T75" i="38"/>
  <c r="T252" i="38"/>
  <c r="T484" i="38"/>
  <c r="T21" i="38"/>
  <c r="T211" i="38"/>
  <c r="T437" i="38"/>
  <c r="T111" i="38"/>
  <c r="T153" i="38"/>
  <c r="T301" i="38"/>
  <c r="T249" i="38"/>
  <c r="T243" i="38" s="1"/>
  <c r="T63" i="38"/>
  <c r="T193" i="38"/>
  <c r="T17" i="38"/>
  <c r="T488" i="38"/>
  <c r="T485" i="38" s="1"/>
  <c r="T285" i="38"/>
  <c r="T283" i="38"/>
  <c r="T544" i="38"/>
  <c r="T281" i="38"/>
  <c r="T478" i="38"/>
  <c r="T221" i="38"/>
  <c r="T159" i="38"/>
  <c r="T388" i="38"/>
  <c r="T383" i="38" s="1"/>
  <c r="T540" i="38"/>
  <c r="T163" i="38"/>
  <c r="T30" i="38"/>
  <c r="T463" i="38"/>
  <c r="T381" i="38"/>
  <c r="T391" i="38"/>
  <c r="T156" i="38"/>
  <c r="T562" i="38"/>
  <c r="T560" i="38" s="1"/>
  <c r="T481" i="38"/>
  <c r="T321" i="38"/>
  <c r="T396" i="38"/>
  <c r="P17" i="38"/>
  <c r="P13" i="38" s="1"/>
  <c r="P12" i="38" s="1"/>
  <c r="T237" i="38"/>
  <c r="T296" i="38"/>
  <c r="T76" i="38"/>
  <c r="T241" i="38"/>
  <c r="T205" i="38"/>
  <c r="T464" i="38"/>
  <c r="T46" i="38"/>
  <c r="T452" i="38"/>
  <c r="T128" i="38"/>
  <c r="T308" i="38"/>
  <c r="T440" i="38"/>
  <c r="T436" i="38"/>
  <c r="T158" i="38"/>
  <c r="P533" i="38"/>
  <c r="Q554" i="38"/>
  <c r="Q541" i="38" s="1"/>
  <c r="Q526" i="38" s="1"/>
  <c r="T318" i="38"/>
  <c r="T218" i="38"/>
  <c r="T546" i="38"/>
  <c r="P494" i="38"/>
  <c r="P489" i="38" s="1"/>
  <c r="Q508" i="38"/>
  <c r="Q500" i="38" s="1"/>
  <c r="Q499" i="38" s="1"/>
  <c r="T351" i="38"/>
  <c r="T195" i="38"/>
  <c r="T316" i="38"/>
  <c r="T523" i="38"/>
  <c r="T157" i="38"/>
  <c r="T380" i="38"/>
  <c r="T450" i="38"/>
  <c r="T461" i="38"/>
  <c r="T459" i="38" s="1"/>
  <c r="T475" i="38"/>
  <c r="T279" i="38"/>
  <c r="T191" i="38"/>
  <c r="T118" i="38"/>
  <c r="T207" i="38"/>
  <c r="BE3" i="10"/>
  <c r="BK3" i="8"/>
  <c r="BK3" i="10"/>
  <c r="BP3" i="8"/>
  <c r="BC3" i="7"/>
  <c r="BC3" i="43"/>
  <c r="BF3" i="9"/>
  <c r="BF3" i="12"/>
  <c r="BS3" i="40"/>
  <c r="BS3" i="12"/>
  <c r="BM3" i="40"/>
  <c r="BM3" i="12"/>
  <c r="T500" i="38"/>
  <c r="T527" i="38"/>
  <c r="P527" i="38"/>
  <c r="Q467" i="38"/>
  <c r="P541" i="38"/>
  <c r="P18" i="43"/>
  <c r="Q18" i="43"/>
  <c r="P25" i="43"/>
  <c r="Q25" i="43"/>
  <c r="P29" i="43"/>
  <c r="Q29" i="43"/>
  <c r="Y29" i="38"/>
  <c r="AQ176" i="38"/>
  <c r="AQ46" i="38"/>
  <c r="AB107" i="38"/>
  <c r="AO118" i="38"/>
  <c r="AD133" i="38"/>
  <c r="AJ133" i="38"/>
  <c r="AO133" i="38"/>
  <c r="AH149" i="38"/>
  <c r="AH164" i="38"/>
  <c r="AN164" i="38"/>
  <c r="AC207" i="38"/>
  <c r="AH207" i="38"/>
  <c r="AN207" i="38"/>
  <c r="AC214" i="38"/>
  <c r="AH214" i="38"/>
  <c r="AN214" i="38"/>
  <c r="AH191" i="38"/>
  <c r="AI191" i="38" s="1"/>
  <c r="AN191" i="38"/>
  <c r="AD223" i="38"/>
  <c r="AO223" i="38"/>
  <c r="AD243" i="38"/>
  <c r="AJ243" i="38"/>
  <c r="AD235" i="38"/>
  <c r="AM236" i="38"/>
  <c r="AJ235" i="38"/>
  <c r="AO235" i="38"/>
  <c r="AQ236" i="38"/>
  <c r="AB260" i="38"/>
  <c r="AE261" i="38"/>
  <c r="AG260" i="38"/>
  <c r="AI261" i="38"/>
  <c r="Y261" i="38"/>
  <c r="Z232" i="38"/>
  <c r="Z233" i="38"/>
  <c r="Z234" i="38"/>
  <c r="Z262" i="38"/>
  <c r="Z404" i="38"/>
  <c r="Z274" i="38"/>
  <c r="Z465" i="38"/>
  <c r="Z26" i="38"/>
  <c r="Z403" i="38"/>
  <c r="Z65" i="38"/>
  <c r="Z412" i="38"/>
  <c r="Z158" i="38"/>
  <c r="Y483" i="38"/>
  <c r="Y333" i="38"/>
  <c r="Y429" i="38"/>
  <c r="Y547" i="38"/>
  <c r="Y464" i="38"/>
  <c r="Y202" i="38"/>
  <c r="Y402" i="38"/>
  <c r="Y287" i="38"/>
  <c r="Y137" i="38"/>
  <c r="Y414" i="38"/>
  <c r="Y531" i="38"/>
  <c r="Y465" i="38"/>
  <c r="Y508" i="38"/>
  <c r="Y297" i="38"/>
  <c r="Y179" i="38"/>
  <c r="Y147" i="38"/>
  <c r="Y350" i="38"/>
  <c r="Y514" i="38"/>
  <c r="Y19" i="38"/>
  <c r="Y300" i="38"/>
  <c r="Y528" i="38"/>
  <c r="Y21" i="38"/>
  <c r="Y245" i="38"/>
  <c r="Y512" i="38"/>
  <c r="Y553" i="38"/>
  <c r="Y277" i="38"/>
  <c r="Y110" i="38"/>
  <c r="Y200" i="38"/>
  <c r="Y329" i="38"/>
  <c r="Y284" i="38"/>
  <c r="Y491" i="38"/>
  <c r="Y517" i="38"/>
  <c r="Y296" i="38"/>
  <c r="Y564" i="38"/>
  <c r="Y346" i="38"/>
  <c r="Y208" i="38"/>
  <c r="Y247" i="38"/>
  <c r="Y128" i="38"/>
  <c r="Y515" i="38"/>
  <c r="Y51" i="38"/>
  <c r="Y298" i="38"/>
  <c r="Y291" i="38"/>
  <c r="Y146" i="38"/>
  <c r="Y170" i="38"/>
  <c r="Y366" i="38"/>
  <c r="Y549" i="38"/>
  <c r="Y237" i="38"/>
  <c r="Y321" i="38"/>
  <c r="Y262" i="38"/>
  <c r="Y75" i="38"/>
  <c r="Y269" i="38"/>
  <c r="Y39" i="38"/>
  <c r="Y352" i="38"/>
  <c r="Y373" i="38"/>
  <c r="Y348" i="38"/>
  <c r="Y145" i="38"/>
  <c r="Y72" i="38"/>
  <c r="P38" i="43"/>
  <c r="AJ107" i="38"/>
  <c r="AG133" i="38"/>
  <c r="AD149" i="38"/>
  <c r="AF149" i="38"/>
  <c r="AF164" i="38"/>
  <c r="AK164" i="38"/>
  <c r="AP164" i="38"/>
  <c r="AF207" i="38"/>
  <c r="AK207" i="38"/>
  <c r="AP207" i="38"/>
  <c r="AF214" i="38"/>
  <c r="AK214" i="38"/>
  <c r="AP214" i="38"/>
  <c r="AG199" i="38"/>
  <c r="AL199" i="38"/>
  <c r="AG243" i="38"/>
  <c r="AL243" i="38"/>
  <c r="AQ157" i="38"/>
  <c r="AM166" i="38"/>
  <c r="AI187" i="38"/>
  <c r="AQ173" i="38"/>
  <c r="AQ175" i="38"/>
  <c r="AQ177" i="38"/>
  <c r="AM180" i="38"/>
  <c r="AM182" i="38"/>
  <c r="AM184" i="38"/>
  <c r="AM197" i="38"/>
  <c r="AI194" i="38"/>
  <c r="AI193" i="38"/>
  <c r="AQ205" i="38"/>
  <c r="AQ208" i="38"/>
  <c r="AM210" i="38"/>
  <c r="AI218" i="38"/>
  <c r="AQ216" i="38"/>
  <c r="AQ217" i="38"/>
  <c r="AI228" i="38"/>
  <c r="AL235" i="38"/>
  <c r="AE238" i="38"/>
  <c r="AE250" i="38"/>
  <c r="AM305" i="38"/>
  <c r="AN223" i="38"/>
  <c r="AH243" i="38"/>
  <c r="AN243" i="38"/>
  <c r="AD366" i="38"/>
  <c r="AB243" i="38"/>
  <c r="AR561" i="38"/>
  <c r="AC96" i="38"/>
  <c r="AH96" i="38"/>
  <c r="AF133" i="38"/>
  <c r="AK133" i="38"/>
  <c r="AP133" i="38"/>
  <c r="AD164" i="38"/>
  <c r="AO164" i="38"/>
  <c r="AD207" i="38"/>
  <c r="AJ207" i="38"/>
  <c r="AO207" i="38"/>
  <c r="AD191" i="38"/>
  <c r="AJ191" i="38"/>
  <c r="AO191" i="38"/>
  <c r="AF199" i="38"/>
  <c r="AF190" i="38" s="1"/>
  <c r="AK199" i="38"/>
  <c r="AP199" i="38"/>
  <c r="AK223" i="38"/>
  <c r="AM203" i="38"/>
  <c r="AQ209" i="38"/>
  <c r="AI229" i="38"/>
  <c r="AE226" i="38"/>
  <c r="AM242" i="38"/>
  <c r="AB235" i="38"/>
  <c r="AM237" i="38"/>
  <c r="AM254" i="38"/>
  <c r="AE255" i="38"/>
  <c r="AR255" i="38" s="1"/>
  <c r="AM256" i="38"/>
  <c r="AE257" i="38"/>
  <c r="AE259" i="38"/>
  <c r="AM245" i="38"/>
  <c r="AM249" i="38"/>
  <c r="AE252" i="38"/>
  <c r="AM253" i="38"/>
  <c r="AM233" i="38"/>
  <c r="AR233" i="38" s="1"/>
  <c r="AM232" i="38"/>
  <c r="AM265" i="38"/>
  <c r="AD260" i="38"/>
  <c r="AM261" i="38"/>
  <c r="AQ261" i="38"/>
  <c r="AO260" i="38"/>
  <c r="AE262" i="38"/>
  <c r="AM301" i="38"/>
  <c r="AR301" i="38" s="1"/>
  <c r="AE306" i="38"/>
  <c r="AE308" i="38"/>
  <c r="AE310" i="38"/>
  <c r="F930" i="8"/>
  <c r="G930" i="8" s="1"/>
  <c r="F931" i="8"/>
  <c r="G931" i="8" s="1"/>
  <c r="F124" i="8"/>
  <c r="G124" i="8" s="1"/>
  <c r="F123" i="8"/>
  <c r="G123" i="8" s="1"/>
  <c r="F187" i="8"/>
  <c r="G187" i="8" s="1"/>
  <c r="F186" i="8"/>
  <c r="G186" i="8" s="1"/>
  <c r="AI23" i="38"/>
  <c r="AE16" i="38"/>
  <c r="AQ19" i="38"/>
  <c r="AE20" i="38"/>
  <c r="AQ22" i="38"/>
  <c r="AE25" i="38"/>
  <c r="AE26" i="38"/>
  <c r="AQ27" i="38"/>
  <c r="F439" i="8"/>
  <c r="G439" i="8" s="1"/>
  <c r="F438" i="8"/>
  <c r="G438" i="8" s="1"/>
  <c r="F703" i="8"/>
  <c r="G703" i="8" s="1"/>
  <c r="F702" i="8"/>
  <c r="G702" i="8" s="1"/>
  <c r="F384" i="8"/>
  <c r="G384" i="8" s="1"/>
  <c r="F385" i="8"/>
  <c r="G385" i="8" s="1"/>
  <c r="F210" i="8"/>
  <c r="G210" i="8" s="1"/>
  <c r="F460" i="8"/>
  <c r="G460" i="8" s="1"/>
  <c r="F447" i="8"/>
  <c r="G447" i="8" s="1"/>
  <c r="F441" i="8"/>
  <c r="G441" i="8" s="1"/>
  <c r="F399" i="8"/>
  <c r="G399" i="8" s="1"/>
  <c r="F388" i="8"/>
  <c r="G388" i="8" s="1"/>
  <c r="F403" i="8"/>
  <c r="G403" i="8" s="1"/>
  <c r="F304" i="8"/>
  <c r="G304" i="8" s="1"/>
  <c r="F331" i="8"/>
  <c r="G331" i="8" s="1"/>
  <c r="F307" i="8"/>
  <c r="G307" i="8" s="1"/>
  <c r="F328" i="8"/>
  <c r="G328" i="8" s="1"/>
  <c r="F940" i="8"/>
  <c r="G940" i="8" s="1"/>
  <c r="F877" i="8"/>
  <c r="G877" i="8" s="1"/>
  <c r="F844" i="8"/>
  <c r="G844" i="8" s="1"/>
  <c r="P176" i="43"/>
  <c r="P131" i="43"/>
  <c r="P123" i="43"/>
  <c r="P115" i="43"/>
  <c r="P107" i="43"/>
  <c r="P164" i="43"/>
  <c r="F1006" i="8"/>
  <c r="G1006" i="8" s="1"/>
  <c r="Z64" i="38" s="1"/>
  <c r="Y224" i="38"/>
  <c r="P62" i="43"/>
  <c r="P63" i="43"/>
  <c r="BL3" i="7"/>
  <c r="L17" i="24"/>
  <c r="N17" i="24"/>
  <c r="H17" i="24"/>
  <c r="J17" i="24"/>
  <c r="J15" i="24"/>
  <c r="J39" i="24" s="1"/>
  <c r="N15" i="24"/>
  <c r="L15" i="24"/>
  <c r="H15" i="24"/>
  <c r="F168" i="8"/>
  <c r="G168" i="8" s="1"/>
  <c r="AC64" i="38" s="1"/>
  <c r="AC47" i="38" s="1"/>
  <c r="F169" i="8"/>
  <c r="G169" i="8" s="1"/>
  <c r="F198" i="8"/>
  <c r="G198" i="8" s="1"/>
  <c r="F454" i="8"/>
  <c r="G454" i="8" s="1"/>
  <c r="F457" i="8"/>
  <c r="G457" i="8" s="1"/>
  <c r="F319" i="8"/>
  <c r="G319" i="8" s="1"/>
  <c r="F310" i="8"/>
  <c r="G310" i="8" s="1"/>
  <c r="F879" i="8"/>
  <c r="G879" i="8" s="1"/>
  <c r="F862" i="8"/>
  <c r="G862" i="8" s="1"/>
  <c r="F936" i="8"/>
  <c r="G936" i="8" s="1"/>
  <c r="F883" i="8"/>
  <c r="G883" i="8" s="1"/>
  <c r="P168" i="43"/>
  <c r="P135" i="43"/>
  <c r="P127" i="43"/>
  <c r="P119" i="43"/>
  <c r="P111" i="43"/>
  <c r="P103" i="43"/>
  <c r="P172" i="43"/>
  <c r="F532" i="8"/>
  <c r="G532" i="8" s="1"/>
  <c r="F117" i="8"/>
  <c r="G117" i="8" s="1"/>
  <c r="D102" i="10"/>
  <c r="D72" i="40"/>
  <c r="D103" i="40"/>
  <c r="P83" i="43"/>
  <c r="Q84" i="43"/>
  <c r="P89" i="43"/>
  <c r="F216" i="8"/>
  <c r="G216" i="8" s="1"/>
  <c r="F243" i="8"/>
  <c r="G243" i="8" s="1"/>
  <c r="F394" i="8"/>
  <c r="G394" i="8" s="1"/>
  <c r="F451" i="8"/>
  <c r="G451" i="8" s="1"/>
  <c r="F313" i="8"/>
  <c r="G313" i="8" s="1"/>
  <c r="F856" i="8"/>
  <c r="G856" i="8" s="1"/>
  <c r="F852" i="8"/>
  <c r="G852" i="8" s="1"/>
  <c r="P160" i="43"/>
  <c r="P148" i="43"/>
  <c r="D29" i="9"/>
  <c r="D67" i="9"/>
  <c r="D105" i="9"/>
  <c r="D143" i="9"/>
  <c r="D96" i="43"/>
  <c r="J18" i="24"/>
  <c r="N18" i="24"/>
  <c r="H18" i="24"/>
  <c r="L18" i="24"/>
  <c r="N16" i="24"/>
  <c r="J16" i="24"/>
  <c r="L16" i="24"/>
  <c r="H16" i="24"/>
  <c r="P16" i="24" s="1"/>
  <c r="F136" i="8"/>
  <c r="G136" i="8" s="1"/>
  <c r="F135" i="8"/>
  <c r="G135" i="8" s="1"/>
  <c r="F196" i="8"/>
  <c r="G196" i="8" s="1"/>
  <c r="F195" i="8"/>
  <c r="G195" i="8" s="1"/>
  <c r="T15" i="38"/>
  <c r="F253" i="8"/>
  <c r="G253" i="8" s="1"/>
  <c r="F252" i="8"/>
  <c r="G252" i="8" s="1"/>
  <c r="F426" i="8"/>
  <c r="G426" i="8" s="1"/>
  <c r="F427" i="8"/>
  <c r="G427" i="8" s="1"/>
  <c r="F631" i="8"/>
  <c r="G631" i="8" s="1"/>
  <c r="F630" i="8"/>
  <c r="G630" i="8" s="1"/>
  <c r="F691" i="8"/>
  <c r="G691" i="8" s="1"/>
  <c r="F690" i="8"/>
  <c r="G690" i="8" s="1"/>
  <c r="F745" i="8"/>
  <c r="G745" i="8" s="1"/>
  <c r="F744" i="8"/>
  <c r="G744" i="8" s="1"/>
  <c r="F918" i="8"/>
  <c r="G918" i="8" s="1"/>
  <c r="F919" i="8"/>
  <c r="G919" i="8" s="1"/>
  <c r="F973" i="8"/>
  <c r="G973" i="8" s="1"/>
  <c r="F972" i="8"/>
  <c r="G972" i="8" s="1"/>
  <c r="Z15" i="38"/>
  <c r="F121" i="8"/>
  <c r="G121" i="8" s="1"/>
  <c r="F120" i="8"/>
  <c r="G120" i="8" s="1"/>
  <c r="U15" i="38"/>
  <c r="AD15" i="38"/>
  <c r="AE15" i="38" s="1"/>
  <c r="F396" i="8"/>
  <c r="G396" i="8" s="1"/>
  <c r="F397" i="8"/>
  <c r="G397" i="8" s="1"/>
  <c r="F522" i="8"/>
  <c r="G522" i="8" s="1"/>
  <c r="F523" i="8"/>
  <c r="G523" i="8" s="1"/>
  <c r="F607" i="8"/>
  <c r="G607" i="8" s="1"/>
  <c r="F606" i="8"/>
  <c r="G606" i="8" s="1"/>
  <c r="F865" i="8"/>
  <c r="G865" i="8" s="1"/>
  <c r="F864" i="8"/>
  <c r="G864" i="8" s="1"/>
  <c r="F942" i="8"/>
  <c r="G942" i="8" s="1"/>
  <c r="F943" i="8"/>
  <c r="G943" i="8" s="1"/>
  <c r="F711" i="8"/>
  <c r="G711" i="8" s="1"/>
  <c r="AE44" i="38"/>
  <c r="AE221" i="38"/>
  <c r="AQ165" i="38"/>
  <c r="F217" i="38"/>
  <c r="F232" i="38"/>
  <c r="J232" i="38" s="1"/>
  <c r="F226" i="38"/>
  <c r="J226" i="38" s="1"/>
  <c r="F166" i="38"/>
  <c r="J166" i="38" s="1"/>
  <c r="F197" i="38"/>
  <c r="F216" i="38"/>
  <c r="H216" i="38" s="1"/>
  <c r="F233" i="38"/>
  <c r="J233" i="38" s="1"/>
  <c r="F229" i="38"/>
  <c r="J229" i="38" s="1"/>
  <c r="F227" i="38"/>
  <c r="H227" i="38" s="1"/>
  <c r="F140" i="38"/>
  <c r="J140" i="38" s="1"/>
  <c r="F138" i="38"/>
  <c r="J138" i="38" s="1"/>
  <c r="F155" i="38"/>
  <c r="J155" i="38" s="1"/>
  <c r="F185" i="38"/>
  <c r="F181" i="38"/>
  <c r="J181" i="38" s="1"/>
  <c r="F179" i="38"/>
  <c r="H179" i="38" s="1"/>
  <c r="Y205" i="38"/>
  <c r="Y95" i="38"/>
  <c r="Z121" i="38"/>
  <c r="Z318" i="38"/>
  <c r="Z139" i="38"/>
  <c r="Z319" i="38"/>
  <c r="Z266" i="38"/>
  <c r="Z260" i="38" s="1"/>
  <c r="Z516" i="38"/>
  <c r="Z123" i="38"/>
  <c r="Z320" i="38"/>
  <c r="Z446" i="38"/>
  <c r="Z535" i="38"/>
  <c r="Z141" i="38"/>
  <c r="Z339" i="38"/>
  <c r="Z447" i="38"/>
  <c r="Z545" i="38"/>
  <c r="Z150" i="38"/>
  <c r="Z393" i="38"/>
  <c r="Z495" i="38"/>
  <c r="Z136" i="38"/>
  <c r="Z351" i="38"/>
  <c r="Z452" i="38"/>
  <c r="Z21" i="38"/>
  <c r="Z127" i="38"/>
  <c r="Z218" i="38"/>
  <c r="Z306" i="38"/>
  <c r="Z400" i="38"/>
  <c r="Z372" i="38"/>
  <c r="Z473" i="38"/>
  <c r="Z546" i="38"/>
  <c r="Z186" i="38"/>
  <c r="Z411" i="38"/>
  <c r="Z549" i="38"/>
  <c r="Z209" i="38"/>
  <c r="Z384" i="38"/>
  <c r="Z470" i="38"/>
  <c r="Z56" i="38"/>
  <c r="Z144" i="38"/>
  <c r="Z238" i="38"/>
  <c r="Z235" i="38" s="1"/>
  <c r="Z342" i="38"/>
  <c r="Z408" i="38"/>
  <c r="Z448" i="38"/>
  <c r="Z502" i="38"/>
  <c r="Z554" i="38"/>
  <c r="Z169" i="38"/>
  <c r="Z380" i="38"/>
  <c r="Z469" i="38"/>
  <c r="Z557" i="38"/>
  <c r="Z229" i="38"/>
  <c r="Z394" i="38"/>
  <c r="Z478" i="38"/>
  <c r="Z558" i="38"/>
  <c r="Z315" i="38"/>
  <c r="Y556" i="38"/>
  <c r="Y340" i="38"/>
  <c r="Y215" i="38"/>
  <c r="Y239" i="38"/>
  <c r="Y498" i="38"/>
  <c r="Y361" i="38"/>
  <c r="Z517" i="38"/>
  <c r="Z87" i="38"/>
  <c r="Z287" i="38"/>
  <c r="Z431" i="38"/>
  <c r="Z518" i="38"/>
  <c r="Z44" i="38"/>
  <c r="Z331" i="38"/>
  <c r="Z477" i="38"/>
  <c r="Z81" i="38"/>
  <c r="Z282" i="38"/>
  <c r="Z436" i="38"/>
  <c r="Z542" i="38"/>
  <c r="Z91" i="38"/>
  <c r="Z200" i="38"/>
  <c r="Z290" i="38"/>
  <c r="Z375" i="38"/>
  <c r="Z432" i="38"/>
  <c r="Z474" i="38"/>
  <c r="Z519" i="38"/>
  <c r="Z97" i="38"/>
  <c r="Z279" i="38"/>
  <c r="Z419" i="38"/>
  <c r="Z522" i="38"/>
  <c r="Z100" i="38"/>
  <c r="Z298" i="38"/>
  <c r="Z444" i="38"/>
  <c r="Z533" i="38"/>
  <c r="Z225" i="38"/>
  <c r="Z162" i="38"/>
  <c r="Y555" i="38"/>
  <c r="Y563" i="38"/>
  <c r="Y455" i="38"/>
  <c r="Y184" i="38"/>
  <c r="Y358" i="38"/>
  <c r="Y448" i="38"/>
  <c r="Y525" i="38"/>
  <c r="Y186" i="38"/>
  <c r="Y507" i="38"/>
  <c r="Y112" i="38"/>
  <c r="Y538" i="38"/>
  <c r="Y390" i="38"/>
  <c r="Y423" i="38"/>
  <c r="Y153" i="38"/>
  <c r="Y479" i="38"/>
  <c r="Y416" i="38"/>
  <c r="Y454" i="38"/>
  <c r="Y71" i="38"/>
  <c r="Y457" i="38"/>
  <c r="Y88" i="38"/>
  <c r="Y540" i="38"/>
  <c r="Y226" i="38"/>
  <c r="Y559" i="38"/>
  <c r="Y536" i="38"/>
  <c r="Y408" i="38"/>
  <c r="Y487" i="38"/>
  <c r="Y521" i="38"/>
  <c r="Y381" i="38"/>
  <c r="Y265" i="38"/>
  <c r="Y189" i="38"/>
  <c r="Y535" i="38"/>
  <c r="Y395" i="38"/>
  <c r="Y442" i="38"/>
  <c r="Y254" i="38"/>
  <c r="Y371" i="38"/>
  <c r="Y440" i="38"/>
  <c r="Y270" i="38"/>
  <c r="Y283" i="38"/>
  <c r="Y204" i="38"/>
  <c r="Y197" i="38"/>
  <c r="Y191" i="38" s="1"/>
  <c r="Y503" i="38"/>
  <c r="Y334" i="38"/>
  <c r="Y355" i="38"/>
  <c r="Y104" i="38"/>
  <c r="Y445" i="38"/>
  <c r="Z422" i="38"/>
  <c r="Z270" i="38"/>
  <c r="Z86" i="38"/>
  <c r="Z462" i="38"/>
  <c r="Z154" i="38"/>
  <c r="Z285" i="38"/>
  <c r="Z85" i="38"/>
  <c r="Z268" i="38"/>
  <c r="Z84" i="38"/>
  <c r="Y232" i="38"/>
  <c r="Y219" i="38"/>
  <c r="Y214" i="38" s="1"/>
  <c r="Z196" i="38"/>
  <c r="Z561" i="38"/>
  <c r="Z463" i="38"/>
  <c r="Z371" i="38"/>
  <c r="Z177" i="38"/>
  <c r="Z547" i="38"/>
  <c r="Z368" i="38"/>
  <c r="Z370" i="38"/>
  <c r="Z176" i="38"/>
  <c r="Z369" i="38"/>
  <c r="Z175" i="38"/>
  <c r="Y518" i="38"/>
  <c r="X107" i="38"/>
  <c r="V96" i="38"/>
  <c r="V107" i="38"/>
  <c r="AH13" i="38"/>
  <c r="AE54" i="38"/>
  <c r="AE62" i="38"/>
  <c r="AE85" i="38"/>
  <c r="AM103" i="38"/>
  <c r="AM36" i="38"/>
  <c r="AE131" i="38"/>
  <c r="AP149" i="38"/>
  <c r="AP106" i="38" s="1"/>
  <c r="AI163" i="38"/>
  <c r="AI207" i="38"/>
  <c r="AG190" i="38"/>
  <c r="AM267" i="38"/>
  <c r="AE234" i="38"/>
  <c r="AM329" i="38"/>
  <c r="AE339" i="38"/>
  <c r="AI330" i="38"/>
  <c r="AI338" i="38"/>
  <c r="AQ457" i="38"/>
  <c r="AQ459" i="38"/>
  <c r="AI541" i="38"/>
  <c r="F154" i="38"/>
  <c r="J154" i="38" s="1"/>
  <c r="F169" i="38"/>
  <c r="J169" i="38" s="1"/>
  <c r="F173" i="38"/>
  <c r="H173" i="38" s="1"/>
  <c r="F78" i="38"/>
  <c r="J78" i="38" s="1"/>
  <c r="F66" i="38"/>
  <c r="H66" i="38" s="1"/>
  <c r="F50" i="38"/>
  <c r="H50" i="38" s="1"/>
  <c r="F539" i="38"/>
  <c r="J539" i="38" s="1"/>
  <c r="F535" i="38"/>
  <c r="H535" i="38" s="1"/>
  <c r="N398" i="38"/>
  <c r="V199" i="38"/>
  <c r="K199" i="38"/>
  <c r="AM62" i="38"/>
  <c r="AE90" i="38"/>
  <c r="AE36" i="38"/>
  <c r="AM148" i="38"/>
  <c r="AE150" i="38"/>
  <c r="AQ163" i="38"/>
  <c r="AQ164" i="38"/>
  <c r="AD190" i="38"/>
  <c r="AM206" i="38"/>
  <c r="AE268" i="38"/>
  <c r="AI155" i="38"/>
  <c r="AM189" i="38"/>
  <c r="AE366" i="38"/>
  <c r="AR366" i="38" s="1"/>
  <c r="AI46" i="38"/>
  <c r="AQ51" i="38"/>
  <c r="AI54" i="38"/>
  <c r="AQ54" i="38"/>
  <c r="AI90" i="38"/>
  <c r="AQ36" i="38"/>
  <c r="AI44" i="38"/>
  <c r="AQ44" i="38"/>
  <c r="AI131" i="38"/>
  <c r="AQ131" i="38"/>
  <c r="AQ132" i="38"/>
  <c r="AI150" i="38"/>
  <c r="AM162" i="38"/>
  <c r="AM163" i="38"/>
  <c r="AE214" i="38"/>
  <c r="AM191" i="38"/>
  <c r="AI200" i="38"/>
  <c r="AQ206" i="38"/>
  <c r="AI224" i="38"/>
  <c r="AI268" i="38"/>
  <c r="AI234" i="38"/>
  <c r="AQ234" i="38"/>
  <c r="AF328" i="38"/>
  <c r="AI339" i="38"/>
  <c r="AN328" i="38"/>
  <c r="AM390" i="38"/>
  <c r="AE395" i="38"/>
  <c r="AM395" i="38"/>
  <c r="AM330" i="38"/>
  <c r="AE335" i="38"/>
  <c r="AM335" i="38"/>
  <c r="AE399" i="38"/>
  <c r="AM457" i="38"/>
  <c r="AM458" i="38"/>
  <c r="AE467" i="38"/>
  <c r="AE485" i="38"/>
  <c r="AM485" i="38"/>
  <c r="AJ526" i="38"/>
  <c r="AE23" i="38"/>
  <c r="AQ20" i="38"/>
  <c r="AQ144" i="38"/>
  <c r="X489" i="38"/>
  <c r="AI162" i="38"/>
  <c r="AK190" i="38"/>
  <c r="AD47" i="38"/>
  <c r="AQ90" i="38"/>
  <c r="AQ150" i="38"/>
  <c r="AM165" i="38"/>
  <c r="AC328" i="38"/>
  <c r="AM399" i="38"/>
  <c r="AQ119" i="38"/>
  <c r="AQ213" i="38"/>
  <c r="AM313" i="38"/>
  <c r="AQ339" i="38"/>
  <c r="AM85" i="38"/>
  <c r="AE213" i="38"/>
  <c r="AQ346" i="38"/>
  <c r="AI213" i="38"/>
  <c r="AM214" i="38"/>
  <c r="AE198" i="38"/>
  <c r="AI198" i="38"/>
  <c r="AL149" i="38"/>
  <c r="AE224" i="38"/>
  <c r="AE244" i="38"/>
  <c r="AE69" i="38"/>
  <c r="AQ117" i="38"/>
  <c r="AM198" i="38"/>
  <c r="AM221" i="38"/>
  <c r="AQ244" i="38"/>
  <c r="AM268" i="38"/>
  <c r="AQ466" i="38"/>
  <c r="AI126" i="38"/>
  <c r="F136" i="38"/>
  <c r="H136" i="38" s="1"/>
  <c r="F160" i="38"/>
  <c r="J160" i="38" s="1"/>
  <c r="F183" i="38"/>
  <c r="H183" i="38" s="1"/>
  <c r="F211" i="38"/>
  <c r="H211" i="38" s="1"/>
  <c r="F209" i="38"/>
  <c r="J209" i="38" s="1"/>
  <c r="F218" i="38"/>
  <c r="J218" i="38" s="1"/>
  <c r="AR465" i="38"/>
  <c r="AM160" i="38"/>
  <c r="F205" i="38"/>
  <c r="H205" i="38" s="1"/>
  <c r="F202" i="38"/>
  <c r="H202" i="38" s="1"/>
  <c r="F143" i="38"/>
  <c r="J143" i="38" s="1"/>
  <c r="F15" i="38"/>
  <c r="J15" i="38" s="1"/>
  <c r="D89" i="38"/>
  <c r="F28" i="38"/>
  <c r="F404" i="38"/>
  <c r="H404" i="38" s="1"/>
  <c r="F516" i="38"/>
  <c r="H516" i="38" s="1"/>
  <c r="F544" i="38"/>
  <c r="H544" i="38" s="1"/>
  <c r="F550" i="38"/>
  <c r="H550" i="38" s="1"/>
  <c r="F240" i="38"/>
  <c r="J240" i="38" s="1"/>
  <c r="F236" i="38"/>
  <c r="H236" i="38" s="1"/>
  <c r="F238" i="38"/>
  <c r="J238" i="38" s="1"/>
  <c r="F255" i="38"/>
  <c r="J255" i="38" s="1"/>
  <c r="F257" i="38"/>
  <c r="J257" i="38" s="1"/>
  <c r="F259" i="38"/>
  <c r="J259" i="38" s="1"/>
  <c r="F250" i="38"/>
  <c r="H250" i="38" s="1"/>
  <c r="F252" i="38"/>
  <c r="J252" i="38" s="1"/>
  <c r="F264" i="38"/>
  <c r="H264" i="38" s="1"/>
  <c r="F266" i="38"/>
  <c r="H266" i="38" s="1"/>
  <c r="F262" i="38"/>
  <c r="H262" i="38" s="1"/>
  <c r="F302" i="38"/>
  <c r="J302" i="38" s="1"/>
  <c r="F304" i="38"/>
  <c r="J304" i="38" s="1"/>
  <c r="F306" i="38"/>
  <c r="J306" i="38" s="1"/>
  <c r="F308" i="38"/>
  <c r="J308" i="38" s="1"/>
  <c r="F310" i="38"/>
  <c r="H310" i="38" s="1"/>
  <c r="F269" i="38"/>
  <c r="J269" i="38" s="1"/>
  <c r="F271" i="38"/>
  <c r="J271" i="38" s="1"/>
  <c r="F273" i="38"/>
  <c r="J273" i="38" s="1"/>
  <c r="F275" i="38"/>
  <c r="H275" i="38" s="1"/>
  <c r="F277" i="38"/>
  <c r="H277" i="38" s="1"/>
  <c r="F279" i="38"/>
  <c r="J279" i="38" s="1"/>
  <c r="F281" i="38"/>
  <c r="J281" i="38" s="1"/>
  <c r="F283" i="38"/>
  <c r="J283" i="38" s="1"/>
  <c r="F285" i="38"/>
  <c r="H285" i="38" s="1"/>
  <c r="F287" i="38"/>
  <c r="J287" i="38" s="1"/>
  <c r="F289" i="38"/>
  <c r="H289" i="38" s="1"/>
  <c r="F291" i="38"/>
  <c r="J291" i="38" s="1"/>
  <c r="F293" i="38"/>
  <c r="J293" i="38" s="1"/>
  <c r="F295" i="38"/>
  <c r="J295" i="38" s="1"/>
  <c r="F297" i="38"/>
  <c r="H297" i="38" s="1"/>
  <c r="F299" i="38"/>
  <c r="J299" i="38" s="1"/>
  <c r="F326" i="38"/>
  <c r="J326" i="38" s="1"/>
  <c r="F325" i="38"/>
  <c r="H325" i="38" s="1"/>
  <c r="F321" i="38"/>
  <c r="H321" i="38" s="1"/>
  <c r="F314" i="38"/>
  <c r="J314" i="38" s="1"/>
  <c r="R389" i="38"/>
  <c r="AK47" i="38"/>
  <c r="AJ149" i="38"/>
  <c r="AP190" i="38"/>
  <c r="R560" i="38"/>
  <c r="V149" i="38"/>
  <c r="AQ500" i="38"/>
  <c r="O13" i="38"/>
  <c r="L235" i="38"/>
  <c r="M164" i="38"/>
  <c r="U164" i="38"/>
  <c r="AE51" i="38"/>
  <c r="AQ85" i="38"/>
  <c r="AQ88" i="38"/>
  <c r="AM44" i="38"/>
  <c r="AM150" i="38"/>
  <c r="AE163" i="38"/>
  <c r="AI165" i="38"/>
  <c r="AE207" i="38"/>
  <c r="AL190" i="38"/>
  <c r="AI21" i="38"/>
  <c r="AN149" i="38"/>
  <c r="AJ190" i="38"/>
  <c r="AO190" i="38"/>
  <c r="AM199" i="38"/>
  <c r="AM224" i="38"/>
  <c r="N164" i="38"/>
  <c r="AM560" i="38"/>
  <c r="AQ23" i="38"/>
  <c r="AM17" i="38"/>
  <c r="AM18" i="38"/>
  <c r="AM24" i="38"/>
  <c r="AQ29" i="38"/>
  <c r="AQ33" i="38"/>
  <c r="AQ87" i="38"/>
  <c r="AI101" i="38"/>
  <c r="AM105" i="38"/>
  <c r="AI115" i="38"/>
  <c r="AQ113" i="38"/>
  <c r="AQ124" i="38"/>
  <c r="AQ125" i="38"/>
  <c r="AM136" i="38"/>
  <c r="AM146" i="38"/>
  <c r="AQ139" i="38"/>
  <c r="AQ159" i="38"/>
  <c r="AQ160" i="38"/>
  <c r="AI153" i="38"/>
  <c r="AQ158" i="38"/>
  <c r="AQ168" i="38"/>
  <c r="AQ166" i="38"/>
  <c r="AM186" i="38"/>
  <c r="AM187" i="38"/>
  <c r="AM188" i="38"/>
  <c r="AI170" i="38"/>
  <c r="AR170" i="38" s="1"/>
  <c r="AQ181" i="38"/>
  <c r="AM196" i="38"/>
  <c r="AR196" i="38" s="1"/>
  <c r="AM193" i="38"/>
  <c r="AQ202" i="38"/>
  <c r="AQ210" i="38"/>
  <c r="AM220" i="38"/>
  <c r="AM218" i="38"/>
  <c r="AR218" i="38" s="1"/>
  <c r="AI226" i="38"/>
  <c r="AR226" i="38" s="1"/>
  <c r="AI240" i="38"/>
  <c r="AQ241" i="38"/>
  <c r="AR241" i="38" s="1"/>
  <c r="AB390" i="38"/>
  <c r="AE390" i="38" s="1"/>
  <c r="F24" i="38"/>
  <c r="J24" i="38" s="1"/>
  <c r="F16" i="38"/>
  <c r="J16" i="38" s="1"/>
  <c r="D28" i="42"/>
  <c r="D42" i="42"/>
  <c r="D92" i="42"/>
  <c r="AM28" i="38"/>
  <c r="AM54" i="38"/>
  <c r="AE117" i="38"/>
  <c r="AM119" i="38"/>
  <c r="AG149" i="38"/>
  <c r="AF13" i="38"/>
  <c r="AI28" i="38"/>
  <c r="AI51" i="38"/>
  <c r="AI62" i="38"/>
  <c r="AI88" i="38"/>
  <c r="AQ103" i="38"/>
  <c r="AI119" i="38"/>
  <c r="AI132" i="38"/>
  <c r="AI148" i="38"/>
  <c r="AQ148" i="38"/>
  <c r="AM207" i="38"/>
  <c r="AI206" i="38"/>
  <c r="AQ224" i="38"/>
  <c r="AQ329" i="38"/>
  <c r="AQ390" i="38"/>
  <c r="AC389" i="38"/>
  <c r="AI335" i="38"/>
  <c r="AQ335" i="38"/>
  <c r="AI344" i="38"/>
  <c r="AI399" i="38"/>
  <c r="AI467" i="38"/>
  <c r="AC398" i="38"/>
  <c r="AC397" i="38" s="1"/>
  <c r="AR184" i="38"/>
  <c r="AM23" i="38"/>
  <c r="AI15" i="38"/>
  <c r="AI17" i="38"/>
  <c r="AQ17" i="38"/>
  <c r="AI18" i="38"/>
  <c r="AQ18" i="38"/>
  <c r="AM19" i="38"/>
  <c r="AE19" i="38"/>
  <c r="AI20" i="38"/>
  <c r="AM22" i="38"/>
  <c r="AI24" i="38"/>
  <c r="AQ24" i="38"/>
  <c r="AI25" i="38"/>
  <c r="AI26" i="38"/>
  <c r="AQ26" i="38"/>
  <c r="AQ31" i="38"/>
  <c r="AI31" i="38"/>
  <c r="AE30" i="38"/>
  <c r="AM33" i="38"/>
  <c r="AM35" i="38"/>
  <c r="AE35" i="38"/>
  <c r="AM39" i="38"/>
  <c r="AE39" i="38"/>
  <c r="AI71" i="38"/>
  <c r="AM153" i="38"/>
  <c r="AI189" i="38"/>
  <c r="AQ172" i="38"/>
  <c r="AR172" i="38" s="1"/>
  <c r="AQ174" i="38"/>
  <c r="AI175" i="38"/>
  <c r="AR175" i="38" s="1"/>
  <c r="AI177" i="38"/>
  <c r="AR177" i="38" s="1"/>
  <c r="AM181" i="38"/>
  <c r="AE183" i="38"/>
  <c r="AM183" i="38"/>
  <c r="AQ194" i="38"/>
  <c r="AR194" i="38" s="1"/>
  <c r="AQ193" i="38"/>
  <c r="AR193" i="38" s="1"/>
  <c r="AM201" i="38"/>
  <c r="AR201" i="38" s="1"/>
  <c r="AM202" i="38"/>
  <c r="AI212" i="38"/>
  <c r="AR212" i="38" s="1"/>
  <c r="AI211" i="38"/>
  <c r="AR211" i="38" s="1"/>
  <c r="AE210" i="38"/>
  <c r="AI220" i="38"/>
  <c r="AI219" i="38"/>
  <c r="AR219" i="38" s="1"/>
  <c r="AI215" i="38"/>
  <c r="AQ215" i="38"/>
  <c r="AI227" i="38"/>
  <c r="AR227" i="38" s="1"/>
  <c r="AQ228" i="38"/>
  <c r="AR228" i="38" s="1"/>
  <c r="AQ229" i="38"/>
  <c r="AR229" i="38" s="1"/>
  <c r="AE242" i="38"/>
  <c r="AE240" i="38"/>
  <c r="AM240" i="38"/>
  <c r="AG235" i="38"/>
  <c r="AI235" i="38" s="1"/>
  <c r="AM239" i="38"/>
  <c r="AR239" i="38" s="1"/>
  <c r="AE254" i="38"/>
  <c r="AR254" i="38" s="1"/>
  <c r="AI341" i="38"/>
  <c r="AE21" i="38"/>
  <c r="AE14" i="38"/>
  <c r="AL13" i="38"/>
  <c r="AM21" i="38"/>
  <c r="AQ21" i="38"/>
  <c r="AQ28" i="38"/>
  <c r="AE46" i="38"/>
  <c r="AM51" i="38"/>
  <c r="AQ62" i="38"/>
  <c r="AM88" i="38"/>
  <c r="AE103" i="38"/>
  <c r="AI103" i="38"/>
  <c r="AI36" i="38"/>
  <c r="AI117" i="38"/>
  <c r="AE119" i="38"/>
  <c r="AM131" i="38"/>
  <c r="AE132" i="38"/>
  <c r="AP13" i="38"/>
  <c r="AN47" i="38"/>
  <c r="AF89" i="38"/>
  <c r="AR351" i="38"/>
  <c r="AK13" i="38"/>
  <c r="AG13" i="38"/>
  <c r="AI85" i="38"/>
  <c r="AB560" i="38"/>
  <c r="AE560" i="38" s="1"/>
  <c r="AQ198" i="38"/>
  <c r="AM200" i="38"/>
  <c r="AM134" i="38"/>
  <c r="AM213" i="38"/>
  <c r="AI313" i="38"/>
  <c r="AQ313" i="38"/>
  <c r="AG164" i="38"/>
  <c r="AI164" i="38" s="1"/>
  <c r="AI346" i="38"/>
  <c r="AI221" i="38"/>
  <c r="AE165" i="38"/>
  <c r="AE134" i="38"/>
  <c r="AC345" i="38"/>
  <c r="AE200" i="38"/>
  <c r="AD312" i="38"/>
  <c r="AM14" i="38"/>
  <c r="AJ13" i="38"/>
  <c r="AQ15" i="38"/>
  <c r="AN13" i="38"/>
  <c r="AJ345" i="38"/>
  <c r="AM345" i="38" s="1"/>
  <c r="AI134" i="38"/>
  <c r="AN96" i="38"/>
  <c r="AI14" i="38"/>
  <c r="AI19" i="38"/>
  <c r="AO13" i="38"/>
  <c r="AQ134" i="38"/>
  <c r="AQ71" i="38"/>
  <c r="AI565" i="38"/>
  <c r="AR565" i="38" s="1"/>
  <c r="AF560" i="38"/>
  <c r="AI560" i="38" s="1"/>
  <c r="AQ14" i="38"/>
  <c r="AE148" i="38"/>
  <c r="AO149" i="38"/>
  <c r="AE206" i="38"/>
  <c r="AE313" i="38"/>
  <c r="AM346" i="38"/>
  <c r="AL398" i="38"/>
  <c r="AL397" i="38" s="1"/>
  <c r="AE458" i="38"/>
  <c r="AB133" i="38"/>
  <c r="AK149" i="38"/>
  <c r="AP345" i="38"/>
  <c r="AQ191" i="38"/>
  <c r="AE329" i="38"/>
  <c r="AM339" i="38"/>
  <c r="AI395" i="38"/>
  <c r="AQ330" i="38"/>
  <c r="AM338" i="38"/>
  <c r="AE344" i="38"/>
  <c r="AQ458" i="38"/>
  <c r="AB459" i="38"/>
  <c r="AE459" i="38" s="1"/>
  <c r="AE466" i="38"/>
  <c r="AR404" i="38"/>
  <c r="AF243" i="38"/>
  <c r="AI243" i="38" s="1"/>
  <c r="AI244" i="38"/>
  <c r="AR362" i="38"/>
  <c r="AR510" i="38"/>
  <c r="AR246" i="38"/>
  <c r="AQ45" i="38"/>
  <c r="AK89" i="38"/>
  <c r="AP89" i="38"/>
  <c r="AK96" i="38"/>
  <c r="AP96" i="38"/>
  <c r="AH133" i="38"/>
  <c r="AN133" i="38"/>
  <c r="AQ133" i="38" s="1"/>
  <c r="AL164" i="38"/>
  <c r="AM164" i="38" s="1"/>
  <c r="AH199" i="38"/>
  <c r="AN199" i="38"/>
  <c r="AM76" i="38"/>
  <c r="AM102" i="38"/>
  <c r="AM145" i="38"/>
  <c r="AM138" i="38"/>
  <c r="AQ141" i="38"/>
  <c r="AE139" i="38"/>
  <c r="AE159" i="38"/>
  <c r="AE160" i="38"/>
  <c r="AQ161" i="38"/>
  <c r="AQ151" i="38"/>
  <c r="AM152" i="38"/>
  <c r="AE168" i="38"/>
  <c r="AE167" i="38"/>
  <c r="AE166" i="38"/>
  <c r="AQ186" i="38"/>
  <c r="AI174" i="38"/>
  <c r="AR371" i="38"/>
  <c r="AI383" i="38"/>
  <c r="AQ94" i="38"/>
  <c r="AE100" i="38"/>
  <c r="AI97" i="38"/>
  <c r="AI98" i="38"/>
  <c r="AQ108" i="38"/>
  <c r="AI114" i="38"/>
  <c r="AI109" i="38"/>
  <c r="AI110" i="38"/>
  <c r="AI130" i="38"/>
  <c r="AI127" i="38"/>
  <c r="AI121" i="38"/>
  <c r="AI122" i="38"/>
  <c r="AI124" i="38"/>
  <c r="AI147" i="38"/>
  <c r="AE136" i="38"/>
  <c r="AE137" i="38"/>
  <c r="AI137" i="38"/>
  <c r="AE146" i="38"/>
  <c r="AE144" i="38"/>
  <c r="AQ145" i="38"/>
  <c r="AQ138" i="38"/>
  <c r="AM141" i="38"/>
  <c r="AI139" i="38"/>
  <c r="AI140" i="38"/>
  <c r="AI159" i="38"/>
  <c r="AI160" i="38"/>
  <c r="AI161" i="38"/>
  <c r="AE151" i="38"/>
  <c r="AI151" i="38"/>
  <c r="AQ152" i="38"/>
  <c r="AQ153" i="38"/>
  <c r="AQ154" i="38"/>
  <c r="AQ156" i="38"/>
  <c r="AM157" i="38"/>
  <c r="AI158" i="38"/>
  <c r="AI168" i="38"/>
  <c r="AI167" i="38"/>
  <c r="AI166" i="38"/>
  <c r="AI186" i="38"/>
  <c r="AE187" i="38"/>
  <c r="M214" i="38"/>
  <c r="N13" i="38"/>
  <c r="S133" i="38"/>
  <c r="O199" i="38"/>
  <c r="M118" i="38"/>
  <c r="K459" i="38"/>
  <c r="M47" i="38"/>
  <c r="L118" i="38"/>
  <c r="O214" i="38"/>
  <c r="S164" i="38"/>
  <c r="AR257" i="38"/>
  <c r="AE99" i="38"/>
  <c r="AM97" i="38"/>
  <c r="AE115" i="38"/>
  <c r="AM113" i="38"/>
  <c r="AE114" i="38"/>
  <c r="AM114" i="38"/>
  <c r="AM111" i="38"/>
  <c r="AM130" i="38"/>
  <c r="AE126" i="38"/>
  <c r="AM127" i="38"/>
  <c r="AM121" i="38"/>
  <c r="AE122" i="38"/>
  <c r="AM122" i="38"/>
  <c r="AM123" i="38"/>
  <c r="AM124" i="38"/>
  <c r="AI144" i="38"/>
  <c r="AI141" i="38"/>
  <c r="AM139" i="38"/>
  <c r="AE153" i="38"/>
  <c r="AE154" i="38"/>
  <c r="AM154" i="38"/>
  <c r="AE155" i="38"/>
  <c r="AE156" i="38"/>
  <c r="AM156" i="38"/>
  <c r="AI157" i="38"/>
  <c r="AM158" i="38"/>
  <c r="AE169" i="38"/>
  <c r="AM169" i="38"/>
  <c r="AM168" i="38"/>
  <c r="AM167" i="38"/>
  <c r="AI188" i="38"/>
  <c r="F351" i="38"/>
  <c r="J351" i="38" s="1"/>
  <c r="F355" i="38"/>
  <c r="H355" i="38" s="1"/>
  <c r="F362" i="38"/>
  <c r="J362" i="38" s="1"/>
  <c r="F386" i="38"/>
  <c r="J386" i="38" s="1"/>
  <c r="F406" i="38"/>
  <c r="H406" i="38" s="1"/>
  <c r="F410" i="38"/>
  <c r="J410" i="38" s="1"/>
  <c r="F418" i="38"/>
  <c r="H418" i="38" s="1"/>
  <c r="F85" i="38"/>
  <c r="J85" i="38" s="1"/>
  <c r="F101" i="38"/>
  <c r="H101" i="38" s="1"/>
  <c r="F117" i="38"/>
  <c r="H117" i="38" s="1"/>
  <c r="F131" i="38"/>
  <c r="H131" i="38" s="1"/>
  <c r="F148" i="38"/>
  <c r="J148" i="38" s="1"/>
  <c r="F139" i="38"/>
  <c r="H139" i="38" s="1"/>
  <c r="F137" i="38"/>
  <c r="J137" i="38" s="1"/>
  <c r="F184" i="38"/>
  <c r="J184" i="38" s="1"/>
  <c r="F180" i="38"/>
  <c r="J180" i="38" s="1"/>
  <c r="F171" i="38"/>
  <c r="H171" i="38" s="1"/>
  <c r="F195" i="38"/>
  <c r="J195" i="38" s="1"/>
  <c r="F193" i="38"/>
  <c r="J193" i="38" s="1"/>
  <c r="F203" i="38"/>
  <c r="J203" i="38" s="1"/>
  <c r="F210" i="38"/>
  <c r="H210" i="38" s="1"/>
  <c r="F230" i="38"/>
  <c r="J230" i="38" s="1"/>
  <c r="AR250" i="38"/>
  <c r="AI260" i="38"/>
  <c r="AE260" i="38"/>
  <c r="AR440" i="38"/>
  <c r="AR429" i="38"/>
  <c r="AR524" i="38"/>
  <c r="V118" i="38"/>
  <c r="K133" i="38"/>
  <c r="O47" i="38"/>
  <c r="AM235" i="38"/>
  <c r="AR293" i="38"/>
  <c r="AR355" i="38"/>
  <c r="AR347" i="38"/>
  <c r="AR361" i="38"/>
  <c r="AR442" i="38"/>
  <c r="AR507" i="38"/>
  <c r="X96" i="38"/>
  <c r="AR438" i="38"/>
  <c r="AR263" i="38"/>
  <c r="AR271" i="38"/>
  <c r="AR379" i="38"/>
  <c r="AR400" i="38"/>
  <c r="AR551" i="38"/>
  <c r="AR558" i="38"/>
  <c r="R267" i="38"/>
  <c r="AR195" i="38"/>
  <c r="AR401" i="38"/>
  <c r="AR468" i="38"/>
  <c r="AQ64" i="38"/>
  <c r="AI78" i="38"/>
  <c r="AI75" i="38"/>
  <c r="X223" i="38"/>
  <c r="V398" i="38"/>
  <c r="L467" i="38"/>
  <c r="U89" i="38"/>
  <c r="X345" i="38"/>
  <c r="N191" i="38"/>
  <c r="S398" i="38"/>
  <c r="R467" i="38"/>
  <c r="AA235" i="38"/>
  <c r="V489" i="38"/>
  <c r="O398" i="38"/>
  <c r="V467" i="38"/>
  <c r="R207" i="38"/>
  <c r="V260" i="38"/>
  <c r="M243" i="38"/>
  <c r="K260" i="38"/>
  <c r="N199" i="38"/>
  <c r="AA459" i="38"/>
  <c r="S260" i="38"/>
  <c r="U389" i="38"/>
  <c r="R199" i="38"/>
  <c r="R190" i="38" s="1"/>
  <c r="AA467" i="38"/>
  <c r="N489" i="38"/>
  <c r="O243" i="38"/>
  <c r="L199" i="38"/>
  <c r="S312" i="38"/>
  <c r="M312" i="38"/>
  <c r="R312" i="38"/>
  <c r="O267" i="38"/>
  <c r="L191" i="38"/>
  <c r="X328" i="38"/>
  <c r="M191" i="38"/>
  <c r="V328" i="38"/>
  <c r="U107" i="38"/>
  <c r="D207" i="38"/>
  <c r="F207" i="38" s="1"/>
  <c r="D214" i="38"/>
  <c r="F508" i="38"/>
  <c r="H508" i="38" s="1"/>
  <c r="F522" i="38"/>
  <c r="J522" i="38" s="1"/>
  <c r="E509" i="38"/>
  <c r="E541" i="38"/>
  <c r="H206" i="38"/>
  <c r="E133" i="38"/>
  <c r="E191" i="38"/>
  <c r="E190" i="38" s="1"/>
  <c r="F44" i="38"/>
  <c r="J44" i="38" s="1"/>
  <c r="F40" i="38"/>
  <c r="H40" i="38" s="1"/>
  <c r="F34" i="38"/>
  <c r="H34" i="38" s="1"/>
  <c r="E89" i="38"/>
  <c r="H158" i="38"/>
  <c r="F248" i="38"/>
  <c r="H248" i="38" s="1"/>
  <c r="E47" i="38"/>
  <c r="E96" i="38"/>
  <c r="F125" i="38"/>
  <c r="J125" i="38" s="1"/>
  <c r="F123" i="38"/>
  <c r="H123" i="38" s="1"/>
  <c r="F151" i="38"/>
  <c r="H151" i="38" s="1"/>
  <c r="D560" i="38"/>
  <c r="F462" i="38"/>
  <c r="J462" i="38" s="1"/>
  <c r="F486" i="38"/>
  <c r="J486" i="38" s="1"/>
  <c r="F497" i="38"/>
  <c r="J497" i="38" s="1"/>
  <c r="H198" i="38"/>
  <c r="H234" i="38"/>
  <c r="F42" i="38"/>
  <c r="H42" i="38" s="1"/>
  <c r="F32" i="38"/>
  <c r="J32" i="38" s="1"/>
  <c r="F23" i="38"/>
  <c r="J23" i="38" s="1"/>
  <c r="F103" i="38"/>
  <c r="H103" i="38" s="1"/>
  <c r="F94" i="38"/>
  <c r="H94" i="38" s="1"/>
  <c r="E459" i="38"/>
  <c r="E485" i="38"/>
  <c r="F331" i="38"/>
  <c r="H331" i="38" s="1"/>
  <c r="F340" i="38"/>
  <c r="J340" i="38" s="1"/>
  <c r="F380" i="38"/>
  <c r="H380" i="38" s="1"/>
  <c r="F456" i="38"/>
  <c r="H456" i="38" s="1"/>
  <c r="F524" i="38"/>
  <c r="J524" i="38" s="1"/>
  <c r="F556" i="38"/>
  <c r="J556" i="38" s="1"/>
  <c r="F30" i="38"/>
  <c r="H30" i="38" s="1"/>
  <c r="J27" i="38"/>
  <c r="H27" i="38"/>
  <c r="F272" i="38"/>
  <c r="H272" i="38" s="1"/>
  <c r="F492" i="38"/>
  <c r="H492" i="38" s="1"/>
  <c r="F339" i="38"/>
  <c r="J339" i="38" s="1"/>
  <c r="F134" i="38"/>
  <c r="J134" i="38" s="1"/>
  <c r="F313" i="38"/>
  <c r="H313" i="38" s="1"/>
  <c r="F466" i="38"/>
  <c r="J466" i="38" s="1"/>
  <c r="E118" i="38"/>
  <c r="F118" i="38" s="1"/>
  <c r="H118" i="38" s="1"/>
  <c r="F72" i="38"/>
  <c r="J72" i="38" s="1"/>
  <c r="F60" i="38"/>
  <c r="H60" i="38" s="1"/>
  <c r="F150" i="38"/>
  <c r="H150" i="38" s="1"/>
  <c r="F319" i="38"/>
  <c r="J319" i="38" s="1"/>
  <c r="F333" i="38"/>
  <c r="H333" i="38" s="1"/>
  <c r="F334" i="38"/>
  <c r="J334" i="38" s="1"/>
  <c r="F337" i="38"/>
  <c r="J337" i="38" s="1"/>
  <c r="F343" i="38"/>
  <c r="H343" i="38" s="1"/>
  <c r="F379" i="38"/>
  <c r="H379" i="38" s="1"/>
  <c r="F381" i="38"/>
  <c r="J381" i="38" s="1"/>
  <c r="F363" i="38"/>
  <c r="J363" i="38" s="1"/>
  <c r="F365" i="38"/>
  <c r="J365" i="38" s="1"/>
  <c r="F367" i="38"/>
  <c r="H367" i="38" s="1"/>
  <c r="F369" i="38"/>
  <c r="J369" i="38" s="1"/>
  <c r="F371" i="38"/>
  <c r="H371" i="38" s="1"/>
  <c r="F373" i="38"/>
  <c r="J373" i="38" s="1"/>
  <c r="F375" i="38"/>
  <c r="H375" i="38" s="1"/>
  <c r="F377" i="38"/>
  <c r="H377" i="38" s="1"/>
  <c r="F347" i="38"/>
  <c r="J347" i="38" s="1"/>
  <c r="F349" i="38"/>
  <c r="J349" i="38" s="1"/>
  <c r="F391" i="38"/>
  <c r="J391" i="38" s="1"/>
  <c r="F393" i="38"/>
  <c r="H393" i="38" s="1"/>
  <c r="F396" i="38"/>
  <c r="J396" i="38" s="1"/>
  <c r="F455" i="38"/>
  <c r="J455" i="38" s="1"/>
  <c r="F446" i="38"/>
  <c r="H446" i="38" s="1"/>
  <c r="F448" i="38"/>
  <c r="J448" i="38" s="1"/>
  <c r="F450" i="38"/>
  <c r="H450" i="38" s="1"/>
  <c r="F452" i="38"/>
  <c r="J452" i="38" s="1"/>
  <c r="F430" i="38"/>
  <c r="J430" i="38" s="1"/>
  <c r="F432" i="38"/>
  <c r="J432" i="38" s="1"/>
  <c r="F434" i="38"/>
  <c r="J434" i="38" s="1"/>
  <c r="F436" i="38"/>
  <c r="H436" i="38" s="1"/>
  <c r="F438" i="38"/>
  <c r="H438" i="38" s="1"/>
  <c r="F440" i="38"/>
  <c r="J440" i="38" s="1"/>
  <c r="F442" i="38"/>
  <c r="J442" i="38" s="1"/>
  <c r="F444" i="38"/>
  <c r="J444" i="38" s="1"/>
  <c r="F407" i="38"/>
  <c r="J407" i="38" s="1"/>
  <c r="F411" i="38"/>
  <c r="J411" i="38" s="1"/>
  <c r="F415" i="38"/>
  <c r="J415" i="38" s="1"/>
  <c r="H225" i="38"/>
  <c r="F256" i="38"/>
  <c r="J256" i="38" s="1"/>
  <c r="F261" i="38"/>
  <c r="H261" i="38" s="1"/>
  <c r="F309" i="38"/>
  <c r="H309" i="38" s="1"/>
  <c r="F274" i="38"/>
  <c r="J274" i="38" s="1"/>
  <c r="F95" i="38"/>
  <c r="J95" i="38" s="1"/>
  <c r="F112" i="38"/>
  <c r="H112" i="38" s="1"/>
  <c r="F110" i="38"/>
  <c r="H110" i="38" s="1"/>
  <c r="F419" i="38"/>
  <c r="J419" i="38" s="1"/>
  <c r="F422" i="38"/>
  <c r="H422" i="38" s="1"/>
  <c r="F423" i="38"/>
  <c r="H423" i="38" s="1"/>
  <c r="F426" i="38"/>
  <c r="H426" i="38" s="1"/>
  <c r="F428" i="38"/>
  <c r="J428" i="38" s="1"/>
  <c r="F401" i="38"/>
  <c r="J401" i="38" s="1"/>
  <c r="F453" i="38"/>
  <c r="J453" i="38" s="1"/>
  <c r="F465" i="38"/>
  <c r="J465" i="38" s="1"/>
  <c r="F464" i="38"/>
  <c r="J464" i="38" s="1"/>
  <c r="F461" i="38"/>
  <c r="J461" i="38" s="1"/>
  <c r="F482" i="38"/>
  <c r="J482" i="38" s="1"/>
  <c r="F478" i="38"/>
  <c r="H478" i="38" s="1"/>
  <c r="F480" i="38"/>
  <c r="J480" i="38" s="1"/>
  <c r="F470" i="38"/>
  <c r="H470" i="38" s="1"/>
  <c r="F472" i="38"/>
  <c r="J472" i="38" s="1"/>
  <c r="F474" i="38"/>
  <c r="J474" i="38" s="1"/>
  <c r="F476" i="38"/>
  <c r="J476" i="38" s="1"/>
  <c r="F487" i="38"/>
  <c r="J487" i="38" s="1"/>
  <c r="F495" i="38"/>
  <c r="J495" i="38" s="1"/>
  <c r="F490" i="38"/>
  <c r="H490" i="38" s="1"/>
  <c r="F493" i="38"/>
  <c r="J493" i="38" s="1"/>
  <c r="F491" i="38"/>
  <c r="J491" i="38" s="1"/>
  <c r="F502" i="38"/>
  <c r="J502" i="38" s="1"/>
  <c r="F504" i="38"/>
  <c r="J504" i="38" s="1"/>
  <c r="F507" i="38"/>
  <c r="J507" i="38" s="1"/>
  <c r="F505" i="38"/>
  <c r="J505" i="38" s="1"/>
  <c r="F523" i="38"/>
  <c r="J523" i="38" s="1"/>
  <c r="F521" i="38"/>
  <c r="J521" i="38" s="1"/>
  <c r="F520" i="38"/>
  <c r="J520" i="38" s="1"/>
  <c r="F511" i="38"/>
  <c r="H511" i="38" s="1"/>
  <c r="F513" i="38"/>
  <c r="J513" i="38" s="1"/>
  <c r="F515" i="38"/>
  <c r="J515" i="38" s="1"/>
  <c r="F517" i="38"/>
  <c r="J517" i="38" s="1"/>
  <c r="F534" i="38"/>
  <c r="H534" i="38" s="1"/>
  <c r="F530" i="38"/>
  <c r="H530" i="38" s="1"/>
  <c r="F532" i="38"/>
  <c r="J532" i="38" s="1"/>
  <c r="F540" i="38"/>
  <c r="J540" i="38" s="1"/>
  <c r="F538" i="38"/>
  <c r="H538" i="38" s="1"/>
  <c r="F536" i="38"/>
  <c r="H536" i="38" s="1"/>
  <c r="F543" i="38"/>
  <c r="H543" i="38" s="1"/>
  <c r="F545" i="38"/>
  <c r="F547" i="38"/>
  <c r="H547" i="38" s="1"/>
  <c r="F549" i="38"/>
  <c r="J549" i="38" s="1"/>
  <c r="F551" i="38"/>
  <c r="H551" i="38" s="1"/>
  <c r="F553" i="38"/>
  <c r="H553" i="38" s="1"/>
  <c r="F555" i="38"/>
  <c r="H555" i="38" s="1"/>
  <c r="F557" i="38"/>
  <c r="J557" i="38" s="1"/>
  <c r="F559" i="38"/>
  <c r="J559" i="38" s="1"/>
  <c r="F563" i="38"/>
  <c r="H563" i="38" s="1"/>
  <c r="F565" i="38"/>
  <c r="J565" i="38" s="1"/>
  <c r="F45" i="38"/>
  <c r="J45" i="38" s="1"/>
  <c r="F43" i="38"/>
  <c r="H43" i="38" s="1"/>
  <c r="F41" i="38"/>
  <c r="H41" i="38" s="1"/>
  <c r="F39" i="38"/>
  <c r="H39" i="38" s="1"/>
  <c r="F37" i="38"/>
  <c r="J37" i="38" s="1"/>
  <c r="F35" i="38"/>
  <c r="H35" i="38" s="1"/>
  <c r="F33" i="38"/>
  <c r="J33" i="38" s="1"/>
  <c r="F31" i="38"/>
  <c r="H31" i="38" s="1"/>
  <c r="F29" i="38"/>
  <c r="J29" i="38" s="1"/>
  <c r="F26" i="38"/>
  <c r="J26" i="38" s="1"/>
  <c r="F22" i="38"/>
  <c r="J22" i="38" s="1"/>
  <c r="F20" i="38"/>
  <c r="H20" i="38" s="1"/>
  <c r="F18" i="38"/>
  <c r="H18" i="38" s="1"/>
  <c r="F81" i="38"/>
  <c r="J81" i="38" s="1"/>
  <c r="F79" i="38"/>
  <c r="H79" i="38" s="1"/>
  <c r="F77" i="38"/>
  <c r="J77" i="38" s="1"/>
  <c r="F75" i="38"/>
  <c r="H75" i="38" s="1"/>
  <c r="F73" i="38"/>
  <c r="J73" i="38" s="1"/>
  <c r="F71" i="38"/>
  <c r="F69" i="38"/>
  <c r="J69" i="38" s="1"/>
  <c r="F67" i="38"/>
  <c r="J67" i="38" s="1"/>
  <c r="F65" i="38"/>
  <c r="H65" i="38" s="1"/>
  <c r="F63" i="38"/>
  <c r="J63" i="38" s="1"/>
  <c r="F61" i="38"/>
  <c r="J61" i="38" s="1"/>
  <c r="F59" i="38"/>
  <c r="J59" i="38" s="1"/>
  <c r="F57" i="38"/>
  <c r="H57" i="38" s="1"/>
  <c r="F55" i="38"/>
  <c r="J55" i="38" s="1"/>
  <c r="F53" i="38"/>
  <c r="F51" i="38"/>
  <c r="F49" i="38"/>
  <c r="J49" i="38" s="1"/>
  <c r="F87" i="38"/>
  <c r="H87" i="38" s="1"/>
  <c r="F92" i="38"/>
  <c r="H92" i="38" s="1"/>
  <c r="F105" i="38"/>
  <c r="H105" i="38" s="1"/>
  <c r="F115" i="38"/>
  <c r="H115" i="38" s="1"/>
  <c r="F129" i="38"/>
  <c r="J129" i="38" s="1"/>
  <c r="F364" i="38"/>
  <c r="J364" i="38" s="1"/>
  <c r="F376" i="38"/>
  <c r="J376" i="38" s="1"/>
  <c r="F350" i="38"/>
  <c r="J350" i="38" s="1"/>
  <c r="F409" i="38"/>
  <c r="H409" i="38" s="1"/>
  <c r="F421" i="38"/>
  <c r="H421" i="38" s="1"/>
  <c r="F477" i="38"/>
  <c r="H477" i="38" s="1"/>
  <c r="F503" i="38"/>
  <c r="J503" i="38" s="1"/>
  <c r="F525" i="38"/>
  <c r="H525" i="38" s="1"/>
  <c r="F518" i="38"/>
  <c r="H518" i="38" s="1"/>
  <c r="F531" i="38"/>
  <c r="J531" i="38" s="1"/>
  <c r="F546" i="38"/>
  <c r="H546" i="38" s="1"/>
  <c r="F554" i="38"/>
  <c r="J554" i="38" s="1"/>
  <c r="F558" i="38"/>
  <c r="H558" i="38" s="1"/>
  <c r="F564" i="38"/>
  <c r="H564" i="38" s="1"/>
  <c r="F36" i="38"/>
  <c r="H36" i="38" s="1"/>
  <c r="F25" i="38"/>
  <c r="H25" i="38" s="1"/>
  <c r="F21" i="38"/>
  <c r="H21" i="38" s="1"/>
  <c r="F17" i="38"/>
  <c r="J17" i="38" s="1"/>
  <c r="F265" i="38"/>
  <c r="H265" i="38" s="1"/>
  <c r="E260" i="38"/>
  <c r="F278" i="38"/>
  <c r="H278" i="38" s="1"/>
  <c r="F280" i="38"/>
  <c r="H280" i="38" s="1"/>
  <c r="F288" i="38"/>
  <c r="J288" i="38" s="1"/>
  <c r="F320" i="38"/>
  <c r="H320" i="38" s="1"/>
  <c r="F323" i="38"/>
  <c r="J323" i="38" s="1"/>
  <c r="F368" i="38"/>
  <c r="J368" i="38" s="1"/>
  <c r="F374" i="38"/>
  <c r="J374" i="38" s="1"/>
  <c r="F392" i="38"/>
  <c r="H392" i="38" s="1"/>
  <c r="F394" i="38"/>
  <c r="H394" i="38" s="1"/>
  <c r="F445" i="38"/>
  <c r="J445" i="38" s="1"/>
  <c r="F429" i="38"/>
  <c r="H429" i="38" s="1"/>
  <c r="F433" i="38"/>
  <c r="H433" i="38" s="1"/>
  <c r="F435" i="38"/>
  <c r="J435" i="38" s="1"/>
  <c r="F441" i="38"/>
  <c r="F443" i="38"/>
  <c r="J443" i="38" s="1"/>
  <c r="F417" i="38"/>
  <c r="J417" i="38" s="1"/>
  <c r="F425" i="38"/>
  <c r="J425" i="38" s="1"/>
  <c r="F468" i="38"/>
  <c r="J468" i="38" s="1"/>
  <c r="F483" i="38"/>
  <c r="F479" i="38"/>
  <c r="J479" i="38" s="1"/>
  <c r="F481" i="38"/>
  <c r="J481" i="38" s="1"/>
  <c r="F471" i="38"/>
  <c r="H471" i="38" s="1"/>
  <c r="F473" i="38"/>
  <c r="F475" i="38"/>
  <c r="J475" i="38" s="1"/>
  <c r="F496" i="38"/>
  <c r="F494" i="38"/>
  <c r="J494" i="38" s="1"/>
  <c r="F506" i="38"/>
  <c r="J506" i="38" s="1"/>
  <c r="F519" i="38"/>
  <c r="J519" i="38" s="1"/>
  <c r="F512" i="38"/>
  <c r="J512" i="38" s="1"/>
  <c r="F514" i="38"/>
  <c r="J514" i="38" s="1"/>
  <c r="F529" i="38"/>
  <c r="J529" i="38" s="1"/>
  <c r="F533" i="38"/>
  <c r="J533" i="38" s="1"/>
  <c r="F537" i="38"/>
  <c r="J537" i="38" s="1"/>
  <c r="F548" i="38"/>
  <c r="J548" i="38" s="1"/>
  <c r="F552" i="38"/>
  <c r="H552" i="38" s="1"/>
  <c r="F82" i="38"/>
  <c r="J82" i="38" s="1"/>
  <c r="F76" i="38"/>
  <c r="J76" i="38" s="1"/>
  <c r="F70" i="38"/>
  <c r="J70" i="38" s="1"/>
  <c r="F64" i="38"/>
  <c r="J64" i="38" s="1"/>
  <c r="F58" i="38"/>
  <c r="J58" i="38" s="1"/>
  <c r="J126" i="38"/>
  <c r="H212" i="38"/>
  <c r="J216" i="38"/>
  <c r="E328" i="38"/>
  <c r="E389" i="38"/>
  <c r="D383" i="38"/>
  <c r="H62" i="38"/>
  <c r="H88" i="38"/>
  <c r="H147" i="38"/>
  <c r="F390" i="38"/>
  <c r="J390" i="38" s="1"/>
  <c r="F330" i="38"/>
  <c r="H330" i="38" s="1"/>
  <c r="F338" i="38"/>
  <c r="H338" i="38" s="1"/>
  <c r="F399" i="38"/>
  <c r="J399" i="38" s="1"/>
  <c r="F458" i="38"/>
  <c r="J458" i="38" s="1"/>
  <c r="F469" i="38"/>
  <c r="H469" i="38" s="1"/>
  <c r="F388" i="38"/>
  <c r="H388" i="38" s="1"/>
  <c r="F416" i="38"/>
  <c r="J416" i="38" s="1"/>
  <c r="F420" i="38"/>
  <c r="H420" i="38" s="1"/>
  <c r="F562" i="38"/>
  <c r="J562" i="38" s="1"/>
  <c r="F46" i="38"/>
  <c r="J46" i="38" s="1"/>
  <c r="F38" i="38"/>
  <c r="H38" i="38" s="1"/>
  <c r="F457" i="38"/>
  <c r="H229" i="38"/>
  <c r="F192" i="38"/>
  <c r="J192" i="38" s="1"/>
  <c r="J227" i="38"/>
  <c r="J102" i="38"/>
  <c r="H231" i="38"/>
  <c r="D83" i="38"/>
  <c r="D96" i="38"/>
  <c r="F242" i="38"/>
  <c r="H242" i="38" s="1"/>
  <c r="F241" i="38"/>
  <c r="H241" i="38" s="1"/>
  <c r="F237" i="38"/>
  <c r="H237" i="38" s="1"/>
  <c r="F239" i="38"/>
  <c r="H239" i="38" s="1"/>
  <c r="F254" i="38"/>
  <c r="H254" i="38" s="1"/>
  <c r="F258" i="38"/>
  <c r="H258" i="38" s="1"/>
  <c r="F245" i="38"/>
  <c r="J245" i="38" s="1"/>
  <c r="F249" i="38"/>
  <c r="H249" i="38" s="1"/>
  <c r="F251" i="38"/>
  <c r="H251" i="38" s="1"/>
  <c r="F253" i="38"/>
  <c r="J253" i="38" s="1"/>
  <c r="F263" i="38"/>
  <c r="H263" i="38" s="1"/>
  <c r="F301" i="38"/>
  <c r="H301" i="38" s="1"/>
  <c r="F303" i="38"/>
  <c r="H303" i="38" s="1"/>
  <c r="F305" i="38"/>
  <c r="H305" i="38" s="1"/>
  <c r="F307" i="38"/>
  <c r="J307" i="38" s="1"/>
  <c r="F311" i="38"/>
  <c r="H311" i="38" s="1"/>
  <c r="F270" i="38"/>
  <c r="J270" i="38" s="1"/>
  <c r="F276" i="38"/>
  <c r="F282" i="38"/>
  <c r="H282" i="38" s="1"/>
  <c r="F284" i="38"/>
  <c r="J284" i="38" s="1"/>
  <c r="F286" i="38"/>
  <c r="J286" i="38" s="1"/>
  <c r="F290" i="38"/>
  <c r="J290" i="38" s="1"/>
  <c r="F292" i="38"/>
  <c r="J292" i="38" s="1"/>
  <c r="F294" i="38"/>
  <c r="J294" i="38" s="1"/>
  <c r="F296" i="38"/>
  <c r="H296" i="38" s="1"/>
  <c r="F298" i="38"/>
  <c r="J298" i="38" s="1"/>
  <c r="F300" i="38"/>
  <c r="J300" i="38" s="1"/>
  <c r="F324" i="38"/>
  <c r="F315" i="38"/>
  <c r="J315" i="38" s="1"/>
  <c r="F318" i="38"/>
  <c r="J318" i="38" s="1"/>
  <c r="F332" i="38"/>
  <c r="J332" i="38" s="1"/>
  <c r="F336" i="38"/>
  <c r="H336" i="38" s="1"/>
  <c r="F342" i="38"/>
  <c r="F382" i="38"/>
  <c r="J382" i="38" s="1"/>
  <c r="F370" i="38"/>
  <c r="J370" i="38" s="1"/>
  <c r="F372" i="38"/>
  <c r="J372" i="38" s="1"/>
  <c r="F378" i="38"/>
  <c r="J378" i="38" s="1"/>
  <c r="F454" i="38"/>
  <c r="J454" i="38" s="1"/>
  <c r="F447" i="38"/>
  <c r="H447" i="38" s="1"/>
  <c r="F449" i="38"/>
  <c r="H449" i="38" s="1"/>
  <c r="F451" i="38"/>
  <c r="J451" i="38" s="1"/>
  <c r="F431" i="38"/>
  <c r="F437" i="38"/>
  <c r="J437" i="38" s="1"/>
  <c r="F439" i="38"/>
  <c r="J439" i="38" s="1"/>
  <c r="F405" i="38"/>
  <c r="F413" i="38"/>
  <c r="H413" i="38" s="1"/>
  <c r="F427" i="38"/>
  <c r="H427" i="38" s="1"/>
  <c r="F400" i="38"/>
  <c r="F402" i="38"/>
  <c r="F463" i="38"/>
  <c r="J463" i="38" s="1"/>
  <c r="F460" i="38"/>
  <c r="F484" i="38"/>
  <c r="H484" i="38" s="1"/>
  <c r="J116" i="38"/>
  <c r="H54" i="38"/>
  <c r="H130" i="38"/>
  <c r="H187" i="38"/>
  <c r="H140" i="38"/>
  <c r="E467" i="38"/>
  <c r="E489" i="38"/>
  <c r="F99" i="38"/>
  <c r="H99" i="38" s="1"/>
  <c r="F113" i="38"/>
  <c r="F111" i="38"/>
  <c r="F109" i="38"/>
  <c r="J109" i="38" s="1"/>
  <c r="F127" i="38"/>
  <c r="J127" i="38" s="1"/>
  <c r="F121" i="38"/>
  <c r="J121" i="38" s="1"/>
  <c r="F146" i="38"/>
  <c r="H146" i="38" s="1"/>
  <c r="F141" i="38"/>
  <c r="F163" i="38"/>
  <c r="J163" i="38" s="1"/>
  <c r="F159" i="38"/>
  <c r="J159" i="38" s="1"/>
  <c r="F156" i="38"/>
  <c r="J156" i="38" s="1"/>
  <c r="F188" i="38"/>
  <c r="H188" i="38" s="1"/>
  <c r="F177" i="38"/>
  <c r="F175" i="38"/>
  <c r="H175" i="38" s="1"/>
  <c r="F167" i="38"/>
  <c r="J167" i="38" s="1"/>
  <c r="F14" i="38"/>
  <c r="H14" i="38" s="1"/>
  <c r="F335" i="38"/>
  <c r="J335" i="38" s="1"/>
  <c r="F268" i="38"/>
  <c r="J268" i="38" s="1"/>
  <c r="J52" i="38"/>
  <c r="H52" i="38"/>
  <c r="J74" i="38"/>
  <c r="H74" i="38"/>
  <c r="D527" i="38"/>
  <c r="J19" i="38"/>
  <c r="H19" i="38"/>
  <c r="J124" i="38"/>
  <c r="H124" i="38"/>
  <c r="F119" i="38"/>
  <c r="H119" i="38" s="1"/>
  <c r="H153" i="38"/>
  <c r="F488" i="38"/>
  <c r="H488" i="38" s="1"/>
  <c r="F528" i="38"/>
  <c r="H528" i="38" s="1"/>
  <c r="H56" i="38"/>
  <c r="E267" i="38"/>
  <c r="J104" i="38"/>
  <c r="D235" i="38"/>
  <c r="H114" i="38"/>
  <c r="D509" i="38"/>
  <c r="F510" i="38"/>
  <c r="E560" i="38"/>
  <c r="D467" i="38"/>
  <c r="J176" i="38"/>
  <c r="H176" i="38"/>
  <c r="F354" i="38"/>
  <c r="H354" i="38" s="1"/>
  <c r="F356" i="38"/>
  <c r="F361" i="38"/>
  <c r="J361" i="38" s="1"/>
  <c r="F385" i="38"/>
  <c r="H385" i="38" s="1"/>
  <c r="F408" i="38"/>
  <c r="F97" i="38"/>
  <c r="H97" i="38" s="1"/>
  <c r="F84" i="38"/>
  <c r="J84" i="38" s="1"/>
  <c r="F165" i="38"/>
  <c r="J165" i="38" s="1"/>
  <c r="F329" i="38"/>
  <c r="J329" i="38" s="1"/>
  <c r="F346" i="38"/>
  <c r="J346" i="38" s="1"/>
  <c r="F395" i="38"/>
  <c r="H395" i="38" s="1"/>
  <c r="F344" i="38"/>
  <c r="J344" i="38" s="1"/>
  <c r="D459" i="38"/>
  <c r="D485" i="38"/>
  <c r="F403" i="38"/>
  <c r="J403" i="38" s="1"/>
  <c r="D541" i="38"/>
  <c r="E83" i="38"/>
  <c r="F352" i="38"/>
  <c r="F359" i="38"/>
  <c r="F412" i="38"/>
  <c r="H412" i="38" s="1"/>
  <c r="F424" i="38"/>
  <c r="H424" i="38" s="1"/>
  <c r="H174" i="38"/>
  <c r="J221" i="38"/>
  <c r="E345" i="38"/>
  <c r="F208" i="38"/>
  <c r="H208" i="38" s="1"/>
  <c r="F246" i="38"/>
  <c r="H246" i="38" s="1"/>
  <c r="H220" i="38"/>
  <c r="H201" i="38"/>
  <c r="E243" i="38"/>
  <c r="D267" i="38"/>
  <c r="H98" i="38"/>
  <c r="J98" i="38"/>
  <c r="H122" i="38"/>
  <c r="J122" i="38"/>
  <c r="E312" i="38"/>
  <c r="F358" i="38"/>
  <c r="F360" i="38"/>
  <c r="E214" i="38"/>
  <c r="F215" i="38"/>
  <c r="H215" i="38" s="1"/>
  <c r="D107" i="38"/>
  <c r="F108" i="38"/>
  <c r="H108" i="38" s="1"/>
  <c r="D398" i="38"/>
  <c r="D489" i="38"/>
  <c r="F498" i="38"/>
  <c r="H498" i="38" s="1"/>
  <c r="D500" i="38"/>
  <c r="F501" i="38"/>
  <c r="J501" i="38" s="1"/>
  <c r="J168" i="38"/>
  <c r="H168" i="38"/>
  <c r="J120" i="38"/>
  <c r="H120" i="38"/>
  <c r="J185" i="38"/>
  <c r="H185" i="38"/>
  <c r="J217" i="38"/>
  <c r="H217" i="38"/>
  <c r="H228" i="38"/>
  <c r="J228" i="38"/>
  <c r="H162" i="38"/>
  <c r="E13" i="38"/>
  <c r="H132" i="38"/>
  <c r="H100" i="38"/>
  <c r="H166" i="38"/>
  <c r="H213" i="38"/>
  <c r="J213" i="38"/>
  <c r="F387" i="38"/>
  <c r="D47" i="38"/>
  <c r="F48" i="38"/>
  <c r="J48" i="38" s="1"/>
  <c r="D260" i="38"/>
  <c r="F316" i="38"/>
  <c r="J316" i="38" s="1"/>
  <c r="F353" i="38"/>
  <c r="J353" i="38" s="1"/>
  <c r="F357" i="38"/>
  <c r="J357" i="38" s="1"/>
  <c r="F414" i="38"/>
  <c r="J414" i="38" s="1"/>
  <c r="F90" i="38"/>
  <c r="H90" i="38" s="1"/>
  <c r="F561" i="38"/>
  <c r="H561" i="38" s="1"/>
  <c r="F186" i="38"/>
  <c r="H186" i="38" s="1"/>
  <c r="F161" i="38"/>
  <c r="J161" i="38" s="1"/>
  <c r="F244" i="38"/>
  <c r="H244" i="38" s="1"/>
  <c r="H144" i="38"/>
  <c r="J93" i="38"/>
  <c r="H80" i="38"/>
  <c r="F348" i="38"/>
  <c r="J348" i="38" s="1"/>
  <c r="D13" i="38"/>
  <c r="E107" i="38"/>
  <c r="E164" i="38"/>
  <c r="F384" i="38"/>
  <c r="H384" i="38" s="1"/>
  <c r="E383" i="38"/>
  <c r="E500" i="38"/>
  <c r="E527" i="38"/>
  <c r="J172" i="38"/>
  <c r="AE509" i="38"/>
  <c r="S47" i="38"/>
  <c r="X149" i="38"/>
  <c r="J68" i="38"/>
  <c r="AA47" i="38"/>
  <c r="S345" i="38"/>
  <c r="R345" i="38"/>
  <c r="X398" i="38"/>
  <c r="U328" i="38"/>
  <c r="N223" i="38"/>
  <c r="R328" i="38"/>
  <c r="R327" i="38" s="1"/>
  <c r="K398" i="38"/>
  <c r="O223" i="38"/>
  <c r="L164" i="38"/>
  <c r="M260" i="38"/>
  <c r="AA267" i="38"/>
  <c r="S207" i="38"/>
  <c r="AA149" i="38"/>
  <c r="N526" i="38"/>
  <c r="U485" i="38"/>
  <c r="M199" i="38"/>
  <c r="V133" i="38"/>
  <c r="S118" i="38"/>
  <c r="R526" i="38"/>
  <c r="O164" i="38"/>
  <c r="S96" i="38"/>
  <c r="U459" i="38"/>
  <c r="N107" i="38"/>
  <c r="K96" i="38"/>
  <c r="U267" i="38"/>
  <c r="X133" i="38"/>
  <c r="AA489" i="38"/>
  <c r="K560" i="38"/>
  <c r="S89" i="38"/>
  <c r="M560" i="38"/>
  <c r="M96" i="38"/>
  <c r="K13" i="38"/>
  <c r="V459" i="38"/>
  <c r="N118" i="38"/>
  <c r="M89" i="38"/>
  <c r="N133" i="38"/>
  <c r="U199" i="38"/>
  <c r="U190" i="38" s="1"/>
  <c r="AR349" i="38"/>
  <c r="H91" i="38"/>
  <c r="AE403" i="38"/>
  <c r="AQ403" i="38"/>
  <c r="AG499" i="38"/>
  <c r="AL526" i="38"/>
  <c r="AR179" i="38"/>
  <c r="AR563" i="38"/>
  <c r="M83" i="38"/>
  <c r="K149" i="38"/>
  <c r="AA328" i="38"/>
  <c r="AE27" i="38"/>
  <c r="AR230" i="38"/>
  <c r="M398" i="38"/>
  <c r="U243" i="38"/>
  <c r="R243" i="38"/>
  <c r="AC89" i="38"/>
  <c r="AH89" i="38"/>
  <c r="V13" i="38"/>
  <c r="S191" i="38"/>
  <c r="R398" i="38"/>
  <c r="L133" i="38"/>
  <c r="Q164" i="38"/>
  <c r="X164" i="38"/>
  <c r="K83" i="38"/>
  <c r="O118" i="38"/>
  <c r="M499" i="38"/>
  <c r="X47" i="38"/>
  <c r="O107" i="38"/>
  <c r="AA107" i="38"/>
  <c r="X118" i="38"/>
  <c r="AA199" i="38"/>
  <c r="AA190" i="38" s="1"/>
  <c r="R149" i="38"/>
  <c r="R164" i="38"/>
  <c r="N96" i="38"/>
  <c r="K47" i="38"/>
  <c r="S267" i="38"/>
  <c r="AA118" i="38"/>
  <c r="R96" i="38"/>
  <c r="S107" i="38"/>
  <c r="K207" i="38"/>
  <c r="L107" i="38"/>
  <c r="AO526" i="38"/>
  <c r="AR311" i="38"/>
  <c r="AR538" i="38"/>
  <c r="AM86" i="38"/>
  <c r="L345" i="38"/>
  <c r="L459" i="38"/>
  <c r="V267" i="38"/>
  <c r="R459" i="38"/>
  <c r="AR317" i="38"/>
  <c r="AB199" i="38"/>
  <c r="AB190" i="38" s="1"/>
  <c r="AM469" i="38"/>
  <c r="AG47" i="38"/>
  <c r="AL47" i="38"/>
  <c r="AB83" i="38"/>
  <c r="AG83" i="38"/>
  <c r="AL83" i="38"/>
  <c r="AD89" i="38"/>
  <c r="AJ89" i="38"/>
  <c r="AO89" i="38"/>
  <c r="AD96" i="38"/>
  <c r="AJ96" i="38"/>
  <c r="AO96" i="38"/>
  <c r="AG107" i="38"/>
  <c r="AI107" i="38" s="1"/>
  <c r="AL107" i="38"/>
  <c r="AM107" i="38" s="1"/>
  <c r="L485" i="38"/>
  <c r="U398" i="38"/>
  <c r="R485" i="38"/>
  <c r="O149" i="38"/>
  <c r="X199" i="38"/>
  <c r="O389" i="38"/>
  <c r="AD389" i="38"/>
  <c r="AM98" i="38"/>
  <c r="AM116" i="38"/>
  <c r="AM112" i="38"/>
  <c r="AM128" i="38"/>
  <c r="AB398" i="38"/>
  <c r="L223" i="38"/>
  <c r="R223" i="38"/>
  <c r="L96" i="38"/>
  <c r="O560" i="38"/>
  <c r="N243" i="38"/>
  <c r="X235" i="38"/>
  <c r="AE32" i="38"/>
  <c r="AB96" i="38"/>
  <c r="AG96" i="38"/>
  <c r="AL96" i="38"/>
  <c r="AD107" i="38"/>
  <c r="AE107" i="38" s="1"/>
  <c r="AO107" i="38"/>
  <c r="AQ107" i="38" s="1"/>
  <c r="AL118" i="38"/>
  <c r="AR275" i="38"/>
  <c r="Q345" i="38"/>
  <c r="P345" i="38"/>
  <c r="P327" i="38" s="1"/>
  <c r="P164" i="38"/>
  <c r="AR259" i="38"/>
  <c r="AR296" i="38"/>
  <c r="AR333" i="38"/>
  <c r="AR471" i="38"/>
  <c r="AE95" i="38"/>
  <c r="AI92" i="38"/>
  <c r="AE105" i="38"/>
  <c r="AE97" i="38"/>
  <c r="AE98" i="38"/>
  <c r="AI108" i="38"/>
  <c r="AI113" i="38"/>
  <c r="AE110" i="38"/>
  <c r="AQ111" i="38"/>
  <c r="AE127" i="38"/>
  <c r="AI128" i="38"/>
  <c r="AI120" i="38"/>
  <c r="AQ120" i="38"/>
  <c r="AI123" i="38"/>
  <c r="AI125" i="38"/>
  <c r="AE92" i="38"/>
  <c r="AE102" i="38"/>
  <c r="AI136" i="38"/>
  <c r="K499" i="38"/>
  <c r="S223" i="38"/>
  <c r="L267" i="38"/>
  <c r="M207" i="38"/>
  <c r="AM527" i="38"/>
  <c r="AR182" i="38"/>
  <c r="AR300" i="38"/>
  <c r="AR391" i="38"/>
  <c r="AM74" i="38"/>
  <c r="AE87" i="38"/>
  <c r="AE116" i="38"/>
  <c r="AR289" i="38"/>
  <c r="AR277" i="38"/>
  <c r="AR325" i="38"/>
  <c r="AR318" i="38"/>
  <c r="AR427" i="38"/>
  <c r="AI105" i="38"/>
  <c r="AE147" i="38"/>
  <c r="AM137" i="38"/>
  <c r="R118" i="38"/>
  <c r="N47" i="38"/>
  <c r="M133" i="38"/>
  <c r="V207" i="38"/>
  <c r="K118" i="38"/>
  <c r="AR405" i="38"/>
  <c r="AR421" i="38"/>
  <c r="J128" i="38"/>
  <c r="H194" i="38"/>
  <c r="AD499" i="38"/>
  <c r="AE500" i="38"/>
  <c r="AN398" i="38"/>
  <c r="AN397" i="38" s="1"/>
  <c r="AH526" i="38"/>
  <c r="AR180" i="38"/>
  <c r="AR216" i="38"/>
  <c r="AQ260" i="38"/>
  <c r="AR288" i="38"/>
  <c r="AR302" i="38"/>
  <c r="AR290" i="38"/>
  <c r="AR316" i="38"/>
  <c r="AR334" i="38"/>
  <c r="AR365" i="38"/>
  <c r="AR380" i="38"/>
  <c r="AR360" i="38"/>
  <c r="AR372" i="38"/>
  <c r="AR439" i="38"/>
  <c r="AR463" i="38"/>
  <c r="AR492" i="38"/>
  <c r="AR494" i="38"/>
  <c r="AR523" i="38"/>
  <c r="AR532" i="38"/>
  <c r="AR562" i="38"/>
  <c r="AE81" i="38"/>
  <c r="AQ81" i="38"/>
  <c r="AE79" i="38"/>
  <c r="AQ74" i="38"/>
  <c r="AE77" i="38"/>
  <c r="AQ95" i="38"/>
  <c r="AE91" i="38"/>
  <c r="AM93" i="38"/>
  <c r="K345" i="38"/>
  <c r="AM528" i="38"/>
  <c r="AF47" i="38"/>
  <c r="AP47" i="38"/>
  <c r="V89" i="38"/>
  <c r="AM488" i="38"/>
  <c r="AR176" i="38"/>
  <c r="AR236" i="38"/>
  <c r="AR284" i="38"/>
  <c r="AR306" i="38"/>
  <c r="AR279" i="38"/>
  <c r="AR370" i="38"/>
  <c r="AR448" i="38"/>
  <c r="AR435" i="38"/>
  <c r="AR482" i="38"/>
  <c r="AR546" i="38"/>
  <c r="AI81" i="38"/>
  <c r="AM79" i="38"/>
  <c r="AI76" i="38"/>
  <c r="AI77" i="38"/>
  <c r="AE84" i="38"/>
  <c r="AE86" i="38"/>
  <c r="AQ86" i="38"/>
  <c r="AQ91" i="38"/>
  <c r="AE94" i="38"/>
  <c r="AI100" i="38"/>
  <c r="AI102" i="38"/>
  <c r="AI104" i="38"/>
  <c r="AE112" i="38"/>
  <c r="AI112" i="38"/>
  <c r="AQ112" i="38"/>
  <c r="AE129" i="38"/>
  <c r="R83" i="38"/>
  <c r="L47" i="38"/>
  <c r="K164" i="38"/>
  <c r="R133" i="38"/>
  <c r="AI498" i="38"/>
  <c r="AQ235" i="38"/>
  <c r="AR264" i="38"/>
  <c r="AR281" i="38"/>
  <c r="AR298" i="38"/>
  <c r="AR326" i="38"/>
  <c r="AQ383" i="38"/>
  <c r="AR454" i="38"/>
  <c r="AR451" i="38"/>
  <c r="AR431" i="38"/>
  <c r="AR470" i="38"/>
  <c r="AR495" i="38"/>
  <c r="AR517" i="38"/>
  <c r="AR539" i="38"/>
  <c r="AM82" i="38"/>
  <c r="AE80" i="38"/>
  <c r="AE78" i="38"/>
  <c r="AE73" i="38"/>
  <c r="AE74" i="38"/>
  <c r="AE75" i="38"/>
  <c r="AE76" i="38"/>
  <c r="AM84" i="38"/>
  <c r="AM87" i="38"/>
  <c r="AE101" i="38"/>
  <c r="AE104" i="38"/>
  <c r="AE108" i="38"/>
  <c r="AM109" i="38"/>
  <c r="AM110" i="38"/>
  <c r="AM129" i="38"/>
  <c r="AM126" i="38"/>
  <c r="AM120" i="38"/>
  <c r="AM125" i="38"/>
  <c r="AM147" i="38"/>
  <c r="AI135" i="38"/>
  <c r="AI146" i="38"/>
  <c r="AE138" i="38"/>
  <c r="AE143" i="38"/>
  <c r="AQ143" i="38"/>
  <c r="AM140" i="38"/>
  <c r="AM159" i="38"/>
  <c r="O345" i="38"/>
  <c r="S485" i="38"/>
  <c r="AP526" i="38"/>
  <c r="S328" i="38"/>
  <c r="O328" i="38"/>
  <c r="S149" i="38"/>
  <c r="U133" i="38"/>
  <c r="O133" i="38"/>
  <c r="K526" i="38"/>
  <c r="S526" i="38"/>
  <c r="V47" i="38"/>
  <c r="X89" i="38"/>
  <c r="X207" i="38"/>
  <c r="N89" i="38"/>
  <c r="AR406" i="38"/>
  <c r="AR408" i="38"/>
  <c r="AR415" i="38"/>
  <c r="AR417" i="38"/>
  <c r="AR422" i="38"/>
  <c r="AR424" i="38"/>
  <c r="AM498" i="38"/>
  <c r="AR276" i="38"/>
  <c r="AR280" i="38"/>
  <c r="AR269" i="38"/>
  <c r="AR367" i="38"/>
  <c r="AR354" i="38"/>
  <c r="AR386" i="38"/>
  <c r="AE383" i="38"/>
  <c r="AR393" i="38"/>
  <c r="AR446" i="38"/>
  <c r="AR474" i="38"/>
  <c r="AR503" i="38"/>
  <c r="AR521" i="38"/>
  <c r="AI82" i="38"/>
  <c r="AQ80" i="38"/>
  <c r="AM75" i="38"/>
  <c r="AQ75" i="38"/>
  <c r="AM91" i="38"/>
  <c r="AQ104" i="38"/>
  <c r="AQ99" i="38"/>
  <c r="AM108" i="38"/>
  <c r="AQ115" i="38"/>
  <c r="X485" i="38"/>
  <c r="AI458" i="38"/>
  <c r="AQ509" i="38"/>
  <c r="AR173" i="38"/>
  <c r="AR197" i="38"/>
  <c r="AR205" i="38"/>
  <c r="AR208" i="38"/>
  <c r="AE235" i="38"/>
  <c r="AR258" i="38"/>
  <c r="AR252" i="38"/>
  <c r="AR245" i="38"/>
  <c r="AR256" i="38"/>
  <c r="AR266" i="38"/>
  <c r="AM260" i="38"/>
  <c r="AR307" i="38"/>
  <c r="AR297" i="38"/>
  <c r="AR299" i="38"/>
  <c r="AR291" i="38"/>
  <c r="AR305" i="38"/>
  <c r="AR304" i="38"/>
  <c r="AR287" i="38"/>
  <c r="AR319" i="38"/>
  <c r="AR336" i="38"/>
  <c r="AR373" i="38"/>
  <c r="AR352" i="38"/>
  <c r="AR394" i="38"/>
  <c r="AR455" i="38"/>
  <c r="AR445" i="38"/>
  <c r="AR449" i="38"/>
  <c r="AR443" i="38"/>
  <c r="AR426" i="38"/>
  <c r="AR477" i="38"/>
  <c r="AR479" i="38"/>
  <c r="AR514" i="38"/>
  <c r="AR531" i="38"/>
  <c r="AR535" i="38"/>
  <c r="AM73" i="38"/>
  <c r="AI74" i="38"/>
  <c r="AQ84" i="38"/>
  <c r="AM95" i="38"/>
  <c r="AI95" i="38"/>
  <c r="AM94" i="38"/>
  <c r="AI94" i="38"/>
  <c r="AI93" i="38"/>
  <c r="AI99" i="38"/>
  <c r="AQ97" i="38"/>
  <c r="AM115" i="38"/>
  <c r="AE109" i="38"/>
  <c r="AQ109" i="38"/>
  <c r="AE128" i="38"/>
  <c r="AQ128" i="38"/>
  <c r="AE121" i="38"/>
  <c r="AQ121" i="38"/>
  <c r="AQ122" i="38"/>
  <c r="AE123" i="38"/>
  <c r="AE124" i="38"/>
  <c r="AE125" i="38"/>
  <c r="AQ147" i="38"/>
  <c r="AM135" i="38"/>
  <c r="AQ135" i="38"/>
  <c r="AQ136" i="38"/>
  <c r="AQ137" i="38"/>
  <c r="AQ146" i="38"/>
  <c r="AM144" i="38"/>
  <c r="AI145" i="38"/>
  <c r="AI138" i="38"/>
  <c r="AI143" i="38"/>
  <c r="AQ142" i="38"/>
  <c r="AM142" i="38"/>
  <c r="AE140" i="38"/>
  <c r="AQ140" i="38"/>
  <c r="M13" i="38"/>
  <c r="M526" i="38"/>
  <c r="X13" i="38"/>
  <c r="AO499" i="38"/>
  <c r="N345" i="38"/>
  <c r="AA345" i="38"/>
  <c r="AA327" i="38" s="1"/>
  <c r="K107" i="38"/>
  <c r="AA133" i="38"/>
  <c r="AA83" i="38"/>
  <c r="AR231" i="38"/>
  <c r="AR388" i="38"/>
  <c r="AR480" i="38"/>
  <c r="AQ79" i="38"/>
  <c r="AQ78" i="38"/>
  <c r="AQ73" i="38"/>
  <c r="AQ76" i="38"/>
  <c r="AQ77" i="38"/>
  <c r="AI84" i="38"/>
  <c r="AI87" i="38"/>
  <c r="AI86" i="38"/>
  <c r="AQ92" i="38"/>
  <c r="AQ101" i="38"/>
  <c r="AQ100" i="38"/>
  <c r="AQ105" i="38"/>
  <c r="AI509" i="38"/>
  <c r="AM509" i="38"/>
  <c r="AR209" i="38"/>
  <c r="AR217" i="38"/>
  <c r="AR292" i="38"/>
  <c r="AR295" i="38"/>
  <c r="AR278" i="38"/>
  <c r="AR294" i="38"/>
  <c r="AR340" i="38"/>
  <c r="AR368" i="38"/>
  <c r="AR519" i="38"/>
  <c r="M328" i="38"/>
  <c r="N267" i="38"/>
  <c r="S243" i="38"/>
  <c r="N312" i="38"/>
  <c r="M267" i="38"/>
  <c r="AR407" i="38"/>
  <c r="AR409" i="38"/>
  <c r="AR414" i="38"/>
  <c r="AR416" i="38"/>
  <c r="AR423" i="38"/>
  <c r="AE542" i="38"/>
  <c r="AI528" i="38"/>
  <c r="AQ542" i="38"/>
  <c r="J189" i="38"/>
  <c r="H155" i="38"/>
  <c r="J182" i="38"/>
  <c r="AN526" i="38"/>
  <c r="AQ527" i="38"/>
  <c r="AC199" i="38"/>
  <c r="J204" i="38"/>
  <c r="R13" i="38"/>
  <c r="K267" i="38"/>
  <c r="L243" i="38"/>
  <c r="K214" i="38"/>
  <c r="U207" i="38"/>
  <c r="AR410" i="38"/>
  <c r="AR412" i="38"/>
  <c r="AR419" i="38"/>
  <c r="AQ501" i="38"/>
  <c r="AE501" i="38"/>
  <c r="AM542" i="38"/>
  <c r="AR511" i="38"/>
  <c r="AR544" i="38"/>
  <c r="AM81" i="38"/>
  <c r="AM80" i="38"/>
  <c r="AM78" i="38"/>
  <c r="V345" i="38"/>
  <c r="L13" i="38"/>
  <c r="U223" i="38"/>
  <c r="R47" i="38"/>
  <c r="O96" i="38"/>
  <c r="U118" i="38"/>
  <c r="K467" i="38"/>
  <c r="AI501" i="38"/>
  <c r="AI542" i="38"/>
  <c r="AQ498" i="38"/>
  <c r="AQ528" i="38"/>
  <c r="AR364" i="38"/>
  <c r="AR384" i="38"/>
  <c r="AR425" i="38"/>
  <c r="AR486" i="38"/>
  <c r="AR504" i="38"/>
  <c r="AR518" i="38"/>
  <c r="AR513" i="38"/>
  <c r="AQ82" i="38"/>
  <c r="AI80" i="38"/>
  <c r="AR356" i="38"/>
  <c r="AR430" i="38"/>
  <c r="AR436" i="38"/>
  <c r="L328" i="38"/>
  <c r="AQ469" i="38"/>
  <c r="AK499" i="38"/>
  <c r="AI488" i="38"/>
  <c r="AE498" i="38"/>
  <c r="AI469" i="38"/>
  <c r="H86" i="38"/>
  <c r="AO47" i="38"/>
  <c r="AD83" i="38"/>
  <c r="AJ83" i="38"/>
  <c r="AO83" i="38"/>
  <c r="AQ83" i="38" s="1"/>
  <c r="AB89" i="38"/>
  <c r="AG89" i="38"/>
  <c r="AL89" i="38"/>
  <c r="M345" i="38"/>
  <c r="W345" i="38"/>
  <c r="W327" i="38" s="1"/>
  <c r="D52" i="42"/>
  <c r="AJ328" i="38"/>
  <c r="AO328" i="38"/>
  <c r="AL389" i="38"/>
  <c r="AM403" i="38"/>
  <c r="AB499" i="38"/>
  <c r="AB526" i="38"/>
  <c r="AR185" i="38"/>
  <c r="AR265" i="38"/>
  <c r="AR272" i="38"/>
  <c r="AR283" i="38"/>
  <c r="AR324" i="38"/>
  <c r="AR331" i="38"/>
  <c r="AR343" i="38"/>
  <c r="AR342" i="38"/>
  <c r="AR382" i="38"/>
  <c r="AR433" i="38"/>
  <c r="AR447" i="38"/>
  <c r="AR434" i="38"/>
  <c r="AR402" i="38"/>
  <c r="AR456" i="38"/>
  <c r="AR464" i="38"/>
  <c r="AR461" i="38"/>
  <c r="AR478" i="38"/>
  <c r="AR483" i="38"/>
  <c r="AR496" i="38"/>
  <c r="AR490" i="38"/>
  <c r="AR516" i="38"/>
  <c r="AR547" i="38"/>
  <c r="AR564" i="38"/>
  <c r="AR552" i="38"/>
  <c r="AE82" i="38"/>
  <c r="AM77" i="38"/>
  <c r="AM92" i="38"/>
  <c r="AE93" i="38"/>
  <c r="AI403" i="38"/>
  <c r="AR203" i="38"/>
  <c r="AR238" i="38"/>
  <c r="AR237" i="38"/>
  <c r="AR253" i="38"/>
  <c r="AR232" i="38"/>
  <c r="AR310" i="38"/>
  <c r="AR303" i="38"/>
  <c r="AR286" i="38"/>
  <c r="AR273" i="38"/>
  <c r="AR282" i="38"/>
  <c r="AR285" i="38"/>
  <c r="AR274" i="38"/>
  <c r="AR320" i="38"/>
  <c r="AR314" i="38"/>
  <c r="AR321" i="38"/>
  <c r="AR332" i="38"/>
  <c r="AR381" i="38"/>
  <c r="AR363" i="38"/>
  <c r="AR377" i="38"/>
  <c r="AR374" i="38"/>
  <c r="AR358" i="38"/>
  <c r="AR376" i="38"/>
  <c r="AR359" i="38"/>
  <c r="AR375" i="38"/>
  <c r="AR369" i="38"/>
  <c r="AR428" i="38"/>
  <c r="AR453" i="38"/>
  <c r="AR460" i="38"/>
  <c r="AR473" i="38"/>
  <c r="AR472" i="38"/>
  <c r="AR476" i="38"/>
  <c r="AR497" i="38"/>
  <c r="AR491" i="38"/>
  <c r="AR506" i="38"/>
  <c r="AR520" i="38"/>
  <c r="AR512" i="38"/>
  <c r="AR529" i="38"/>
  <c r="AR533" i="38"/>
  <c r="AR537" i="38"/>
  <c r="AR530" i="38"/>
  <c r="AR554" i="38"/>
  <c r="AR553" i="38"/>
  <c r="AR548" i="38"/>
  <c r="AR556" i="38"/>
  <c r="AR549" i="38"/>
  <c r="AI79" i="38"/>
  <c r="AI73" i="38"/>
  <c r="AI91" i="38"/>
  <c r="AQ93" i="38"/>
  <c r="AM101" i="38"/>
  <c r="AM100" i="38"/>
  <c r="AQ102" i="38"/>
  <c r="AM104" i="38"/>
  <c r="AM99" i="38"/>
  <c r="AQ98" i="38"/>
  <c r="AI116" i="38"/>
  <c r="AQ116" i="38"/>
  <c r="AE113" i="38"/>
  <c r="AQ114" i="38"/>
  <c r="AQ110" i="38"/>
  <c r="AE111" i="38"/>
  <c r="AI111" i="38"/>
  <c r="AI129" i="38"/>
  <c r="AQ129" i="38"/>
  <c r="AE130" i="38"/>
  <c r="AQ126" i="38"/>
  <c r="AQ127" i="38"/>
  <c r="AE120" i="38"/>
  <c r="AQ341" i="38"/>
  <c r="AM341" i="38"/>
  <c r="AE341" i="38"/>
  <c r="F341" i="38"/>
  <c r="J341" i="38" s="1"/>
  <c r="AL499" i="38"/>
  <c r="AM500" i="38"/>
  <c r="AG526" i="38"/>
  <c r="AI527" i="38"/>
  <c r="AC526" i="38"/>
  <c r="AE527" i="38"/>
  <c r="AA13" i="38"/>
  <c r="S13" i="38"/>
  <c r="L398" i="38"/>
  <c r="K328" i="38"/>
  <c r="R107" i="38"/>
  <c r="K191" i="38"/>
  <c r="M389" i="38"/>
  <c r="X526" i="38"/>
  <c r="V164" i="38"/>
  <c r="H197" i="38"/>
  <c r="J197" i="38"/>
  <c r="AR249" i="38"/>
  <c r="AR262" i="38"/>
  <c r="AR309" i="38"/>
  <c r="AR270" i="38"/>
  <c r="AR323" i="38"/>
  <c r="AR337" i="38"/>
  <c r="AR353" i="38"/>
  <c r="AR387" i="38"/>
  <c r="AR450" i="38"/>
  <c r="AR437" i="38"/>
  <c r="AR475" i="38"/>
  <c r="AR487" i="38"/>
  <c r="AR502" i="38"/>
  <c r="AR508" i="38"/>
  <c r="AR522" i="38"/>
  <c r="AR540" i="38"/>
  <c r="AR545" i="38"/>
  <c r="AR557" i="38"/>
  <c r="AR550" i="38"/>
  <c r="H219" i="38"/>
  <c r="J219" i="38"/>
  <c r="AR251" i="38"/>
  <c r="AR308" i="38"/>
  <c r="AR378" i="38"/>
  <c r="AR392" i="38"/>
  <c r="AR396" i="38"/>
  <c r="AR452" i="38"/>
  <c r="AR432" i="38"/>
  <c r="AR462" i="38"/>
  <c r="AR481" i="38"/>
  <c r="AR525" i="38"/>
  <c r="AR505" i="38"/>
  <c r="AR559" i="38"/>
  <c r="Y235" i="38"/>
  <c r="K223" i="38"/>
  <c r="S560" i="38"/>
  <c r="U96" i="38"/>
  <c r="U83" i="38"/>
  <c r="X83" i="38"/>
  <c r="X243" i="38"/>
  <c r="AR411" i="38"/>
  <c r="AR413" i="38"/>
  <c r="AR418" i="38"/>
  <c r="AR420" i="38"/>
  <c r="AM501" i="38"/>
  <c r="AE528" i="38"/>
  <c r="AD526" i="38"/>
  <c r="AE488" i="38"/>
  <c r="AQ488" i="38"/>
  <c r="F542" i="38"/>
  <c r="AP499" i="38"/>
  <c r="O526" i="38"/>
  <c r="AR444" i="38"/>
  <c r="AR441" i="38"/>
  <c r="AR484" i="38"/>
  <c r="AR493" i="38"/>
  <c r="AR515" i="38"/>
  <c r="AR534" i="38"/>
  <c r="AR536" i="38"/>
  <c r="AR543" i="38"/>
  <c r="AR555" i="38"/>
  <c r="AH47" i="38"/>
  <c r="H152" i="38"/>
  <c r="AE469" i="38"/>
  <c r="AK328" i="38"/>
  <c r="AK327" i="38" s="1"/>
  <c r="AP328" i="38"/>
  <c r="AH389" i="38"/>
  <c r="AQ489" i="38"/>
  <c r="AH499" i="38"/>
  <c r="AN499" i="38"/>
  <c r="F322" i="38"/>
  <c r="H322" i="38" s="1"/>
  <c r="U499" i="38"/>
  <c r="AM466" i="38"/>
  <c r="C95" i="27"/>
  <c r="D52" i="27"/>
  <c r="C79" i="27"/>
  <c r="C92" i="27"/>
  <c r="C75" i="27"/>
  <c r="C49" i="27"/>
  <c r="D100" i="27"/>
  <c r="D42" i="27"/>
  <c r="C47" i="27"/>
  <c r="D47" i="27"/>
  <c r="D79" i="27"/>
  <c r="C98" i="27"/>
  <c r="D70" i="27"/>
  <c r="D73" i="27"/>
  <c r="D77" i="27"/>
  <c r="D93" i="27"/>
  <c r="C55" i="27"/>
  <c r="D49" i="27"/>
  <c r="C48" i="27"/>
  <c r="C90" i="27"/>
  <c r="C71" i="27"/>
  <c r="D55" i="27"/>
  <c r="C46" i="27"/>
  <c r="C93" i="27"/>
  <c r="D90" i="27"/>
  <c r="D69" i="27"/>
  <c r="D91" i="27"/>
  <c r="D72" i="27"/>
  <c r="D76" i="27"/>
  <c r="D96" i="27"/>
  <c r="D99" i="27"/>
  <c r="C54" i="27"/>
  <c r="C70" i="27"/>
  <c r="C74" i="27"/>
  <c r="C78" i="27"/>
  <c r="D41" i="27"/>
  <c r="D44" i="27"/>
  <c r="D50" i="27"/>
  <c r="C45" i="27"/>
  <c r="C50" i="27"/>
  <c r="C44" i="27"/>
  <c r="D88" i="27"/>
  <c r="C91" i="27"/>
  <c r="C88" i="27"/>
  <c r="C97" i="27"/>
  <c r="C102" i="27"/>
  <c r="D51" i="27"/>
  <c r="D89" i="27"/>
  <c r="D54" i="27"/>
  <c r="D86" i="27"/>
  <c r="D74" i="27"/>
  <c r="D78" i="27"/>
  <c r="D94" i="27"/>
  <c r="D98" i="27"/>
  <c r="D101" i="27"/>
  <c r="C56" i="27"/>
  <c r="C72" i="27"/>
  <c r="C76" i="27"/>
  <c r="C86" i="27"/>
  <c r="D43" i="27"/>
  <c r="D48" i="27"/>
  <c r="C43" i="27"/>
  <c r="C53" i="27"/>
  <c r="C51" i="27"/>
  <c r="C52" i="27"/>
  <c r="C101" i="27"/>
  <c r="C99" i="27"/>
  <c r="C100" i="27"/>
  <c r="C94" i="27"/>
  <c r="D5" i="40"/>
  <c r="C9" i="27" s="1"/>
  <c r="D56" i="27"/>
  <c r="D40" i="27"/>
  <c r="D75" i="27"/>
  <c r="D97" i="27"/>
  <c r="D95" i="27"/>
  <c r="C69" i="27"/>
  <c r="C73" i="27"/>
  <c r="C77" i="27"/>
  <c r="D53" i="27"/>
  <c r="D46" i="27"/>
  <c r="D45" i="27"/>
  <c r="C41" i="27"/>
  <c r="C42" i="27"/>
  <c r="C40" i="27"/>
  <c r="C96" i="27"/>
  <c r="C87" i="27"/>
  <c r="D87" i="27"/>
  <c r="C89" i="27"/>
  <c r="AB312" i="38"/>
  <c r="AE322" i="38"/>
  <c r="AR322" i="38" s="1"/>
  <c r="AM385" i="38"/>
  <c r="AR385" i="38" s="1"/>
  <c r="AJ383" i="38"/>
  <c r="AM383" i="38" s="1"/>
  <c r="AO350" i="38"/>
  <c r="AD348" i="38"/>
  <c r="AE348" i="38" s="1"/>
  <c r="AR348" i="38" s="1"/>
  <c r="Y68" i="38"/>
  <c r="Y73" i="38"/>
  <c r="Y56" i="38"/>
  <c r="Y343" i="38"/>
  <c r="Y105" i="38"/>
  <c r="Y187" i="38"/>
  <c r="Y523" i="38"/>
  <c r="Y432" i="38"/>
  <c r="Z67" i="38"/>
  <c r="Z138" i="38"/>
  <c r="Z211" i="38"/>
  <c r="Z284" i="38"/>
  <c r="Z353" i="38"/>
  <c r="Z51" i="38"/>
  <c r="Z122" i="38"/>
  <c r="Z194" i="38"/>
  <c r="Z269" i="38"/>
  <c r="Z337" i="38"/>
  <c r="Z49" i="38"/>
  <c r="Z192" i="38"/>
  <c r="Z335" i="38"/>
  <c r="Z429" i="38"/>
  <c r="Z497" i="38"/>
  <c r="Z555" i="38"/>
  <c r="Z69" i="38"/>
  <c r="Z140" i="38"/>
  <c r="Z213" i="38"/>
  <c r="Z286" i="38"/>
  <c r="Z355" i="38"/>
  <c r="Z406" i="38"/>
  <c r="Z438" i="38"/>
  <c r="Z472" i="38"/>
  <c r="Z508" i="38"/>
  <c r="Z544" i="38"/>
  <c r="Z36" i="38"/>
  <c r="Z105" i="38"/>
  <c r="Z178" i="38"/>
  <c r="Z253" i="38"/>
  <c r="Z321" i="38"/>
  <c r="Z388" i="38"/>
  <c r="Z423" i="38"/>
  <c r="Z455" i="38"/>
  <c r="Z491" i="38"/>
  <c r="Z528" i="38"/>
  <c r="Z562" i="38"/>
  <c r="Z560" i="38" s="1"/>
  <c r="Z78" i="38"/>
  <c r="Z226" i="38"/>
  <c r="Z364" i="38"/>
  <c r="Z443" i="38"/>
  <c r="Z514" i="38"/>
  <c r="Z48" i="38"/>
  <c r="Z173" i="38"/>
  <c r="Z316" i="38"/>
  <c r="Z420" i="38"/>
  <c r="Z487" i="38"/>
  <c r="Z485" i="38" s="1"/>
  <c r="Z39" i="38"/>
  <c r="Z110" i="38"/>
  <c r="Z181" i="38"/>
  <c r="Z256" i="38"/>
  <c r="Z324" i="38"/>
  <c r="Z390" i="38"/>
  <c r="Z424" i="38"/>
  <c r="Z456" i="38"/>
  <c r="Z492" i="38"/>
  <c r="Z529" i="38"/>
  <c r="Z61" i="38"/>
  <c r="Z205" i="38"/>
  <c r="Z199" i="38" s="1"/>
  <c r="Z348" i="38"/>
  <c r="Z435" i="38"/>
  <c r="Z505" i="38"/>
  <c r="Z31" i="38"/>
  <c r="Z189" i="38"/>
  <c r="Z334" i="38"/>
  <c r="Z428" i="38"/>
  <c r="Z496" i="38"/>
  <c r="Z523" i="38"/>
  <c r="Z248" i="38"/>
  <c r="Y484" i="38"/>
  <c r="Y417" i="38"/>
  <c r="Y424" i="38"/>
  <c r="Y67" i="38"/>
  <c r="Y154" i="38"/>
  <c r="Y469" i="38"/>
  <c r="Y497" i="38"/>
  <c r="Y206" i="38"/>
  <c r="Y410" i="38"/>
  <c r="Y326" i="38"/>
  <c r="Y93" i="38"/>
  <c r="Y87" i="38"/>
  <c r="Y339" i="38"/>
  <c r="Y539" i="38"/>
  <c r="Y466" i="38"/>
  <c r="Y459" i="38" s="1"/>
  <c r="Y529" i="38"/>
  <c r="Y121" i="38"/>
  <c r="Y213" i="38"/>
  <c r="Y207" i="38" s="1"/>
  <c r="Y48" i="38"/>
  <c r="Y551" i="38"/>
  <c r="Y263" i="38"/>
  <c r="Y260" i="38" s="1"/>
  <c r="Y458" i="38"/>
  <c r="Y437" i="38"/>
  <c r="Y165" i="38"/>
  <c r="Y158" i="38"/>
  <c r="Y511" i="38"/>
  <c r="Y447" i="38"/>
  <c r="Y140" i="38"/>
  <c r="Y444" i="38"/>
  <c r="Y278" i="38"/>
  <c r="Y386" i="38"/>
  <c r="Y129" i="38"/>
  <c r="Y124" i="38"/>
  <c r="Y18" i="38"/>
  <c r="Y311" i="38"/>
  <c r="Y30" i="38"/>
  <c r="Y520" i="38"/>
  <c r="Y231" i="38"/>
  <c r="Y174" i="38"/>
  <c r="Y286" i="38"/>
  <c r="Y131" i="38"/>
  <c r="Y396" i="38"/>
  <c r="Y389" i="38" s="1"/>
  <c r="Y313" i="38"/>
  <c r="Y513" i="38"/>
  <c r="Y387" i="38"/>
  <c r="Y253" i="38"/>
  <c r="Y246" i="38"/>
  <c r="Y276" i="38"/>
  <c r="Y62" i="38"/>
  <c r="Y57" i="38"/>
  <c r="Y550" i="38"/>
  <c r="Y557" i="38"/>
  <c r="Y488" i="38"/>
  <c r="Y485" i="38" s="1"/>
  <c r="Y504" i="38"/>
  <c r="Y433" i="38"/>
  <c r="Y456" i="38"/>
  <c r="Y84" i="38"/>
  <c r="Y173" i="38"/>
  <c r="Y522" i="38"/>
  <c r="Y516" i="38"/>
  <c r="Y227" i="38"/>
  <c r="Y426" i="38"/>
  <c r="Y369" i="38"/>
  <c r="Y116" i="38"/>
  <c r="Y111" i="38"/>
  <c r="Y372" i="38"/>
  <c r="Y363" i="38"/>
  <c r="Y69" i="38"/>
  <c r="Y368" i="38"/>
  <c r="Y143" i="38"/>
  <c r="Y304" i="38"/>
  <c r="Y40" i="38"/>
  <c r="Y252" i="38"/>
  <c r="Y92" i="38"/>
  <c r="Y89" i="38" s="1"/>
  <c r="Y156" i="38"/>
  <c r="Y54" i="38"/>
  <c r="Y301" i="38"/>
  <c r="Y310" i="38"/>
  <c r="Y505" i="38"/>
  <c r="Z33" i="38"/>
  <c r="P22" i="43"/>
  <c r="H142" i="38"/>
  <c r="BM3" i="7"/>
  <c r="BM3" i="8"/>
  <c r="BS3" i="7"/>
  <c r="BS3" i="9"/>
  <c r="BF3" i="10"/>
  <c r="BF3" i="8"/>
  <c r="D199" i="38"/>
  <c r="F199" i="38" s="1"/>
  <c r="I14" i="27"/>
  <c r="U526" i="38"/>
  <c r="T348" i="38"/>
  <c r="AB350" i="38"/>
  <c r="D102" i="27"/>
  <c r="Z119" i="38"/>
  <c r="Z532" i="38"/>
  <c r="Z427" i="38"/>
  <c r="Z295" i="38"/>
  <c r="Z115" i="38"/>
  <c r="Z553" i="38"/>
  <c r="Z510" i="38"/>
  <c r="Z464" i="38"/>
  <c r="Z415" i="38"/>
  <c r="Z356" i="38"/>
  <c r="Z271" i="38"/>
  <c r="Z159" i="38"/>
  <c r="Z70" i="38"/>
  <c r="Z552" i="38"/>
  <c r="Z498" i="38"/>
  <c r="Z454" i="38"/>
  <c r="Z414" i="38"/>
  <c r="Z338" i="38"/>
  <c r="Z252" i="38"/>
  <c r="Z157" i="38"/>
  <c r="Z52" i="38"/>
  <c r="Z534" i="38"/>
  <c r="Z445" i="38"/>
  <c r="Z299" i="38"/>
  <c r="Z120" i="38"/>
  <c r="Z354" i="38"/>
  <c r="Z251" i="38"/>
  <c r="Z156" i="38"/>
  <c r="Z68" i="38"/>
  <c r="Z336" i="38"/>
  <c r="Z250" i="38"/>
  <c r="Z155" i="38"/>
  <c r="Z50" i="38"/>
  <c r="Y55" i="38"/>
  <c r="Y271" i="38"/>
  <c r="Y109" i="38"/>
  <c r="Y451" i="38"/>
  <c r="P46" i="43"/>
  <c r="G222" i="38"/>
  <c r="Q26" i="43"/>
  <c r="P26" i="43"/>
  <c r="Q34" i="43"/>
  <c r="P34" i="43"/>
  <c r="P42" i="43"/>
  <c r="Q42" i="43"/>
  <c r="BM3" i="42"/>
  <c r="BF3" i="7"/>
  <c r="D149" i="38"/>
  <c r="S499" i="38"/>
  <c r="N499" i="38"/>
  <c r="V389" i="38"/>
  <c r="AA96" i="38"/>
  <c r="L214" i="38"/>
  <c r="D71" i="27"/>
  <c r="D92" i="27"/>
  <c r="Z536" i="38"/>
  <c r="Z481" i="38"/>
  <c r="Z439" i="38"/>
  <c r="Z399" i="38"/>
  <c r="Z303" i="38"/>
  <c r="Z215" i="38"/>
  <c r="Z124" i="38"/>
  <c r="Z18" i="38"/>
  <c r="Z525" i="38"/>
  <c r="Z480" i="38"/>
  <c r="Z430" i="38"/>
  <c r="Z386" i="38"/>
  <c r="Z302" i="38"/>
  <c r="Z195" i="38"/>
  <c r="Z104" i="38"/>
  <c r="Z17" i="38"/>
  <c r="Z479" i="38"/>
  <c r="Z395" i="38"/>
  <c r="Z230" i="38"/>
  <c r="Z387" i="38"/>
  <c r="Z301" i="38"/>
  <c r="Z212" i="38"/>
  <c r="Z103" i="38"/>
  <c r="Z16" i="38"/>
  <c r="Z300" i="38"/>
  <c r="Z193" i="38"/>
  <c r="Z191" i="38" s="1"/>
  <c r="Z102" i="38"/>
  <c r="Y259" i="38"/>
  <c r="Y185" i="38"/>
  <c r="Y470" i="38"/>
  <c r="Y176" i="38"/>
  <c r="P30" i="43"/>
  <c r="D8" i="42"/>
  <c r="D5" i="42" s="1"/>
  <c r="C10" i="27" s="1"/>
  <c r="G12" i="38"/>
  <c r="AH328" i="38"/>
  <c r="AP389" i="38"/>
  <c r="AI489" i="38"/>
  <c r="AF499" i="38"/>
  <c r="F997" i="8"/>
  <c r="G997" i="8" s="1"/>
  <c r="F996" i="8"/>
  <c r="G996" i="8" s="1"/>
  <c r="G327" i="38"/>
  <c r="G566" i="38" s="1"/>
  <c r="I222" i="38"/>
  <c r="F317" i="38"/>
  <c r="H317" i="38" s="1"/>
  <c r="F799" i="8"/>
  <c r="G799" i="8" s="1"/>
  <c r="F798" i="8"/>
  <c r="G798" i="8" s="1"/>
  <c r="F810" i="8"/>
  <c r="G810" i="8" s="1"/>
  <c r="F811" i="8"/>
  <c r="G811" i="8" s="1"/>
  <c r="Y201" i="38"/>
  <c r="Q39" i="43"/>
  <c r="G106" i="38"/>
  <c r="I12" i="38"/>
  <c r="I566" i="38" s="1"/>
  <c r="AB328" i="38"/>
  <c r="AG328" i="38"/>
  <c r="AL328" i="38"/>
  <c r="D389" i="38"/>
  <c r="AO389" i="38"/>
  <c r="AJ499" i="38"/>
  <c r="F151" i="8"/>
  <c r="G151" i="8" s="1"/>
  <c r="F150" i="8"/>
  <c r="G150" i="8" s="1"/>
  <c r="F154" i="8"/>
  <c r="G154" i="8" s="1"/>
  <c r="F153" i="8"/>
  <c r="G153" i="8" s="1"/>
  <c r="F138" i="8"/>
  <c r="G138" i="8" s="1"/>
  <c r="F261" i="8"/>
  <c r="G261" i="8" s="1"/>
  <c r="F213" i="8"/>
  <c r="G213" i="8" s="1"/>
  <c r="F201" i="8"/>
  <c r="G201" i="8" s="1"/>
  <c r="F762" i="8"/>
  <c r="G762" i="8" s="1"/>
  <c r="F756" i="8"/>
  <c r="G756" i="8" s="1"/>
  <c r="F732" i="8"/>
  <c r="G732" i="8" s="1"/>
  <c r="F726" i="8"/>
  <c r="G726" i="8" s="1"/>
  <c r="F699" i="8"/>
  <c r="G699" i="8" s="1"/>
  <c r="F693" i="8"/>
  <c r="G693" i="8" s="1"/>
  <c r="F687" i="8"/>
  <c r="G687" i="8" s="1"/>
  <c r="F681" i="8"/>
  <c r="G681" i="8" s="1"/>
  <c r="F669" i="8"/>
  <c r="G669" i="8" s="1"/>
  <c r="F618" i="8"/>
  <c r="G618" i="8" s="1"/>
  <c r="F612" i="8"/>
  <c r="G612" i="8" s="1"/>
  <c r="F576" i="8"/>
  <c r="G576" i="8" s="1"/>
  <c r="F564" i="8"/>
  <c r="G564" i="8" s="1"/>
  <c r="F552" i="8"/>
  <c r="G552" i="8" s="1"/>
  <c r="F546" i="8"/>
  <c r="G546" i="8" s="1"/>
  <c r="F906" i="8"/>
  <c r="G906" i="8" s="1"/>
  <c r="F847" i="8"/>
  <c r="G847" i="8" s="1"/>
  <c r="F813" i="8"/>
  <c r="G813" i="8" s="1"/>
  <c r="F646" i="8"/>
  <c r="G646" i="8" s="1"/>
  <c r="F645" i="8"/>
  <c r="G645" i="8" s="1"/>
  <c r="F789" i="8"/>
  <c r="G789" i="8" s="1"/>
  <c r="F790" i="8"/>
  <c r="G790" i="8" s="1"/>
  <c r="D171" i="10"/>
  <c r="Q67" i="43"/>
  <c r="P67" i="43"/>
  <c r="P72" i="43"/>
  <c r="P73" i="43"/>
  <c r="P78" i="43"/>
  <c r="P79" i="43"/>
  <c r="D139" i="43"/>
  <c r="D5" i="43" s="1"/>
  <c r="C11" i="27" s="1"/>
  <c r="Q157" i="43"/>
  <c r="P157" i="43"/>
  <c r="Q161" i="43"/>
  <c r="P161" i="43"/>
  <c r="Q173" i="43"/>
  <c r="P173" i="43"/>
  <c r="Q177" i="43"/>
  <c r="P177" i="43"/>
  <c r="F766" i="8"/>
  <c r="G766" i="8" s="1"/>
  <c r="F850" i="8"/>
  <c r="G850" i="8" s="1"/>
  <c r="F849" i="8"/>
  <c r="G849" i="8" s="1"/>
  <c r="F1012" i="8"/>
  <c r="G1012" i="8" s="1"/>
  <c r="F1011" i="8"/>
  <c r="G1011" i="8" s="1"/>
  <c r="D124" i="9"/>
  <c r="Q66" i="43"/>
  <c r="P66" i="43"/>
  <c r="Q71" i="43"/>
  <c r="P71" i="43"/>
  <c r="Q77" i="43"/>
  <c r="P77" i="43"/>
  <c r="P74" i="50"/>
  <c r="F816" i="8"/>
  <c r="G816" i="8" s="1"/>
  <c r="F817" i="8"/>
  <c r="G817" i="8" s="1"/>
  <c r="F820" i="8"/>
  <c r="G820" i="8" s="1"/>
  <c r="F819" i="8"/>
  <c r="G819" i="8" s="1"/>
  <c r="F823" i="8"/>
  <c r="G823" i="8" s="1"/>
  <c r="F822" i="8"/>
  <c r="G822" i="8" s="1"/>
  <c r="F859" i="8"/>
  <c r="G859" i="8" s="1"/>
  <c r="F858" i="8"/>
  <c r="G858" i="8" s="1"/>
  <c r="Q70" i="43"/>
  <c r="P70" i="43"/>
  <c r="F129" i="8"/>
  <c r="G129" i="8" s="1"/>
  <c r="D109" i="8" s="1"/>
  <c r="F264" i="8"/>
  <c r="G264" i="8" s="1"/>
  <c r="F204" i="8"/>
  <c r="G204" i="8" s="1"/>
  <c r="F913" i="8"/>
  <c r="G913" i="8" s="1"/>
  <c r="F832" i="8"/>
  <c r="G832" i="8" s="1"/>
  <c r="D48" i="9"/>
  <c r="D5" i="9" s="1"/>
  <c r="C6" i="27" s="1"/>
  <c r="Q69" i="43"/>
  <c r="P69" i="43"/>
  <c r="P92" i="43"/>
  <c r="Q92" i="43"/>
  <c r="Q146" i="43"/>
  <c r="P146" i="43"/>
  <c r="Q162" i="43"/>
  <c r="P162" i="43"/>
  <c r="Q166" i="43"/>
  <c r="P166" i="43"/>
  <c r="BT3" i="43"/>
  <c r="BT3" i="40"/>
  <c r="D86" i="9"/>
  <c r="C8" i="27"/>
  <c r="Q70" i="49"/>
  <c r="I23" i="27" s="1"/>
  <c r="D33" i="10"/>
  <c r="D5" i="10" s="1"/>
  <c r="C7" i="27" s="1"/>
  <c r="Q85" i="43"/>
  <c r="P85" i="43"/>
  <c r="BL3" i="42"/>
  <c r="F216" i="27"/>
  <c r="BQ3" i="12" s="1"/>
  <c r="D214" i="27"/>
  <c r="BG3" i="12" s="1"/>
  <c r="C217" i="27"/>
  <c r="AA315" i="38"/>
  <c r="AA312" i="38" s="1"/>
  <c r="AC315" i="38"/>
  <c r="AA225" i="38"/>
  <c r="AA223" i="38" s="1"/>
  <c r="AF225" i="38"/>
  <c r="AC171" i="38"/>
  <c r="AE171" i="38" s="1"/>
  <c r="AR171" i="38" s="1"/>
  <c r="AA171" i="38"/>
  <c r="AA164" i="38" s="1"/>
  <c r="D10" i="7"/>
  <c r="D5" i="7" s="1"/>
  <c r="C4" i="27" s="1"/>
  <c r="J322" i="38"/>
  <c r="AC248" i="38"/>
  <c r="AE248" i="38" s="1"/>
  <c r="AR248" i="38" s="1"/>
  <c r="AA248" i="38"/>
  <c r="AA243" i="38" s="1"/>
  <c r="AD357" i="38"/>
  <c r="F366" i="38"/>
  <c r="J366" i="38" s="1"/>
  <c r="Y203" i="38"/>
  <c r="Y175" i="38"/>
  <c r="Y428" i="38"/>
  <c r="Y45" i="38"/>
  <c r="Y103" i="38"/>
  <c r="Y96" i="38" s="1"/>
  <c r="Y25" i="38"/>
  <c r="F411" i="8"/>
  <c r="G411" i="8" s="1"/>
  <c r="F412" i="8"/>
  <c r="G412" i="8" s="1"/>
  <c r="F472" i="8"/>
  <c r="G472" i="8" s="1"/>
  <c r="F471" i="8"/>
  <c r="G471" i="8" s="1"/>
  <c r="F525" i="8"/>
  <c r="G525" i="8" s="1"/>
  <c r="F526" i="8"/>
  <c r="G526" i="8" s="1"/>
  <c r="F591" i="8"/>
  <c r="G591" i="8" s="1"/>
  <c r="F592" i="8"/>
  <c r="G592" i="8" s="1"/>
  <c r="D312" i="38"/>
  <c r="D345" i="38"/>
  <c r="F291" i="8"/>
  <c r="G291" i="8" s="1"/>
  <c r="F292" i="8"/>
  <c r="G292" i="8" s="1"/>
  <c r="F346" i="8"/>
  <c r="G346" i="8" s="1"/>
  <c r="F345" i="8"/>
  <c r="G345" i="8" s="1"/>
  <c r="F465" i="8"/>
  <c r="G465" i="8" s="1"/>
  <c r="F466" i="8"/>
  <c r="G466" i="8" s="1"/>
  <c r="F705" i="8"/>
  <c r="G705" i="8" s="1"/>
  <c r="F706" i="8"/>
  <c r="G706" i="8" s="1"/>
  <c r="BT3" i="7"/>
  <c r="BT3" i="8"/>
  <c r="BG3" i="9"/>
  <c r="BL3" i="9"/>
  <c r="C213" i="27"/>
  <c r="BB3" i="12" s="1"/>
  <c r="C215" i="27"/>
  <c r="BJ3" i="12" s="1"/>
  <c r="D216" i="27"/>
  <c r="BO3" i="12" s="1"/>
  <c r="E213" i="27"/>
  <c r="BD3" i="12" s="1"/>
  <c r="F214" i="27"/>
  <c r="BI3" i="12" s="1"/>
  <c r="F70" i="8"/>
  <c r="G70" i="8" s="1"/>
  <c r="G105" i="8"/>
  <c r="G102" i="8"/>
  <c r="AM489" i="38"/>
  <c r="V83" i="38"/>
  <c r="V12" i="38" s="1"/>
  <c r="AA89" i="38"/>
  <c r="AI16" i="38"/>
  <c r="AE33" i="38"/>
  <c r="AI32" i="38"/>
  <c r="AQ32" i="38"/>
  <c r="AI64" i="38"/>
  <c r="L526" i="38"/>
  <c r="N459" i="38"/>
  <c r="N397" i="38" s="1"/>
  <c r="AQ467" i="38"/>
  <c r="AR467" i="38" s="1"/>
  <c r="Z89" i="38"/>
  <c r="G81" i="8"/>
  <c r="F82" i="8"/>
  <c r="G82" i="8" s="1"/>
  <c r="F64" i="8"/>
  <c r="G64" i="8" s="1"/>
  <c r="G63" i="8"/>
  <c r="G60" i="8"/>
  <c r="F61" i="8"/>
  <c r="G61" i="8" s="1"/>
  <c r="F57" i="8"/>
  <c r="G57" i="8" s="1"/>
  <c r="F58" i="8"/>
  <c r="G58" i="8" s="1"/>
  <c r="F54" i="8"/>
  <c r="G54" i="8" s="1"/>
  <c r="F55" i="8"/>
  <c r="G55" i="8" s="1"/>
  <c r="F51" i="8"/>
  <c r="G51" i="8" s="1"/>
  <c r="F52" i="8"/>
  <c r="G52" i="8" s="1"/>
  <c r="F48" i="8"/>
  <c r="G48" i="8" s="1"/>
  <c r="F49" i="8"/>
  <c r="G49" i="8" s="1"/>
  <c r="F45" i="8"/>
  <c r="G45" i="8" s="1"/>
  <c r="F46" i="8"/>
  <c r="G46" i="8" s="1"/>
  <c r="F42" i="8"/>
  <c r="G42" i="8" s="1"/>
  <c r="F43" i="8"/>
  <c r="G43" i="8" s="1"/>
  <c r="F39" i="8"/>
  <c r="G39" i="8" s="1"/>
  <c r="F40" i="8"/>
  <c r="G40" i="8" s="1"/>
  <c r="F36" i="8"/>
  <c r="G36" i="8" s="1"/>
  <c r="F37" i="8"/>
  <c r="G37" i="8" s="1"/>
  <c r="F33" i="8"/>
  <c r="G33" i="8" s="1"/>
  <c r="F34" i="8"/>
  <c r="G34" i="8" s="1"/>
  <c r="F30" i="8"/>
  <c r="G30" i="8" s="1"/>
  <c r="F31" i="8"/>
  <c r="G31" i="8" s="1"/>
  <c r="F27" i="8"/>
  <c r="G27" i="8" s="1"/>
  <c r="F28" i="8"/>
  <c r="G28" i="8" s="1"/>
  <c r="F24" i="8"/>
  <c r="G24" i="8" s="1"/>
  <c r="F25" i="8"/>
  <c r="G25" i="8" s="1"/>
  <c r="F21" i="8"/>
  <c r="G21" i="8" s="1"/>
  <c r="F22" i="8"/>
  <c r="G22" i="8" s="1"/>
  <c r="F18" i="8"/>
  <c r="G18" i="8" s="1"/>
  <c r="AC28" i="38" s="1"/>
  <c r="AC13" i="38" s="1"/>
  <c r="F19" i="8"/>
  <c r="G19" i="8" s="1"/>
  <c r="G84" i="8"/>
  <c r="AQ118" i="38"/>
  <c r="AI133" i="38"/>
  <c r="AQ214" i="38"/>
  <c r="AD398" i="38"/>
  <c r="AD397" i="38" s="1"/>
  <c r="AE457" i="38"/>
  <c r="AR457" i="38" s="1"/>
  <c r="L327" i="38"/>
  <c r="AC83" i="38"/>
  <c r="AE83" i="38" s="1"/>
  <c r="AF398" i="38"/>
  <c r="AF397" i="38" s="1"/>
  <c r="AK398" i="38"/>
  <c r="AK397" i="38" s="1"/>
  <c r="AP398" i="38"/>
  <c r="AP397" i="38" s="1"/>
  <c r="AM190" i="38"/>
  <c r="F223" i="38"/>
  <c r="H223" i="38" s="1"/>
  <c r="P190" i="38"/>
  <c r="J28" i="38"/>
  <c r="H28" i="38"/>
  <c r="AL222" i="38"/>
  <c r="AC223" i="38"/>
  <c r="AB223" i="38"/>
  <c r="AB222" i="38" s="1"/>
  <c r="AI312" i="38"/>
  <c r="AQ312" i="38"/>
  <c r="AM71" i="38"/>
  <c r="AM312" i="38"/>
  <c r="AN12" i="38"/>
  <c r="AH223" i="38"/>
  <c r="AH222" i="38" s="1"/>
  <c r="AP223" i="38"/>
  <c r="AQ223" i="38" s="1"/>
  <c r="D328" i="38"/>
  <c r="AG398" i="38"/>
  <c r="AG397" i="38" s="1"/>
  <c r="AJ398" i="38"/>
  <c r="AJ397" i="38" s="1"/>
  <c r="AO398" i="38"/>
  <c r="AI22" i="38"/>
  <c r="AR22" i="38" s="1"/>
  <c r="AI27" i="38"/>
  <c r="AI33" i="38"/>
  <c r="AM32" i="38"/>
  <c r="AQ35" i="38"/>
  <c r="AE34" i="38"/>
  <c r="AM34" i="38"/>
  <c r="AE38" i="38"/>
  <c r="AM38" i="38"/>
  <c r="AE37" i="38"/>
  <c r="AM37" i="38"/>
  <c r="AE43" i="38"/>
  <c r="AM43" i="38"/>
  <c r="AE42" i="38"/>
  <c r="AM42" i="38"/>
  <c r="AE41" i="38"/>
  <c r="AM41" i="38"/>
  <c r="AE40" i="38"/>
  <c r="AM40" i="38"/>
  <c r="AE45" i="38"/>
  <c r="AM45" i="38"/>
  <c r="AI49" i="38"/>
  <c r="AQ49" i="38"/>
  <c r="AI48" i="38"/>
  <c r="AQ48" i="38"/>
  <c r="AI50" i="38"/>
  <c r="AQ50" i="38"/>
  <c r="AI53" i="38"/>
  <c r="AQ53" i="38"/>
  <c r="AI52" i="38"/>
  <c r="AQ52" i="38"/>
  <c r="AI61" i="38"/>
  <c r="AQ61" i="38"/>
  <c r="AI60" i="38"/>
  <c r="AQ60" i="38"/>
  <c r="AI59" i="38"/>
  <c r="AQ59" i="38"/>
  <c r="AI58" i="38"/>
  <c r="AQ58" i="38"/>
  <c r="AI57" i="38"/>
  <c r="AQ57" i="38"/>
  <c r="AI56" i="38"/>
  <c r="AQ56" i="38"/>
  <c r="AI55" i="38"/>
  <c r="AQ55" i="38"/>
  <c r="AE70" i="38"/>
  <c r="AM70" i="38"/>
  <c r="AI69" i="38"/>
  <c r="AQ69" i="38"/>
  <c r="AI68" i="38"/>
  <c r="AQ68" i="38"/>
  <c r="AI67" i="38"/>
  <c r="AQ67" i="38"/>
  <c r="AI66" i="38"/>
  <c r="AQ66" i="38"/>
  <c r="AI65" i="38"/>
  <c r="AQ65" i="38"/>
  <c r="AI63" i="38"/>
  <c r="AQ63" i="38"/>
  <c r="AI72" i="38"/>
  <c r="AQ72" i="38"/>
  <c r="AQ243" i="38"/>
  <c r="AL133" i="38"/>
  <c r="AM133" i="38" s="1"/>
  <c r="AR206" i="38"/>
  <c r="AR200" i="38"/>
  <c r="M12" i="38"/>
  <c r="H157" i="38"/>
  <c r="J157" i="38"/>
  <c r="AI214" i="38"/>
  <c r="H145" i="38"/>
  <c r="J145" i="38"/>
  <c r="AD222" i="38"/>
  <c r="AH12" i="38"/>
  <c r="AM243" i="38"/>
  <c r="W526" i="38"/>
  <c r="P526" i="38"/>
  <c r="AC118" i="38"/>
  <c r="AF118" i="38"/>
  <c r="AH118" i="38"/>
  <c r="AQ39" i="38"/>
  <c r="AC149" i="38"/>
  <c r="AR54" i="38"/>
  <c r="AQ267" i="38"/>
  <c r="AI345" i="38"/>
  <c r="AR338" i="38"/>
  <c r="AR234" i="38"/>
  <c r="AR313" i="38"/>
  <c r="AR131" i="38"/>
  <c r="Z214" i="38"/>
  <c r="Q222" i="38"/>
  <c r="AA526" i="38"/>
  <c r="AA499" i="38"/>
  <c r="AE541" i="38"/>
  <c r="AE17" i="38"/>
  <c r="AM20" i="38"/>
  <c r="AR20" i="38" s="1"/>
  <c r="AQ25" i="38"/>
  <c r="AM27" i="38"/>
  <c r="AM29" i="38"/>
  <c r="AM30" i="38"/>
  <c r="AR30" i="38" s="1"/>
  <c r="AI34" i="38"/>
  <c r="AQ34" i="38"/>
  <c r="AE48" i="38"/>
  <c r="AM48" i="38"/>
  <c r="AE50" i="38"/>
  <c r="AM50" i="38"/>
  <c r="AE53" i="38"/>
  <c r="AM53" i="38"/>
  <c r="AR224" i="38"/>
  <c r="S12" i="38"/>
  <c r="X12" i="38"/>
  <c r="E149" i="38"/>
  <c r="D133" i="38"/>
  <c r="F133" i="38" s="1"/>
  <c r="J133" i="38" s="1"/>
  <c r="V190" i="38"/>
  <c r="W499" i="38"/>
  <c r="O499" i="38"/>
  <c r="AB118" i="38"/>
  <c r="AD118" i="38"/>
  <c r="AG118" i="38"/>
  <c r="AJ118" i="38"/>
  <c r="AG223" i="38"/>
  <c r="AJ223" i="38"/>
  <c r="AJ222" i="38" s="1"/>
  <c r="AD328" i="38"/>
  <c r="AG389" i="38"/>
  <c r="AJ389" i="38"/>
  <c r="E398" i="38"/>
  <c r="AH398" i="38"/>
  <c r="AE489" i="38"/>
  <c r="AK526" i="38"/>
  <c r="AQ541" i="38"/>
  <c r="AM15" i="38"/>
  <c r="AM16" i="38"/>
  <c r="AM25" i="38"/>
  <c r="AM26" i="38"/>
  <c r="AR26" i="38" s="1"/>
  <c r="AI38" i="38"/>
  <c r="AQ38" i="38"/>
  <c r="AI37" i="38"/>
  <c r="AQ37" i="38"/>
  <c r="AI43" i="38"/>
  <c r="AQ43" i="38"/>
  <c r="AI42" i="38"/>
  <c r="AQ42" i="38"/>
  <c r="AI41" i="38"/>
  <c r="AQ41" i="38"/>
  <c r="AI40" i="38"/>
  <c r="AQ40" i="38"/>
  <c r="AI45" i="38"/>
  <c r="AE49" i="38"/>
  <c r="AM49" i="38"/>
  <c r="AE52" i="38"/>
  <c r="AM52" i="38"/>
  <c r="AE61" i="38"/>
  <c r="AM61" i="38"/>
  <c r="AE60" i="38"/>
  <c r="AM60" i="38"/>
  <c r="AE59" i="38"/>
  <c r="AM59" i="38"/>
  <c r="AE58" i="38"/>
  <c r="AM58" i="38"/>
  <c r="AE57" i="38"/>
  <c r="AM57" i="38"/>
  <c r="AE56" i="38"/>
  <c r="AM56" i="38"/>
  <c r="AE55" i="38"/>
  <c r="AM55" i="38"/>
  <c r="AE71" i="38"/>
  <c r="AI70" i="38"/>
  <c r="AQ70" i="38"/>
  <c r="AM69" i="38"/>
  <c r="AE68" i="38"/>
  <c r="AM68" i="38"/>
  <c r="AE67" i="38"/>
  <c r="AM67" i="38"/>
  <c r="AE66" i="38"/>
  <c r="AM66" i="38"/>
  <c r="AE65" i="38"/>
  <c r="AM65" i="38"/>
  <c r="AE63" i="38"/>
  <c r="AM63" i="38"/>
  <c r="AE72" i="38"/>
  <c r="AM72" i="38"/>
  <c r="AI500" i="38"/>
  <c r="AI39" i="38"/>
  <c r="E235" i="38"/>
  <c r="AI149" i="38"/>
  <c r="F247" i="38"/>
  <c r="D243" i="38"/>
  <c r="H143" i="38"/>
  <c r="H135" i="38"/>
  <c r="J135" i="38"/>
  <c r="F224" i="38"/>
  <c r="L12" i="38"/>
  <c r="AK222" i="38"/>
  <c r="H457" i="38"/>
  <c r="J457" i="38"/>
  <c r="AE247" i="38"/>
  <c r="AR247" i="38" s="1"/>
  <c r="F196" i="38"/>
  <c r="J196" i="38" s="1"/>
  <c r="D191" i="38"/>
  <c r="F170" i="38"/>
  <c r="H170" i="38" s="1"/>
  <c r="D164" i="38"/>
  <c r="AR90" i="38"/>
  <c r="AR18" i="38"/>
  <c r="AR46" i="38"/>
  <c r="AI13" i="38"/>
  <c r="AQ149" i="38"/>
  <c r="O190" i="38"/>
  <c r="AR459" i="38"/>
  <c r="S397" i="38"/>
  <c r="M397" i="38"/>
  <c r="R499" i="38"/>
  <c r="L397" i="38"/>
  <c r="N327" i="38"/>
  <c r="Q12" i="38"/>
  <c r="X222" i="38"/>
  <c r="P222" i="38"/>
  <c r="S327" i="38"/>
  <c r="V499" i="38"/>
  <c r="N222" i="38"/>
  <c r="O397" i="38"/>
  <c r="S190" i="38"/>
  <c r="S106" i="38" s="1"/>
  <c r="W397" i="38"/>
  <c r="W222" i="38"/>
  <c r="J178" i="38"/>
  <c r="H178" i="38"/>
  <c r="Q190" i="38"/>
  <c r="Q106" i="38" s="1"/>
  <c r="W106" i="38"/>
  <c r="AQ485" i="38"/>
  <c r="AR485" i="38" s="1"/>
  <c r="AN222" i="38"/>
  <c r="AF327" i="38"/>
  <c r="AN327" i="38"/>
  <c r="AC191" i="38"/>
  <c r="F200" i="38"/>
  <c r="AC133" i="38"/>
  <c r="AO222" i="38"/>
  <c r="AE31" i="38"/>
  <c r="AI35" i="38"/>
  <c r="AR189" i="38" l="1"/>
  <c r="Q327" i="38"/>
  <c r="V222" i="38"/>
  <c r="V397" i="38"/>
  <c r="AA397" i="38"/>
  <c r="X397" i="38"/>
  <c r="AK106" i="38"/>
  <c r="AR399" i="38"/>
  <c r="AR339" i="38"/>
  <c r="AR268" i="38"/>
  <c r="AR150" i="38"/>
  <c r="AR44" i="38"/>
  <c r="AR261" i="38"/>
  <c r="U222" i="38"/>
  <c r="AR155" i="38"/>
  <c r="J215" i="38"/>
  <c r="H84" i="38"/>
  <c r="J395" i="38"/>
  <c r="H165" i="38"/>
  <c r="H232" i="38"/>
  <c r="J236" i="38"/>
  <c r="J330" i="38"/>
  <c r="J469" i="38"/>
  <c r="J535" i="38"/>
  <c r="J242" i="38"/>
  <c r="H181" i="38"/>
  <c r="H15" i="38"/>
  <c r="J241" i="38"/>
  <c r="H138" i="38"/>
  <c r="J246" i="38"/>
  <c r="H253" i="38"/>
  <c r="H226" i="38"/>
  <c r="H268" i="38"/>
  <c r="J179" i="38"/>
  <c r="H233" i="38"/>
  <c r="AF106" i="38"/>
  <c r="AR267" i="38"/>
  <c r="AI96" i="38"/>
  <c r="AR242" i="38"/>
  <c r="Z312" i="38"/>
  <c r="O12" i="38"/>
  <c r="R12" i="38"/>
  <c r="M222" i="38"/>
  <c r="O327" i="38"/>
  <c r="S222" i="38"/>
  <c r="K12" i="38"/>
  <c r="K397" i="38"/>
  <c r="O222" i="38"/>
  <c r="U327" i="38"/>
  <c r="Z459" i="38"/>
  <c r="Z267" i="38"/>
  <c r="T312" i="38"/>
  <c r="Q397" i="38"/>
  <c r="T107" i="38"/>
  <c r="T214" i="38"/>
  <c r="T133" i="38"/>
  <c r="T164" i="38"/>
  <c r="Z207" i="38"/>
  <c r="Z164" i="38"/>
  <c r="O106" i="38"/>
  <c r="V327" i="38"/>
  <c r="T398" i="38"/>
  <c r="Z133" i="38"/>
  <c r="R222" i="38"/>
  <c r="U397" i="38"/>
  <c r="X327" i="38"/>
  <c r="N12" i="38"/>
  <c r="Y560" i="38"/>
  <c r="V106" i="38"/>
  <c r="Z500" i="38"/>
  <c r="Z345" i="38"/>
  <c r="T345" i="38"/>
  <c r="K222" i="38"/>
  <c r="M327" i="38"/>
  <c r="K327" i="38"/>
  <c r="L222" i="38"/>
  <c r="X190" i="38"/>
  <c r="T389" i="38"/>
  <c r="P106" i="38"/>
  <c r="Z149" i="38"/>
  <c r="T267" i="38"/>
  <c r="T149" i="38"/>
  <c r="T235" i="38"/>
  <c r="T467" i="38"/>
  <c r="T199" i="38"/>
  <c r="T190" i="38" s="1"/>
  <c r="Z96" i="38"/>
  <c r="Z223" i="38"/>
  <c r="Y312" i="38"/>
  <c r="Y489" i="38"/>
  <c r="T541" i="38"/>
  <c r="T526" i="38" s="1"/>
  <c r="T489" i="38"/>
  <c r="T509" i="38"/>
  <c r="T499" i="38" s="1"/>
  <c r="P397" i="38"/>
  <c r="BQ3" i="7"/>
  <c r="BR3" i="7"/>
  <c r="BR3" i="12"/>
  <c r="Z389" i="38"/>
  <c r="P18" i="24"/>
  <c r="P39" i="24" s="1"/>
  <c r="H39" i="24"/>
  <c r="P15" i="24"/>
  <c r="D10" i="8"/>
  <c r="BQ3" i="42"/>
  <c r="Z243" i="38"/>
  <c r="L39" i="24"/>
  <c r="P17" i="24"/>
  <c r="N39" i="24"/>
  <c r="AQ207" i="38"/>
  <c r="AR207" i="38" s="1"/>
  <c r="Z107" i="38"/>
  <c r="T29" i="38"/>
  <c r="D475" i="8"/>
  <c r="D595" i="8"/>
  <c r="D895" i="8"/>
  <c r="D715" i="8"/>
  <c r="D172" i="8"/>
  <c r="D775" i="8"/>
  <c r="J205" i="38"/>
  <c r="J66" i="38"/>
  <c r="H299" i="38"/>
  <c r="H314" i="38"/>
  <c r="H169" i="38"/>
  <c r="J550" i="38"/>
  <c r="J275" i="38"/>
  <c r="J50" i="38"/>
  <c r="H255" i="38"/>
  <c r="H121" i="38"/>
  <c r="J325" i="38"/>
  <c r="H160" i="38"/>
  <c r="H362" i="38"/>
  <c r="H78" i="38"/>
  <c r="AR330" i="38"/>
  <c r="AR210" i="38"/>
  <c r="AR145" i="38"/>
  <c r="H76" i="38"/>
  <c r="AB397" i="38"/>
  <c r="J534" i="38"/>
  <c r="H403" i="38"/>
  <c r="H29" i="38"/>
  <c r="J436" i="38"/>
  <c r="AR466" i="38"/>
  <c r="H240" i="38"/>
  <c r="J511" i="38"/>
  <c r="AQ89" i="38"/>
  <c r="H361" i="38"/>
  <c r="H417" i="38"/>
  <c r="J277" i="38"/>
  <c r="J136" i="38"/>
  <c r="H539" i="38"/>
  <c r="H95" i="38"/>
  <c r="H257" i="38"/>
  <c r="J173" i="38"/>
  <c r="J183" i="38"/>
  <c r="H302" i="38"/>
  <c r="J202" i="38"/>
  <c r="H283" i="38"/>
  <c r="H291" i="38"/>
  <c r="H293" i="38"/>
  <c r="H16" i="38"/>
  <c r="AR141" i="38"/>
  <c r="AR187" i="38"/>
  <c r="AQ13" i="38"/>
  <c r="AM13" i="38"/>
  <c r="AC327" i="38"/>
  <c r="AR213" i="38"/>
  <c r="AR88" i="38"/>
  <c r="AR183" i="38"/>
  <c r="H252" i="38"/>
  <c r="J310" i="38"/>
  <c r="AR395" i="38"/>
  <c r="AR85" i="38"/>
  <c r="AR132" i="38"/>
  <c r="AR36" i="38"/>
  <c r="AR62" i="38"/>
  <c r="AR181" i="38"/>
  <c r="AR335" i="38"/>
  <c r="AR329" i="38"/>
  <c r="AR148" i="38"/>
  <c r="J123" i="38"/>
  <c r="H452" i="38"/>
  <c r="AR134" i="38"/>
  <c r="AF12" i="38"/>
  <c r="AR103" i="38"/>
  <c r="AR163" i="38"/>
  <c r="J538" i="38"/>
  <c r="H562" i="38"/>
  <c r="H218" i="38"/>
  <c r="H33" i="38"/>
  <c r="J211" i="38"/>
  <c r="J508" i="38"/>
  <c r="H295" i="38"/>
  <c r="J175" i="38"/>
  <c r="H425" i="38"/>
  <c r="H365" i="38"/>
  <c r="H349" i="38"/>
  <c r="H461" i="38"/>
  <c r="H209" i="38"/>
  <c r="AR240" i="38"/>
  <c r="Z83" i="38"/>
  <c r="J563" i="38"/>
  <c r="H533" i="38"/>
  <c r="H154" i="38"/>
  <c r="H480" i="38"/>
  <c r="K190" i="38"/>
  <c r="K106" i="38" s="1"/>
  <c r="F191" i="38"/>
  <c r="H191" i="38" s="1"/>
  <c r="H348" i="38"/>
  <c r="H399" i="38"/>
  <c r="J285" i="38"/>
  <c r="J264" i="38"/>
  <c r="H269" i="38"/>
  <c r="H85" i="38"/>
  <c r="H304" i="38"/>
  <c r="H326" i="38"/>
  <c r="J404" i="38"/>
  <c r="H58" i="38"/>
  <c r="M190" i="38"/>
  <c r="M106" i="38" s="1"/>
  <c r="H442" i="38"/>
  <c r="AM89" i="38"/>
  <c r="E526" i="38"/>
  <c r="J303" i="38"/>
  <c r="AR346" i="38"/>
  <c r="AR560" i="38"/>
  <c r="AR174" i="38"/>
  <c r="AR344" i="38"/>
  <c r="AR119" i="38"/>
  <c r="AR51" i="38"/>
  <c r="AR202" i="38"/>
  <c r="AR165" i="38"/>
  <c r="AM149" i="38"/>
  <c r="AR198" i="38"/>
  <c r="AO106" i="38"/>
  <c r="AM83" i="38"/>
  <c r="AR15" i="38"/>
  <c r="AR500" i="38"/>
  <c r="AD106" i="38"/>
  <c r="AR31" i="38"/>
  <c r="AM526" i="38"/>
  <c r="AI89" i="38"/>
  <c r="AR527" i="38"/>
  <c r="AM499" i="38"/>
  <c r="AL12" i="38"/>
  <c r="AG12" i="38"/>
  <c r="AR154" i="38"/>
  <c r="AR186" i="38"/>
  <c r="AR458" i="38"/>
  <c r="AR19" i="38"/>
  <c r="AR14" i="38"/>
  <c r="AR21" i="38"/>
  <c r="AR215" i="38"/>
  <c r="AR24" i="38"/>
  <c r="AR117" i="38"/>
  <c r="AR390" i="38"/>
  <c r="AR23" i="38"/>
  <c r="AK12" i="38"/>
  <c r="AR221" i="38"/>
  <c r="AR244" i="38"/>
  <c r="AQ96" i="38"/>
  <c r="AR152" i="38"/>
  <c r="AR220" i="38"/>
  <c r="AJ327" i="38"/>
  <c r="AG222" i="38"/>
  <c r="AR17" i="38"/>
  <c r="AI499" i="38"/>
  <c r="AI83" i="38"/>
  <c r="AG106" i="38"/>
  <c r="AP327" i="38"/>
  <c r="J311" i="38"/>
  <c r="J477" i="38"/>
  <c r="H549" i="38"/>
  <c r="J423" i="38"/>
  <c r="H59" i="38"/>
  <c r="J171" i="38"/>
  <c r="J18" i="38"/>
  <c r="J530" i="38"/>
  <c r="J393" i="38"/>
  <c r="H416" i="38"/>
  <c r="H45" i="38"/>
  <c r="J254" i="38"/>
  <c r="J251" i="38"/>
  <c r="H195" i="38"/>
  <c r="H281" i="38"/>
  <c r="H524" i="38"/>
  <c r="H329" i="38"/>
  <c r="H192" i="38"/>
  <c r="H434" i="38"/>
  <c r="J354" i="38"/>
  <c r="H410" i="38"/>
  <c r="J321" i="38"/>
  <c r="J296" i="38"/>
  <c r="J424" i="38"/>
  <c r="J488" i="38"/>
  <c r="H286" i="38"/>
  <c r="H308" i="38"/>
  <c r="J117" i="38"/>
  <c r="J331" i="38"/>
  <c r="J150" i="38"/>
  <c r="J250" i="38"/>
  <c r="J449" i="38"/>
  <c r="H337" i="38"/>
  <c r="H44" i="38"/>
  <c r="F214" i="38"/>
  <c r="J262" i="38"/>
  <c r="H347" i="38"/>
  <c r="H505" i="38"/>
  <c r="J422" i="38"/>
  <c r="H462" i="38"/>
  <c r="H487" i="38"/>
  <c r="H363" i="38"/>
  <c r="H156" i="38"/>
  <c r="J92" i="38"/>
  <c r="H238" i="38"/>
  <c r="F107" i="38"/>
  <c r="J107" i="38" s="1"/>
  <c r="H137" i="38"/>
  <c r="H24" i="38"/>
  <c r="J355" i="38"/>
  <c r="J297" i="38"/>
  <c r="J21" i="38"/>
  <c r="H512" i="38"/>
  <c r="J103" i="38"/>
  <c r="H565" i="38"/>
  <c r="J544" i="38"/>
  <c r="F89" i="38"/>
  <c r="J89" i="38" s="1"/>
  <c r="H125" i="38"/>
  <c r="H77" i="38"/>
  <c r="J289" i="38"/>
  <c r="H537" i="38"/>
  <c r="H323" i="38"/>
  <c r="H415" i="38"/>
  <c r="F541" i="38"/>
  <c r="H273" i="38"/>
  <c r="H230" i="38"/>
  <c r="F267" i="38"/>
  <c r="H267" i="38" s="1"/>
  <c r="H344" i="38"/>
  <c r="J266" i="38"/>
  <c r="H335" i="38"/>
  <c r="J516" i="38"/>
  <c r="H339" i="38"/>
  <c r="H306" i="38"/>
  <c r="H279" i="38"/>
  <c r="H259" i="38"/>
  <c r="H287" i="38"/>
  <c r="H271" i="38"/>
  <c r="H466" i="38"/>
  <c r="J208" i="38"/>
  <c r="H414" i="38"/>
  <c r="Z509" i="38"/>
  <c r="Z499" i="38" s="1"/>
  <c r="Z47" i="38"/>
  <c r="Z328" i="38"/>
  <c r="AR125" i="38"/>
  <c r="J265" i="38"/>
  <c r="F509" i="38"/>
  <c r="H509" i="38" s="1"/>
  <c r="AR188" i="38"/>
  <c r="AR157" i="38"/>
  <c r="H290" i="38"/>
  <c r="AR91" i="38"/>
  <c r="J139" i="38"/>
  <c r="AR139" i="38"/>
  <c r="H532" i="38"/>
  <c r="J413" i="38"/>
  <c r="H463" i="38"/>
  <c r="AR144" i="38"/>
  <c r="F527" i="38"/>
  <c r="J305" i="38"/>
  <c r="J99" i="38"/>
  <c r="AR169" i="38"/>
  <c r="AR153" i="38"/>
  <c r="AR166" i="38"/>
  <c r="AR167" i="38"/>
  <c r="AR161" i="38"/>
  <c r="J101" i="38"/>
  <c r="J258" i="38"/>
  <c r="AR98" i="38"/>
  <c r="H351" i="38"/>
  <c r="J210" i="38"/>
  <c r="J406" i="38"/>
  <c r="AR158" i="38"/>
  <c r="AR151" i="38"/>
  <c r="J546" i="38"/>
  <c r="AR122" i="38"/>
  <c r="J65" i="38"/>
  <c r="H163" i="38"/>
  <c r="J490" i="38"/>
  <c r="H23" i="38"/>
  <c r="F485" i="38"/>
  <c r="H485" i="38" s="1"/>
  <c r="H502" i="38"/>
  <c r="H319" i="38"/>
  <c r="AR76" i="38"/>
  <c r="H370" i="38"/>
  <c r="H180" i="38"/>
  <c r="J261" i="38"/>
  <c r="J151" i="38"/>
  <c r="H455" i="38"/>
  <c r="H37" i="38"/>
  <c r="H523" i="38"/>
  <c r="H373" i="38"/>
  <c r="H453" i="38"/>
  <c r="H386" i="38"/>
  <c r="H557" i="38"/>
  <c r="H495" i="38"/>
  <c r="J380" i="38"/>
  <c r="H376" i="38"/>
  <c r="J75" i="38"/>
  <c r="H513" i="38"/>
  <c r="J30" i="38"/>
  <c r="H72" i="38"/>
  <c r="H203" i="38"/>
  <c r="AR168" i="38"/>
  <c r="AR160" i="38"/>
  <c r="AR138" i="38"/>
  <c r="AQ328" i="38"/>
  <c r="J343" i="38"/>
  <c r="H501" i="38"/>
  <c r="AR124" i="38"/>
  <c r="J112" i="38"/>
  <c r="AR260" i="38"/>
  <c r="J564" i="38"/>
  <c r="H531" i="38"/>
  <c r="H522" i="38"/>
  <c r="H482" i="38"/>
  <c r="H444" i="38"/>
  <c r="H67" i="38"/>
  <c r="H307" i="38"/>
  <c r="AI47" i="38"/>
  <c r="AR77" i="38"/>
  <c r="J105" i="38"/>
  <c r="AR143" i="38"/>
  <c r="AR115" i="38"/>
  <c r="AP12" i="38"/>
  <c r="H17" i="38"/>
  <c r="F47" i="38"/>
  <c r="H47" i="38" s="1"/>
  <c r="J280" i="38"/>
  <c r="H472" i="38"/>
  <c r="J263" i="38"/>
  <c r="J420" i="38"/>
  <c r="J536" i="38"/>
  <c r="H148" i="38"/>
  <c r="H378" i="38"/>
  <c r="H451" i="38"/>
  <c r="J433" i="38"/>
  <c r="AR341" i="38"/>
  <c r="AR127" i="38"/>
  <c r="AR114" i="38"/>
  <c r="AB389" i="38"/>
  <c r="AE389" i="38" s="1"/>
  <c r="J320" i="38"/>
  <c r="H520" i="38"/>
  <c r="H519" i="38"/>
  <c r="AR123" i="38"/>
  <c r="AR94" i="38"/>
  <c r="H82" i="38"/>
  <c r="H479" i="38"/>
  <c r="H315" i="38"/>
  <c r="H270" i="38"/>
  <c r="F260" i="38"/>
  <c r="H260" i="38" s="1"/>
  <c r="H475" i="38"/>
  <c r="H428" i="38"/>
  <c r="H193" i="38"/>
  <c r="H493" i="38"/>
  <c r="H127" i="38"/>
  <c r="J87" i="38"/>
  <c r="J41" i="38"/>
  <c r="H464" i="38"/>
  <c r="H507" i="38"/>
  <c r="J34" i="38"/>
  <c r="J384" i="38"/>
  <c r="AR82" i="38"/>
  <c r="AQ47" i="38"/>
  <c r="H184" i="38"/>
  <c r="H22" i="38"/>
  <c r="H63" i="38"/>
  <c r="J392" i="38"/>
  <c r="H274" i="38"/>
  <c r="J131" i="38"/>
  <c r="H357" i="38"/>
  <c r="J377" i="38"/>
  <c r="AR130" i="38"/>
  <c r="J418" i="38"/>
  <c r="AR159" i="38"/>
  <c r="H554" i="38"/>
  <c r="F383" i="38"/>
  <c r="J383" i="38" s="1"/>
  <c r="AR156" i="38"/>
  <c r="AH327" i="38"/>
  <c r="AH190" i="38"/>
  <c r="AI190" i="38" s="1"/>
  <c r="AI199" i="38"/>
  <c r="AR92" i="38"/>
  <c r="AR147" i="38"/>
  <c r="AQ199" i="38"/>
  <c r="AN190" i="38"/>
  <c r="L190" i="38"/>
  <c r="L106" i="38" s="1"/>
  <c r="R397" i="38"/>
  <c r="AR81" i="38"/>
  <c r="AE89" i="38"/>
  <c r="R106" i="38"/>
  <c r="AR126" i="38"/>
  <c r="AE199" i="38"/>
  <c r="AR108" i="38"/>
  <c r="AE96" i="38"/>
  <c r="H64" i="38"/>
  <c r="H207" i="38"/>
  <c r="J207" i="38"/>
  <c r="AR104" i="38"/>
  <c r="H318" i="38"/>
  <c r="AR84" i="38"/>
  <c r="AR137" i="38"/>
  <c r="AR97" i="38"/>
  <c r="H298" i="38"/>
  <c r="H491" i="38"/>
  <c r="J371" i="38"/>
  <c r="J470" i="38"/>
  <c r="H481" i="38"/>
  <c r="H401" i="38"/>
  <c r="Z527" i="38"/>
  <c r="AR110" i="38"/>
  <c r="H396" i="38"/>
  <c r="H256" i="38"/>
  <c r="AR136" i="38"/>
  <c r="E499" i="38"/>
  <c r="J456" i="38"/>
  <c r="J558" i="38"/>
  <c r="J394" i="38"/>
  <c r="J547" i="38"/>
  <c r="J450" i="38"/>
  <c r="F560" i="38"/>
  <c r="J560" i="38" s="1"/>
  <c r="J518" i="38"/>
  <c r="J555" i="38"/>
  <c r="H69" i="38"/>
  <c r="H61" i="38"/>
  <c r="J39" i="38"/>
  <c r="F96" i="38"/>
  <c r="J96" i="38" s="1"/>
  <c r="N190" i="38"/>
  <c r="N106" i="38" s="1"/>
  <c r="N566" i="38" s="1"/>
  <c r="H435" i="38"/>
  <c r="H159" i="38"/>
  <c r="J20" i="38"/>
  <c r="J385" i="38"/>
  <c r="E12" i="38"/>
  <c r="H454" i="38"/>
  <c r="J421" i="38"/>
  <c r="H364" i="38"/>
  <c r="J278" i="38"/>
  <c r="J31" i="38"/>
  <c r="H390" i="38"/>
  <c r="F312" i="38"/>
  <c r="H312" i="38" s="1"/>
  <c r="H506" i="38"/>
  <c r="H407" i="38"/>
  <c r="H374" i="38"/>
  <c r="J272" i="38"/>
  <c r="H167" i="38"/>
  <c r="H443" i="38"/>
  <c r="H529" i="38"/>
  <c r="H284" i="38"/>
  <c r="J57" i="38"/>
  <c r="J446" i="38"/>
  <c r="J333" i="38"/>
  <c r="H391" i="38"/>
  <c r="F467" i="38"/>
  <c r="J36" i="38"/>
  <c r="J248" i="38"/>
  <c r="H458" i="38"/>
  <c r="J412" i="38"/>
  <c r="J552" i="38"/>
  <c r="H372" i="38"/>
  <c r="J146" i="38"/>
  <c r="H288" i="38"/>
  <c r="J110" i="38"/>
  <c r="H430" i="38"/>
  <c r="J429" i="38"/>
  <c r="J118" i="38"/>
  <c r="F389" i="38"/>
  <c r="H389" i="38" s="1"/>
  <c r="D499" i="38"/>
  <c r="F499" i="38" s="1"/>
  <c r="H439" i="38"/>
  <c r="J543" i="38"/>
  <c r="J186" i="38"/>
  <c r="J426" i="38"/>
  <c r="J447" i="38"/>
  <c r="H474" i="38"/>
  <c r="H245" i="38"/>
  <c r="J528" i="38"/>
  <c r="J427" i="38"/>
  <c r="J94" i="38"/>
  <c r="J375" i="38"/>
  <c r="J379" i="38"/>
  <c r="J42" i="38"/>
  <c r="H465" i="38"/>
  <c r="H332" i="38"/>
  <c r="H559" i="38"/>
  <c r="H515" i="38"/>
  <c r="J478" i="38"/>
  <c r="J60" i="38"/>
  <c r="J438" i="38"/>
  <c r="H494" i="38"/>
  <c r="H503" i="38"/>
  <c r="H521" i="38"/>
  <c r="H81" i="38"/>
  <c r="J43" i="38"/>
  <c r="J309" i="38"/>
  <c r="H292" i="38"/>
  <c r="H486" i="38"/>
  <c r="H73" i="38"/>
  <c r="J35" i="38"/>
  <c r="H49" i="38"/>
  <c r="J551" i="38"/>
  <c r="H340" i="38"/>
  <c r="H556" i="38"/>
  <c r="F83" i="38"/>
  <c r="H83" i="38" s="1"/>
  <c r="H300" i="38"/>
  <c r="J115" i="38"/>
  <c r="F164" i="38"/>
  <c r="J164" i="38" s="1"/>
  <c r="J237" i="38"/>
  <c r="H134" i="38"/>
  <c r="H346" i="38"/>
  <c r="H437" i="38"/>
  <c r="J97" i="38"/>
  <c r="H26" i="38"/>
  <c r="J40" i="38"/>
  <c r="H109" i="38"/>
  <c r="J367" i="38"/>
  <c r="H350" i="38"/>
  <c r="H504" i="38"/>
  <c r="J282" i="38"/>
  <c r="J38" i="38"/>
  <c r="E327" i="38"/>
  <c r="D397" i="38"/>
  <c r="J239" i="38"/>
  <c r="J119" i="38"/>
  <c r="E397" i="38"/>
  <c r="H48" i="38"/>
  <c r="J313" i="38"/>
  <c r="J484" i="38"/>
  <c r="H32" i="38"/>
  <c r="F500" i="38"/>
  <c r="H500" i="38" s="1"/>
  <c r="H445" i="38"/>
  <c r="J492" i="38"/>
  <c r="J553" i="38"/>
  <c r="H411" i="38"/>
  <c r="H129" i="38"/>
  <c r="F459" i="38"/>
  <c r="J388" i="38"/>
  <c r="H46" i="38"/>
  <c r="J338" i="38"/>
  <c r="J14" i="38"/>
  <c r="F243" i="38"/>
  <c r="H243" i="38" s="1"/>
  <c r="J301" i="38"/>
  <c r="H353" i="38"/>
  <c r="H476" i="38"/>
  <c r="J25" i="38"/>
  <c r="H497" i="38"/>
  <c r="H448" i="38"/>
  <c r="H432" i="38"/>
  <c r="J188" i="38"/>
  <c r="H517" i="38"/>
  <c r="H440" i="38"/>
  <c r="H55" i="38"/>
  <c r="H368" i="38"/>
  <c r="H548" i="38"/>
  <c r="H381" i="38"/>
  <c r="H369" i="38"/>
  <c r="H334" i="38"/>
  <c r="J79" i="38"/>
  <c r="H70" i="38"/>
  <c r="J409" i="38"/>
  <c r="J471" i="38"/>
  <c r="J525" i="38"/>
  <c r="J561" i="38"/>
  <c r="E106" i="38"/>
  <c r="J244" i="38"/>
  <c r="F345" i="38"/>
  <c r="J345" i="38" s="1"/>
  <c r="J249" i="38"/>
  <c r="H468" i="38"/>
  <c r="D526" i="38"/>
  <c r="F489" i="38"/>
  <c r="H419" i="38"/>
  <c r="H294" i="38"/>
  <c r="J336" i="38"/>
  <c r="H514" i="38"/>
  <c r="H540" i="38"/>
  <c r="H51" i="38"/>
  <c r="J51" i="38"/>
  <c r="J53" i="38"/>
  <c r="H53" i="38"/>
  <c r="H71" i="38"/>
  <c r="J71" i="38"/>
  <c r="J545" i="38"/>
  <c r="H545" i="38"/>
  <c r="H341" i="38"/>
  <c r="H441" i="38"/>
  <c r="J441" i="38"/>
  <c r="H496" i="38"/>
  <c r="J496" i="38"/>
  <c r="H382" i="38"/>
  <c r="H473" i="38"/>
  <c r="J473" i="38"/>
  <c r="H483" i="38"/>
  <c r="J483" i="38"/>
  <c r="H400" i="38"/>
  <c r="J400" i="38"/>
  <c r="J324" i="38"/>
  <c r="H324" i="38"/>
  <c r="J460" i="38"/>
  <c r="H460" i="38"/>
  <c r="J431" i="38"/>
  <c r="H431" i="38"/>
  <c r="J276" i="38"/>
  <c r="H276" i="38"/>
  <c r="H402" i="38"/>
  <c r="J402" i="38"/>
  <c r="H405" i="38"/>
  <c r="J405" i="38"/>
  <c r="J342" i="38"/>
  <c r="H342" i="38"/>
  <c r="J113" i="38"/>
  <c r="H113" i="38"/>
  <c r="J177" i="38"/>
  <c r="H177" i="38"/>
  <c r="H141" i="38"/>
  <c r="J141" i="38"/>
  <c r="J111" i="38"/>
  <c r="H111" i="38"/>
  <c r="J408" i="38"/>
  <c r="H408" i="38"/>
  <c r="H359" i="38"/>
  <c r="J359" i="38"/>
  <c r="J352" i="38"/>
  <c r="H352" i="38"/>
  <c r="J356" i="38"/>
  <c r="H356" i="38"/>
  <c r="J510" i="38"/>
  <c r="H510" i="38"/>
  <c r="H161" i="38"/>
  <c r="F13" i="38"/>
  <c r="J358" i="38"/>
  <c r="H358" i="38"/>
  <c r="J90" i="38"/>
  <c r="J498" i="38"/>
  <c r="D12" i="38"/>
  <c r="H387" i="38"/>
  <c r="J387" i="38"/>
  <c r="J108" i="38"/>
  <c r="H316" i="38"/>
  <c r="J360" i="38"/>
  <c r="H360" i="38"/>
  <c r="Z398" i="38"/>
  <c r="X106" i="38"/>
  <c r="X566" i="38" s="1"/>
  <c r="AR95" i="38"/>
  <c r="AI526" i="38"/>
  <c r="AA12" i="38"/>
  <c r="Y199" i="38"/>
  <c r="Y190" i="38" s="1"/>
  <c r="J317" i="38"/>
  <c r="AA222" i="38"/>
  <c r="AR383" i="38"/>
  <c r="AR113" i="38"/>
  <c r="AR99" i="38"/>
  <c r="AR105" i="38"/>
  <c r="AR528" i="38"/>
  <c r="AR120" i="38"/>
  <c r="AR102" i="38"/>
  <c r="AQ526" i="38"/>
  <c r="AR121" i="38"/>
  <c r="AR109" i="38"/>
  <c r="AE328" i="38"/>
  <c r="H366" i="38"/>
  <c r="Y164" i="38"/>
  <c r="Y223" i="38"/>
  <c r="Y328" i="38"/>
  <c r="AQ499" i="38"/>
  <c r="AR501" i="38"/>
  <c r="AR73" i="38"/>
  <c r="AE499" i="38"/>
  <c r="AR107" i="38"/>
  <c r="AR403" i="38"/>
  <c r="AM96" i="38"/>
  <c r="AR498" i="38"/>
  <c r="AQ389" i="38"/>
  <c r="AR80" i="38"/>
  <c r="AC164" i="38"/>
  <c r="AE164" i="38" s="1"/>
  <c r="AR164" i="38" s="1"/>
  <c r="Z467" i="38"/>
  <c r="Y527" i="38"/>
  <c r="AI328" i="38"/>
  <c r="AR116" i="38"/>
  <c r="AR146" i="38"/>
  <c r="AR87" i="38"/>
  <c r="AR74" i="38"/>
  <c r="AR112" i="38"/>
  <c r="AR86" i="38"/>
  <c r="AR235" i="38"/>
  <c r="Y398" i="38"/>
  <c r="Y267" i="38"/>
  <c r="AR101" i="38"/>
  <c r="AR79" i="38"/>
  <c r="AR140" i="38"/>
  <c r="Z118" i="38"/>
  <c r="Y83" i="38"/>
  <c r="AR542" i="38"/>
  <c r="AR142" i="38"/>
  <c r="Y107" i="38"/>
  <c r="AR469" i="38"/>
  <c r="AR100" i="38"/>
  <c r="AR78" i="38"/>
  <c r="AR135" i="38"/>
  <c r="AR128" i="38"/>
  <c r="AR75" i="38"/>
  <c r="AR509" i="38"/>
  <c r="AO12" i="38"/>
  <c r="AE397" i="38"/>
  <c r="AR488" i="38"/>
  <c r="AR129" i="38"/>
  <c r="AR93" i="38"/>
  <c r="AR111" i="38"/>
  <c r="AE526" i="38"/>
  <c r="Y13" i="38"/>
  <c r="J542" i="38"/>
  <c r="H542" i="38"/>
  <c r="AR32" i="38"/>
  <c r="D327" i="38"/>
  <c r="Z383" i="38"/>
  <c r="Z489" i="38"/>
  <c r="Y149" i="38"/>
  <c r="Y133" i="38"/>
  <c r="C57" i="27"/>
  <c r="C80" i="27"/>
  <c r="D57" i="27"/>
  <c r="D80" i="27"/>
  <c r="C103" i="27"/>
  <c r="D103" i="27"/>
  <c r="D415" i="8"/>
  <c r="T28" i="38"/>
  <c r="AR33" i="38"/>
  <c r="AP222" i="38"/>
  <c r="AQ222" i="38" s="1"/>
  <c r="BQ3" i="8"/>
  <c r="BQ3" i="9"/>
  <c r="BQ3" i="43"/>
  <c r="BQ3" i="40"/>
  <c r="BQ3" i="10"/>
  <c r="Z28" i="38"/>
  <c r="Y500" i="38"/>
  <c r="Y509" i="38"/>
  <c r="Y467" i="38"/>
  <c r="AQ350" i="38"/>
  <c r="AO345" i="38"/>
  <c r="F149" i="38"/>
  <c r="H149" i="38" s="1"/>
  <c r="AC243" i="38"/>
  <c r="AE243" i="38" s="1"/>
  <c r="AR243" i="38" s="1"/>
  <c r="AA106" i="38"/>
  <c r="AA566" i="38" s="1"/>
  <c r="AR489" i="38"/>
  <c r="AG327" i="38"/>
  <c r="Z190" i="38"/>
  <c r="AD28" i="38"/>
  <c r="D655" i="8"/>
  <c r="AJ64" i="38"/>
  <c r="AJ47" i="38" s="1"/>
  <c r="D835" i="8"/>
  <c r="AM328" i="38"/>
  <c r="AL327" i="38"/>
  <c r="Z29" i="38"/>
  <c r="D955" i="8"/>
  <c r="Y118" i="38"/>
  <c r="Z541" i="38"/>
  <c r="AB345" i="38"/>
  <c r="AE350" i="38"/>
  <c r="BR3" i="8"/>
  <c r="BR3" i="40"/>
  <c r="BR3" i="42"/>
  <c r="BR3" i="10"/>
  <c r="BR3" i="43"/>
  <c r="BR3" i="9"/>
  <c r="BG3" i="40"/>
  <c r="BG3" i="43"/>
  <c r="BG3" i="7"/>
  <c r="BG3" i="10"/>
  <c r="BG3" i="8"/>
  <c r="BG3" i="42"/>
  <c r="Y345" i="38"/>
  <c r="Y541" i="38"/>
  <c r="Y243" i="38"/>
  <c r="Y383" i="38"/>
  <c r="Y47" i="38"/>
  <c r="BI3" i="43"/>
  <c r="BI3" i="10"/>
  <c r="BI3" i="7"/>
  <c r="BI3" i="40"/>
  <c r="BI3" i="8"/>
  <c r="BI3" i="42"/>
  <c r="BI3" i="9"/>
  <c r="BO3" i="40"/>
  <c r="BO3" i="8"/>
  <c r="BO3" i="43"/>
  <c r="BO3" i="9"/>
  <c r="BO3" i="7"/>
  <c r="BO3" i="42"/>
  <c r="BO3" i="10"/>
  <c r="BB3" i="42"/>
  <c r="BB3" i="43"/>
  <c r="BB3" i="7"/>
  <c r="BB3" i="10"/>
  <c r="BB3" i="9"/>
  <c r="BB3" i="40"/>
  <c r="BB3" i="8"/>
  <c r="AE357" i="38"/>
  <c r="AR357" i="38" s="1"/>
  <c r="AD345" i="38"/>
  <c r="AD327" i="38" s="1"/>
  <c r="D235" i="8"/>
  <c r="BD3" i="42"/>
  <c r="BD3" i="9"/>
  <c r="BD3" i="43"/>
  <c r="BD3" i="10"/>
  <c r="BD3" i="7"/>
  <c r="BD3" i="40"/>
  <c r="BD3" i="8"/>
  <c r="BJ3" i="10"/>
  <c r="BJ3" i="7"/>
  <c r="BJ3" i="42"/>
  <c r="BJ3" i="8"/>
  <c r="BJ3" i="9"/>
  <c r="BJ3" i="40"/>
  <c r="BJ3" i="43"/>
  <c r="T64" i="38"/>
  <c r="T47" i="38" s="1"/>
  <c r="D535" i="8"/>
  <c r="D355" i="8"/>
  <c r="D295" i="8"/>
  <c r="D5" i="8" s="1"/>
  <c r="I21" i="24" s="1"/>
  <c r="AF223" i="38"/>
  <c r="AF222" i="38" s="1"/>
  <c r="AI222" i="38" s="1"/>
  <c r="AI225" i="38"/>
  <c r="AR225" i="38" s="1"/>
  <c r="AE315" i="38"/>
  <c r="AR315" i="38" s="1"/>
  <c r="AC312" i="38"/>
  <c r="AE312" i="38" s="1"/>
  <c r="AR312" i="38" s="1"/>
  <c r="AR71" i="38"/>
  <c r="AR16" i="38"/>
  <c r="J223" i="38"/>
  <c r="AR214" i="38"/>
  <c r="AM397" i="38"/>
  <c r="AR83" i="38"/>
  <c r="AC12" i="38"/>
  <c r="AE398" i="38"/>
  <c r="U29" i="38"/>
  <c r="AD29" i="38"/>
  <c r="U162" i="38"/>
  <c r="U149" i="38" s="1"/>
  <c r="U106" i="38" s="1"/>
  <c r="AB162" i="38"/>
  <c r="AM398" i="38"/>
  <c r="AB29" i="38"/>
  <c r="U64" i="38"/>
  <c r="U47" i="38" s="1"/>
  <c r="AB64" i="38"/>
  <c r="J170" i="38"/>
  <c r="O566" i="38"/>
  <c r="AM389" i="38"/>
  <c r="AE223" i="38"/>
  <c r="AR35" i="38"/>
  <c r="H196" i="38"/>
  <c r="F398" i="38"/>
  <c r="J398" i="38" s="1"/>
  <c r="AM223" i="38"/>
  <c r="AL106" i="38"/>
  <c r="L566" i="38"/>
  <c r="AR38" i="38"/>
  <c r="H133" i="38"/>
  <c r="D190" i="38"/>
  <c r="F190" i="38" s="1"/>
  <c r="J190" i="38" s="1"/>
  <c r="V566" i="38"/>
  <c r="AM222" i="38"/>
  <c r="AR69" i="38"/>
  <c r="AR45" i="38"/>
  <c r="AR25" i="38"/>
  <c r="AI118" i="38"/>
  <c r="AR27" i="38"/>
  <c r="AQ398" i="38"/>
  <c r="AO397" i="38"/>
  <c r="W566" i="38"/>
  <c r="Z222" i="38"/>
  <c r="AR39" i="38"/>
  <c r="AR72" i="38"/>
  <c r="AR63" i="38"/>
  <c r="AR65" i="38"/>
  <c r="AR66" i="38"/>
  <c r="AR67" i="38"/>
  <c r="AR68" i="38"/>
  <c r="AR55" i="38"/>
  <c r="AR56" i="38"/>
  <c r="AR57" i="38"/>
  <c r="AR541" i="38"/>
  <c r="AR53" i="38"/>
  <c r="AR50" i="38"/>
  <c r="AR48" i="38"/>
  <c r="AR34" i="38"/>
  <c r="F328" i="38"/>
  <c r="Q566" i="38"/>
  <c r="S566" i="38"/>
  <c r="AR40" i="38"/>
  <c r="AR41" i="38"/>
  <c r="AR42" i="38"/>
  <c r="AR43" i="38"/>
  <c r="AR37" i="38"/>
  <c r="AH397" i="38"/>
  <c r="AI398" i="38"/>
  <c r="AR70" i="38"/>
  <c r="AE118" i="38"/>
  <c r="AI389" i="38"/>
  <c r="E222" i="38"/>
  <c r="F235" i="38"/>
  <c r="AM118" i="38"/>
  <c r="AJ106" i="38"/>
  <c r="AR58" i="38"/>
  <c r="AR59" i="38"/>
  <c r="AR60" i="38"/>
  <c r="AR61" i="38"/>
  <c r="AR52" i="38"/>
  <c r="AR49" i="38"/>
  <c r="J224" i="38"/>
  <c r="H224" i="38"/>
  <c r="D222" i="38"/>
  <c r="H247" i="38"/>
  <c r="J247" i="38"/>
  <c r="J200" i="38"/>
  <c r="H200" i="38"/>
  <c r="AE133" i="38"/>
  <c r="AR133" i="38" s="1"/>
  <c r="AC190" i="38"/>
  <c r="AE190" i="38" s="1"/>
  <c r="AE191" i="38"/>
  <c r="AR191" i="38" s="1"/>
  <c r="H199" i="38"/>
  <c r="J199" i="38"/>
  <c r="AI327" i="38" l="1"/>
  <c r="AK566" i="38"/>
  <c r="M566" i="38"/>
  <c r="T106" i="38"/>
  <c r="K566" i="38"/>
  <c r="T222" i="38"/>
  <c r="H107" i="38"/>
  <c r="J83" i="38"/>
  <c r="F526" i="38"/>
  <c r="J526" i="38" s="1"/>
  <c r="J191" i="38"/>
  <c r="J260" i="38"/>
  <c r="J243" i="38"/>
  <c r="J312" i="38"/>
  <c r="F327" i="38"/>
  <c r="J327" i="38" s="1"/>
  <c r="AI12" i="38"/>
  <c r="P566" i="38"/>
  <c r="T397" i="38"/>
  <c r="T327" i="38"/>
  <c r="Y526" i="38"/>
  <c r="I39" i="24"/>
  <c r="Q21" i="24"/>
  <c r="Q39" i="24" s="1"/>
  <c r="I18" i="27" s="1"/>
  <c r="I25" i="27" s="1"/>
  <c r="I27" i="27" s="1"/>
  <c r="AP566" i="38"/>
  <c r="T13" i="38"/>
  <c r="T12" i="38" s="1"/>
  <c r="AR526" i="38"/>
  <c r="AG566" i="38"/>
  <c r="AM327" i="38"/>
  <c r="Z327" i="38"/>
  <c r="AQ12" i="38"/>
  <c r="AR96" i="38"/>
  <c r="AR89" i="38"/>
  <c r="H96" i="38"/>
  <c r="Y397" i="38"/>
  <c r="H560" i="38"/>
  <c r="R566" i="38"/>
  <c r="J267" i="38"/>
  <c r="H345" i="38"/>
  <c r="F12" i="38"/>
  <c r="J12" i="38" s="1"/>
  <c r="H89" i="38"/>
  <c r="J485" i="38"/>
  <c r="J214" i="38"/>
  <c r="H214" i="38"/>
  <c r="J509" i="38"/>
  <c r="Z397" i="38"/>
  <c r="AR499" i="38"/>
  <c r="AB327" i="38"/>
  <c r="AE327" i="38" s="1"/>
  <c r="J389" i="38"/>
  <c r="H383" i="38"/>
  <c r="H527" i="38"/>
  <c r="J527" i="38"/>
  <c r="AL566" i="38"/>
  <c r="AR328" i="38"/>
  <c r="AQ190" i="38"/>
  <c r="AR190" i="38" s="1"/>
  <c r="AN106" i="38"/>
  <c r="AR199" i="38"/>
  <c r="AH106" i="38"/>
  <c r="AI106" i="38" s="1"/>
  <c r="Y12" i="38"/>
  <c r="Y327" i="38"/>
  <c r="Z526" i="38"/>
  <c r="H499" i="38"/>
  <c r="J499" i="38"/>
  <c r="Y222" i="38"/>
  <c r="H164" i="38"/>
  <c r="J500" i="38"/>
  <c r="J467" i="38"/>
  <c r="H467" i="38"/>
  <c r="J541" i="38"/>
  <c r="F397" i="38"/>
  <c r="H397" i="38" s="1"/>
  <c r="J47" i="38"/>
  <c r="H526" i="38"/>
  <c r="E566" i="38"/>
  <c r="F9" i="27" s="1"/>
  <c r="J459" i="38"/>
  <c r="H459" i="38"/>
  <c r="H541" i="38"/>
  <c r="J489" i="38"/>
  <c r="H489" i="38"/>
  <c r="H13" i="38"/>
  <c r="J13" i="38"/>
  <c r="AI223" i="38"/>
  <c r="AR223" i="38" s="1"/>
  <c r="Z106" i="38"/>
  <c r="Y106" i="38"/>
  <c r="AE29" i="38"/>
  <c r="AR29" i="38" s="1"/>
  <c r="AR389" i="38"/>
  <c r="AM64" i="38"/>
  <c r="AF566" i="38"/>
  <c r="J149" i="38"/>
  <c r="AD13" i="38"/>
  <c r="AD12" i="38" s="1"/>
  <c r="AD566" i="38" s="1"/>
  <c r="AR350" i="38"/>
  <c r="AO327" i="38"/>
  <c r="AQ327" i="38" s="1"/>
  <c r="AQ345" i="38"/>
  <c r="Y499" i="38"/>
  <c r="Z13" i="38"/>
  <c r="Z12" i="38" s="1"/>
  <c r="AC222" i="38"/>
  <c r="AE222" i="38" s="1"/>
  <c r="AR222" i="38" s="1"/>
  <c r="AE345" i="38"/>
  <c r="C5" i="27"/>
  <c r="C13" i="27" s="1"/>
  <c r="AJ12" i="38"/>
  <c r="AM12" i="38" s="1"/>
  <c r="AM47" i="38"/>
  <c r="AB28" i="38"/>
  <c r="U28" i="38"/>
  <c r="U13" i="38" s="1"/>
  <c r="U12" i="38" s="1"/>
  <c r="U566" i="38" s="1"/>
  <c r="H398" i="38"/>
  <c r="AE64" i="38"/>
  <c r="AB47" i="38"/>
  <c r="AE47" i="38" s="1"/>
  <c r="AB149" i="38"/>
  <c r="AE162" i="38"/>
  <c r="AR162" i="38" s="1"/>
  <c r="H190" i="38"/>
  <c r="AR398" i="38"/>
  <c r="D106" i="38"/>
  <c r="F106" i="38" s="1"/>
  <c r="H106" i="38" s="1"/>
  <c r="AQ397" i="38"/>
  <c r="J328" i="38"/>
  <c r="H328" i="38"/>
  <c r="AI397" i="38"/>
  <c r="AM106" i="38"/>
  <c r="J235" i="38"/>
  <c r="H235" i="38"/>
  <c r="F222" i="38"/>
  <c r="J222" i="38" s="1"/>
  <c r="AR118" i="38"/>
  <c r="AC106" i="38"/>
  <c r="AR345" i="38" l="1"/>
  <c r="T566" i="38"/>
  <c r="H12" i="38"/>
  <c r="H327" i="38"/>
  <c r="J397" i="38"/>
  <c r="Y566" i="38"/>
  <c r="Z566" i="38"/>
  <c r="AH566" i="38"/>
  <c r="AR327" i="38"/>
  <c r="AQ106" i="38"/>
  <c r="AN566" i="38"/>
  <c r="AI566" i="38"/>
  <c r="AR47" i="38"/>
  <c r="AC566" i="38"/>
  <c r="AR64" i="38"/>
  <c r="AJ566" i="38"/>
  <c r="AM566" i="38" s="1"/>
  <c r="AO566" i="38"/>
  <c r="H222" i="38"/>
  <c r="J106" i="38"/>
  <c r="AE28" i="38"/>
  <c r="AR28" i="38" s="1"/>
  <c r="AB13" i="38"/>
  <c r="AE149" i="38"/>
  <c r="AR149" i="38" s="1"/>
  <c r="AB106" i="38"/>
  <c r="AE106" i="38" s="1"/>
  <c r="AR106" i="38" s="1"/>
  <c r="D566" i="38"/>
  <c r="AR397" i="38"/>
  <c r="AQ566" i="38" l="1"/>
  <c r="AB12" i="38"/>
  <c r="AE13" i="38"/>
  <c r="AR13" i="38" s="1"/>
  <c r="F566" i="38"/>
  <c r="F8" i="27"/>
  <c r="AE12" i="38" l="1"/>
  <c r="AR12" i="38" s="1"/>
  <c r="AB566" i="38"/>
  <c r="AE566" i="38" s="1"/>
  <c r="AR566" i="38" s="1"/>
  <c r="F11" i="27" s="1"/>
  <c r="H566" i="38"/>
  <c r="J566" i="38"/>
  <c r="F10"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<sst xmlns="http://schemas.openxmlformats.org/spreadsheetml/2006/main" count="14393" uniqueCount="1866">
  <si>
    <t>FACULTAD X</t>
  </si>
  <si>
    <t>FACULTAD DE CIENCIAS MÉDICAS</t>
  </si>
  <si>
    <t>CUADRO DE MANDO ESTRATÉGICO</t>
  </si>
  <si>
    <t>Proceso de Planificación 2012</t>
  </si>
  <si>
    <t>Objetivo Estratégico Institucional</t>
  </si>
  <si>
    <t>Resultado de Gestión</t>
  </si>
  <si>
    <t>Indicador de Resultado</t>
  </si>
  <si>
    <t>Objetivo Estratégico                                           FACES</t>
  </si>
  <si>
    <t>Actividad Institucional</t>
  </si>
  <si>
    <t>Actividades</t>
  </si>
  <si>
    <t>INDICADORES</t>
  </si>
  <si>
    <t>Racional/Observaciones/   Forma de calculo.</t>
  </si>
  <si>
    <t>Regionalización</t>
  </si>
  <si>
    <t>META TRIMESTRAL</t>
  </si>
  <si>
    <t>Presupuesto Total</t>
  </si>
  <si>
    <t>Medio de Verificación</t>
  </si>
  <si>
    <t>Unidad de Medida</t>
  </si>
  <si>
    <t>Supuestos</t>
  </si>
  <si>
    <t>Variable Macroeconómica</t>
  </si>
  <si>
    <t>Justificación</t>
  </si>
  <si>
    <t>Nombre Población objetivo</t>
  </si>
  <si>
    <t>NÚMERO POBLACION OBJETIVO TRIMESTRAL</t>
  </si>
  <si>
    <t>medio de verificación de la Población</t>
  </si>
  <si>
    <t>Supuestos de la Población Objetivo</t>
  </si>
  <si>
    <t>Iniciativas  Vinculadas</t>
  </si>
  <si>
    <t>Responsables</t>
  </si>
  <si>
    <t>Depto</t>
  </si>
  <si>
    <t>Munic</t>
  </si>
  <si>
    <t>I</t>
  </si>
  <si>
    <t>II</t>
  </si>
  <si>
    <t>III</t>
  </si>
  <si>
    <t>IV</t>
  </si>
  <si>
    <t>Código</t>
  </si>
  <si>
    <t>Descripción</t>
  </si>
  <si>
    <t>CANTIDAD</t>
  </si>
  <si>
    <t>COSTO</t>
  </si>
  <si>
    <t>Población Objetivo</t>
  </si>
  <si>
    <t>1) Diseño e integración en todas las carreras de la UNAH, del eje curricular “ética y bioética”.</t>
  </si>
  <si>
    <t>1.1. f .   Concierto de bienvenido al primer periodo académico</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</si>
  <si>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</si>
  <si>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</si>
  <si>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</si>
  <si>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</si>
  <si>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</si>
  <si>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COSTO TOTAL ACTIVIDADES</t>
  </si>
  <si>
    <t>Mejoramiento de la Calidad, la Pertinencia y la Equidad</t>
  </si>
  <si>
    <t>Monto</t>
  </si>
  <si>
    <t>Dimensión</t>
  </si>
  <si>
    <t>Talleres</t>
  </si>
  <si>
    <t>Desarrollo e Innovación Curricular</t>
  </si>
  <si>
    <t>Contratación de personal</t>
  </si>
  <si>
    <t>Investigación Científica</t>
  </si>
  <si>
    <t>Equipo de oficina</t>
  </si>
  <si>
    <t>Vinculación Universidad-Sociedad</t>
  </si>
  <si>
    <t>Equipo tecnológico</t>
  </si>
  <si>
    <t>Presupuesto</t>
  </si>
  <si>
    <t xml:space="preserve"> Monto </t>
  </si>
  <si>
    <t>Docencia y Profesorado Universitario</t>
  </si>
  <si>
    <t>Actividades de especiales</t>
  </si>
  <si>
    <t>Presupuesto Recurrente</t>
  </si>
  <si>
    <t>Estudiantes y Graduados</t>
  </si>
  <si>
    <t>Becas</t>
  </si>
  <si>
    <t>Presupuesto Programa / Proyecto</t>
  </si>
  <si>
    <t>Gestión del Conocimiento</t>
  </si>
  <si>
    <t>Infraestructura</t>
  </si>
  <si>
    <t>Total Presupuesto</t>
  </si>
  <si>
    <t>Lo Esencial de la Reforma Universitaria</t>
  </si>
  <si>
    <t>Venta de Servicios</t>
  </si>
  <si>
    <t>PAC</t>
  </si>
  <si>
    <t>Cultura de Innovación Institucional y Educativa</t>
  </si>
  <si>
    <t>Aseguramiento de la Calidad y Mejoramiento Ambiental</t>
  </si>
  <si>
    <t>Total</t>
  </si>
  <si>
    <t>Posgrado</t>
  </si>
  <si>
    <t>Fortalecimiento Institucional</t>
  </si>
  <si>
    <t>Gestión Administrativa y  financiera en apoyo al Desarrollo Académico</t>
  </si>
  <si>
    <t>Gestión del Talento Humano, Administrativo y Docente</t>
  </si>
  <si>
    <t>Conversión del Dólar a Lempiras</t>
  </si>
  <si>
    <t>Lunes, 08 de febrero del 2016 Fuente el BCH</t>
  </si>
  <si>
    <t>Gestión Académica</t>
  </si>
  <si>
    <t>Proceso integral de la internacionalización de la Educación Superior</t>
  </si>
  <si>
    <t>Gobernabilidad y Procesos  de Gestión Descentralizada en Redes</t>
  </si>
  <si>
    <t>Desarrollo del Sistema de Educación Superior</t>
  </si>
  <si>
    <t>Gestión Tecnologías de Información y Comunicación</t>
  </si>
  <si>
    <t>Total Areás Programaticas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</si>
  <si>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</si>
  <si>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</si>
  <si>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</si>
  <si>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</si>
  <si>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</si>
  <si>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</si>
  <si>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</si>
  <si>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</si>
  <si>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</si>
  <si>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</si>
  <si>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</si>
  <si>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</si>
  <si>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</si>
  <si>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</si>
  <si>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2. Contratación de Personal</t>
  </si>
  <si>
    <t>Cantidad</t>
  </si>
  <si>
    <t>Montos</t>
  </si>
  <si>
    <t>Servicios Profesionales</t>
  </si>
  <si>
    <t>Consultores</t>
  </si>
  <si>
    <t>Personal Administrativo</t>
  </si>
  <si>
    <t>3. 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</si>
  <si>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</si>
  <si>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</si>
  <si>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</si>
  <si>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</si>
  <si>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</si>
  <si>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</si>
  <si>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</si>
  <si>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</si>
  <si>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</si>
  <si>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</si>
  <si>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4. Equipo Tecnológico</t>
  </si>
  <si>
    <t xml:space="preserve">Descripción </t>
  </si>
  <si>
    <t>Laptop para Técnico Especializado</t>
  </si>
  <si>
    <t>Laptop de uso Administrativo</t>
  </si>
  <si>
    <t>Computadora de Escritorio para Técnico Especializado</t>
  </si>
  <si>
    <t>Computadoras de Escritorio de uso Administrativo</t>
  </si>
  <si>
    <t>Computadora Portátil</t>
  </si>
  <si>
    <t>Scanner</t>
  </si>
  <si>
    <t>Impresora Laser Blanco y Negro</t>
  </si>
  <si>
    <t>Impresora Laser a Color</t>
  </si>
  <si>
    <t>Datashow</t>
  </si>
  <si>
    <t>Pantalla Plasma 42"</t>
  </si>
  <si>
    <t>Pantalla Plasma 32"</t>
  </si>
  <si>
    <t>Licencias</t>
  </si>
  <si>
    <t>Disco Duro Externo</t>
  </si>
  <si>
    <t>Batería UPS Regulador de Voltaje</t>
  </si>
  <si>
    <t>Router</t>
  </si>
  <si>
    <t>Memorias USB</t>
  </si>
  <si>
    <t>CD´s</t>
  </si>
  <si>
    <t>6. Becas</t>
  </si>
  <si>
    <t>7. Infraestructura</t>
  </si>
  <si>
    <t>Proyectos</t>
  </si>
  <si>
    <t>Nuevos</t>
  </si>
  <si>
    <t>Arrastre</t>
  </si>
  <si>
    <t>Mantenimiento</t>
  </si>
  <si>
    <t>8. Venta de Servicios</t>
  </si>
  <si>
    <t>Tabla de Viaticos Internacionales</t>
  </si>
  <si>
    <t>Categorías</t>
  </si>
  <si>
    <t>Zona 1</t>
  </si>
  <si>
    <t>Zona 2</t>
  </si>
  <si>
    <t>Periodo Corto</t>
  </si>
  <si>
    <t>Periodo Largo</t>
  </si>
  <si>
    <t>V</t>
  </si>
  <si>
    <t>1-00-00-00-00</t>
  </si>
  <si>
    <t>1-01-00-00-00</t>
  </si>
  <si>
    <t>1-01-01-00-00</t>
  </si>
  <si>
    <t>1-01-01-01-00</t>
  </si>
  <si>
    <t>1-01-01-02-00</t>
  </si>
  <si>
    <t>1-01-01-03-00</t>
  </si>
  <si>
    <t>1-01-01-04-00</t>
  </si>
  <si>
    <t>1-01-01-05-00</t>
  </si>
  <si>
    <t>1-01-02-00-00</t>
  </si>
  <si>
    <t>1-01-03-00-00</t>
  </si>
  <si>
    <t>1-01-03-01-00</t>
  </si>
  <si>
    <t>1-01-04-00-00</t>
  </si>
  <si>
    <t>1-01-04-01-00</t>
  </si>
  <si>
    <t>1-01-04-02-00</t>
  </si>
  <si>
    <t>1-01-04-04-00</t>
  </si>
  <si>
    <t>1-01-05-00-00</t>
  </si>
  <si>
    <t>1-01-05-01-00</t>
  </si>
  <si>
    <t>1-01-05-02-00</t>
  </si>
  <si>
    <t>1-01-06-00-00</t>
  </si>
  <si>
    <t>1-01-06-01-00</t>
  </si>
  <si>
    <t>1-01-07-00-00</t>
  </si>
  <si>
    <t>1-01-07-01-00</t>
  </si>
  <si>
    <t>1-01-07-02-00</t>
  </si>
  <si>
    <t>1-01-07-03-00</t>
  </si>
  <si>
    <t>1-01-07-04-00</t>
  </si>
  <si>
    <t>1-01-07-04-01</t>
  </si>
  <si>
    <t>1-01-07-05-00</t>
  </si>
  <si>
    <t>1-01-07-06-00</t>
  </si>
  <si>
    <t>1-01-07-09-00</t>
  </si>
  <si>
    <t>1-01-07-09-01</t>
  </si>
  <si>
    <t>1-01-07-09-02</t>
  </si>
  <si>
    <t>1-01-07-09-03</t>
  </si>
  <si>
    <t>1-01-07-09-04</t>
  </si>
  <si>
    <t>1-01-09-00-00</t>
  </si>
  <si>
    <t>1-01-09-09-00</t>
  </si>
  <si>
    <t>1-02-00-00-00</t>
  </si>
  <si>
    <t>1-02-01-00-00</t>
  </si>
  <si>
    <t>1-02-02-00-00</t>
  </si>
  <si>
    <t>1-02-02-01-00</t>
  </si>
  <si>
    <t>1-02-03-00-00</t>
  </si>
  <si>
    <t>1-02-04-00-00</t>
  </si>
  <si>
    <t>1-02-04-01-00</t>
  </si>
  <si>
    <t>1-02-04-02-00</t>
  </si>
  <si>
    <t>1-02-05-00-00</t>
  </si>
  <si>
    <t>1-02-05-01-00</t>
  </si>
  <si>
    <t>1-02-05-02-00</t>
  </si>
  <si>
    <t>1-02-05-03-00</t>
  </si>
  <si>
    <t>1-02-05-04-00</t>
  </si>
  <si>
    <t>1-02-05-05-00</t>
  </si>
  <si>
    <t>1-02-05-06-00</t>
  </si>
  <si>
    <t>1-02-05-09-00</t>
  </si>
  <si>
    <t>1-02-09-00-00</t>
  </si>
  <si>
    <t>1-02-09-01-00</t>
  </si>
  <si>
    <t>1-02-09-02-00</t>
  </si>
  <si>
    <t>1-02-09-03-00</t>
  </si>
  <si>
    <t>1-02-09-04-00</t>
  </si>
  <si>
    <t>1-02-09-05-00</t>
  </si>
  <si>
    <t>1-02-09-06-00</t>
  </si>
  <si>
    <t>1-02-09-07-00</t>
  </si>
  <si>
    <t>1-02-09-08-00</t>
  </si>
  <si>
    <t>1-02-09-09-00</t>
  </si>
  <si>
    <t>1-02-09-09-01</t>
  </si>
  <si>
    <t>1-02-09-10-00</t>
  </si>
  <si>
    <t>1-02-09-11-00</t>
  </si>
  <si>
    <t>1-02-09-12-00</t>
  </si>
  <si>
    <t>1-02-09-13-00</t>
  </si>
  <si>
    <t>1-02-09-14-00</t>
  </si>
  <si>
    <t>1-02-09-15-00</t>
  </si>
  <si>
    <t>1-02-09-16-00</t>
  </si>
  <si>
    <t>1-02-09-17-00</t>
  </si>
  <si>
    <t>1-03-00-00-00</t>
  </si>
  <si>
    <t>1-04-00-00-00</t>
  </si>
  <si>
    <t>1-04-01-00-00</t>
  </si>
  <si>
    <t>1-04-01-01-00</t>
  </si>
  <si>
    <t>1-04-02-00-00</t>
  </si>
  <si>
    <t>1-04-02-01-00</t>
  </si>
  <si>
    <t>1-04-03-00-00</t>
  </si>
  <si>
    <t>1-05-00-00-00</t>
  </si>
  <si>
    <t>1-05-01-00-00</t>
  </si>
  <si>
    <t>1-05-01-01-00</t>
  </si>
  <si>
    <t>1-05-09-00-00</t>
  </si>
  <si>
    <t>1-05-09-01-00</t>
  </si>
  <si>
    <t>1-05-09-02-00</t>
  </si>
  <si>
    <t>1-05-09-03-00</t>
  </si>
  <si>
    <t>1-06-00-00-00</t>
  </si>
  <si>
    <t>1-06-01-00-00</t>
  </si>
  <si>
    <t>1-06-02-00-00</t>
  </si>
  <si>
    <t>1-06-03-00-00</t>
  </si>
  <si>
    <t>1-06-03-01-00</t>
  </si>
  <si>
    <t>1-06-03-02-00</t>
  </si>
  <si>
    <t>1-06-04-00-00</t>
  </si>
  <si>
    <t>1-06-04-01-00</t>
  </si>
  <si>
    <t>1-06-05-00-00</t>
  </si>
  <si>
    <t>1-06-05-01-00</t>
  </si>
  <si>
    <t>2-00-00-00-00</t>
  </si>
  <si>
    <t>2-01-00-00-00</t>
  </si>
  <si>
    <t>2-01-01-00-00</t>
  </si>
  <si>
    <t>2-01-02-00-00</t>
  </si>
  <si>
    <t>2-01-03-00-00</t>
  </si>
  <si>
    <t>2-01-04-00-00</t>
  </si>
  <si>
    <t>2-01-04-01-00</t>
  </si>
  <si>
    <t>2-01-04-02-00</t>
  </si>
  <si>
    <t>2-01-04-03-00</t>
  </si>
  <si>
    <t>2-01-04-04-00</t>
  </si>
  <si>
    <t>2-01-04-09-00</t>
  </si>
  <si>
    <t>2-01-05-00-00</t>
  </si>
  <si>
    <t>2-02-00-00-00</t>
  </si>
  <si>
    <t>2-02-01-00-00</t>
  </si>
  <si>
    <t>2-02-01-01-00</t>
  </si>
  <si>
    <t>2-02-02-00-00</t>
  </si>
  <si>
    <t>2-02-02-01-00</t>
  </si>
  <si>
    <t>2-02-02-02-00</t>
  </si>
  <si>
    <t>2-02-02-03-00</t>
  </si>
  <si>
    <t>2-02-02-04-00</t>
  </si>
  <si>
    <t>2-02-02-05-00</t>
  </si>
  <si>
    <t>2-02-02-06-00</t>
  </si>
  <si>
    <t>2-02-02-07-00</t>
  </si>
  <si>
    <t>2-02-03-00-00</t>
  </si>
  <si>
    <t>2-02-03-01-00</t>
  </si>
  <si>
    <t>2-02-04-00-00</t>
  </si>
  <si>
    <t>2-02-09-00-00</t>
  </si>
  <si>
    <t>2-03-00-00-00</t>
  </si>
  <si>
    <t>2-03-01-00-00</t>
  </si>
  <si>
    <t>2-03-02-00-00</t>
  </si>
  <si>
    <t>2-03-02-01-00</t>
  </si>
  <si>
    <t>2-03-03-00-00</t>
  </si>
  <si>
    <t>2-03-03-01-00</t>
  </si>
  <si>
    <t>2-03-03-02-00</t>
  </si>
  <si>
    <t>2-03-03-03-00</t>
  </si>
  <si>
    <t>2-03-03-04-00</t>
  </si>
  <si>
    <t>2-03-03-05-00</t>
  </si>
  <si>
    <t>2-03-03-06-00</t>
  </si>
  <si>
    <t>2-03-03-07-00</t>
  </si>
  <si>
    <t>2-03-03-09-00</t>
  </si>
  <si>
    <t>2-03-04-00-00</t>
  </si>
  <si>
    <t>2-03-05-00-00</t>
  </si>
  <si>
    <t>2-03-06-00-00</t>
  </si>
  <si>
    <t>2-04-00-00-00</t>
  </si>
  <si>
    <t>2-04-01-00-00</t>
  </si>
  <si>
    <t>2-04-02-00-00</t>
  </si>
  <si>
    <t>2-04-02-01-00</t>
  </si>
  <si>
    <t>2-04-02-02-00</t>
  </si>
  <si>
    <t>2-04-03-00-00</t>
  </si>
  <si>
    <t>2-04-03-01-00</t>
  </si>
  <si>
    <t>2-04-04-00-00</t>
  </si>
  <si>
    <t>2-04-05-00-00</t>
  </si>
  <si>
    <t>2-04-05-01-00</t>
  </si>
  <si>
    <t>2-04-05-02-00</t>
  </si>
  <si>
    <t>2-04-06-00-00</t>
  </si>
  <si>
    <t>2-04-09-00-00</t>
  </si>
  <si>
    <t>2-04-09-01-00</t>
  </si>
  <si>
    <t>2-04-09-02-00</t>
  </si>
  <si>
    <t>2-05-00-00-00</t>
  </si>
  <si>
    <t>2-05-01-00-00</t>
  </si>
  <si>
    <t>2-05-01-01-00</t>
  </si>
  <si>
    <t>2-05-01-02-00</t>
  </si>
  <si>
    <t>2-05-01-03-00</t>
  </si>
  <si>
    <t>2-05-02-00-00</t>
  </si>
  <si>
    <t>2-05-03-00-00</t>
  </si>
  <si>
    <t>2-05-03-01-00</t>
  </si>
  <si>
    <t>2-05-03-02-00</t>
  </si>
  <si>
    <t>2-05-03-03-00</t>
  </si>
  <si>
    <t>2-05-03-04-00</t>
  </si>
  <si>
    <t>2-05-04-00-00</t>
  </si>
  <si>
    <t>2-05-05-00-00</t>
  </si>
  <si>
    <t>2-05-05-01-00</t>
  </si>
  <si>
    <t>2-05-06-00-00</t>
  </si>
  <si>
    <t>2-05-06-01-00</t>
  </si>
  <si>
    <t>2-05-06-02-00</t>
  </si>
  <si>
    <t>2-05-06-03-00</t>
  </si>
  <si>
    <t>2-05-07-00-00</t>
  </si>
  <si>
    <t>2-05-07-01-00</t>
  </si>
  <si>
    <t>2-05-07-02-00</t>
  </si>
  <si>
    <t>2-05-07-03-00</t>
  </si>
  <si>
    <t>2-05-09-00-00</t>
  </si>
  <si>
    <t>2-05-09-01-00</t>
  </si>
  <si>
    <t>2-05-09-02-00</t>
  </si>
  <si>
    <t>2-05-09-03-00</t>
  </si>
  <si>
    <t>2-06-00-00-00</t>
  </si>
  <si>
    <t>2-06-01-00-00</t>
  </si>
  <si>
    <t>2-06-01-01-00</t>
  </si>
  <si>
    <t>2-06-01-01-01</t>
  </si>
  <si>
    <t>2-06-01-01-02</t>
  </si>
  <si>
    <t>2-06-01-01-03</t>
  </si>
  <si>
    <t>2-06-01-02-00</t>
  </si>
  <si>
    <t>2-06-01-03-00</t>
  </si>
  <si>
    <t>2-06-01-04-00</t>
  </si>
  <si>
    <t>2-06-02-00-00</t>
  </si>
  <si>
    <t>2-06-02-01-00</t>
  </si>
  <si>
    <t>2-06-02-01-01</t>
  </si>
  <si>
    <t>2-06-02-01-02</t>
  </si>
  <si>
    <t>2-06-02-01-03</t>
  </si>
  <si>
    <t>2-06-02-02-00</t>
  </si>
  <si>
    <t>2-06-02-02-01</t>
  </si>
  <si>
    <t>2-06-02-02-02</t>
  </si>
  <si>
    <t>2-07-00-00-00</t>
  </si>
  <si>
    <t>2-07-01-00-00</t>
  </si>
  <si>
    <t>2-07-01-01-00</t>
  </si>
  <si>
    <t>2-07-02-00-00</t>
  </si>
  <si>
    <t>2-07-03-00-00</t>
  </si>
  <si>
    <t>2-07-04-00-00</t>
  </si>
  <si>
    <t>2-07-05-00-00</t>
  </si>
  <si>
    <t>2-09-00-00-00</t>
  </si>
  <si>
    <t>2-09-01-00-00</t>
  </si>
  <si>
    <t>2-09-01-01-00</t>
  </si>
  <si>
    <t>2-09-01-02-00</t>
  </si>
  <si>
    <t>2-09-01-03-00</t>
  </si>
  <si>
    <t>2-09-02-00-00</t>
  </si>
  <si>
    <t>2-09-03-00-00</t>
  </si>
  <si>
    <t>2-09-04-00-00</t>
  </si>
  <si>
    <t>3-00-00-00-00</t>
  </si>
  <si>
    <t>3-01-00-00-00</t>
  </si>
  <si>
    <t>3-01-01-00-00</t>
  </si>
  <si>
    <t>3-01-01-01-00</t>
  </si>
  <si>
    <t>3-01-01-02-00</t>
  </si>
  <si>
    <t>3-01-02-00-00</t>
  </si>
  <si>
    <t>3-01-03-00-00</t>
  </si>
  <si>
    <t>3-01-04-00-00</t>
  </si>
  <si>
    <t>3-01-04-01-00</t>
  </si>
  <si>
    <t>3-01-04-02-00</t>
  </si>
  <si>
    <t>3-01-04-02-01</t>
  </si>
  <si>
    <t>3-01-04-03-00</t>
  </si>
  <si>
    <t>3-01-05-00-00</t>
  </si>
  <si>
    <t>3-02-00-00-00</t>
  </si>
  <si>
    <t>3-02-01-00-00</t>
  </si>
  <si>
    <t>3-02-02-00-00</t>
  </si>
  <si>
    <t>3-02-03-00-00</t>
  </si>
  <si>
    <t>3-02-03-01-00</t>
  </si>
  <si>
    <t>3-02-03-02-00</t>
  </si>
  <si>
    <t>3-02-03-03-00</t>
  </si>
  <si>
    <t>3-02-04-00-00</t>
  </si>
  <si>
    <t>3-03-00-00-00</t>
  </si>
  <si>
    <t>3-03-01-00-00</t>
  </si>
  <si>
    <t>3-03-02-00-00</t>
  </si>
  <si>
    <t>3-03-03-00-00</t>
  </si>
  <si>
    <t>3-03-04-00-00</t>
  </si>
  <si>
    <t>3-03-04-01-00</t>
  </si>
  <si>
    <t>3-03-04-02-00</t>
  </si>
  <si>
    <t>3-03-05-00-00</t>
  </si>
  <si>
    <t>3-03-05-01-00</t>
  </si>
  <si>
    <t>3-03-05-02-00</t>
  </si>
  <si>
    <t>3-03-06-00-00</t>
  </si>
  <si>
    <t>3-03-06-01-00</t>
  </si>
  <si>
    <t>3-03-06-02-00</t>
  </si>
  <si>
    <t>3-03-06-03-00</t>
  </si>
  <si>
    <t>3-03-06-04-00</t>
  </si>
  <si>
    <t>3-03-07-00-00</t>
  </si>
  <si>
    <t>3-03-07-01-00</t>
  </si>
  <si>
    <t>3-04-00-00-00</t>
  </si>
  <si>
    <t>3-04-01-00-00</t>
  </si>
  <si>
    <t>3-04-02-00-00</t>
  </si>
  <si>
    <t>3-04-03-00-00</t>
  </si>
  <si>
    <t>3-04-03-01-00</t>
  </si>
  <si>
    <t>3-04-03-02-00</t>
  </si>
  <si>
    <t>3-04-04-00-00</t>
  </si>
  <si>
    <t>3-05-00-00-00</t>
  </si>
  <si>
    <t>3-05-01-00-00</t>
  </si>
  <si>
    <t>3-05-02-00-00</t>
  </si>
  <si>
    <t>3-05-02-01-00</t>
  </si>
  <si>
    <t>3-05-02-02-00</t>
  </si>
  <si>
    <t>3-05-02-03-00</t>
  </si>
  <si>
    <t>3-05-03-00-00</t>
  </si>
  <si>
    <t>3-05-04-00-00</t>
  </si>
  <si>
    <t>3-05-05-00-00</t>
  </si>
  <si>
    <t>3-05-06-00-00</t>
  </si>
  <si>
    <t>3-05-06-01-00</t>
  </si>
  <si>
    <t>3-05-06-02-00</t>
  </si>
  <si>
    <t>3-05-06-03-00</t>
  </si>
  <si>
    <t>3-05-06-04-00</t>
  </si>
  <si>
    <t>3-05-06-05-00</t>
  </si>
  <si>
    <t>3-05-06-06-00</t>
  </si>
  <si>
    <t>3-05-07-00-00</t>
  </si>
  <si>
    <t>3-05-08-00-00</t>
  </si>
  <si>
    <t>3-05-09-00-00</t>
  </si>
  <si>
    <t>3-05-09-01-00</t>
  </si>
  <si>
    <t>3-05-09-02-00</t>
  </si>
  <si>
    <t>3-05-09-03-00</t>
  </si>
  <si>
    <t>3-05-09-04-00</t>
  </si>
  <si>
    <t>3-06-00-00-00</t>
  </si>
  <si>
    <t>3-06-01-00-00</t>
  </si>
  <si>
    <t>3-06-02-00-00</t>
  </si>
  <si>
    <t>3-06-03-00-00</t>
  </si>
  <si>
    <t>3-06-04-00-00</t>
  </si>
  <si>
    <t>3-06-05-00-00</t>
  </si>
  <si>
    <t>3-06-09-00-00</t>
  </si>
  <si>
    <t>3-07-00-00-00</t>
  </si>
  <si>
    <t>3-07-01-00-00</t>
  </si>
  <si>
    <t>3-07-02-00-00</t>
  </si>
  <si>
    <t>3-07-03-00-00</t>
  </si>
  <si>
    <t>3-07-04-00-00</t>
  </si>
  <si>
    <t>3-07-05-00-00</t>
  </si>
  <si>
    <t>3-07-06-00-00</t>
  </si>
  <si>
    <t>3-07-09-00-00</t>
  </si>
  <si>
    <t>3-08-00-00-00</t>
  </si>
  <si>
    <t>3-08-01-00-00</t>
  </si>
  <si>
    <t>3-08-02-00-00</t>
  </si>
  <si>
    <t>3-08-03-00-00</t>
  </si>
  <si>
    <t>3-08-04-00-00</t>
  </si>
  <si>
    <t>3-08-05-00-00</t>
  </si>
  <si>
    <t>3-08-09-00-00</t>
  </si>
  <si>
    <t>3-09-00-00-00</t>
  </si>
  <si>
    <t>3-09-01-00-00</t>
  </si>
  <si>
    <t>3-09-02-00-00</t>
  </si>
  <si>
    <t>3-09-02-01-00</t>
  </si>
  <si>
    <t>3-09-02-02-00</t>
  </si>
  <si>
    <t>3-09-03-00-00</t>
  </si>
  <si>
    <t>3-09-04-00-00</t>
  </si>
  <si>
    <t>3-09-05-00-00</t>
  </si>
  <si>
    <t>3-09-05-01-00</t>
  </si>
  <si>
    <t>3-09-05-02-00</t>
  </si>
  <si>
    <t>3-09-06-00-00</t>
  </si>
  <si>
    <t>3-09-08-00-00</t>
  </si>
  <si>
    <t>3-09-10-00-00</t>
  </si>
  <si>
    <t>3-09-11-00-00</t>
  </si>
  <si>
    <t>3-09-12-00-00</t>
  </si>
  <si>
    <t>4-00-00-00-00</t>
  </si>
  <si>
    <t>4-01-00-00-00</t>
  </si>
  <si>
    <t>4-01-01-00-00</t>
  </si>
  <si>
    <t>4-01-02-00-00</t>
  </si>
  <si>
    <t>4-02-00-00-00</t>
  </si>
  <si>
    <t>4-02-01-00-00</t>
  </si>
  <si>
    <t>4-02-01-01-00</t>
  </si>
  <si>
    <t>4-02-01-01-01</t>
  </si>
  <si>
    <t>4-02-01-02-00</t>
  </si>
  <si>
    <t>4-02-01-02-01</t>
  </si>
  <si>
    <t>4-02-01-02-02</t>
  </si>
  <si>
    <t>4-02-01-02-03</t>
  </si>
  <si>
    <t>4-02-01-04-00</t>
  </si>
  <si>
    <t>4-02-01-10-00</t>
  </si>
  <si>
    <t>4-02-02-00-00</t>
  </si>
  <si>
    <t>4-02-03-00-00</t>
  </si>
  <si>
    <t>4-02-03-01-00</t>
  </si>
  <si>
    <t>4-02-03-02-00</t>
  </si>
  <si>
    <t>4-02-04-00-00</t>
  </si>
  <si>
    <t>4-02-05-00-00</t>
  </si>
  <si>
    <t>4-02-05-01-00</t>
  </si>
  <si>
    <t>4-02-05-02-00</t>
  </si>
  <si>
    <t>4-02-05-03-00</t>
  </si>
  <si>
    <t>4-02-05-04-00</t>
  </si>
  <si>
    <t>4-02-06-00-00</t>
  </si>
  <si>
    <t>4-02-06-01-00</t>
  </si>
  <si>
    <t>4-02-06-02-00</t>
  </si>
  <si>
    <t>4-02-06-03-00</t>
  </si>
  <si>
    <t>4-02-06-04-00</t>
  </si>
  <si>
    <t>4-02-07-00-00</t>
  </si>
  <si>
    <t>4-02-07-01-00</t>
  </si>
  <si>
    <t>4-02-07-02-00</t>
  </si>
  <si>
    <t>4-02-07-03-00</t>
  </si>
  <si>
    <t>4-02-08-00-00</t>
  </si>
  <si>
    <t>4-03-00-00-00</t>
  </si>
  <si>
    <t>4-03-01-00-00</t>
  </si>
  <si>
    <t>4-03-02-00-00</t>
  </si>
  <si>
    <t>4-03-03-00-00</t>
  </si>
  <si>
    <t>4-03-04-00-00</t>
  </si>
  <si>
    <t>4-03-05-00-00</t>
  </si>
  <si>
    <t>4-03-09-00-00</t>
  </si>
  <si>
    <t>4-04-00-00-00</t>
  </si>
  <si>
    <t>4-05-00-00-00</t>
  </si>
  <si>
    <t>4-05-01-00-00</t>
  </si>
  <si>
    <t>4-05-01-01-00</t>
  </si>
  <si>
    <t>4-05-01-02-00</t>
  </si>
  <si>
    <t>4-06-00-00-00</t>
  </si>
  <si>
    <t>4-06-01-00-00</t>
  </si>
  <si>
    <t>4-07-00-00-00</t>
  </si>
  <si>
    <t>4-07-01-00-00</t>
  </si>
  <si>
    <t>4-07-01-01-00</t>
  </si>
  <si>
    <t>4-07-02-00-00</t>
  </si>
  <si>
    <t>4-07-02-01-00</t>
  </si>
  <si>
    <t>4-07-02-02-00</t>
  </si>
  <si>
    <t>4-07-03-00-00</t>
  </si>
  <si>
    <t>4-07-03-01-00</t>
  </si>
  <si>
    <t>4-07-03-02-00</t>
  </si>
  <si>
    <t>4-01-01-01-00</t>
  </si>
  <si>
    <t>4-01-01-01-01</t>
  </si>
  <si>
    <t>4-01-01-01-02</t>
  </si>
  <si>
    <t>4-01-01-01-03</t>
  </si>
  <si>
    <t>4-01-01-01-04</t>
  </si>
  <si>
    <t>4-01-01-02-00</t>
  </si>
  <si>
    <t>4-01-01-02-01</t>
  </si>
  <si>
    <t>4-01-01-03-00</t>
  </si>
  <si>
    <t>4-01-01-03-01</t>
  </si>
  <si>
    <t>4-01-02-01-00</t>
  </si>
  <si>
    <t>4-01-02-04-00</t>
  </si>
  <si>
    <t>4-01-02-04-01</t>
  </si>
  <si>
    <t>4-01-02-04-02</t>
  </si>
  <si>
    <t>4-01-02-04-03</t>
  </si>
  <si>
    <t>5-00-00-00-00</t>
  </si>
  <si>
    <t>5-01-00-00-00</t>
  </si>
  <si>
    <t>5-01-01-00-00</t>
  </si>
  <si>
    <t>5-01-01-01-00</t>
  </si>
  <si>
    <t>5-01-01-02-00</t>
  </si>
  <si>
    <t>5-01-02-00-00</t>
  </si>
  <si>
    <t>5-01-02-01-00</t>
  </si>
  <si>
    <t>5-01-02-01-01</t>
  </si>
  <si>
    <t>5-01-02-01-02</t>
  </si>
  <si>
    <t>5-01-02-01-03</t>
  </si>
  <si>
    <t>5-01-02-01-04</t>
  </si>
  <si>
    <t>5-01-02-01-05</t>
  </si>
  <si>
    <t>5-01-02-01-06</t>
  </si>
  <si>
    <t>5-01-02-01-07</t>
  </si>
  <si>
    <t>5-01-02-01-08</t>
  </si>
  <si>
    <t>5-01-02-01-09</t>
  </si>
  <si>
    <t>5-01-02-01-10</t>
  </si>
  <si>
    <t>5-01-02-01-11</t>
  </si>
  <si>
    <t>5-01-02-01-12</t>
  </si>
  <si>
    <t>5-01-02-01-13</t>
  </si>
  <si>
    <t>5-01-02-01-14</t>
  </si>
  <si>
    <t>5-01-02-01-15</t>
  </si>
  <si>
    <t>5-01-02-01-16</t>
  </si>
  <si>
    <t>5-01-02-01-17</t>
  </si>
  <si>
    <t>5-01-02-01-18</t>
  </si>
  <si>
    <t>5-01-02-01-19</t>
  </si>
  <si>
    <t>5-01-02-01-20</t>
  </si>
  <si>
    <t>5-01-02-01-21</t>
  </si>
  <si>
    <t>5-01-02-01-22</t>
  </si>
  <si>
    <t>5-01-02-02-00</t>
  </si>
  <si>
    <t>5-01-02-02-01</t>
  </si>
  <si>
    <t>5-01-02-02-02</t>
  </si>
  <si>
    <t>5-01-02-02-03</t>
  </si>
  <si>
    <t>5-01-02-02-04</t>
  </si>
  <si>
    <t>5-01-02-02-05</t>
  </si>
  <si>
    <t>5-01-02-02-06</t>
  </si>
  <si>
    <t>5-01-02-02-07</t>
  </si>
  <si>
    <t>5-01-02-02-08</t>
  </si>
  <si>
    <t>5-01-02-02-09</t>
  </si>
  <si>
    <t>5-01-02-02-10</t>
  </si>
  <si>
    <t>5-01-02-02-11</t>
  </si>
  <si>
    <t>5-01-02-02-12</t>
  </si>
  <si>
    <t>5-01-02-02-13</t>
  </si>
  <si>
    <t>5-01-02-02-14</t>
  </si>
  <si>
    <t>5-01-02-02-15</t>
  </si>
  <si>
    <t>5-01-02-02-16</t>
  </si>
  <si>
    <t>5-01-02-02-17</t>
  </si>
  <si>
    <t>5-01-02-02-18</t>
  </si>
  <si>
    <t>5-01-02-02-19</t>
  </si>
  <si>
    <t>5-01-02-02-20</t>
  </si>
  <si>
    <t>5-01-02-02-21</t>
  </si>
  <si>
    <t>5-01-02-02-22</t>
  </si>
  <si>
    <t>5-01-02-02-23</t>
  </si>
  <si>
    <t>5-01-02-02-24</t>
  </si>
  <si>
    <t>5-01-02-02-25</t>
  </si>
  <si>
    <t>5-01-02-03-00</t>
  </si>
  <si>
    <t>5-01-03-00-00</t>
  </si>
  <si>
    <t>5-01-03-01-00</t>
  </si>
  <si>
    <t>5-01-03-02-00</t>
  </si>
  <si>
    <t>5-01-03-03-00</t>
  </si>
  <si>
    <t>5-01-03-04-00</t>
  </si>
  <si>
    <t>5-01-04-00-00</t>
  </si>
  <si>
    <t>5-02-00-00-00</t>
  </si>
  <si>
    <t>5-02-01-00-00</t>
  </si>
  <si>
    <t>5-02-01-01-00</t>
  </si>
  <si>
    <t>5-02-01-02-00</t>
  </si>
  <si>
    <t>5-02-01-03-00</t>
  </si>
  <si>
    <t>5-02-02-00-00</t>
  </si>
  <si>
    <t>5-02-03-00-00</t>
  </si>
  <si>
    <t>5-02-04-00-00</t>
  </si>
  <si>
    <t>5-03-00-00-00</t>
  </si>
  <si>
    <t>5-03-01-00-00</t>
  </si>
  <si>
    <t>5-03-02-00-00</t>
  </si>
  <si>
    <t>5-04-00-00-00</t>
  </si>
  <si>
    <t>5-04-01-00-00</t>
  </si>
  <si>
    <t>5-04-01-01-00</t>
  </si>
  <si>
    <t>5-04-02-00-00</t>
  </si>
  <si>
    <t>5-05-00-00-00</t>
  </si>
  <si>
    <t>5-05-01-00-00</t>
  </si>
  <si>
    <t>5-05-01-01-00</t>
  </si>
  <si>
    <t>5-05-01-02-00</t>
  </si>
  <si>
    <t>5-05-02-00-00</t>
  </si>
  <si>
    <t>5-05-03-00-00</t>
  </si>
  <si>
    <t>5-05-04-00-00</t>
  </si>
  <si>
    <t>5-06-00-00-00</t>
  </si>
  <si>
    <t>5-06-01-00-00</t>
  </si>
  <si>
    <t>5-06-02-00-00</t>
  </si>
  <si>
    <t>5-03-02-01-00</t>
  </si>
  <si>
    <t>5-03-02-01-01</t>
  </si>
  <si>
    <t>5-03-02-01-02</t>
  </si>
  <si>
    <t>5-03-02-01-03</t>
  </si>
  <si>
    <t>5-03-02-01-04</t>
  </si>
  <si>
    <t>5-03-02-01-05</t>
  </si>
  <si>
    <t>5-03-02-01-06</t>
  </si>
  <si>
    <t>5-03-02-01-07</t>
  </si>
  <si>
    <t>5-03-02-01-11</t>
  </si>
  <si>
    <t>5-03-02-01-12</t>
  </si>
  <si>
    <t>5-03-02-01-13</t>
  </si>
  <si>
    <t>5-03-02-01-14</t>
  </si>
  <si>
    <t>5-03-02-01-15</t>
  </si>
  <si>
    <t>5-03-02-01-16</t>
  </si>
  <si>
    <t>5-03-02-01-17</t>
  </si>
  <si>
    <t>6-00-00-00-00</t>
  </si>
  <si>
    <t>6-01-00-00-00</t>
  </si>
  <si>
    <t>6-01-01-00-00</t>
  </si>
  <si>
    <t>6-01-01-01-00</t>
  </si>
  <si>
    <t>6-01-01-02-00</t>
  </si>
  <si>
    <t>6-01-02-00-00</t>
  </si>
  <si>
    <t>6-01-02-01-00</t>
  </si>
  <si>
    <t>6-01-02-02-00</t>
  </si>
  <si>
    <t>6-01-03-00-00</t>
  </si>
  <si>
    <t>6-01-04-00-00</t>
  </si>
  <si>
    <t>6-02-00-00-00</t>
  </si>
  <si>
    <t>6-02-01-00-00</t>
  </si>
  <si>
    <t>6-02-01-01-00</t>
  </si>
  <si>
    <t>6-02-01-02-00</t>
  </si>
  <si>
    <t>6-02-02-00-00</t>
  </si>
  <si>
    <t>6-02-03-00-00</t>
  </si>
  <si>
    <t>6-02-04-00-00</t>
  </si>
  <si>
    <t>6-02-05-00-00</t>
  </si>
  <si>
    <t>6-02-06-00-00</t>
  </si>
  <si>
    <t>6-03-00-00-00</t>
  </si>
  <si>
    <t>6-03-01-00-00</t>
  </si>
  <si>
    <t>6-03-02-00-00</t>
  </si>
  <si>
    <t>6-03-03-00-00</t>
  </si>
  <si>
    <t>6-03-04-00-00</t>
  </si>
  <si>
    <t>6-03-05-00-00</t>
  </si>
  <si>
    <t>6-04-00-00-00</t>
  </si>
  <si>
    <t>6-04-02-00-00</t>
  </si>
  <si>
    <t>7-00-00-00-00</t>
  </si>
  <si>
    <t>7-01-00-00-00</t>
  </si>
  <si>
    <t>7-01-01-00-00</t>
  </si>
  <si>
    <t>7-01-01-01-00</t>
  </si>
  <si>
    <t>7-01-01-02-00</t>
  </si>
  <si>
    <t>7-01-01-03-00</t>
  </si>
  <si>
    <t>7-01-01-04-00</t>
  </si>
  <si>
    <t>7-01-01-05-00</t>
  </si>
  <si>
    <t>7-01-02-00-00</t>
  </si>
  <si>
    <t>7-01-02-01-00</t>
  </si>
  <si>
    <t>7-01-02-02-00</t>
  </si>
  <si>
    <t>7-01-02-06-00</t>
  </si>
  <si>
    <t>7-01-02-09-00</t>
  </si>
  <si>
    <t>7-01-03-00-00</t>
  </si>
  <si>
    <t>7-01-04-00-00</t>
  </si>
  <si>
    <t>7-02-00-00-00</t>
  </si>
  <si>
    <t>7-02-01-00-00</t>
  </si>
  <si>
    <t>7-02-01-01-00</t>
  </si>
  <si>
    <t>7-02-01-01-01</t>
  </si>
  <si>
    <t>7-02-01-02-00</t>
  </si>
  <si>
    <t>7-02-01-03-00</t>
  </si>
  <si>
    <t>7-02-01-04-00</t>
  </si>
  <si>
    <t>7-03-00-00-00</t>
  </si>
  <si>
    <t>7-03-01-00-00</t>
  </si>
  <si>
    <t>7-03-02-00-00</t>
  </si>
  <si>
    <t>7-03-03-00-00</t>
  </si>
  <si>
    <t>7-04-00-00-00</t>
  </si>
  <si>
    <t>7-04-01-00-00</t>
  </si>
  <si>
    <t>7-04-02-00-00</t>
  </si>
  <si>
    <t>7-04-03-00-00</t>
  </si>
  <si>
    <t>7-05-00-00-00</t>
  </si>
  <si>
    <t>7-05-01-00-00</t>
  </si>
  <si>
    <t>7-05-02-00-00</t>
  </si>
  <si>
    <t>7-05-03-00-00</t>
  </si>
  <si>
    <t>9-00-00-00-00</t>
  </si>
  <si>
    <t>9-01-00-00-00</t>
  </si>
  <si>
    <t>9-01-01-00-00</t>
  </si>
  <si>
    <t>9-01-02-00-00</t>
  </si>
  <si>
    <t>9-01-03-00-00</t>
  </si>
  <si>
    <t>9-01-04-00-00</t>
  </si>
  <si>
    <t>Recurrente</t>
  </si>
  <si>
    <t>POA 2014</t>
  </si>
  <si>
    <t>Unidad X</t>
  </si>
  <si>
    <t>PLAN OPERATIVO ANUAL</t>
  </si>
  <si>
    <t>Del 1 de Enero al 31 de Diciembre 2017</t>
  </si>
  <si>
    <t>cifras en L.</t>
  </si>
  <si>
    <t>Dimensiones</t>
  </si>
  <si>
    <t>Objeto de Gasto</t>
  </si>
  <si>
    <t>Descripción de Cuenta</t>
  </si>
  <si>
    <t>Programa / Proyecto 2017</t>
  </si>
  <si>
    <t>Totales</t>
  </si>
  <si>
    <t>Aprobado 2013</t>
  </si>
  <si>
    <t xml:space="preserve">Diferencia </t>
  </si>
  <si>
    <t>Ingreso por Venta de Bienes y Servicios</t>
  </si>
  <si>
    <t>Diferencia</t>
  </si>
  <si>
    <t>Aseguramiento de la Calidad</t>
  </si>
  <si>
    <t xml:space="preserve">Enero </t>
  </si>
  <si>
    <t>Febrero</t>
  </si>
  <si>
    <t>Marzo</t>
  </si>
  <si>
    <t>I Trimestre</t>
  </si>
  <si>
    <t>Abril</t>
  </si>
  <si>
    <t>Mayo</t>
  </si>
  <si>
    <t>Junio</t>
  </si>
  <si>
    <t>II Trimestre</t>
  </si>
  <si>
    <t>Julio</t>
  </si>
  <si>
    <t>Agosto</t>
  </si>
  <si>
    <t>Septiembre</t>
  </si>
  <si>
    <t>III Trimestre</t>
  </si>
  <si>
    <t>Octubre</t>
  </si>
  <si>
    <t>Noviembre</t>
  </si>
  <si>
    <t>Diciembre</t>
  </si>
  <si>
    <t>IV Trimestre</t>
  </si>
  <si>
    <t>SERVICIOS PERSONALES (10000-00)</t>
  </si>
  <si>
    <t>PERSONAL PERMANENTE (11000-00)</t>
  </si>
  <si>
    <t>SUELDOS Y SALARIOS BASICOS (11100-00)</t>
  </si>
  <si>
    <t>SUELDOS Y SALARIOS PERMANENTES</t>
  </si>
  <si>
    <t>PAGOS A PERSONAL NO CLASIFICADO</t>
  </si>
  <si>
    <t>PAGOS A PERSONAL POR HORA</t>
  </si>
  <si>
    <t>PAGOS SUSTITUTOS DE PERSONAL DOCENTE NO CLASIFICADO</t>
  </si>
  <si>
    <t>SUELDOS Y SALARIOS DEJADOS DE PERCIBIR</t>
  </si>
  <si>
    <t>DIETAS</t>
  </si>
  <si>
    <t>RESTRIBUCIONES A PERSONAL DIRECTIVO Y DE CONTROL (11300-00)</t>
  </si>
  <si>
    <t>RESTRIBUCIONES A PERSONAL DIRECTIVO Y DE CONTROL</t>
  </si>
  <si>
    <t>ADICIONALES (11400-00)</t>
  </si>
  <si>
    <t>ATENCIONES DEUDAS SALARIALES(AJUSTE SAL.MIN)</t>
  </si>
  <si>
    <t>NEGOCIACION CONTRATO COLECTIVO</t>
  </si>
  <si>
    <t>RECLASIFICACIONES PERSONAL DOCENTE Y ADMON.</t>
  </si>
  <si>
    <t>AGUINALDO Y DECIMOCUARTO MES (11500-00)</t>
  </si>
  <si>
    <t>AGUINALDO Y DECIMO CUARTO MES</t>
  </si>
  <si>
    <t>DECIMOCUARTO MES</t>
  </si>
  <si>
    <t>COMPLEMENTO (VACACIONES) (11600-00)</t>
  </si>
  <si>
    <t>COMPLEMENTO DE VACACIONES</t>
  </si>
  <si>
    <t>CONTRIBUCIONES PATRONALES (11700-00)</t>
  </si>
  <si>
    <t>CONTRIBUCIONES AL INSTITUTO NACIONAL DE JUBILACIONES Y PENSIONES DE LOS EMPLEADOS Y FUNCIONARIOS DE PODER EJECUTIVO</t>
  </si>
  <si>
    <t>CONTRIBUCIONES AL INSTITUTO NACIONAL DE PREVISION DEL MAGISTERIO</t>
  </si>
  <si>
    <t>CONTRIBUCIONES AL INSTITUTO DE PREVISION MILITAR</t>
  </si>
  <si>
    <t>APORTACIONES PATRONALES (11740-00)</t>
  </si>
  <si>
    <t>APORTACIONES PATRONAL INPREUNAH</t>
  </si>
  <si>
    <t>CONTRIBUCIONES PATRONALES PARA IHSS</t>
  </si>
  <si>
    <t>CONTRIBUCIONES AL INSTITUTO NACIONAL DEL FORMACION PROFESIONAL</t>
  </si>
  <si>
    <t>OTRAS CONTRIBUCIONES PATRONALES (11790-00)</t>
  </si>
  <si>
    <t>CONTRIBUCIONES PATRONAL SEGURO MEDICO</t>
  </si>
  <si>
    <t>HIGIENE YS EGURIDAD</t>
  </si>
  <si>
    <t>IMPLEMENTOS DE TRABAJO</t>
  </si>
  <si>
    <t>SERVICIOS DE EXODONCIA</t>
  </si>
  <si>
    <t>OTROS SERVICIOS PERSONALES. (11900-00)</t>
  </si>
  <si>
    <t>OTROS SERVICIOS PERSONALES.</t>
  </si>
  <si>
    <t>PERSONAL NO PERMANENTE (12000-00)</t>
  </si>
  <si>
    <t>SUELDOS BASICOS</t>
  </si>
  <si>
    <t>JORNALES (12200-00)</t>
  </si>
  <si>
    <t>JORNALES</t>
  </si>
  <si>
    <t>ADICIONES</t>
  </si>
  <si>
    <t>AGUINALDO Y DECIMOCUARTO MES (12400-00)</t>
  </si>
  <si>
    <t>DECIMO TERCER MES</t>
  </si>
  <si>
    <t>CONTRIBUCIONES PATRONAL. (12500-00)</t>
  </si>
  <si>
    <t>JUBILACIONES</t>
  </si>
  <si>
    <t>CONTRIBUCIONES AL INSTITUTO DE PREVISION SOCIAL DE LOS EMPLEADOS</t>
  </si>
  <si>
    <t>CONTRIBUCION PARA SEGURO SOCIAL</t>
  </si>
  <si>
    <t>OTROS CONTRIBUCIONES PATRONALES</t>
  </si>
  <si>
    <t>OTROS SERVICIOS PERSONALES (12900-00)</t>
  </si>
  <si>
    <t>CONTRATOS ESPECIALES</t>
  </si>
  <si>
    <t>INTERNADO ROTATORIO</t>
  </si>
  <si>
    <t>PROYECTO LENGUAJE SE¥AS</t>
  </si>
  <si>
    <t>PROGRAMA DE SERVICIOS A ESTUDIANTES DISCAPACITADOS</t>
  </si>
  <si>
    <t>CARRERA ING. EN SISTEMAS.</t>
  </si>
  <si>
    <t>SERVICIOS DE PROFESIONALES Y TECNICOS</t>
  </si>
  <si>
    <t>SUELDOS DE SUST.PERSONAL CON LICENCIA</t>
  </si>
  <si>
    <t>SUELDOS DE EMPLEADOS DE EMERGENCIA</t>
  </si>
  <si>
    <t>OTROS SERVICIOS PERSONALES (NUEVA)</t>
  </si>
  <si>
    <t>OTROS SERVICIOS PERSONALES PROYECTO VINCULACION UNAH SOCIEDAD</t>
  </si>
  <si>
    <t>SERV. PROF. Y TEC.VICE RECTORIA ACADEMICA</t>
  </si>
  <si>
    <t>SUELDOS DE SUST,PERSONAL CON INCAPACIDAD</t>
  </si>
  <si>
    <t>SERV,PROFE.Y TEC. VICE RECTORIA RELACIONES INTERN.</t>
  </si>
  <si>
    <t>SERV.PROFE. Y TEC. VICE RECTORIA ORIENTACION Y ASUNTOS ESTUD.</t>
  </si>
  <si>
    <t>SERV. DE PROFESIONALES Y TECNICOS EDUC, SUPERIOR</t>
  </si>
  <si>
    <t>INTITUTO HONDURE¥O DE CIENCIAS DE LA TIERRA</t>
  </si>
  <si>
    <t>INSTITUTO DE MICROBIOLOGIA</t>
  </si>
  <si>
    <t>INSTITUTO DE SEGURIDAD Y PAZ</t>
  </si>
  <si>
    <t>ASIGNACIONES FAMILIARES</t>
  </si>
  <si>
    <t>RETRIBUCIONES EXTRAORDINARIAS (14000-00)</t>
  </si>
  <si>
    <t>HORAS EXTRAORIDINARIAS (14100-00)</t>
  </si>
  <si>
    <t>HORAS EXTRAORDINARIAS</t>
  </si>
  <si>
    <t>GASTOS DE REPRESENTACION (14200-00)</t>
  </si>
  <si>
    <t>GASTOS DE REPRESENTACION</t>
  </si>
  <si>
    <t>GASTOS DE REPRESENTACION EN EL PAIS</t>
  </si>
  <si>
    <t>ASISTENCIA SOCIAL AL PERSONAL (15000-00)</t>
  </si>
  <si>
    <t>ASISTENCIAS SOCIALES VARIAS (15100-00)</t>
  </si>
  <si>
    <t>ASISTENCIA SOCIAL VARIAS</t>
  </si>
  <si>
    <t>OTROS ASISTENCIAS SOCIALES AL PERSONAL (15900-00)</t>
  </si>
  <si>
    <t>A¥O SABATICO</t>
  </si>
  <si>
    <t>COMPENSACION EXTRAORDINARIA TERCER PERIODO INTENSIVO</t>
  </si>
  <si>
    <t>CURSOS INTERSEMESTRALES (MEDICINA)</t>
  </si>
  <si>
    <t>BENEFICIOS Y COMPENSACIONES (16000-00)</t>
  </si>
  <si>
    <t>INDEMNIZACIONES POR CAUSA DE MUERTE</t>
  </si>
  <si>
    <t>PRESTAMOS CLAUSULA 117 Y 121</t>
  </si>
  <si>
    <t>PRESTACIONES LABORALES (16100-00)</t>
  </si>
  <si>
    <t>PRESTACIONES LABORALES.</t>
  </si>
  <si>
    <t>DEMANDAS JUDICIALES</t>
  </si>
  <si>
    <t>INDEMNIZACIONES POR CAUSA DE MUERTE (16200-00)</t>
  </si>
  <si>
    <t>PRESTAMOS CLAUSULA 117 Y 121 (16300-00)</t>
  </si>
  <si>
    <t>SERVICIOS NO PERSONALES (20000-00)</t>
  </si>
  <si>
    <t>SERVICIOS BASICOS (21000-00)</t>
  </si>
  <si>
    <t>ENERGIA ELECTRICA</t>
  </si>
  <si>
    <t>AGUA</t>
  </si>
  <si>
    <t>GAS</t>
  </si>
  <si>
    <t>COMUNICACIONES (21400-00)</t>
  </si>
  <si>
    <t>CORREO POSTAL</t>
  </si>
  <si>
    <t>TELEFONIA FIJA</t>
  </si>
  <si>
    <t>TELEFONIA CELULAR</t>
  </si>
  <si>
    <t>TELEX Y TELEFAX</t>
  </si>
  <si>
    <t>OTROS SERVICIOS BASICOS</t>
  </si>
  <si>
    <t>PROYECCION CONSUMO DE ENERGIA NUEVAS EDIFICACIONES</t>
  </si>
  <si>
    <t>ALQUILERES Y DERECHOS SOBRE BIENES INTANGIBLES (22000-00)</t>
  </si>
  <si>
    <t>ALQUILER DE EDIFICIOS Y LOCALES (22100-00)</t>
  </si>
  <si>
    <t>ALQUILERES DE EDIFICIOS Y LOCALES</t>
  </si>
  <si>
    <t>ALQUILER DE EQUIPO Y MAQUINARIA (22200-00)</t>
  </si>
  <si>
    <t>ALQUILERES DE EQUIPO Y MAQUINARIA DE PRODUCCION</t>
  </si>
  <si>
    <t>ALQUILER DE EQUIPO DE TRANSPORTE TRAC,Y ELEV.</t>
  </si>
  <si>
    <t>ALQUILER DE EQUIPO SANITARIO Y DE LABORATORIO</t>
  </si>
  <si>
    <t>ALQUILER DE EQUIPO EDUCACIONAL</t>
  </si>
  <si>
    <t>ALQUILER EQUIPO DE COMPUTACION</t>
  </si>
  <si>
    <t>ALQUILER DE EQUIPO DE OFICINA Y MUEBLES</t>
  </si>
  <si>
    <t>ALQUILER DE EQUIPO DE COMUNICACION</t>
  </si>
  <si>
    <t>ALQUILER DE TIERRAS Y TERRENOS (22300-00)</t>
  </si>
  <si>
    <t>MANT. Y REP. DE EDIFIC.MEJ.TECHOS Y AREAS DEP.CURLA</t>
  </si>
  <si>
    <t>DERECHOS SOBRE BIENES INTANGIBLES</t>
  </si>
  <si>
    <t>OTROS ALQUILERES</t>
  </si>
  <si>
    <t>MANTENIMIENTO,REPARACION Y LIMPIEZA (23000-00)</t>
  </si>
  <si>
    <t>MANTENIMIENTO Y REPARACION DE EDIFIC.Y LOCALES.</t>
  </si>
  <si>
    <t>MANTENIMIENTO Y REPARAC DE EQUIPO Y MEDIO DE TRANSPORTE (23200-01)</t>
  </si>
  <si>
    <t>MANTENIMIENTO Y REPARACION DE EQUIPOS Y MEDIOS DE TRANSPORTE</t>
  </si>
  <si>
    <t>MANTENIMIENTO Y REPARACION MAQUINARIA Y EQUIPO (23300-00)</t>
  </si>
  <si>
    <t>MANTENIMIENTO Y REPARACION DE EQUIPO Y MAQUINARIA DE PRODUCCION</t>
  </si>
  <si>
    <t>MANTENIMIENTO Y REPARAC DE EQUIPO DE TRANSP. TRACCION Y ELEVACION</t>
  </si>
  <si>
    <t>MANTENIMIENTO Y REPARACION DE QUIPO SANITARIO Y DE LABORATORIO</t>
  </si>
  <si>
    <t>MANTENIMIENTO Y REPACION DE EQUIPO EDUCACIONAL</t>
  </si>
  <si>
    <t>MANTEN. Y REPARACION EQUIPO DE COMPUTACION</t>
  </si>
  <si>
    <t>MANTENIMIENTO Y REPARACION DE EQUIPO DE OFICINA Y MUEBLES</t>
  </si>
  <si>
    <t>MANTENIMIENTO Y REPARACION DE EQUIPO DE COMUNICACIàN</t>
  </si>
  <si>
    <t>MANTENIMIENTO Y REPARACION DE OTROS EQUIPOS</t>
  </si>
  <si>
    <t>MANTENIMIENTO Y REPARACION DE OBRAS CIVILES EINSTALACIONES VARIAS</t>
  </si>
  <si>
    <t>LIMPIEZA ASEO Y FUMIGACION</t>
  </si>
  <si>
    <t>MANTENIMIENTO DE SISTEMAS INFORMATICOS</t>
  </si>
  <si>
    <t>SERVICIOS PROFESIONALES (24000-00)</t>
  </si>
  <si>
    <t>SERVICIOS MEDICOS SANITARIOS</t>
  </si>
  <si>
    <t>ESTUDIOS INVEST.ANALISIS DE FACTIBILIDAD. (24200-00)</t>
  </si>
  <si>
    <t>ESTUDIOS INVESTISTACIàN Y ANALISIS DE FACTIBILIDAD</t>
  </si>
  <si>
    <t>ESTUD.INVEST.FAC. LASPAU</t>
  </si>
  <si>
    <t>SERVICIOS TECNICOS Y PROFESIONALES JURIDICOS (24300-00)</t>
  </si>
  <si>
    <t>SERVICIOS JURIDICIOS</t>
  </si>
  <si>
    <t>SERVICIOS DE CONTABILIDAD Y ADITORIA</t>
  </si>
  <si>
    <t>SERVICIOS TECNICOS Y PROFESIONALES DE CAPAC. (24500-00)</t>
  </si>
  <si>
    <t>SERVICIOS DE CAPACITACION.</t>
  </si>
  <si>
    <t>SERVICIO DE CAPACITACION EDUC. SUPERIOR</t>
  </si>
  <si>
    <t>SERVICIOS DE INFORMATICA Y SISTEMA COMPUTARIZADAS</t>
  </si>
  <si>
    <t>OTROS SERVICIOS TECNICOS Y PROFESIONALES N.C. (24900-00)</t>
  </si>
  <si>
    <t>OTROS SERVICIOS TECNICOS Y PROFESIONALES</t>
  </si>
  <si>
    <t>COMISION INTERVENTORA CURLP</t>
  </si>
  <si>
    <t>SERVICIOS COMERCIALES Y FINANCIEROS (25000-00)</t>
  </si>
  <si>
    <t>SERVICIOS DE TRANSPORTE (25100-00)</t>
  </si>
  <si>
    <t>SERVICIOS DE TRANSPORTE EMPLEADOS</t>
  </si>
  <si>
    <t>SERVICIO DE TRANSPORTE EVENTUALES</t>
  </si>
  <si>
    <t>SERVICIOS DE TRANSPORTE CURLA</t>
  </si>
  <si>
    <t>SERVICIOS DE ALMACENAMIENTO</t>
  </si>
  <si>
    <t>IMPRENTA, PUBLIC. Y REPRODUC. (25300-00)</t>
  </si>
  <si>
    <t>SERVICIOS DE IMPRENTA PUBLIC.Y REPRODUCCION</t>
  </si>
  <si>
    <t>IMPRENTA Y PUBLICIDAD Y REPRODUC.</t>
  </si>
  <si>
    <t>SERV. IMPRENTA, PUBLICACIONES Y REPRODUCCIONES PROYECTO VINCULACION UNAH SOCIEDA</t>
  </si>
  <si>
    <t>IMPRENTA PUBLIC.Y REPRODUCCION PROYECTO FORTALECIMIENTO DE ORG. ESTUDIANTIL</t>
  </si>
  <si>
    <t>PRIMAS Y GASTOS DE SEGUROS</t>
  </si>
  <si>
    <t>COMISIONES Y GASTOS BANCARIOS</t>
  </si>
  <si>
    <t>COMISIONES Y GASTOS DE SEGUROS</t>
  </si>
  <si>
    <t>PUBLICIDAD Y PROPAGANDA</t>
  </si>
  <si>
    <t>PUBLICIDAD Y PROPAGANDA EDUC.SUPERIOR</t>
  </si>
  <si>
    <t>PUBLICIDAD Y PROPAGANDA PROYECTO FORTALECIMIENTO ORG. ESTUDIANTILES</t>
  </si>
  <si>
    <t>SERVICIOS DE INTERNET</t>
  </si>
  <si>
    <t>SERVICIO DE INTERNET CONVENIO HONDUTEL-UNAH</t>
  </si>
  <si>
    <t>SERV. DE INTERNET PROYECTO VINCULACION UNAH SOCIEDAD</t>
  </si>
  <si>
    <t>OTROS SERVICIOS COMERCIALES Y FINANCIEROS N.C.</t>
  </si>
  <si>
    <t>OTROS SERVICIOS COMERCIALES Y FINANCIEROS</t>
  </si>
  <si>
    <t>SEGUROS CELULARES</t>
  </si>
  <si>
    <t>OTROS SERVICIOS COMERCIALES Y FINANCIEROS N.C PROYECTO FORTALECIMIENTO ORG. ESTU</t>
  </si>
  <si>
    <t>PASAJES, VIATICOS (26000-00)</t>
  </si>
  <si>
    <t>PASAJES (26100-00)</t>
  </si>
  <si>
    <t>PASAJES NACIONALES (26110-00)</t>
  </si>
  <si>
    <t>PASAJES NACIONALES</t>
  </si>
  <si>
    <t>PASAJES NACIONALES PROYECTO VINCULACION UNAH SOCIEDAD</t>
  </si>
  <si>
    <t>PASAJES NACIONALES ASESORIA LEGAL</t>
  </si>
  <si>
    <t>PASAJES AL EXTERIOR</t>
  </si>
  <si>
    <t>PASAJES AL EXTERIOR MAESTRIA EN DERECHO MARITIMO</t>
  </si>
  <si>
    <t>OTROS GASTOS DE PASAJES</t>
  </si>
  <si>
    <t>VIATICOS (26200-00)</t>
  </si>
  <si>
    <t>VIATICOS NACIONALES Y OTROS GASTOS DE VIAJE PROYECTO FORTALECIMIENTO ORG. ESTUDI (26200-72)</t>
  </si>
  <si>
    <t>VIATICOS NACIONALES</t>
  </si>
  <si>
    <t>VIATICOS NACIONALES PROYECTO VINCULACION UNAH SOCIEDAD</t>
  </si>
  <si>
    <t>VIATICOS AL EXTERIOR</t>
  </si>
  <si>
    <t>TRANSPORTE Y OTROS GASTOS DE VIAJE</t>
  </si>
  <si>
    <t>MULTAS Y RECARGOS Y GASTOS JUDICIALES (27000-00)</t>
  </si>
  <si>
    <t>IMPUESTOS (27100-00)</t>
  </si>
  <si>
    <t>IMPUESTOS NACIONALES</t>
  </si>
  <si>
    <t>DERECHOS Y TASAS</t>
  </si>
  <si>
    <t>MULTAS Y RECARGOS</t>
  </si>
  <si>
    <t>CANONES Y REGALIAS</t>
  </si>
  <si>
    <t>GASTOS JUDICIALES</t>
  </si>
  <si>
    <t>OTROS SERVICIOS NO PERSONALES (29000-00)</t>
  </si>
  <si>
    <t>SERVICIOS DE CEREMONIAL Y PROTOCOLO (29100-00)</t>
  </si>
  <si>
    <t>SERVICIOS CEREMONIAL Y PROTOCOLO</t>
  </si>
  <si>
    <t>REUNIONES Y EVENTOS ESPECIALES</t>
  </si>
  <si>
    <t>CEREMONIAL Y PROTOCOLO PROYECTO VINCULACION UNAH SOCIEDAD</t>
  </si>
  <si>
    <t>SERVICIOS DE VIGILANCIA</t>
  </si>
  <si>
    <t>ACTUACIONES DEPORTIVAS</t>
  </si>
  <si>
    <t>ACTUACIONES ARTISTICAS</t>
  </si>
  <si>
    <t>MATERIALES Y SUMINISTROS (30000-00)</t>
  </si>
  <si>
    <t>PRODUCTOS ALIMENTICIOS AGROPECUARIOS Y FORESTALES (31000-00)</t>
  </si>
  <si>
    <t>ALIMENTOS Y BEBIDAS PARA PERSONAS (31100-00)</t>
  </si>
  <si>
    <t>ALIMENTOS B EBIDAS PARA PERSONAS</t>
  </si>
  <si>
    <t>ALIMENTOS B EBIDAS PARA PERSONAS PROYECTO FORTALECIMIENTO ORG. ESTUDIANTILES</t>
  </si>
  <si>
    <t>ALIMENTOS PARA ANIMALES</t>
  </si>
  <si>
    <t>PRODUCTOS PECUARIOS</t>
  </si>
  <si>
    <t>PRODUCTOS AGROFORESTALES</t>
  </si>
  <si>
    <t>PRODUCTOS AGROPECUARIOS</t>
  </si>
  <si>
    <t>PRODUCTOS FORESTALES (31420-00)</t>
  </si>
  <si>
    <t>PRODUCTOS FORESTALES</t>
  </si>
  <si>
    <t>OTROS PRODUCTOS ALIMENTICIOS AGROFORESTALES</t>
  </si>
  <si>
    <t>MADERA CORCHO Y SUS MANUFACTURAS</t>
  </si>
  <si>
    <t>TEXTILES Y VESTUARIOS (32000-00)</t>
  </si>
  <si>
    <t>HILADOS Y TELAS</t>
  </si>
  <si>
    <t>CONFECCIONES TEXTILES,</t>
  </si>
  <si>
    <t>ACABADOS Y TEXTILES</t>
  </si>
  <si>
    <t>PRENDA DE VESTIR</t>
  </si>
  <si>
    <t>OTROS TEXTILES Y VESTUARIOS</t>
  </si>
  <si>
    <t>CALZADOS</t>
  </si>
  <si>
    <t>PRODUCTOS DE PAPEL, CARTON E IMPRESOS (33000-00)</t>
  </si>
  <si>
    <t>PAPEL DE ESCRITORIO</t>
  </si>
  <si>
    <t>PAPEL PARA COMPUTACION</t>
  </si>
  <si>
    <t>PRODUCTOS DE ARTES GRAFICAS</t>
  </si>
  <si>
    <t>PRODUCTOS DE PAPEL Y CARTON (33400-00)</t>
  </si>
  <si>
    <t>PRODUCTOS PAPEL Y CARTON</t>
  </si>
  <si>
    <t>OTROS PRODUCTOS DE PAPEL CARTON</t>
  </si>
  <si>
    <t>LIBROS, REVISTAS Y PERIODICOS (33500-00)</t>
  </si>
  <si>
    <t>LIBROS REVISTAS Y PERIODICOS</t>
  </si>
  <si>
    <t>FORTALECIMIENTO DE LAS BIBLIOTECAS (PLAN DE REFORMA)</t>
  </si>
  <si>
    <t>TEXTOS DE ENSE¥ANZA (33600-00)</t>
  </si>
  <si>
    <t>TEXTOS DE ENSE¥ANZA LIBRERÖA</t>
  </si>
  <si>
    <t>PROGAMA COMPRA LIBROS</t>
  </si>
  <si>
    <t>COMPRA LIBROS PROGRAMA RTAC II AID</t>
  </si>
  <si>
    <t>TEXTOS DE ENSE¥ANZA</t>
  </si>
  <si>
    <t>ESPECIES Y TIMBRADOS Y VALORES (33700-00)</t>
  </si>
  <si>
    <t>ESPECIES TIMBRADOS Y VALORES</t>
  </si>
  <si>
    <t>CUEROS,PIELES Y SUS PRODUCTOS (34000-00)</t>
  </si>
  <si>
    <t>CUEROS Y PIELES</t>
  </si>
  <si>
    <t>ARTICULOS DE CUERO</t>
  </si>
  <si>
    <t>ARTICULOS DE CAUCHO (34300-00)</t>
  </si>
  <si>
    <t>ARTICULOS DE CAUCHO</t>
  </si>
  <si>
    <t>OTROS PRODUCTOS DE CUERO Y CAUCHO</t>
  </si>
  <si>
    <t>LLANTAS Y NEUMATICOS</t>
  </si>
  <si>
    <t>PRODUCTOS QUIMICOS, COMBUSTIBLES Y LUBRICANTES (35000-00)</t>
  </si>
  <si>
    <t>ELEMENTOS Y COMPUESTOS QUIMICOS</t>
  </si>
  <si>
    <t>PRODUCTOS FARMACEUTICOS Y MEDICINALES</t>
  </si>
  <si>
    <t>PRODUCTOS FARMACEUTICO Y MEDICINALES</t>
  </si>
  <si>
    <t>PRODUCTOS FARMACEUTICO Y MED.(PLAN DE REFORMA)</t>
  </si>
  <si>
    <t>PRODUC.FARMAC.Y MEDIC.(COM.HIGIENE Y SEG.)</t>
  </si>
  <si>
    <t>ABONOS Y FERTILIZANTES</t>
  </si>
  <si>
    <t>INSECTICIDAS, FUMIGANTES Y OTROS</t>
  </si>
  <si>
    <t>TINTES, PINTURAS Y COLORANTES</t>
  </si>
  <si>
    <t>COMBUSTIBLES Y LUBRICANTES</t>
  </si>
  <si>
    <t>GASOLINA</t>
  </si>
  <si>
    <t>DIESEL</t>
  </si>
  <si>
    <t>KEROSEN</t>
  </si>
  <si>
    <t>GAS LPG</t>
  </si>
  <si>
    <t>ACEITE Y GRASAS LUBRICANTES</t>
  </si>
  <si>
    <t>BUNKER</t>
  </si>
  <si>
    <t>PRODUCTOS VETERINARIOS</t>
  </si>
  <si>
    <t>PRODUCTOS DE MATERIAL PLASTICO.</t>
  </si>
  <si>
    <t>PRODUCTOS QUIMICOS</t>
  </si>
  <si>
    <t>PRODUCTOS EXPLOSIVOS Y DE PIROTECNIA</t>
  </si>
  <si>
    <t>PRODUCTOS FOTOQUIMICOS</t>
  </si>
  <si>
    <t>PRODUCTOS QUIMICOS DE USO PERSONAL</t>
  </si>
  <si>
    <t>PRODUCTOS METALICOS</t>
  </si>
  <si>
    <t>PRODUCTOS FERROSOS</t>
  </si>
  <si>
    <t>PRODUCTOS NO FERROSOS</t>
  </si>
  <si>
    <t>ESTRUCTURAS METALICAS ACABADAS</t>
  </si>
  <si>
    <t>HERRAMIENTAS MENORES</t>
  </si>
  <si>
    <t>MATERIAL DE GUERRA Y SEGURIDAD</t>
  </si>
  <si>
    <t>OTROS PRODUCTOS METALICOS</t>
  </si>
  <si>
    <t>PRODUCTOS MINERALES NO METALICOS</t>
  </si>
  <si>
    <t>PRODUCTOS DE ARCILLA Y CERAMICA</t>
  </si>
  <si>
    <t>PRODUCTOS DE VIDRIO</t>
  </si>
  <si>
    <t>PRODUCTOS DE LOZA Y PORCELANA</t>
  </si>
  <si>
    <t>PRODUCTOS DE CEMENTO Y ASBESTO Y YESO</t>
  </si>
  <si>
    <t>CEMENTO CAL Y YESO</t>
  </si>
  <si>
    <t>PRODUCTOS AISLANTES</t>
  </si>
  <si>
    <t>OTROS PRODUCTOS DE MINERALES NO METALICOS</t>
  </si>
  <si>
    <t>MINERALES VARIOS</t>
  </si>
  <si>
    <t>MINERALES METALIFEROS</t>
  </si>
  <si>
    <t>PETROLEO CRUDO</t>
  </si>
  <si>
    <t>CARBON MINERAL</t>
  </si>
  <si>
    <t>PIEDRA ARCILLA Y ARENA</t>
  </si>
  <si>
    <t>OTROS MINERALES.</t>
  </si>
  <si>
    <t>DIVERSOS MINERALES NO METALICOS</t>
  </si>
  <si>
    <t>OTROS MATERIALES Y SUMINISTROS (39000-00)</t>
  </si>
  <si>
    <t>ELEMENTOS DE LIMPIEZA</t>
  </si>
  <si>
    <t>UTILES DE ESCRITORIO, OFICINA Y ENZE¥ANZA</t>
  </si>
  <si>
    <t>UTILES DE ESCRITORIO, OFICINA Y ENSE¥ANZA</t>
  </si>
  <si>
    <t>UTILES DE ESCRITORIO, OFICINA Y ENSE¥ANZA PROYECTO FORTALECIMIENTO ORG. ESTUDIAN</t>
  </si>
  <si>
    <t>UTILES Y MATERIALES ELECTRICOS</t>
  </si>
  <si>
    <t>UTENCILIOS DE COCINA Y COMEDOR</t>
  </si>
  <si>
    <t>INSTRUMENTOS MENORES MEDICO-QUIRURGICO Y LABORAT.</t>
  </si>
  <si>
    <t>INSTRUMENTOS MEDICOS QUIRURGICOS MENOR Y DE LABORATORIO</t>
  </si>
  <si>
    <t>UT. MENORES MEDICOS QUIRUR.(PLAN REFORMA))</t>
  </si>
  <si>
    <t>OTROS RESPUESTOS Y ACCESORIOS MENORES</t>
  </si>
  <si>
    <t>ARTICULOS PARA DEPORTES Y RECREATIVOS</t>
  </si>
  <si>
    <t>PRODUCTOS DE HOJALATA</t>
  </si>
  <si>
    <t>ACCESORIOS DE METAL</t>
  </si>
  <si>
    <t>ELEMENTOS DE FERRETERIA</t>
  </si>
  <si>
    <t>BIENES CAPITALIZABLES (40000-00)</t>
  </si>
  <si>
    <t>BIENES PREEXISTENTES (41000-00)</t>
  </si>
  <si>
    <t>TIERRAS Y TERRENOS (41100-00)</t>
  </si>
  <si>
    <t>PARA CONSTRUCCION DE BIENES EN DOMINIO PRIVADO (41110-00)</t>
  </si>
  <si>
    <t>PARA CONSTRUCCION DE BIENES EN DOMINIO PRIVADO</t>
  </si>
  <si>
    <t>CONSTR.DE MEJ. DOM.EDIFICIO AULAS No.5 v.s.</t>
  </si>
  <si>
    <t>CONSTR.DE MEJ.DOM LABOR. DE INGENIERIA V.S.</t>
  </si>
  <si>
    <t>CONSTR.DE MEJ.DOM SALA DE JUICIO V.S.</t>
  </si>
  <si>
    <t>PARA CONSTRUCCION DE BIENES DE DOMINIO PUBLICOS (41120-00)</t>
  </si>
  <si>
    <t>CONSTRUCCION DE BIENES DE DOMINIO PUBLICO</t>
  </si>
  <si>
    <t>TIERRA PREDIOS Y SOLARES (41130-00)</t>
  </si>
  <si>
    <t>TIERRA PREDIOS Y SOLARES (COMPRA DE TERRENO EN CRUNO)</t>
  </si>
  <si>
    <t>EDIFICIOS E INSTALACIONES (41210-00)</t>
  </si>
  <si>
    <t>EDIFICIOS Y LOCALES</t>
  </si>
  <si>
    <t>INSTALACIONES VARIAS (41240-00)</t>
  </si>
  <si>
    <t>INSTALACIONES VARIAS</t>
  </si>
  <si>
    <t>INSTALACIONES VARIAS EDIFICIO DE QUIMICA Y FARMACIA</t>
  </si>
  <si>
    <t>INSTALACIONES VARIAS AULAS NO. 6 (41240-05)</t>
  </si>
  <si>
    <t>MAQUINARIA Y EQUIPO (42000-00)</t>
  </si>
  <si>
    <t>EQUIPOS DE OFICINA Y MUEBLES (42140-00)</t>
  </si>
  <si>
    <t>MUEBLES VARIOS DE OFICINA</t>
  </si>
  <si>
    <t>EQUIPOS VARIOS DE OFICINA</t>
  </si>
  <si>
    <t>EQUPOS DE OFICINA (RELOJES DIGITALES)</t>
  </si>
  <si>
    <t>EQUIPOS VARIOS DE OFICINA PROYECTO FORTALECIMIENTO ORG. ESTUDIANTILES</t>
  </si>
  <si>
    <t>ELECTRODOMESTICOS</t>
  </si>
  <si>
    <t>OTROS</t>
  </si>
  <si>
    <t>MAQUINARIA Y EQUIPO DE PRODUCCION</t>
  </si>
  <si>
    <t>EQUIPO DE TRANSPORTE TRACCION Y ELEVACION</t>
  </si>
  <si>
    <t>EQUIPO DE TRANSPORTE TRACCION Y ELEVACION PROY. EDUC. SUPERIOR</t>
  </si>
  <si>
    <t>EQUIPO MEDICO Y LABORATORIO</t>
  </si>
  <si>
    <t>EQUIPO DE COMUNICACIàN Y SE¥ALAMIENTO</t>
  </si>
  <si>
    <t>EQUIPO DE COMUNICACIàN Y SE¥ALAMIENTO PROY. EDUC. SUPERIOR</t>
  </si>
  <si>
    <t>EQUIPO DE COMUNICACIàN Y SE¥ALAMIENTO PROYECTO VINCULACION UNAH SOCIEDAD</t>
  </si>
  <si>
    <t>EQUIPO DE COMUNICACIàN Y SE¥ALAMIENTO PROYECTO FORTALECIMIENTO ORG. ESTUDIANTILE</t>
  </si>
  <si>
    <t>EQUIPOS PARA COMPUTACION</t>
  </si>
  <si>
    <t>EQUIPO DE COMPUTACION</t>
  </si>
  <si>
    <t>EQUIPO DE COMPUTACIàN PROY. EDUCACION SUPERIOR</t>
  </si>
  <si>
    <t>EQUIPO PARA COMPUTACION PROYECTO VINCULACION UNAH SOCIEDAD</t>
  </si>
  <si>
    <t>EQUIPO DE COMPUTACIàN PROYECTO FORTALECIMIENTO ORG. ESTUDIANTILES</t>
  </si>
  <si>
    <t>MUEBLES Y EQUIPO EDUCACIONALES</t>
  </si>
  <si>
    <t>MUEBLES Y EQUIPO EDUCACIONAL</t>
  </si>
  <si>
    <t>EQUIPO EDUCACIONAL Y RECREATIVO</t>
  </si>
  <si>
    <t>EQUIPO RECREATIVOS Y DEPORTIVOS</t>
  </si>
  <si>
    <t>HERRAMIENTAS Y REPUESTOS MAYORES</t>
  </si>
  <si>
    <t>LIBROS,REVISTAS</t>
  </si>
  <si>
    <t>LIBROS, REVISTAS Y OTROS ELEMENTOS COLECCIONABLES</t>
  </si>
  <si>
    <t>DISCOS Y OTRAS UNIDADES DE SONIDO</t>
  </si>
  <si>
    <t>PELICULAS Y OTRAS UNIDADES DE IMAGEN Y SONIDO</t>
  </si>
  <si>
    <t>OBRAS DE ARTE PLASTICA</t>
  </si>
  <si>
    <t>OTROS ELEMENTOS COLECCIONABLES</t>
  </si>
  <si>
    <t>SEMOVIENTES</t>
  </si>
  <si>
    <t>ACTIVOS INTANGIBLES (45000-00)</t>
  </si>
  <si>
    <t>APLICACIONES INFORMATICAS (45100-00)</t>
  </si>
  <si>
    <t>APLICACIONES INFORMATICAS</t>
  </si>
  <si>
    <t>APLICACIONES INFORMATICAS PROYECTO VINCULACION UNAH SOCIEDAD</t>
  </si>
  <si>
    <t>EQUIPO MILITAR Y DE SEGURIDAD (46000-00)</t>
  </si>
  <si>
    <t>EQUIPO MILITAR Y DE SEGURIDAD</t>
  </si>
  <si>
    <t>CONSTRUCCIONES (47000-00)</t>
  </si>
  <si>
    <t>CONSTRUCCIONES ADICIONES Y MEJORA DE EDIF (47100-00)</t>
  </si>
  <si>
    <t>CONSTRUCCIONES Y MEJORAS DE BIENES NACIONALES EN DOMINIO PRIVADO</t>
  </si>
  <si>
    <t>CONSTRUCCIONES Y MEJORAS DE BIENES NACIONALES EN DOMINIO PUBLICO (NUEVA)</t>
  </si>
  <si>
    <t>CONSTRUCCIONES Y MEJORAS DE BIENES EN DOMINIO PUBLICO</t>
  </si>
  <si>
    <t>SUPERVISION DE CONSTRUCCIONES Y MEJORAS EN BIENES EN DOMINIO PUBLICO</t>
  </si>
  <si>
    <t>CONSOLIDACION Y MEJORAS EN BIENES CULTURALES (NUEVA)</t>
  </si>
  <si>
    <t>CONSOLIDACION Y MEJORAS EN BIENES CULTURALES</t>
  </si>
  <si>
    <t>TRANSFERENCIAS (50000-00)</t>
  </si>
  <si>
    <t>TRANSFERENCIAS CORRIENTES AL SECTOR PRIVADO (51000-00)</t>
  </si>
  <si>
    <t>PRESTACIONES DE LA SEGURIDAD SOCIAL (NUEVA)</t>
  </si>
  <si>
    <t>JUBILACIONES Y RETIROS</t>
  </si>
  <si>
    <t>PENSIONES</t>
  </si>
  <si>
    <t>PRESTACIONES DE ASISTENCIA SOCIAL (51200-00)</t>
  </si>
  <si>
    <t>BECAS (51210-00)</t>
  </si>
  <si>
    <t>BECAS</t>
  </si>
  <si>
    <t>BECAS ESTUDIANTES DE PREGRADO (PLAN REFORMA)</t>
  </si>
  <si>
    <t>BECAS CONVENIO MINISTERIO SALUD -IHSS-UNAH</t>
  </si>
  <si>
    <t>BECAS DE ACTUALIZACION Y CAPACITACION DOCENTE</t>
  </si>
  <si>
    <t>BECAS EXCELENCIA ACADEMICA</t>
  </si>
  <si>
    <t>BECAS PARA HIJOS DE LOS TRABAJADORES</t>
  </si>
  <si>
    <t>BECAS POST GRADO ECONOMIA</t>
  </si>
  <si>
    <t>BECAS POST-GRADO DE TRABAJO SOCIAL</t>
  </si>
  <si>
    <t>BECAS PROFESIONALIZANTES DOCENTE (PLAN DE REFORMA)</t>
  </si>
  <si>
    <t>PRESTAMOS A ESTUDIANTES</t>
  </si>
  <si>
    <t>BECAS TALLERES EMPLEADOS A ESTUDIANTES</t>
  </si>
  <si>
    <t>BECAS EXTERNAS DE INVESTIGACION</t>
  </si>
  <si>
    <t>BECAS SUSTANTIVAS DE INVESTIGACIÓN</t>
  </si>
  <si>
    <t>BECAS DE INVEST, PARA ESTUD. DE PREGRADO</t>
  </si>
  <si>
    <t>BECAS DE INVEST. PARA DOC.DE POST-GRADO</t>
  </si>
  <si>
    <t>BECAS BÁSICAS DE INVESTIGACIÓN</t>
  </si>
  <si>
    <t>BECAS RELEVO GENERACIONAL</t>
  </si>
  <si>
    <t>BECAS DE EQUIDAD</t>
  </si>
  <si>
    <t>PREMIOS AL INVESTIGADOR</t>
  </si>
  <si>
    <t>BECAS DE INV. PARA ESTUDIANTES DE POSTGRADO</t>
  </si>
  <si>
    <t>Becas Especiales de Investigación</t>
  </si>
  <si>
    <t>Préstamos Educativos</t>
  </si>
  <si>
    <t>AYUDA SOCIALES A PERSONAS</t>
  </si>
  <si>
    <t>PREMIO INVESTIGADOR LARGA TRAYECTORIA</t>
  </si>
  <si>
    <t>PREMIOS A ESTUDIANTES DE SECUNDARIA</t>
  </si>
  <si>
    <t>SUBSIDIOS CORO DE LA UNAH</t>
  </si>
  <si>
    <t>SUBSIDIOS ESCUELA RAMON AMAYA AMADOR</t>
  </si>
  <si>
    <t>SUBVENCION A EMPLEADOS</t>
  </si>
  <si>
    <t>SUBVENCION AL SINDICATO</t>
  </si>
  <si>
    <t>SUBVENCION DEPORTIVA</t>
  </si>
  <si>
    <t>GRATIFICACIONES A PARTICULARES</t>
  </si>
  <si>
    <t>GRATIFIC.PARTICULAR (PREMIOS ARTES)</t>
  </si>
  <si>
    <t>AYUDAS SOCIALES A PERSONAS</t>
  </si>
  <si>
    <t>GRATIFICACIOENS A PARTIC.(PREMIOS AL FESTIVAL</t>
  </si>
  <si>
    <t>PREMIO IDEAS SOBRE TECNOLOGIAS E INNOVACION</t>
  </si>
  <si>
    <t>Premio Ciencia y Tecnología</t>
  </si>
  <si>
    <t>Premio Mejoramiento y Calidad de Vida</t>
  </si>
  <si>
    <t>Larga Trayectoria</t>
  </si>
  <si>
    <t>Investigador en Consolidación</t>
  </si>
  <si>
    <t>Investigador en Formación Profesor</t>
  </si>
  <si>
    <t>Investigador en Formación Estudiante</t>
  </si>
  <si>
    <t>Profesor Investigador</t>
  </si>
  <si>
    <t>Estudiante Investigador</t>
  </si>
  <si>
    <t>Premio Ensayo Sobre Investigación, Transferencia Tecnológica</t>
  </si>
  <si>
    <t>Premio a la Innovación en la Gestión de la Investigación.</t>
  </si>
  <si>
    <t>AYUDA SOCIALES A PERSONAS (MAESTRIA FIL. Y LETRAS)</t>
  </si>
  <si>
    <t>AYUDA SOCIALES A PERSONAS (MAESTRIA CIEN. POL. Y CINE)</t>
  </si>
  <si>
    <t>PRESTAMO A ESTUDIANTES</t>
  </si>
  <si>
    <t>DONACIONES A INSTITUCIONES PRIVADAS SIN FINES DE LUCRO (51300-00)</t>
  </si>
  <si>
    <t>DONACIONES IHADFA</t>
  </si>
  <si>
    <t>ASIG.EQUIPO DE FUTBALL CURNO (LIGA LUCAS MENDEZ)</t>
  </si>
  <si>
    <t>ASIG.EQUIPO DE FUTBALL LIGA DIONICIO HERRERA</t>
  </si>
  <si>
    <t>DONACIONES INJUVEN</t>
  </si>
  <si>
    <t>SUBSIDIOS A EMPRESAS PRIVADAS</t>
  </si>
  <si>
    <t>TRANSFERENCIAS CORRIENTES UNIDADES DEL SECTOR PUBLICO (NUEVA)</t>
  </si>
  <si>
    <t>DONACIONES A UNIDADES DEL GOBIERNO CENTRAL (NUEVA)</t>
  </si>
  <si>
    <t>DONACIONES A INSTITUCIONES DE LA ADMINISTRACION CENTRAL</t>
  </si>
  <si>
    <t>DONACIONES A INSTITUCIONES DESCENTRALIZADAS</t>
  </si>
  <si>
    <t>DONACIONES A INSTITUCIONES DE LA SEGURIDAD SOCIAL</t>
  </si>
  <si>
    <t>DONACIONES A GOBIERNOS LOCALES</t>
  </si>
  <si>
    <t>DONACIONES A OTRAS INSTITUCIONES PUBLICAS FINANCIERAS NO EMPRESARIALES</t>
  </si>
  <si>
    <t>SUBSIDIOS A EMPRESAS PUBLICAS</t>
  </si>
  <si>
    <t>TRANSFERENCIAS CORRIENTES SECTOR EXTERNO (53000-00)</t>
  </si>
  <si>
    <t>DONACIONES A GOBIERNOS EXTRANJEROS</t>
  </si>
  <si>
    <t>TRANSFERENCIAS CORR. SECTOR EXTERNO (53200-00)</t>
  </si>
  <si>
    <t>DONACIONES A ORG. INTERNAC. CUOTAS ORDINARIAS (53210-00)</t>
  </si>
  <si>
    <t>UNION DE UNIVERSIDADES DE LA UDUAL</t>
  </si>
  <si>
    <t>CONS. UNAH INTER-AMERICANA DES. ECONOMICO SOC.</t>
  </si>
  <si>
    <t>MEMBRESIA ASOC. PANAM. DE CREDITO EDUC.</t>
  </si>
  <si>
    <t>SECRETARIA GENERAL CSUCA</t>
  </si>
  <si>
    <t>ANCIAMIENTO GASTOS CORRIENTES (FLACSO)</t>
  </si>
  <si>
    <t>CONT. PARA ORG. DE LA CEDE C.A. DE ACREDIT. DE POST-GRADOS</t>
  </si>
  <si>
    <t>APORTES A LA FUNDACION PRO ARTE Y CULTURA (FUNDARTE)</t>
  </si>
  <si>
    <t>ASOCIACION DE T.V. IBEROAMERICANA EDUCATIVA</t>
  </si>
  <si>
    <t>MEMBRECIA DE LA RLB</t>
  </si>
  <si>
    <t>ORGANISMOS DE DEFENSA DE LOS DERECHOS HUMANOS</t>
  </si>
  <si>
    <t>MEMBRECIA HINARI</t>
  </si>
  <si>
    <t>AGENCIA DE ACREDITACION CA DE POSTGRADO</t>
  </si>
  <si>
    <t>MEMBRECIA (RED INCA)</t>
  </si>
  <si>
    <t>MEMBRECIA (RED PILA)</t>
  </si>
  <si>
    <t>TRANSFERENCIAS DE CAPITAL AL SECTOR PRIVADO (NUEVA)</t>
  </si>
  <si>
    <t>PRESTACIONES DE ASISTENCIA SOCIAL (NUEVA)</t>
  </si>
  <si>
    <t>AYUDA SOCIAL A PERSONAS</t>
  </si>
  <si>
    <t>DONACIONES A ASOCIACIONES CIVILES SIN FINES DE LUCRO</t>
  </si>
  <si>
    <t>TRANSFERENCIAS DE CAPITAL A UNIDADES DEL SECTOR PUBLICO (NUEVA)</t>
  </si>
  <si>
    <t>DONACIONES A OTRAS INSTITUCIONES PUBLICAS FINANCIERAS</t>
  </si>
  <si>
    <t>TRANSFERENCIAS DE CAPITAL AL SECTOR EXTERNO</t>
  </si>
  <si>
    <t>DONACIONES A ORGANISMOS INTERNACIONALES</t>
  </si>
  <si>
    <t>ACTIVOS FINANCIEROS (60000-00)</t>
  </si>
  <si>
    <t>PARTICIPACION DE CAPITAL Y COMPRA DE ACCIONES (NUEVA)</t>
  </si>
  <si>
    <t>APORTES DE CAPITAL A EMPRESAS PRIVADAS (NUEVA)</t>
  </si>
  <si>
    <t>APORTES DE CAPITAL A EMPRESA PRIVADA NO FINANCIERA</t>
  </si>
  <si>
    <t>APORTES DE CAPITAL A EMPRESAS PRIVADAS FINANCIERAS</t>
  </si>
  <si>
    <t>APORTES DE CAPITAL A EMPRESAS PUBLICAS NACIONALES (NUEVA)</t>
  </si>
  <si>
    <t>APORTES DE CAPITAL A EMPRESAS PUBLICAS NO FINANCIERAS</t>
  </si>
  <si>
    <t>APORTES DE CAPITAL A EMPRESAS PUBLICAS FINANCIERAS</t>
  </si>
  <si>
    <t>APORTES DE CAPITAL A ORGANISMOS INTERNACIONALES</t>
  </si>
  <si>
    <t>APOTES DE CAPITAL A OTROAS ORGANIZACIONES DE SECTOR EXTERNO</t>
  </si>
  <si>
    <t>PRESTAMOS A CORTO PLAZO (NUEVA)</t>
  </si>
  <si>
    <t>PRESTAMOS A CORTO PLAZO AL SECTOR PRIVADO (NUEVA)</t>
  </si>
  <si>
    <t>PRESTAMOS A CORTO PLAZO A PERSONAS</t>
  </si>
  <si>
    <t>PRESTAMOS A CORTO PLAZO A INSITUCIONES PRIVADAS SIN FINES DE LUCRO</t>
  </si>
  <si>
    <t>PRESTAMOS A CORTO PLAZO A GOBIERNO CENTRAL</t>
  </si>
  <si>
    <t>PRESTAMOS A CORTO PLAZO A GOBIERNOS LOCALES</t>
  </si>
  <si>
    <t>PRESTAMOS A CORTO PLAZO A OTRAS INSTITUCIONES PUBLICAS FINANCIERAS</t>
  </si>
  <si>
    <t>PRESTAMOS A CORTO PLAZO A EMPRESAS PUBLICAS NO FINANCIERAS</t>
  </si>
  <si>
    <t>PRESTAMOS A CORTO PLAZO AL SECTOR EXTERNO</t>
  </si>
  <si>
    <t>PRESTAMOS A LARGO PLAZO</t>
  </si>
  <si>
    <t>PRESTAMOS A LARGO PLAZO AL SECTOR PRIVADO</t>
  </si>
  <si>
    <t>PRESTAMOS A LARGO PLAZO AL GOBIERNO CENTRAL</t>
  </si>
  <si>
    <t>PRESTAMOS A LARGO PLAZO A GOBIERNOS LOCALES</t>
  </si>
  <si>
    <t>PRESTAMOS A LARGO PLAZO A OTRAS INSTITUCIONES PUBLICAS FINANCIERAS</t>
  </si>
  <si>
    <t>PRESTAMOS A LARGO PLAZO A EMPRESAS PUBLICAS</t>
  </si>
  <si>
    <t>TITULOS Y VALORES</t>
  </si>
  <si>
    <t>TIT. Y VAL. A LARGO PLAZO (RESERVA 10% DIFERENCIAL VTA. DE BONOS)</t>
  </si>
  <si>
    <t>DEUDA Y OTROS PASIVOS (70000-00)</t>
  </si>
  <si>
    <t>SERVICIO DE LA DEUDA PUBLICA A INTERNA A CORTO PLAZO (71000-00)</t>
  </si>
  <si>
    <t>AMORTIZACION DE LA DEUDA PUBLICA CORTO PLAZO (71100-00)</t>
  </si>
  <si>
    <t>GTOS DEVENG. Y NO PAGADOS CORRES.AL EJERC.ANTERIOR</t>
  </si>
  <si>
    <t>DEUDA EMPELADOS UNAH</t>
  </si>
  <si>
    <t>DEFICI ACTUARIAL INPREUNAH</t>
  </si>
  <si>
    <t>DEUDA IMPREUNAH A¥OS ANTERIORES.</t>
  </si>
  <si>
    <t>AMORTIZACIÓN PRÉSTAMOS A LARGO PLAZO</t>
  </si>
  <si>
    <t>INTERESES DE LA DEUDA PUBLICA INTERNA A CORTO PLAZO (NUEVA)</t>
  </si>
  <si>
    <t>INTERESES DE TITULOS Y VALORES</t>
  </si>
  <si>
    <t>INTERESES POR PRESTAMOS DEL SECTOR PRIVADO</t>
  </si>
  <si>
    <t>INTERESES POR PRESTAMOS DE GOBIERNOS LOCALES</t>
  </si>
  <si>
    <t>INTERESES OTRAS DEUDAS A CORTO PLAZO</t>
  </si>
  <si>
    <t>COMISIONES Y OTROS GASTOS DE LA DEUDA PUBLICA INTERNA A CORTO PLAZO</t>
  </si>
  <si>
    <t>INTERESES POR MORA Y MULTAS DE LA DEUDA PUBLICA INTERNA A CORTO PLAZO</t>
  </si>
  <si>
    <t>SERVICIO DE LA DEUDA PUBLICA A INTERNA A LARGO PLAZO (72000-00)</t>
  </si>
  <si>
    <t>AMORTIZACION PRESTAMOS DEL SECTOR PRIVADO (72100-00)</t>
  </si>
  <si>
    <t>ATENCION DEUDAS SALARIALES (AJUSTES SAL.MINIMO) (72110-00)</t>
  </si>
  <si>
    <t>ATENCIONES DEUDAS SALARIALES</t>
  </si>
  <si>
    <t>DEUDA PERSONAL DOCENTE</t>
  </si>
  <si>
    <t>RECLASIFICACION PERSONAL DOCENTE Y ADMON</t>
  </si>
  <si>
    <t>SERVICIO DE LA DEUDA PUBLICA A EXTERNA A CORTO PLAZO</t>
  </si>
  <si>
    <t>AMORTIZACION DE LA DEUDA PUBLICA EXTERNA A CORTO PLAZO</t>
  </si>
  <si>
    <t>INTERESES DE LA DEUDA PUBLICA EXTERNA A CORTO PLAZO</t>
  </si>
  <si>
    <t>COMISIONES Y OTROS GASTOS DE LA DEUDA PUBLICA EXTERNA A CORTO PLAZO</t>
  </si>
  <si>
    <t>SERVICIO DE LA DEUDA PUBLICA A EXTERNA A LARGO PLAZO</t>
  </si>
  <si>
    <t>AMORTIZACION DE LA DEUDA PUBLICA EXTERNA A LARGO PLAZO</t>
  </si>
  <si>
    <t>INTERESES DE LA DEUDA PUBLICA EXTERNA A LARGO PLAZO</t>
  </si>
  <si>
    <t>COMISIONES Y OTROS GASTOS DE LA DEUDA PUBLICA EXTERNA A LARGO PLAZO</t>
  </si>
  <si>
    <t>OTRAS OBLIGACIONES A CARGO DEL TESORO</t>
  </si>
  <si>
    <t>AMORTIZACIONES</t>
  </si>
  <si>
    <t>INTERESES</t>
  </si>
  <si>
    <t>COMISIONES</t>
  </si>
  <si>
    <t>OTROS GASTOS</t>
  </si>
  <si>
    <t>INTERESES DE INSTITUCIONES PUBLICAS FINANCIERAS</t>
  </si>
  <si>
    <t>INTERESES POR DEPOSITOS EN CAJA DE AHORRO</t>
  </si>
  <si>
    <t>INTERESES POR DEPOSITOS A PLAZO FIJO</t>
  </si>
  <si>
    <t>INTERESES POR FONDOS COMUNES DE INVERSION</t>
  </si>
  <si>
    <t>OTROS INTERESES</t>
  </si>
  <si>
    <t>Total Plan Operativo</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</si>
  <si>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</si>
  <si>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</si>
  <si>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</si>
  <si>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</si>
  <si>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</si>
  <si>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1 Periodo Largo</t>
  </si>
  <si>
    <t>Viáticos Nacionales Categoría II Zona 2 Periodo Corto</t>
  </si>
  <si>
    <t>Viáticos Nacionales Categoría II Zona 2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</si>
  <si>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</si>
  <si>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</si>
  <si>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</si>
  <si>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</si>
  <si>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</si>
  <si>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</si>
  <si>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</si>
  <si>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</si>
  <si>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</si>
  <si>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</si>
  <si>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</si>
  <si>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</si>
  <si>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</si>
  <si>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</si>
  <si>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</si>
  <si>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</si>
  <si>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</si>
  <si>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</si>
  <si>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</si>
  <si>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</si>
  <si>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</si>
  <si>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</si>
  <si>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</si>
  <si>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</si>
  <si>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</si>
  <si>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</si>
  <si>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</si>
  <si>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</si>
  <si>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</si>
  <si>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</si>
  <si>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</si>
  <si>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</si>
  <si>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Monto Total en Talleres y Seminarios</t>
  </si>
  <si>
    <t>MODELO I</t>
  </si>
  <si>
    <t>TALLERES, SEMINARIOS, CAPACITACIONES, CONGRESOS</t>
  </si>
  <si>
    <t>Sub Total</t>
  </si>
  <si>
    <t>Correlativo de la Actividad</t>
  </si>
  <si>
    <t>Actividad</t>
  </si>
  <si>
    <t>Cantidad Personas</t>
  </si>
  <si>
    <t>Costo</t>
  </si>
  <si>
    <t>Costo Total</t>
  </si>
  <si>
    <t>Tipo de Presupuesto</t>
  </si>
  <si>
    <t>Obj. del Gto</t>
  </si>
  <si>
    <t>Dimensión Estratégica</t>
  </si>
  <si>
    <t>Mes Requerido</t>
  </si>
  <si>
    <t>Expositor</t>
  </si>
  <si>
    <t>Materiales impresos del evento</t>
  </si>
  <si>
    <t>Alimentos y Bebidas</t>
  </si>
  <si>
    <t>Pasajes</t>
  </si>
  <si>
    <t>material didáctico</t>
  </si>
  <si>
    <t>Papel</t>
  </si>
  <si>
    <t>Lápices</t>
  </si>
  <si>
    <t>Marcadores</t>
  </si>
  <si>
    <t>Cuadernos</t>
  </si>
  <si>
    <t>Monto Total en Contratraciones</t>
  </si>
  <si>
    <t>CONTRATACIÓN DE PERSONAL</t>
  </si>
  <si>
    <t>Meses</t>
  </si>
  <si>
    <t>Décimotercer mes</t>
  </si>
  <si>
    <t>Décimocuarto mes</t>
  </si>
  <si>
    <t>gestión Administrativa y  financiera en apoyo al Desarrollo Académico</t>
  </si>
  <si>
    <t>Monto Total en Equipo de Oficina</t>
  </si>
  <si>
    <t>EQUIPO DE OFICINA</t>
  </si>
  <si>
    <t>Monto Total en Equipo Tecnológico</t>
  </si>
  <si>
    <t>Tipo de Equipo Tecnológico</t>
  </si>
  <si>
    <t>Monto Total en Actividades Especiales</t>
  </si>
  <si>
    <t xml:space="preserve">Sub Total </t>
  </si>
  <si>
    <t>Mantenimiento y reparación de Edificios y Locales</t>
  </si>
  <si>
    <t>Mantenimiento y reparacion de equipo y medio de transporte</t>
  </si>
  <si>
    <t>Mantenimiento y reparacion de equipo de computaciòn</t>
  </si>
  <si>
    <t>Mantenimiento y reparaciòn de equipo de oficina y muebles</t>
  </si>
  <si>
    <t>Mantenimiento y reparación de otros equipos</t>
  </si>
  <si>
    <t>Estudios de Investigaciòn y Analisìs de Factibilidad</t>
  </si>
  <si>
    <t>Servicios de Capacitaciòn</t>
  </si>
  <si>
    <t>Otros servicios técnicos profesionales</t>
  </si>
  <si>
    <t>Transporte interno</t>
  </si>
  <si>
    <t>Fotocopias e impresión de documentos</t>
  </si>
  <si>
    <t>Publicidad y propaganda</t>
  </si>
  <si>
    <t>Otros servicios comerciales y financieros</t>
  </si>
  <si>
    <t>Pasajes Nacionales</t>
  </si>
  <si>
    <t>Pasajes al Extranjero</t>
  </si>
  <si>
    <t>Refrigerio, Licitaciones y otros</t>
  </si>
  <si>
    <t>Papel Bond Tamaño 20 Tamaño Carta ( Resma)</t>
  </si>
  <si>
    <t>Papel Bond Tamaño 20 Tamaño Oficio (Resma)</t>
  </si>
  <si>
    <t>Papel Bond 20 Tamaño Tabloide 11 X 17´´ (Resma)</t>
  </si>
  <si>
    <t>Papel Bond 20 Tamaño legal (Resma)</t>
  </si>
  <si>
    <t>Productos de Artes Graficas</t>
  </si>
  <si>
    <t>Pendaflex para archivo  (caja de 25 unid.)</t>
  </si>
  <si>
    <t>Sobres Manila tamaño carta (docena)</t>
  </si>
  <si>
    <t>Sobres Manila tamaño oficio (docena)</t>
  </si>
  <si>
    <t>sobres manila tamaño legal (docena)</t>
  </si>
  <si>
    <t>Folder tamaño carta (resma de 100 unidades)</t>
  </si>
  <si>
    <t>Folder tamaño oficio (resma de 100 unidades)</t>
  </si>
  <si>
    <t>Papel higiénico ( por fardo)</t>
  </si>
  <si>
    <t>Libretas taquigráficas ( unidad)</t>
  </si>
  <si>
    <t>Archivadores tamaño carta (unidad)</t>
  </si>
  <si>
    <t>Separador de documentos (docena)</t>
  </si>
  <si>
    <t>Caratulas para empastar documentos(resma)</t>
  </si>
  <si>
    <t>Libros, revistas y periódicos</t>
  </si>
  <si>
    <t>Boletin Cámara de la Construcción</t>
  </si>
  <si>
    <t>Especies timbradas y valores</t>
  </si>
  <si>
    <t>Repelente de mosquitos</t>
  </si>
  <si>
    <t>Productos Farmaceuticos y Medicinales</t>
  </si>
  <si>
    <t>Insecticidas, fungicidas y otros</t>
  </si>
  <si>
    <t>Tintas, pinturas y colorantes</t>
  </si>
  <si>
    <t>Combustibles y lubricantes</t>
  </si>
  <si>
    <t>Diesel</t>
  </si>
  <si>
    <t>Aceites y Grasas Lubricantes</t>
  </si>
  <si>
    <t>Recipiente para basura (unidad)</t>
  </si>
  <si>
    <t>Herramientas menores</t>
  </si>
  <si>
    <t>Accesorios de metal</t>
  </si>
  <si>
    <t>Elementos de ferretería</t>
  </si>
  <si>
    <t>Glicerina de una onza (unidad)</t>
  </si>
  <si>
    <t>Tape 3/4x72 yardas</t>
  </si>
  <si>
    <t>Masking tape de 60 yardas</t>
  </si>
  <si>
    <t>Lápiz carbon 2HB (docena)</t>
  </si>
  <si>
    <t>Tinta rollon para sellos (unidad)</t>
  </si>
  <si>
    <t>Almohadillas para sellos (unidad)</t>
  </si>
  <si>
    <t>Borrador de goma lyra o similar (unidad)</t>
  </si>
  <si>
    <t>Barra de pegamento de 21 gramos (unidad)</t>
  </si>
  <si>
    <t>Marcador para pizarra de formica color negro (unidad)</t>
  </si>
  <si>
    <t>Marcador para pizarra de formica color azul (unidad)</t>
  </si>
  <si>
    <t>Marcador para pizarra de formica color rojo (unidad)</t>
  </si>
  <si>
    <t>Marcador permanente punta gruesa, color negro, (Docena)</t>
  </si>
  <si>
    <t>Cajitas de clips de 50 unidades pequeños (unidad)</t>
  </si>
  <si>
    <t xml:space="preserve">Cajitas de clips de 50 unidades grandes,unid </t>
  </si>
  <si>
    <t>Marcador fluorecente punta gruesa (unidad)</t>
  </si>
  <si>
    <t>Lapiz tinta color rojo, punta fina de metal</t>
  </si>
  <si>
    <t>Lapiz tinta color negro punta fina de metal (unidad)</t>
  </si>
  <si>
    <t>Marcador color rojo punta fina de metal ( unidad)</t>
  </si>
  <si>
    <t>Engrapadora Standard</t>
  </si>
  <si>
    <t>Grapas para engrapadora de escritorio 26/8 (caja)</t>
  </si>
  <si>
    <t>Grapas para engrapadora de escritorio 26/6 (caja)</t>
  </si>
  <si>
    <t>Corrector blanco en lápiz  (unidad)</t>
  </si>
  <si>
    <t>Posti up (unidad)</t>
  </si>
  <si>
    <t>Banderines</t>
  </si>
  <si>
    <t>Fastener de 8 cm (caja)</t>
  </si>
  <si>
    <t>Perforadora</t>
  </si>
  <si>
    <t>Tijera de metal inoxidable de 12"</t>
  </si>
  <si>
    <t>Saca grapas (unidad)</t>
  </si>
  <si>
    <t>CD`s Ligth Scribe</t>
  </si>
  <si>
    <t>CD`s 700MB</t>
  </si>
  <si>
    <t>DVD`s</t>
  </si>
  <si>
    <t>Tinta HP 88C9385AL, color negro (unidad)</t>
  </si>
  <si>
    <t>Tinta HP 88C9386AL, Cyan (unidad)</t>
  </si>
  <si>
    <t>Tinta HP 88C9387AL, Magenta (unidad)</t>
  </si>
  <si>
    <t>Tinta HP 88C9388AL, Amarilla (unidad)</t>
  </si>
  <si>
    <t>Tinta No. 11 plotter HP, Desingjet 110 plus Magenta (unidad)</t>
  </si>
  <si>
    <t>Tinta No. 11 para plotter HP, Desingjet 110 plus Amarilla (unidad)</t>
  </si>
  <si>
    <t>Tinta No. 11  plotter HP, Desingjet 110 plus Syan</t>
  </si>
  <si>
    <t>Tinta xerox laser printer phaser 3428</t>
  </si>
  <si>
    <t>Tinta HP Laser Jet P2035n</t>
  </si>
  <si>
    <t>Tinta HP Laser Jet P2055dn</t>
  </si>
  <si>
    <t>Tinta HP 21</t>
  </si>
  <si>
    <t>Tinta HP 22</t>
  </si>
  <si>
    <t>Tinta GPR 36 Impresora Canon Color Negro</t>
  </si>
  <si>
    <t>Tinta GPR 36 Impresora Canon Color Cyan</t>
  </si>
  <si>
    <t>Tinta GPR 36 Impresora Canon Color Magenta</t>
  </si>
  <si>
    <t>Tinta GPR 36 Impresora Canon Color Amarillo</t>
  </si>
  <si>
    <t>Dimension Estrategica</t>
  </si>
  <si>
    <t>Monto Total en Becas</t>
  </si>
  <si>
    <t>Área de la Beca</t>
  </si>
  <si>
    <t>Monto Total en Infraestructura</t>
  </si>
  <si>
    <t>Proyecto</t>
  </si>
  <si>
    <t>Monto Total en Venta de Servicios</t>
  </si>
  <si>
    <t>Ingreso Unidad</t>
  </si>
  <si>
    <t>Ingreso UNAH</t>
  </si>
  <si>
    <t>Precio</t>
  </si>
  <si>
    <t>Ingreso</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</si>
  <si>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</si>
  <si>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</si>
  <si>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DESARROLLO E INNOVACIÓN CURRICULAR</t>
  </si>
  <si>
    <t>OBJETIVOS:</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</si>
  <si>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</si>
  <si>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</si>
  <si>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OBJETIVOS INSTITUCIONALES</t>
  </si>
  <si>
    <t>AREAS ESTRATEGICAS</t>
  </si>
  <si>
    <t>RESULTADOS INSTITUCIONALES</t>
  </si>
  <si>
    <t>RESULTADOS DE LA UNIDAD</t>
  </si>
  <si>
    <t>INDICADORES DE RESULTADOS</t>
  </si>
  <si>
    <t>ACTIVIDADES</t>
  </si>
  <si>
    <t>METAS TRIMESTRALES</t>
  </si>
  <si>
    <t>TOTAL RECURSOS REQUERIDOS</t>
  </si>
  <si>
    <t>JUSTIFICACIÓN</t>
  </si>
  <si>
    <t>MEDIO DE VERIFICACIÓN</t>
  </si>
  <si>
    <t>POBLACIÓN OBJETIVO</t>
  </si>
  <si>
    <t>RESPONSABLE</t>
  </si>
  <si>
    <t xml:space="preserve"> I TRIMESTRE </t>
  </si>
  <si>
    <t xml:space="preserve"> II TRIMESTRE </t>
  </si>
  <si>
    <t xml:space="preserve"> III TRIMESTRE </t>
  </si>
  <si>
    <t xml:space="preserve"> IV TRIMESTRE </t>
  </si>
  <si>
    <t>CANTIDAD / PORCENTAJE</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</si>
  <si>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</si>
  <si>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</si>
  <si>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</si>
  <si>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TOTAL DESARROLLO E INNOVACIÓN CURRICULAR</t>
  </si>
  <si>
    <t>INVESTIGACION CIENTÍFICA</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</si>
  <si>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</si>
  <si>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</si>
  <si>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</si>
  <si>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</si>
  <si>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</si>
  <si>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</si>
  <si>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</si>
  <si>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</si>
  <si>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</si>
  <si>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</si>
  <si>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</si>
  <si>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</si>
  <si>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</si>
  <si>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</si>
  <si>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</si>
  <si>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</si>
  <si>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</si>
  <si>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</si>
  <si>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</si>
  <si>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</si>
  <si>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</si>
  <si>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</si>
  <si>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</si>
  <si>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</si>
  <si>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TOTAL INVESTIGACION CIENTÍFICA</t>
  </si>
  <si>
    <t>VINCULACIÓN UNIVERSIDAD-SOCIEDAD</t>
  </si>
  <si>
    <t>1.   Comités de vinculación creados y funcionando con calidad y pertinencia en las unidades académicas, ejecutando proyectos de vinculación relacionados con las áreas prioritarias.</t>
  </si>
  <si>
    <t>2.   Unidades académicas aplicando las políticas de vinculación en sus procesos de vinculación con la sociedad según sus contextos.</t>
  </si>
  <si>
    <t>3.   Convenios suscritos entre la UNAH e instancias de la sociedad civil, el Estado, los gobiernos locales, el sector productivo.</t>
  </si>
  <si>
    <t>4.   La carrera gestiona recursos internos y externos en coordinación con la Dirección de Vinculación UNAH-Sociedad y la Vicerrectoría de Relaciones Internacionales.</t>
  </si>
  <si>
    <t>5.   La Dirección de Vinculación promueve el intercambio de experiencias y buenas prácticas en el quehacer de vinculación entre las unidades académicas y Centros Regionales.</t>
  </si>
  <si>
    <t>6.   Las unidades académicas sistematizan sus procesos de vinculación ejecutados, de acuerdo a los lineamientos propuestos por la DVUS.</t>
  </si>
  <si>
    <t>7.   Ejecución del Sistema Integral de Atención Primaria en Salud Familiar-Comunitario en 30 municipios del país conjuntamente con la Secretaría de Salud, las municipalidades, la SEPLAN, la Secretaría de Educación y la AMOHN.</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</si>
  <si>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</si>
  <si>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</si>
  <si>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</si>
  <si>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</si>
  <si>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</si>
  <si>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</si>
  <si>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</si>
  <si>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</si>
  <si>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</si>
  <si>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</si>
  <si>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</si>
  <si>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</si>
  <si>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</si>
  <si>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</si>
  <si>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</si>
  <si>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</si>
  <si>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</si>
  <si>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 xml:space="preserve">OBJETIVO: </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</si>
  <si>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</si>
  <si>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</si>
  <si>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</si>
  <si>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</si>
  <si>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</si>
  <si>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</si>
  <si>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</si>
  <si>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</si>
  <si>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</si>
  <si>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</si>
  <si>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</si>
  <si>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</si>
  <si>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</si>
  <si>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</si>
  <si>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</si>
  <si>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</si>
  <si>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</si>
  <si>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</si>
  <si>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TOTAL VINCULACIÓN UNIVERSIDAD - SOCIEDAD</t>
  </si>
  <si>
    <t>1. Personal Docente implementando prácticas innovadoras, alineadas con el modelo educativo.</t>
  </si>
  <si>
    <t>DOCENCIA Y RECURSOS HUMANOS</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</si>
  <si>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</si>
  <si>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</si>
  <si>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SUPUESTOS</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</si>
  <si>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</si>
  <si>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</si>
  <si>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</si>
  <si>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1.  Aplicación de Sistema de Seguimiento a graduados.  Base de Datos de Egresados, Actualizadas y Monitoreada.</t>
  </si>
  <si>
    <t>2.  Graduados universitarios y Personal Administrativo participan en programa de relevo docente.</t>
  </si>
  <si>
    <t>ESTUDIANTES Y GRADUADOS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</si>
  <si>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</si>
  <si>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</si>
  <si>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</si>
  <si>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</si>
  <si>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</si>
  <si>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</si>
  <si>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</si>
  <si>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</si>
  <si>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</si>
  <si>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</si>
  <si>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</si>
  <si>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</si>
  <si>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</si>
  <si>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</si>
  <si>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</si>
  <si>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</si>
  <si>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</si>
  <si>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</si>
  <si>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</si>
  <si>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</si>
  <si>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</si>
  <si>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</si>
  <si>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</si>
  <si>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3. Velar y promover de manera efectiva, la inclusión de los Graduados Universitarios calificados para el relevo docente ( entre otros, reorientado y fortaleciendo a través de un nuevo Reglamento, a los Instructores).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</si>
  <si>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</si>
  <si>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</si>
  <si>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</si>
  <si>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</si>
  <si>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</si>
  <si>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</si>
  <si>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</si>
  <si>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</si>
  <si>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Velar y promover de manera efectiva, la inclusión de los Graduados Universitarios calificados para el relevo docente ( entre otros, reorientado y fortaleciendo a través de un nuevo Reglamento, a los Instructores).</t>
  </si>
  <si>
    <t>Fortalecimiento de la Calidad.</t>
  </si>
  <si>
    <t>TOTAL ESTUDIANTES Y GRADUADOS</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</si>
  <si>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</si>
  <si>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</si>
  <si>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</si>
  <si>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GESTIÓN DEL CONOCIMIENTO</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</si>
  <si>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</si>
  <si>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</si>
  <si>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</si>
  <si>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</si>
  <si>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</si>
  <si>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c) Desarrollar los Centros Regionales de la UNAH, como polos de desarrollo científico, técnico, y cultural de las regiones del país.</t>
  </si>
  <si>
    <t>TOTAL GESTIÓN DEL CONOCIMIENTO</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</si>
  <si>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</si>
  <si>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</si>
  <si>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</si>
  <si>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</si>
  <si>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LO ESENCIAL DE LA UNAH PARA LA CONSTRUCCIÓN DE CIUDADANÍA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</si>
  <si>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</si>
  <si>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</si>
  <si>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1. ÉTICA: Transversalización del Eje Curricular de Ética en las actividades administrativas y como eje integrador de los demás ejes del Modelo Educativo de la UNAH.</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</si>
  <si>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</si>
  <si>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</si>
  <si>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</si>
  <si>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</si>
  <si>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</si>
  <si>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</si>
  <si>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TOTAL LO ESENCIAL DE LA UNAH PARA LA CONSTRUCCIÓN DE CIUDADANÍA</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</si>
  <si>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</si>
  <si>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</si>
  <si>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</si>
  <si>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</si>
  <si>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TOTAL CULTURA DE INNOVACIÓN INSTITUCIONAL Y EDUCATIVA</t>
  </si>
  <si>
    <t>ASEGURAMIENTO DE LA CALIDAD Y MEJORAMIENTO AMBIENTAL</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</si>
  <si>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</si>
  <si>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</si>
  <si>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</si>
  <si>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</si>
  <si>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</si>
  <si>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</si>
  <si>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</si>
  <si>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</si>
  <si>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</si>
  <si>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2. Promover un sistema de aseguramiento de la calidad en la UNAH, con participación de todas las Unidades Académicas, Administrativas, Financieras y Logísticas.</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</si>
  <si>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</si>
  <si>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Mejoramiento de la Calidad y la Pertinencia.</t>
  </si>
  <si>
    <t>Fortalecimiento de  la Planificación, Monitoria y Evaluación de la Gestión Académica.</t>
  </si>
  <si>
    <t>Mejoramiento de la Calidad, la Pertinencia y la Equidad.</t>
  </si>
  <si>
    <t>TOTAL ASEGURAMIENTO DE LA CALIDAD Y MEJORAMIENTO AMBIENTAL</t>
  </si>
  <si>
    <t>POSGRADOS</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</si>
  <si>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</si>
  <si>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</si>
  <si>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</si>
  <si>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</si>
  <si>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</si>
  <si>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</si>
  <si>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</si>
  <si>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</si>
  <si>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</si>
  <si>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</si>
  <si>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</si>
  <si>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</si>
  <si>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</si>
  <si>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</si>
  <si>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</si>
  <si>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</si>
  <si>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</si>
  <si>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</si>
  <si>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</si>
  <si>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</si>
  <si>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</si>
  <si>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</si>
  <si>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</si>
  <si>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B) Las facultades y centros regionales se insertan en el eje de Gestión Académico-Institucional; creando y aprobando nuevos posgrados académicos y profesionalizante,con un sistema de posgrados integrado plenamente a los departamentos.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</si>
  <si>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</si>
  <si>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</si>
  <si>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</si>
  <si>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</si>
  <si>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</si>
  <si>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TOTAL POSGRADO</t>
  </si>
  <si>
    <t>GESTIÓN ADMINISTRATIVA Y FINANCIERA EN APOYO AL DESARROLLO ACADÉMICO</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</si>
  <si>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</si>
  <si>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</si>
  <si>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</si>
  <si>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</si>
  <si>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</si>
  <si>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</si>
  <si>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 xml:space="preserve">Objetivos:  </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</si>
  <si>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</si>
  <si>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</si>
  <si>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</si>
  <si>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</si>
  <si>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</si>
  <si>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</si>
  <si>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</si>
  <si>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</si>
  <si>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</si>
  <si>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TOTAL GESTIÓN ADMINISTRATIVA Y FINANCIERA EN APOYO AL DESARROLLO ACADÉMICO</t>
  </si>
  <si>
    <t>1. Consolidado un sistema de desarrollo del talento humano con relevo de docentes y personal administrativo de excelencia y liderazgo.</t>
  </si>
  <si>
    <t>GESTIÓN DEL TALENTO HUMANO ADMINISTRATIVO Y DOCENTE</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</si>
  <si>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</si>
  <si>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</si>
  <si>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</si>
  <si>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TOTAL GESTIÓN DEL TALENTO HUMANO ADMINISTRATIVO Y DOCENTE</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</si>
  <si>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</si>
  <si>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</si>
  <si>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</si>
  <si>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</si>
  <si>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</si>
  <si>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TOTAL GESTIÓN ACADEMICA, UNIVERSITARIA Y RELACIONES INTERNACIONALES</t>
  </si>
  <si>
    <t>INTERNACIONALIZACIÓN DE LA EDUCACIÓN SUPERIOR</t>
  </si>
  <si>
    <t>Movilidad Internacional</t>
  </si>
  <si>
    <t>Cooperación Internacional</t>
  </si>
  <si>
    <t>Convenios Internacionales</t>
  </si>
  <si>
    <t>Redes</t>
  </si>
  <si>
    <t>Organización de eventos Internacionales</t>
  </si>
  <si>
    <t>Publicaciones</t>
  </si>
  <si>
    <t>Ninguna  </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</si>
  <si>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</si>
  <si>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</si>
  <si>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</si>
  <si>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</si>
  <si>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</si>
  <si>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</si>
  <si>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</si>
  <si>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</si>
  <si>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</si>
  <si>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</si>
  <si>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TOTAL INTERNACIONALIZACIÓN DE LA EDUCACIÓN SUPERIOR</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</si>
  <si>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</si>
  <si>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</si>
  <si>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</si>
  <si>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</si>
  <si>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GOBERNABILIDAD Y PROCESO DE GESTIÓN DESCENTRALIZADAS EN REDES</t>
  </si>
  <si>
    <t>Objetivo:</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</si>
  <si>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</si>
  <si>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</si>
  <si>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</si>
  <si>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</si>
  <si>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</si>
  <si>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Fortalecer y consolidar las responsabilidades de la UNAH en el papel de organizar, dirigir y desarrollar la educación superior del país.</t>
  </si>
  <si>
    <t>b) Fortalecer la atribución que la Constitución de la República le otorga a la UNAH de organizar, dirigir y desarrollar la educación superior y profesional.</t>
  </si>
  <si>
    <t xml:space="preserve">Avanzar de manera planificada y progresiva en un proceso de descentralización de la gestión académica y administrativa financiera hacia las redes educativas regionales </t>
  </si>
  <si>
    <t>TOTAL GOBERNABILIDAD Y PROCESO DE GESTIÓN DESCENTRALIZADAS EN REDES</t>
  </si>
  <si>
    <t>DESARROLLO DEL SISTEMA DE EDUCACIÓN SUPERIOR</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</si>
  <si>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</si>
  <si>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</si>
  <si>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</si>
  <si>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</si>
  <si>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</si>
  <si>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</si>
  <si>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</si>
  <si>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</si>
  <si>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</si>
  <si>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</si>
  <si>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</si>
  <si>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</si>
  <si>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</si>
  <si>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</si>
  <si>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</si>
  <si>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</si>
  <si>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</si>
  <si>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Consolidar el posicionamiento de la Dirección de Educación Superior como sus similares en América Latina, conductor de la política educativa del nivel superior y ejecutor de las resoluciones de los órganos de gobierno del Sistema</t>
  </si>
  <si>
    <t>2. Promover y apoyar la gestión y ejecución del plan estratégico de desarrollo del Sistema de Educación Superior de Honduras (2014-2023)</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</si>
  <si>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</si>
  <si>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</si>
  <si>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</si>
  <si>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</si>
  <si>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</si>
  <si>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</si>
  <si>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</si>
  <si>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</si>
  <si>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</si>
  <si>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</si>
  <si>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TOTAL DESARROLLO DEL SISTEMA DE EDUCACIÓN SUPERIOR</t>
  </si>
  <si>
    <t>GESTIÓN DE TECNOLOGÍAS DE INFORMACIÓN Y COMUNICACIÓN</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</si>
  <si>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</si>
  <si>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</si>
  <si>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</si>
  <si>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</si>
  <si>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</si>
  <si>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</si>
  <si>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</si>
  <si>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</si>
  <si>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</si>
  <si>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</si>
  <si>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</si>
  <si>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</si>
  <si>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</si>
  <si>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</si>
  <si>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</si>
  <si>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</si>
  <si>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</si>
  <si>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</si>
  <si>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</si>
  <si>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</si>
  <si>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</si>
  <si>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</si>
  <si>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</si>
  <si>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</si>
  <si>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</si>
  <si>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</si>
  <si>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</si>
  <si>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</si>
  <si>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</si>
  <si>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</si>
  <si>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</si>
  <si>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</si>
  <si>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</si>
  <si>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</si>
  <si>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TOTAL GESTIÓN DE TECNOLOGÍAS DE INFORMACIÓN Y COMUNICACIÓN</t>
  </si>
  <si>
    <t>Contrataciones Nuevas</t>
  </si>
  <si>
    <t>Profesionales contratados para apoyar la gestión de la Secretaría, Direcciones y Unidades de Apoyo.</t>
  </si>
  <si>
    <t>Contratación por período de un año.</t>
  </si>
  <si>
    <t>Contratación de servicios profesionales</t>
  </si>
  <si>
    <t>Lograr una administración eficiente en la inversión de obras de infraestructura</t>
  </si>
  <si>
    <t>Ejecución Presupuestaria</t>
  </si>
  <si>
    <t>Ciudad Universitaria José Trinidad Reyes y Centros Regionales</t>
  </si>
  <si>
    <t>Secretaría Ejecutiva de Administración de Proyectos de Infraestructura SEAPI- UNAH</t>
  </si>
  <si>
    <t>Lograr la eficiencia en las actividades con el equipo asignado.</t>
  </si>
  <si>
    <t>Porcentaje de compras.</t>
  </si>
  <si>
    <t>Compra de equipo de oficina y equipo tecnológico</t>
  </si>
  <si>
    <t>Alcanzar metas propuestas a través de una operación eficiente.</t>
  </si>
  <si>
    <t>Ejecución del 100% de gastos.</t>
  </si>
  <si>
    <t>Gastos de operación de la SEAPI</t>
  </si>
  <si>
    <t>11.1.1</t>
  </si>
  <si>
    <t>11.1.2</t>
  </si>
  <si>
    <t>11.1.3</t>
  </si>
  <si>
    <t>11.1.4</t>
  </si>
  <si>
    <t>Ejecución física y financiera de los proyectos de la Ciudad Universitaria de acuerdo a lo programado.</t>
  </si>
  <si>
    <t>Porcentaje de ejecución física y financiera</t>
  </si>
  <si>
    <t>Ejecución física y financiera de los proyectos en UNAH-VS de acuerdo a lo programado.</t>
  </si>
  <si>
    <t>Ejecución física y financiera de los proyectos en el CURNO de acuerdo a lo programado.</t>
  </si>
  <si>
    <t>Ejecución física y financiera de los proyectos en UNAH-TEC TELA de acuerdo a lo programado.</t>
  </si>
  <si>
    <t>Construcción de los Proyectos de Infraestructura en la Ciudad Universitaria.</t>
  </si>
  <si>
    <t>Construcción de los Proyectos de Infraestructura en UNAH-VS.</t>
  </si>
  <si>
    <t>Construcción de los Proyectos de Infraestructura en UNAH-TEC TELA.</t>
  </si>
  <si>
    <t>Construcción de los Proyectos de Infraestructura en el CURNO.</t>
  </si>
  <si>
    <t>CONSTRUCCIÓN EDIFICIO 1847, CIUDAD UNIVERSITARIA</t>
  </si>
  <si>
    <t>RESTAURACIÓN Y REHABILITACIÓN EDIFICIO PARANINFO UNIVERSITARIO</t>
  </si>
  <si>
    <t>REFORZAMIENTO ESTRUCTURAL Y FINALIZACIÓN DEL EDIFICIO C3, CIUDAD UNIVERSITARIA</t>
  </si>
  <si>
    <t>CONSTRUCCIÓN EDIFICIO ANEXO FACULTAD DE CIENCIAS ECONÓMICAS, CIUDAD UNIVERSITARIA</t>
  </si>
  <si>
    <t>CONSTRUCCIÓN EDIFICIO PARA UTV, CIUDAD UNIVERSITARIA</t>
  </si>
  <si>
    <t xml:space="preserve"> CONSTRUCCIÓN MUSEO DE HISTORIA NATURAL,  CIUDAD UNIVERSITARIA</t>
  </si>
  <si>
    <t>CONSTRUCCIÓN DEL SISTEMA HIDROSANITARIO, CIUDAD UNIVERSITARIA</t>
  </si>
  <si>
    <t>CONSTRUCCIÓN DEL SISTEMA ELÉCTRICO EN ALTO Y BAJO VOLTAJE, CIUDAD UNIVERSITARIA</t>
  </si>
  <si>
    <t>CONSTRUCCIÓN RED VIAL PAVIMENTADA Y NO PAVIMENTADA,  CIUDAD UNIVERSITARIA</t>
  </si>
  <si>
    <t>CONSTRUCCIÓN EDIFICIO DE INGENIERÍA, CIUDAD UNIVERSITARIA</t>
  </si>
  <si>
    <t>REMODELACIÓN Y READECUACIÓN DEL EDIFICIO DE BIBLIOTECA Y CENTRO DOCUMENTAL, CIUDAD UNIVERSITARIA</t>
  </si>
  <si>
    <t>CONSTRUCCIÓN EDIFICIO DE ODONTOLOGÍA, CIUDAD UNIVERSITARIA</t>
  </si>
  <si>
    <t>CENTRO DE INNOVACIÓN Y TECNOLOGÍA, UNAH-VS</t>
  </si>
  <si>
    <t>CONSTRUCCIÓN DE MURO PERIMETRAL Y PORTALES PEATONAL Y VEHICULAR, UNAH-VS</t>
  </si>
  <si>
    <t>CONSTRUCCIÓN DEL SISTEMA HIDROSANITARIO, UNAH- VS</t>
  </si>
  <si>
    <t>CONSTRUCCIÓN RED PEATONAL Y RED VIAL PAVIMENTADA Y NO PAVIMENTADA, UNAH VS</t>
  </si>
  <si>
    <t>CONSTRUCCIÓN DEL SISTEMA ELÉCTRICO EN ALTO Y BAJO VOLTAJE, UNAH-VS</t>
  </si>
  <si>
    <t>CONSTRUCCIÓN EDIFICIO ADMINISTRATIVO, UNAH-VS</t>
  </si>
  <si>
    <t>CONSTRUCCIÓN EDIFICIO DE AULAS No. 1 Y EDIFICIO ADMINISTRATIVO, CENTRO UNIVERSITARIO REGIONAL NORORIENTAL, CURNO</t>
  </si>
  <si>
    <t>CONSTRUCCIÓN EDIFICIOS, UNAH TEC TELA</t>
  </si>
  <si>
    <t>Construcción de edificios para generar la infraestructura necesaria para la demanda actual de estudiantes de la Ciudad Universitaria.</t>
  </si>
  <si>
    <t xml:space="preserve">Edificios construidos y funcionando adecuadamente. Informes de Ejecución Física y Financiera. </t>
  </si>
  <si>
    <t>Ciudad Universitaria José Trinidad Reyes.</t>
  </si>
  <si>
    <t>Construcción de edificios para generar la infraestructura necesaria para la demanda actual de estudiantes de UNAH-VS.</t>
  </si>
  <si>
    <t xml:space="preserve">Edificios construidos y funcionando adecuadamente. Informes de Ejecución Física y  Financiera. </t>
  </si>
  <si>
    <t>UNAH-Valle de Sula.</t>
  </si>
  <si>
    <t>Construcción de edificios para generar la infraestructura necesaria para la demanda actual de estudiantes en el CURNO.</t>
  </si>
  <si>
    <t>CURNO</t>
  </si>
  <si>
    <t>Construcción de edificios para generar la infraestructura necesaria para la demanda actual de estudiantes en UNAH-TEC TELA.</t>
  </si>
  <si>
    <t>UNAH-TEC TELA</t>
  </si>
  <si>
    <t>Rollos de papel para Plotter 24 " X 150¨(pies)</t>
  </si>
  <si>
    <t>Resmas de papel Bond Tamaño 26 X 34</t>
  </si>
  <si>
    <t xml:space="preserve">Resmas de papel Bond Tamaño 22"  X 34" </t>
  </si>
  <si>
    <t>Resmas de papel Bond Tamaño 17" X 22"</t>
  </si>
  <si>
    <t xml:space="preserve">Sobres para CD´s </t>
  </si>
  <si>
    <t>Toner HP 2035n</t>
  </si>
  <si>
    <t>Tinta No. 10 para plotter HP, Desingjet 110 plus Negro (unidad)</t>
  </si>
  <si>
    <t xml:space="preserve">TINTA PFI-102 BK </t>
  </si>
  <si>
    <t xml:space="preserve">TINTA PFI-102 MBK </t>
  </si>
  <si>
    <t>TINTA PFI-102 BY</t>
  </si>
  <si>
    <t>TINTA PFI-102 BC</t>
  </si>
  <si>
    <t>TINTA PFI-102 BM</t>
  </si>
  <si>
    <t>11.2.1</t>
  </si>
  <si>
    <t>11.2.2</t>
  </si>
  <si>
    <t>11.2.3</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</si>
</sst>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0.00_ ;\-#,##0.00\ "/>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164" fontId="8" fillId="0" borderId="0" applyFont="0" applyFill="0" applyBorder="0" applyAlignment="0" applyProtection="0"/>
  </cellStyleXfs>
  <cellXfs count="67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8"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2" fillId="0" borderId="0" xfId="0" applyFont="1" applyAlignment="1">
      <alignment horizontal="center" vertical="center"/>
    </xf>
    <xf numFmtId="0" fontId="42" fillId="0" borderId="0" xfId="0" applyFont="1" applyAlignment="1">
      <alignment vertical="center"/>
    </xf>
    <xf numFmtId="172" fontId="42" fillId="0" borderId="0" xfId="17" applyNumberFormat="1" applyFont="1" applyAlignment="1">
      <alignment vertical="center"/>
    </xf>
    <xf numFmtId="0" fontId="43" fillId="0" borderId="0" xfId="0" applyFont="1" applyAlignment="1">
      <alignment vertical="center"/>
    </xf>
    <xf numFmtId="172" fontId="44" fillId="0" borderId="0" xfId="17"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22" fillId="2" borderId="0" xfId="0" applyFont="1" applyFill="1" applyAlignment="1">
      <alignmen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7" applyNumberFormat="1" applyFont="1" applyAlignment="1">
      <alignment horizontal="center" vertical="center"/>
    </xf>
    <xf numFmtId="172" fontId="44"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49" fillId="11" borderId="26" xfId="0" applyFont="1" applyFill="1" applyBorder="1" applyAlignment="1">
      <alignment vertical="center"/>
    </xf>
    <xf numFmtId="172" fontId="49" fillId="11" borderId="26" xfId="17" applyNumberFormat="1"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7"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7"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2"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25" fillId="8" borderId="0" xfId="15" applyFont="1" applyFill="1" applyBorder="1" applyAlignment="1">
      <alignment horizontal="center" vertical="center"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8"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8" fontId="33" fillId="0" borderId="26" xfId="18" applyNumberFormat="1" applyFont="1" applyBorder="1" applyAlignment="1">
      <alignment horizontal="center"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2"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2" fillId="0" borderId="0" xfId="0" applyFont="1" applyAlignment="1">
      <alignment vertical="center" wrapText="1"/>
    </xf>
    <xf numFmtId="0" fontId="38" fillId="0" borderId="26" xfId="18"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center" vertical="top"/>
    </xf>
    <xf numFmtId="0" fontId="56" fillId="0" borderId="0" xfId="0" applyFont="1"/>
    <xf numFmtId="0" fontId="21" fillId="0" borderId="0" xfId="0" applyFont="1"/>
    <xf numFmtId="0" fontId="57" fillId="0" borderId="0" xfId="18" applyFont="1" applyAlignment="1">
      <alignment vertical="top"/>
    </xf>
    <xf numFmtId="0" fontId="57" fillId="0" borderId="0" xfId="0" applyFont="1"/>
    <xf numFmtId="0" fontId="57" fillId="0" borderId="0" xfId="18" applyFont="1"/>
    <xf numFmtId="0" fontId="26" fillId="0" borderId="0" xfId="18" applyFont="1" applyAlignment="1">
      <alignment vertical="top"/>
    </xf>
    <xf numFmtId="0" fontId="58" fillId="0" borderId="0" xfId="18"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7"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55"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8" fillId="2" borderId="26" xfId="18" applyFont="1" applyFill="1" applyBorder="1" applyAlignment="1">
      <alignment horizontal="center" vertical="center" wrapText="1"/>
    </xf>
    <xf numFmtId="3" fontId="33" fillId="0" borderId="26" xfId="18" applyNumberFormat="1" applyFont="1" applyBorder="1" applyAlignment="1">
      <alignment horizontal="center" vertical="center" wrapText="1"/>
    </xf>
    <xf numFmtId="0" fontId="39" fillId="0" borderId="26" xfId="18" applyFont="1" applyBorder="1" applyAlignment="1" applyProtection="1">
      <alignment horizontal="center" vertical="center" wrapText="1"/>
      <protection locked="0"/>
    </xf>
    <xf numFmtId="0" fontId="39" fillId="0" borderId="26" xfId="18" applyFont="1" applyBorder="1" applyAlignment="1">
      <alignment horizontal="center" vertical="center" wrapText="1"/>
    </xf>
    <xf numFmtId="3" fontId="39" fillId="0" borderId="26" xfId="18" applyNumberFormat="1" applyFont="1" applyBorder="1" applyAlignment="1">
      <alignment horizontal="center" vertical="center" wrapText="1"/>
    </xf>
    <xf numFmtId="9" fontId="39"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43" fontId="36" fillId="2" borderId="26" xfId="17" applyFont="1" applyFill="1" applyBorder="1" applyAlignment="1">
      <alignment horizontal="center" vertical="center" wrapText="1"/>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7" applyFont="1" applyFill="1" applyBorder="1" applyAlignment="1">
      <alignment horizontal="center" vertical="center" wrapText="1"/>
    </xf>
    <xf numFmtId="0" fontId="38"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0" fillId="0" borderId="0" xfId="0"/>
    <xf numFmtId="0" fontId="40" fillId="0" borderId="26" xfId="15" applyFont="1" applyBorder="1" applyAlignment="1">
      <alignment horizontal="center" vertical="center" wrapText="1"/>
    </xf>
    <xf numFmtId="0" fontId="4" fillId="0" borderId="26" xfId="0" applyFont="1" applyBorder="1" applyAlignment="1">
      <alignment vertical="center" wrapText="1"/>
    </xf>
    <xf numFmtId="0" fontId="52" fillId="11" borderId="0" xfId="10" applyNumberFormat="1" applyFont="1" applyFill="1" applyAlignment="1">
      <alignment horizontal="center" vertical="center"/>
    </xf>
    <xf numFmtId="0" fontId="67"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protection locked="0"/>
    </xf>
    <xf numFmtId="43" fontId="33" fillId="0" borderId="26" xfId="15" applyNumberFormat="1" applyFont="1" applyBorder="1" applyAlignment="1">
      <alignment horizontal="center" vertical="center" wrapText="1"/>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26" xfId="16"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9" fillId="0" borderId="26" xfId="18" applyNumberFormat="1" applyFont="1" applyBorder="1" applyAlignment="1">
      <alignment horizontal="center" vertical="center" wrapText="1"/>
    </xf>
    <xf numFmtId="43" fontId="39" fillId="0" borderId="26" xfId="17" applyNumberFormat="1" applyFont="1" applyBorder="1" applyAlignment="1">
      <alignment horizontal="center" vertical="center" wrapText="1"/>
    </xf>
    <xf numFmtId="43" fontId="39" fillId="0" borderId="26" xfId="17" applyNumberFormat="1" applyFont="1" applyFill="1" applyBorder="1" applyAlignment="1">
      <alignment horizontal="center" vertical="center" wrapText="1"/>
    </xf>
    <xf numFmtId="43" fontId="33" fillId="2" borderId="26" xfId="18"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36" fillId="2" borderId="26" xfId="17" applyNumberFormat="1" applyFont="1" applyFill="1" applyBorder="1" applyAlignment="1">
      <alignment horizontal="center" vertical="center" wrapText="1"/>
    </xf>
    <xf numFmtId="43" fontId="0" fillId="0" borderId="0" xfId="0" applyNumberFormat="1"/>
    <xf numFmtId="43" fontId="0" fillId="0" borderId="0" xfId="17" applyNumberFormat="1" applyFont="1"/>
    <xf numFmtId="43" fontId="39" fillId="0" borderId="26" xfId="18" applyNumberFormat="1" applyFont="1" applyFill="1" applyBorder="1" applyAlignment="1">
      <alignment horizontal="center" vertical="center"/>
    </xf>
    <xf numFmtId="43" fontId="39" fillId="0" borderId="26" xfId="17" applyNumberFormat="1" applyFont="1" applyFill="1" applyBorder="1" applyAlignment="1">
      <alignment horizontal="center" vertical="center"/>
    </xf>
    <xf numFmtId="43" fontId="32" fillId="0" borderId="26" xfId="0" applyNumberFormat="1" applyFont="1" applyBorder="1" applyAlignment="1">
      <alignment horizontal="center" vertical="center" wrapText="1"/>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43" fontId="37" fillId="0" borderId="26" xfId="15" applyNumberFormat="1" applyFont="1" applyFill="1" applyBorder="1" applyAlignment="1">
      <alignment horizontal="center" vertical="center" wrapText="1"/>
    </xf>
    <xf numFmtId="43" fontId="37" fillId="0" borderId="26" xfId="17"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7"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44" fontId="61" fillId="17" borderId="3" xfId="0" applyNumberFormat="1" applyFont="1" applyFill="1" applyBorder="1" applyAlignment="1">
      <alignment vertical="center"/>
    </xf>
    <xf numFmtId="172" fontId="43"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44" fontId="0" fillId="0" borderId="54" xfId="0" applyNumberFormat="1" applyFill="1" applyBorder="1" applyAlignment="1">
      <alignment vertical="center"/>
    </xf>
    <xf numFmtId="0" fontId="70"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44" fontId="0" fillId="3" borderId="0" xfId="0" applyNumberFormat="1" applyFill="1" applyAlignment="1">
      <alignment vertical="center"/>
    </xf>
    <xf numFmtId="0" fontId="0" fillId="0" borderId="0" xfId="0" applyAlignment="1">
      <alignment horizontal="center" vertical="center"/>
    </xf>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6" fillId="3" borderId="0" xfId="10" applyNumberFormat="1" applyFont="1" applyFill="1" applyAlignment="1">
      <alignment vertical="center"/>
    </xf>
    <xf numFmtId="43" fontId="0" fillId="3" borderId="0" xfId="0" applyNumberFormat="1" applyFill="1" applyAlignment="1">
      <alignment vertical="center"/>
    </xf>
    <xf numFmtId="43" fontId="46"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7" fillId="0" borderId="26" xfId="0" applyFont="1" applyBorder="1" applyAlignment="1">
      <alignment horizontal="center" vertical="center" wrapText="1"/>
    </xf>
    <xf numFmtId="9" fontId="37" fillId="0" borderId="26" xfId="0" applyNumberFormat="1" applyFont="1" applyFill="1" applyBorder="1" applyAlignment="1">
      <alignment horizontal="center" vertical="center" wrapText="1"/>
    </xf>
    <xf numFmtId="43" fontId="37" fillId="0" borderId="26" xfId="17" applyFont="1" applyFill="1" applyBorder="1" applyAlignment="1">
      <alignment horizontal="center" vertical="center" wrapText="1"/>
    </xf>
    <xf numFmtId="0" fontId="33" fillId="0" borderId="26" xfId="15"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3"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55" fillId="0" borderId="0" xfId="18" applyFont="1" applyBorder="1" applyAlignment="1">
      <alignment horizontal="left" vertical="center"/>
    </xf>
    <xf numFmtId="0" fontId="48" fillId="2" borderId="0" xfId="0" applyFont="1" applyFill="1" applyBorder="1" applyAlignment="1">
      <alignment vertical="center"/>
    </xf>
    <xf numFmtId="0" fontId="72" fillId="2" borderId="0" xfId="18" applyFont="1" applyFill="1" applyBorder="1" applyAlignment="1">
      <alignment horizontal="left" vertical="center"/>
    </xf>
    <xf numFmtId="0" fontId="39" fillId="0" borderId="0" xfId="18" applyFont="1" applyBorder="1" applyAlignment="1">
      <alignment vertical="center" wrapText="1"/>
    </xf>
    <xf numFmtId="0" fontId="73" fillId="2" borderId="0" xfId="18" applyFont="1" applyFill="1" applyBorder="1" applyAlignment="1">
      <alignment vertical="center"/>
    </xf>
    <xf numFmtId="0" fontId="74" fillId="0" borderId="0" xfId="18" applyFont="1" applyAlignment="1">
      <alignment vertical="top"/>
    </xf>
    <xf numFmtId="0" fontId="75" fillId="8" borderId="0" xfId="18" applyFont="1" applyFill="1" applyBorder="1" applyAlignment="1">
      <alignment vertical="top"/>
    </xf>
    <xf numFmtId="0" fontId="76" fillId="8" borderId="0" xfId="18" applyFont="1" applyFill="1" applyBorder="1" applyAlignment="1">
      <alignment vertical="top"/>
    </xf>
    <xf numFmtId="0" fontId="48" fillId="0" borderId="0" xfId="0" applyFont="1"/>
    <xf numFmtId="0" fontId="0" fillId="0" borderId="0" xfId="0" applyAlignment="1"/>
    <xf numFmtId="0" fontId="48" fillId="0" borderId="0" xfId="0" applyFont="1" applyAlignment="1"/>
    <xf numFmtId="0" fontId="48" fillId="2" borderId="0" xfId="0" applyFont="1" applyFill="1"/>
    <xf numFmtId="0" fontId="48" fillId="0" borderId="0" xfId="0" applyFont="1" applyFill="1"/>
    <xf numFmtId="0" fontId="20" fillId="0" borderId="53" xfId="0" applyFont="1" applyBorder="1" applyAlignment="1">
      <alignment horizontal="left" vertical="center"/>
    </xf>
    <xf numFmtId="43" fontId="42" fillId="0" borderId="0" xfId="17" applyFont="1" applyAlignment="1">
      <alignment vertical="center"/>
    </xf>
    <xf numFmtId="172" fontId="42" fillId="0" borderId="0" xfId="0" applyNumberFormat="1" applyFont="1" applyAlignment="1">
      <alignment vertical="center"/>
    </xf>
    <xf numFmtId="41" fontId="22" fillId="2" borderId="15" xfId="0" applyNumberFormat="1" applyFont="1" applyFill="1" applyBorder="1" applyAlignment="1">
      <alignment horizontal="center" vertical="center" wrapText="1"/>
    </xf>
    <xf numFmtId="41" fontId="22" fillId="2" borderId="15" xfId="0" applyNumberFormat="1" applyFont="1" applyFill="1" applyBorder="1" applyAlignment="1">
      <alignment vertical="center" wrapText="1"/>
    </xf>
    <xf numFmtId="0" fontId="15" fillId="2" borderId="10" xfId="0" applyFont="1" applyFill="1" applyBorder="1" applyAlignment="1">
      <alignment horizontal="center" vertical="top" wrapText="1"/>
    </xf>
    <xf numFmtId="0" fontId="0" fillId="0" borderId="0" xfId="0" applyAlignment="1">
      <alignment horizontal="right" vertical="center"/>
    </xf>
    <xf numFmtId="0" fontId="29" fillId="0" borderId="26" xfId="18" applyFont="1" applyBorder="1" applyAlignment="1">
      <alignment horizontal="center" vertical="center" wrapText="1"/>
    </xf>
    <xf numFmtId="0" fontId="29" fillId="0" borderId="27" xfId="18" applyFont="1" applyFill="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26" xfId="18" applyFont="1" applyFill="1" applyBorder="1" applyAlignment="1">
      <alignment horizontal="center" vertical="center" wrapText="1"/>
    </xf>
    <xf numFmtId="0" fontId="64" fillId="0" borderId="26" xfId="18" applyFont="1" applyBorder="1" applyAlignment="1">
      <alignment horizontal="center" vertical="center" wrapText="1"/>
    </xf>
    <xf numFmtId="0" fontId="27" fillId="8" borderId="0" xfId="18" applyFont="1" applyFill="1" applyBorder="1" applyAlignment="1">
      <alignment horizontal="left" vertical="top"/>
    </xf>
    <xf numFmtId="0" fontId="22" fillId="2" borderId="10" xfId="0" applyNumberFormat="1" applyFont="1" applyFill="1" applyBorder="1" applyAlignment="1">
      <alignment horizontal="center" vertical="center"/>
    </xf>
    <xf numFmtId="0" fontId="22" fillId="5" borderId="20" xfId="0" applyFont="1" applyFill="1" applyBorder="1" applyAlignment="1">
      <alignment vertical="center" wrapText="1"/>
    </xf>
    <xf numFmtId="0" fontId="22" fillId="5" borderId="10" xfId="0" applyFont="1" applyFill="1" applyBorder="1" applyAlignment="1">
      <alignment vertical="center" wrapText="1"/>
    </xf>
    <xf numFmtId="0" fontId="22" fillId="5" borderId="1" xfId="0" applyFont="1" applyFill="1" applyBorder="1" applyAlignment="1">
      <alignment vertical="center" wrapText="1"/>
    </xf>
    <xf numFmtId="174" fontId="22" fillId="5" borderId="14" xfId="0" applyNumberFormat="1" applyFont="1" applyFill="1" applyBorder="1" applyAlignment="1">
      <alignment vertical="center"/>
    </xf>
    <xf numFmtId="174" fontId="22" fillId="5" borderId="33" xfId="0" applyNumberFormat="1" applyFont="1" applyFill="1" applyBorder="1" applyAlignment="1">
      <alignment vertical="center"/>
    </xf>
    <xf numFmtId="174" fontId="22" fillId="5" borderId="17" xfId="0" applyNumberFormat="1" applyFont="1" applyFill="1" applyBorder="1" applyAlignment="1">
      <alignment vertical="center"/>
    </xf>
    <xf numFmtId="174" fontId="22" fillId="5" borderId="19" xfId="0" applyNumberFormat="1" applyFont="1" applyFill="1" applyBorder="1" applyAlignment="1">
      <alignment vertical="center"/>
    </xf>
    <xf numFmtId="174" fontId="22" fillId="2" borderId="12" xfId="0" applyNumberFormat="1" applyFont="1" applyFill="1" applyBorder="1" applyAlignment="1">
      <alignment vertical="center"/>
    </xf>
    <xf numFmtId="174" fontId="22" fillId="2" borderId="11" xfId="0" applyNumberFormat="1" applyFont="1" applyFill="1" applyBorder="1" applyAlignment="1">
      <alignment vertical="center"/>
    </xf>
    <xf numFmtId="0" fontId="48" fillId="14" borderId="15" xfId="0" applyFont="1" applyFill="1" applyBorder="1" applyAlignment="1">
      <alignment horizontal="center" vertical="center" wrapText="1"/>
    </xf>
    <xf numFmtId="0" fontId="22" fillId="2" borderId="15" xfId="0" applyFont="1" applyFill="1" applyBorder="1" applyAlignment="1">
      <alignment horizontal="center" vertical="center" wrapText="1"/>
    </xf>
    <xf numFmtId="174" fontId="21" fillId="3" borderId="3" xfId="0" applyNumberFormat="1" applyFont="1" applyFill="1" applyBorder="1" applyAlignment="1">
      <alignment vertical="center"/>
    </xf>
    <xf numFmtId="10" fontId="32" fillId="0" borderId="26" xfId="0" applyNumberFormat="1" applyFont="1" applyFill="1" applyBorder="1" applyAlignment="1">
      <alignment horizontal="center" vertical="center" wrapText="1"/>
    </xf>
    <xf numFmtId="9" fontId="32" fillId="0" borderId="26" xfId="17" applyNumberFormat="1" applyFont="1" applyFill="1" applyBorder="1" applyAlignment="1">
      <alignment horizontal="center" vertical="center" wrapText="1"/>
    </xf>
    <xf numFmtId="4" fontId="32" fillId="0" borderId="26" xfId="0" applyNumberFormat="1" applyFont="1" applyFill="1" applyBorder="1" applyAlignment="1">
      <alignment horizontal="center" vertical="center" wrapText="1"/>
    </xf>
    <xf numFmtId="9" fontId="33" fillId="0" borderId="26" xfId="18" applyNumberFormat="1" applyFont="1" applyFill="1" applyBorder="1" applyAlignment="1">
      <alignment horizontal="center" vertical="center" wrapText="1"/>
    </xf>
    <xf numFmtId="43" fontId="32" fillId="0" borderId="26" xfId="0" applyNumberFormat="1" applyFont="1" applyFill="1" applyBorder="1" applyAlignment="1">
      <alignment horizontal="center" vertical="center" wrapText="1"/>
    </xf>
    <xf numFmtId="0" fontId="0" fillId="0" borderId="0" xfId="0" applyAlignment="1">
      <alignment vertical="center"/>
    </xf>
    <xf numFmtId="0" fontId="22" fillId="2" borderId="15" xfId="0" applyFont="1" applyFill="1" applyBorder="1" applyAlignment="1">
      <alignment horizontal="center" vertical="center"/>
    </xf>
    <xf numFmtId="0" fontId="22" fillId="5" borderId="15" xfId="0"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2" xfId="0" applyNumberFormat="1" applyFont="1" applyFill="1" applyBorder="1" applyAlignment="1">
      <alignment vertical="center"/>
    </xf>
    <xf numFmtId="41" fontId="22" fillId="5" borderId="33" xfId="0" applyNumberFormat="1" applyFont="1" applyFill="1" applyBorder="1" applyAlignment="1">
      <alignment vertical="center"/>
    </xf>
    <xf numFmtId="0" fontId="22" fillId="5" borderId="13" xfId="0" applyNumberFormat="1"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3" xfId="0" applyNumberFormat="1" applyFont="1" applyFill="1" applyBorder="1" applyAlignment="1">
      <alignment horizontal="center" vertical="center"/>
    </xf>
    <xf numFmtId="0" fontId="23" fillId="14" borderId="12" xfId="0" applyFont="1" applyFill="1" applyBorder="1" applyAlignment="1">
      <alignment vertical="center" wrapText="1"/>
    </xf>
    <xf numFmtId="0" fontId="22" fillId="5" borderId="12" xfId="0" applyFont="1" applyFill="1" applyBorder="1" applyAlignment="1">
      <alignment vertical="center" wrapText="1"/>
    </xf>
    <xf numFmtId="41" fontId="22" fillId="2" borderId="12" xfId="0" applyNumberFormat="1" applyFont="1" applyFill="1" applyBorder="1" applyAlignment="1">
      <alignment vertical="center"/>
    </xf>
    <xf numFmtId="41" fontId="22" fillId="5" borderId="33" xfId="0" applyNumberFormat="1" applyFont="1" applyFill="1" applyBorder="1" applyAlignment="1">
      <alignment vertical="center"/>
    </xf>
    <xf numFmtId="0" fontId="22" fillId="5" borderId="15" xfId="0" applyFont="1" applyFill="1" applyBorder="1" applyAlignment="1">
      <alignment horizontal="center" vertical="center"/>
    </xf>
    <xf numFmtId="0" fontId="22" fillId="5" borderId="13" xfId="0" applyNumberFormat="1"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2" xfId="0" applyFont="1" applyFill="1" applyBorder="1" applyAlignment="1">
      <alignment vertical="center" wrapText="1"/>
    </xf>
    <xf numFmtId="0" fontId="0" fillId="0" borderId="0" xfId="0" applyAlignment="1">
      <alignment vertical="center"/>
    </xf>
    <xf numFmtId="0" fontId="22" fillId="2" borderId="15" xfId="0"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5" borderId="19" xfId="0" applyNumberFormat="1" applyFont="1" applyFill="1" applyBorder="1" applyAlignment="1">
      <alignment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5" borderId="33" xfId="0" applyNumberFormat="1" applyFont="1" applyFill="1" applyBorder="1" applyAlignment="1">
      <alignment vertical="center"/>
    </xf>
    <xf numFmtId="41" fontId="22" fillId="2" borderId="15" xfId="0" applyNumberFormat="1"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20" xfId="0" applyFont="1" applyFill="1" applyBorder="1" applyAlignment="1">
      <alignment vertical="center"/>
    </xf>
    <xf numFmtId="0" fontId="22" fillId="5" borderId="16" xfId="0" applyNumberFormat="1" applyFont="1" applyFill="1" applyBorder="1" applyAlignment="1">
      <alignment horizontal="center" vertical="center"/>
    </xf>
    <xf numFmtId="0" fontId="22" fillId="5" borderId="13" xfId="0" applyNumberFormat="1"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32" fillId="0" borderId="26" xfId="0"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0" fontId="22" fillId="5" borderId="12" xfId="0" applyFont="1" applyFill="1" applyBorder="1" applyAlignment="1">
      <alignment vertical="center" wrapText="1"/>
    </xf>
    <xf numFmtId="0" fontId="22" fillId="5" borderId="11" xfId="0" applyFont="1" applyFill="1" applyBorder="1" applyAlignment="1">
      <alignment vertical="center" wrapText="1"/>
    </xf>
    <xf numFmtId="0" fontId="22" fillId="5" borderId="46" xfId="0" applyNumberFormat="1" applyFont="1" applyFill="1" applyBorder="1" applyAlignment="1">
      <alignment horizontal="center" vertical="center"/>
    </xf>
    <xf numFmtId="0" fontId="22" fillId="5" borderId="20" xfId="0" applyFont="1" applyFill="1" applyBorder="1" applyAlignment="1">
      <alignment vertical="center" wrapText="1"/>
    </xf>
    <xf numFmtId="0" fontId="22" fillId="5" borderId="34" xfId="0" applyNumberFormat="1" applyFont="1" applyFill="1" applyBorder="1" applyAlignment="1">
      <alignment horizontal="center" vertical="center"/>
    </xf>
    <xf numFmtId="41" fontId="22" fillId="5" borderId="22" xfId="0" applyNumberFormat="1" applyFont="1" applyFill="1" applyBorder="1" applyAlignment="1">
      <alignment vertical="center"/>
    </xf>
    <xf numFmtId="0" fontId="22" fillId="6" borderId="7" xfId="0" applyFont="1" applyFill="1" applyBorder="1" applyAlignment="1">
      <alignment horizontal="center" vertical="center" wrapText="1"/>
    </xf>
    <xf numFmtId="0" fontId="22" fillId="2" borderId="18" xfId="0" applyFont="1" applyFill="1" applyBorder="1" applyAlignment="1">
      <alignment horizontal="center" vertical="center" wrapText="1"/>
    </xf>
    <xf numFmtId="0" fontId="22" fillId="2" borderId="35" xfId="0" applyFont="1" applyFill="1" applyBorder="1" applyAlignment="1">
      <alignment horizontal="center" vertical="center" wrapText="1"/>
    </xf>
    <xf numFmtId="0" fontId="22" fillId="2" borderId="11" xfId="0" applyFont="1" applyFill="1" applyBorder="1" applyAlignment="1">
      <alignment horizontal="center" vertical="center" wrapText="1"/>
    </xf>
    <xf numFmtId="10" fontId="33" fillId="10" borderId="26" xfId="18" applyNumberFormat="1" applyFont="1" applyFill="1" applyBorder="1" applyAlignment="1">
      <alignment vertical="top" wrapText="1"/>
    </xf>
    <xf numFmtId="10" fontId="33" fillId="10" borderId="26" xfId="17" applyNumberFormat="1" applyFont="1" applyFill="1" applyBorder="1" applyAlignment="1">
      <alignment vertical="top" wrapText="1"/>
    </xf>
    <xf numFmtId="41" fontId="22" fillId="2" borderId="35" xfId="0" applyNumberFormat="1" applyFont="1" applyFill="1" applyBorder="1" applyAlignment="1">
      <alignment horizontal="center" vertical="center" wrapText="1"/>
    </xf>
    <xf numFmtId="0" fontId="22" fillId="5" borderId="35" xfId="0" applyFont="1" applyFill="1" applyBorder="1" applyAlignment="1">
      <alignment horizontal="center" vertical="center"/>
    </xf>
    <xf numFmtId="41" fontId="22" fillId="2" borderId="35" xfId="0" applyNumberFormat="1" applyFont="1" applyFill="1" applyBorder="1" applyAlignment="1">
      <alignment vertical="center" wrapText="1"/>
    </xf>
    <xf numFmtId="0" fontId="22" fillId="5" borderId="3" xfId="0" applyFont="1" applyFill="1" applyBorder="1" applyAlignment="1">
      <alignment vertical="center" wrapText="1"/>
    </xf>
    <xf numFmtId="0" fontId="22" fillId="5" borderId="24" xfId="0" applyNumberFormat="1" applyFont="1" applyFill="1" applyBorder="1" applyAlignment="1">
      <alignment horizontal="center" vertical="center"/>
    </xf>
    <xf numFmtId="174" fontId="22" fillId="5" borderId="6" xfId="0" applyNumberFormat="1" applyFont="1" applyFill="1" applyBorder="1" applyAlignment="1">
      <alignment vertical="center"/>
    </xf>
    <xf numFmtId="174" fontId="22" fillId="2" borderId="3" xfId="0" applyNumberFormat="1" applyFont="1" applyFill="1" applyBorder="1" applyAlignment="1">
      <alignment vertical="center"/>
    </xf>
    <xf numFmtId="41" fontId="22" fillId="2" borderId="7" xfId="0" applyNumberFormat="1" applyFont="1" applyFill="1" applyBorder="1" applyAlignment="1">
      <alignment horizontal="center" vertical="center"/>
    </xf>
    <xf numFmtId="0" fontId="22" fillId="5" borderId="7" xfId="0" applyFont="1" applyFill="1" applyBorder="1" applyAlignment="1">
      <alignment horizontal="center" vertical="center"/>
    </xf>
    <xf numFmtId="41" fontId="22" fillId="2" borderId="7" xfId="0" applyNumberFormat="1" applyFont="1" applyFill="1" applyBorder="1" applyAlignment="1">
      <alignment vertical="center" wrapText="1"/>
    </xf>
    <xf numFmtId="0" fontId="48" fillId="14" borderId="7" xfId="0" applyFont="1" applyFill="1" applyBorder="1" applyAlignment="1">
      <alignment horizontal="center" vertical="center" wrapText="1"/>
    </xf>
    <xf numFmtId="0" fontId="22" fillId="2" borderId="7"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5" borderId="3" xfId="0" applyFont="1" applyFill="1" applyBorder="1" applyAlignment="1">
      <alignment vertical="center"/>
    </xf>
    <xf numFmtId="41" fontId="22" fillId="2" borderId="7"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69" fillId="18" borderId="28" xfId="0" applyFont="1" applyFill="1" applyBorder="1" applyAlignment="1">
      <alignment horizontal="center" vertical="center" wrapText="1"/>
    </xf>
    <xf numFmtId="0" fontId="69" fillId="18" borderId="27" xfId="0" applyFont="1" applyFill="1" applyBorder="1" applyAlignment="1">
      <alignment horizontal="center" vertical="center" wrapText="1"/>
    </xf>
    <xf numFmtId="0" fontId="69" fillId="18" borderId="30" xfId="0" applyFont="1" applyFill="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7" fillId="0" borderId="27"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29" fillId="0" borderId="43" xfId="15" applyFont="1" applyBorder="1" applyAlignment="1">
      <alignment horizontal="center" vertical="center" wrapText="1"/>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69" fillId="18" borderId="37" xfId="0" applyFont="1" applyFill="1" applyBorder="1" applyAlignment="1">
      <alignment horizontal="center" vertical="center" wrapText="1"/>
    </xf>
    <xf numFmtId="0" fontId="69" fillId="18" borderId="36" xfId="0" applyFont="1" applyFill="1" applyBorder="1" applyAlignment="1">
      <alignment horizontal="center" vertical="center" wrapText="1"/>
    </xf>
    <xf numFmtId="0" fontId="69" fillId="18" borderId="16" xfId="0" applyFont="1" applyFill="1" applyBorder="1" applyAlignment="1">
      <alignment horizontal="center" vertical="center" wrapText="1"/>
    </xf>
    <xf numFmtId="0" fontId="70" fillId="19" borderId="30" xfId="0" applyFont="1" applyFill="1" applyBorder="1" applyAlignment="1" applyProtection="1">
      <alignment horizontal="center" vertical="center" wrapText="1"/>
      <protection locked="0"/>
    </xf>
    <xf numFmtId="0" fontId="70" fillId="19" borderId="28" xfId="0" applyFont="1" applyFill="1" applyBorder="1" applyAlignment="1" applyProtection="1">
      <alignment horizontal="center" vertical="center" wrapText="1"/>
      <protection locked="0"/>
    </xf>
    <xf numFmtId="0" fontId="70" fillId="19" borderId="27" xfId="0" applyFont="1" applyFill="1" applyBorder="1" applyAlignment="1" applyProtection="1">
      <alignment horizontal="center" vertical="center" wrapText="1"/>
      <protection locked="0"/>
    </xf>
    <xf numFmtId="0" fontId="69" fillId="19" borderId="29" xfId="0" applyFont="1" applyFill="1" applyBorder="1" applyAlignment="1" applyProtection="1">
      <alignment horizontal="center" vertical="center" wrapText="1"/>
      <protection locked="0"/>
    </xf>
    <xf numFmtId="0" fontId="69" fillId="19" borderId="31" xfId="0" applyFont="1" applyFill="1" applyBorder="1" applyAlignment="1" applyProtection="1">
      <alignment horizontal="center" vertical="center" wrapText="1"/>
      <protection locked="0"/>
    </xf>
    <xf numFmtId="0" fontId="69" fillId="19" borderId="42" xfId="0" applyFont="1" applyFill="1" applyBorder="1" applyAlignment="1" applyProtection="1">
      <alignment horizontal="center" vertical="center" wrapText="1"/>
      <protection locked="0"/>
    </xf>
    <xf numFmtId="0" fontId="69" fillId="19" borderId="43" xfId="0" applyFont="1" applyFill="1" applyBorder="1" applyAlignment="1" applyProtection="1">
      <alignment horizontal="center" vertical="center" wrapText="1"/>
      <protection locked="0"/>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7" xfId="18" applyFont="1" applyBorder="1" applyAlignment="1">
      <alignment horizontal="center" vertical="center" wrapText="1"/>
    </xf>
    <xf numFmtId="0" fontId="29" fillId="0" borderId="26" xfId="18" applyFont="1" applyBorder="1" applyAlignment="1">
      <alignment horizontal="center" vertical="center" wrapText="1"/>
    </xf>
    <xf numFmtId="0" fontId="66" fillId="0" borderId="26" xfId="0" applyFont="1" applyBorder="1" applyAlignment="1">
      <alignment horizontal="center" vertical="center" wrapText="1"/>
    </xf>
    <xf numFmtId="0" fontId="66" fillId="0" borderId="30" xfId="0" applyFont="1" applyBorder="1" applyAlignment="1">
      <alignment horizontal="center" vertical="center" wrapText="1"/>
    </xf>
    <xf numFmtId="0" fontId="66" fillId="0" borderId="28" xfId="0" applyFont="1" applyBorder="1" applyAlignment="1">
      <alignment horizontal="center" vertical="center" wrapText="1"/>
    </xf>
    <xf numFmtId="0" fontId="66" fillId="0" borderId="27" xfId="0" applyFont="1" applyBorder="1" applyAlignment="1">
      <alignment horizontal="center" vertical="center" wrapText="1"/>
    </xf>
    <xf numFmtId="0" fontId="65" fillId="0" borderId="30" xfId="18" applyFont="1" applyFill="1" applyBorder="1" applyAlignment="1">
      <alignment horizontal="center" vertical="center" wrapText="1"/>
    </xf>
    <xf numFmtId="0" fontId="65" fillId="0" borderId="28" xfId="18" applyFont="1" applyFill="1" applyBorder="1" applyAlignment="1">
      <alignment horizontal="center" vertical="center" wrapText="1"/>
    </xf>
    <xf numFmtId="0" fontId="65" fillId="0" borderId="27" xfId="18" applyFont="1" applyFill="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41" fillId="0" borderId="26" xfId="0" applyFont="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7"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58" fillId="0" borderId="0" xfId="18" applyFont="1" applyAlignment="1">
      <alignment horizontal="left" vertical="center" wrapText="1"/>
    </xf>
    <xf numFmtId="0" fontId="27" fillId="8" borderId="13" xfId="18"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27" fillId="9" borderId="13" xfId="15" applyFont="1" applyFill="1" applyBorder="1" applyAlignment="1" applyProtection="1">
      <alignment horizontal="left" vertical="top" wrapText="1"/>
      <protection locked="0"/>
    </xf>
    <xf numFmtId="0" fontId="27" fillId="0" borderId="30" xfId="15" applyFont="1" applyBorder="1" applyAlignment="1">
      <alignment horizontal="center" vertical="center" wrapText="1"/>
    </xf>
    <xf numFmtId="0" fontId="27" fillId="0" borderId="28" xfId="15" applyFont="1" applyBorder="1" applyAlignment="1">
      <alignment horizontal="center" vertical="center" wrapText="1"/>
    </xf>
    <xf numFmtId="0" fontId="27" fillId="0" borderId="27" xfId="15" applyFont="1" applyBorder="1" applyAlignment="1">
      <alignment horizontal="center" vertical="center" wrapText="1"/>
    </xf>
    <xf numFmtId="0" fontId="64" fillId="0" borderId="26" xfId="18" applyFont="1" applyBorder="1" applyAlignment="1">
      <alignment horizontal="center" vertical="center" wrapText="1"/>
    </xf>
    <xf numFmtId="0" fontId="62" fillId="0" borderId="26"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59"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59" fillId="0" borderId="0" xfId="15" applyFont="1" applyFill="1" applyBorder="1" applyAlignment="1">
      <alignment horizontal="center" vertical="top" wrapText="1"/>
    </xf>
    <xf numFmtId="0" fontId="71" fillId="0" borderId="30" xfId="0" applyFont="1" applyBorder="1" applyAlignment="1">
      <alignment horizontal="center" vertical="center" wrapText="1"/>
    </xf>
    <xf numFmtId="0" fontId="71" fillId="0" borderId="28" xfId="0" applyFont="1" applyBorder="1" applyAlignment="1">
      <alignment horizontal="center" vertical="center" wrapText="1"/>
    </xf>
    <xf numFmtId="0" fontId="71"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38</c:v>
                </c:pt>
                <c:pt idx="15">
                  <c:v>0</c:v>
                </c:pt>
                <c:pt idx="16">
                  <c:v>0</c:v>
                </c:pt>
              </c:numCache>
            </c:numRef>
          </c:val>
          <c:extLst xmlns:c16r2="http://schemas.microsoft.com/office/drawing/2015/06/chart">
            <c:ext xmlns:c16="http://schemas.microsoft.com/office/drawing/2014/chart" uri="{C3380CC4-5D6E-409C-BE32-E72D297353CC}">
              <c16:uniqueId val="{00000000-64CD-499C-96B1-8398CB4ED2BA}"/>
            </c:ext>
          </c:extLst>
        </c:ser>
        <c:dLbls>
          <c:showLegendKey val="0"/>
          <c:showVal val="0"/>
          <c:showCatName val="0"/>
          <c:showSerName val="0"/>
          <c:showPercent val="0"/>
          <c:showBubbleSize val="0"/>
        </c:dLbls>
        <c:gapWidth val="150"/>
        <c:shape val="box"/>
        <c:axId val="73802112"/>
        <c:axId val="73803648"/>
        <c:axId val="0"/>
      </c:bar3DChart>
      <c:catAx>
        <c:axId val="73802112"/>
        <c:scaling>
          <c:orientation val="minMax"/>
        </c:scaling>
        <c:delete val="0"/>
        <c:axPos val="b"/>
        <c:numFmt formatCode="General" sourceLinked="0"/>
        <c:majorTickMark val="none"/>
        <c:minorTickMark val="none"/>
        <c:tickLblPos val="nextTo"/>
        <c:txPr>
          <a:bodyPr/>
          <a:lstStyle/>
          <a:p>
            <a:pPr>
              <a:defRPr lang="es-HN"/>
            </a:pPr>
            <a:endParaRPr lang="es-HN"/>
          </a:p>
        </c:txPr>
        <c:crossAx val="73803648"/>
        <c:crosses val="autoZero"/>
        <c:auto val="1"/>
        <c:lblAlgn val="ctr"/>
        <c:lblOffset val="100"/>
        <c:noMultiLvlLbl val="0"/>
      </c:catAx>
      <c:valAx>
        <c:axId val="7380364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7380211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12</c:v>
                </c:pt>
                <c:pt idx="7">
                  <c:v>0</c:v>
                </c:pt>
                <c:pt idx="8">
                  <c:v>0</c:v>
                </c:pt>
                <c:pt idx="9">
                  <c:v>0</c:v>
                </c:pt>
              </c:numCache>
            </c:numRef>
          </c:val>
          <c:extLst xmlns:c16r2="http://schemas.microsoft.com/office/drawing/2015/06/chart">
            <c:ext xmlns:c16="http://schemas.microsoft.com/office/drawing/2014/chart" uri="{C3380CC4-5D6E-409C-BE32-E72D297353CC}">
              <c16:uniqueId val="{00000000-B83E-40D0-A548-A3CA28E2CD9A}"/>
            </c:ext>
          </c:extLst>
        </c:ser>
        <c:dLbls>
          <c:showLegendKey val="0"/>
          <c:showVal val="0"/>
          <c:showCatName val="0"/>
          <c:showSerName val="0"/>
          <c:showPercent val="0"/>
          <c:showBubbleSize val="0"/>
        </c:dLbls>
        <c:gapWidth val="150"/>
        <c:shape val="box"/>
        <c:axId val="85655936"/>
        <c:axId val="85657472"/>
        <c:axId val="0"/>
      </c:bar3DChart>
      <c:catAx>
        <c:axId val="85655936"/>
        <c:scaling>
          <c:orientation val="minMax"/>
        </c:scaling>
        <c:delete val="0"/>
        <c:axPos val="b"/>
        <c:numFmt formatCode="General" sourceLinked="0"/>
        <c:majorTickMark val="none"/>
        <c:minorTickMark val="none"/>
        <c:tickLblPos val="nextTo"/>
        <c:txPr>
          <a:bodyPr/>
          <a:lstStyle/>
          <a:p>
            <a:pPr>
              <a:defRPr lang="es-HN"/>
            </a:pPr>
            <a:endParaRPr lang="es-HN"/>
          </a:p>
        </c:txPr>
        <c:crossAx val="85657472"/>
        <c:crosses val="autoZero"/>
        <c:auto val="1"/>
        <c:lblAlgn val="ctr"/>
        <c:lblOffset val="100"/>
        <c:noMultiLvlLbl val="0"/>
      </c:catAx>
      <c:valAx>
        <c:axId val="85657472"/>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5655936"/>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336"/>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15</c:v>
                </c:pt>
                <c:pt idx="4">
                  <c:v>0</c:v>
                </c:pt>
                <c:pt idx="5">
                  <c:v>0</c:v>
                </c:pt>
                <c:pt idx="6">
                  <c:v>0</c:v>
                </c:pt>
                <c:pt idx="7">
                  <c:v>0</c:v>
                </c:pt>
                <c:pt idx="8">
                  <c:v>0</c:v>
                </c:pt>
                <c:pt idx="9">
                  <c:v>0</c:v>
                </c:pt>
                <c:pt idx="10">
                  <c:v>0</c:v>
                </c:pt>
                <c:pt idx="11">
                  <c:v>0</c:v>
                </c:pt>
                <c:pt idx="12">
                  <c:v>0</c:v>
                </c:pt>
                <c:pt idx="13">
                  <c:v>15</c:v>
                </c:pt>
                <c:pt idx="14">
                  <c:v>0</c:v>
                </c:pt>
                <c:pt idx="15">
                  <c:v>15</c:v>
                </c:pt>
                <c:pt idx="16">
                  <c:v>0</c:v>
                </c:pt>
              </c:numCache>
            </c:numRef>
          </c:val>
          <c:extLst xmlns:c16r2="http://schemas.microsoft.com/office/drawing/2015/06/chart">
            <c:ext xmlns:c16="http://schemas.microsoft.com/office/drawing/2014/chart" uri="{C3380CC4-5D6E-409C-BE32-E72D297353CC}">
              <c16:uniqueId val="{00000000-0FFF-44EE-97B6-9872FB559AAE}"/>
            </c:ext>
          </c:extLst>
        </c:ser>
        <c:dLbls>
          <c:showLegendKey val="0"/>
          <c:showVal val="0"/>
          <c:showCatName val="0"/>
          <c:showSerName val="0"/>
          <c:showPercent val="0"/>
          <c:showBubbleSize val="0"/>
        </c:dLbls>
        <c:gapWidth val="150"/>
        <c:shape val="box"/>
        <c:axId val="85700992"/>
        <c:axId val="85702528"/>
        <c:axId val="0"/>
      </c:bar3DChart>
      <c:catAx>
        <c:axId val="85700992"/>
        <c:scaling>
          <c:orientation val="minMax"/>
        </c:scaling>
        <c:delete val="0"/>
        <c:axPos val="b"/>
        <c:numFmt formatCode="General" sourceLinked="0"/>
        <c:majorTickMark val="none"/>
        <c:minorTickMark val="none"/>
        <c:tickLblPos val="nextTo"/>
        <c:txPr>
          <a:bodyPr/>
          <a:lstStyle/>
          <a:p>
            <a:pPr>
              <a:defRPr lang="es-HN"/>
            </a:pPr>
            <a:endParaRPr lang="es-HN"/>
          </a:p>
        </c:txPr>
        <c:crossAx val="85702528"/>
        <c:crosses val="autoZero"/>
        <c:auto val="1"/>
        <c:lblAlgn val="ctr"/>
        <c:lblOffset val="100"/>
        <c:noMultiLvlLbl val="0"/>
      </c:catAx>
      <c:valAx>
        <c:axId val="85702528"/>
        <c:scaling>
          <c:orientation val="minMax"/>
        </c:scaling>
        <c:delete val="0"/>
        <c:axPos val="l"/>
        <c:majorGridlines/>
        <c:title>
          <c:tx>
            <c:rich>
              <a:bodyPr/>
              <a:lstStyle/>
              <a:p>
                <a:pPr>
                  <a:defRPr lang="es-HN"/>
                </a:pPr>
                <a:r>
                  <a:rPr lang="es-HN"/>
                  <a:t>Cantidad</a:t>
                </a:r>
              </a:p>
            </c:rich>
          </c:tx>
          <c:layout/>
          <c:overlay val="0"/>
        </c:title>
        <c:numFmt formatCode="_ * #,##0_ ;_ * \-#,##0_ ;_ * &quot;-&quot;??_ ;_ @_ " sourceLinked="1"/>
        <c:majorTickMark val="none"/>
        <c:minorTickMark val="none"/>
        <c:tickLblPos val="nextTo"/>
        <c:txPr>
          <a:bodyPr/>
          <a:lstStyle/>
          <a:p>
            <a:pPr>
              <a:defRPr lang="es-HN"/>
            </a:pPr>
            <a:endParaRPr lang="es-HN"/>
          </a:p>
        </c:txPr>
        <c:crossAx val="85700992"/>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167" l="0.70000000000000062" r="0.70000000000000062" t="0.75000000000000167"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a:extLst>
            <a:ext uri="{FF2B5EF4-FFF2-40B4-BE49-F238E27FC236}">
              <a16:creationId xmlns=""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a:extLst>
            <a:ext uri="{FF2B5EF4-FFF2-40B4-BE49-F238E27FC236}">
              <a16:creationId xmlns=""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11</xdr:row>
      <xdr:rowOff>186323</xdr:rowOff>
    </xdr:to>
    <xdr:pic>
      <xdr:nvPicPr>
        <xdr:cNvPr id="2" name="1 Imagen">
          <a:extLst>
            <a:ext uri="{FF2B5EF4-FFF2-40B4-BE49-F238E27FC236}">
              <a16:creationId xmlns=""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a:extLst>
            <a:ext uri="{FF2B5EF4-FFF2-40B4-BE49-F238E27FC236}">
              <a16:creationId xmlns="" xmlns:a16="http://schemas.microsoft.com/office/drawing/2014/main" id="{00000000-0008-0000-0A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a:extLst>
            <a:ext uri="{FF2B5EF4-FFF2-40B4-BE49-F238E27FC236}">
              <a16:creationId xmlns=""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a:extLst>
            <a:ext uri="{FF2B5EF4-FFF2-40B4-BE49-F238E27FC236}">
              <a16:creationId xmlns=""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a:extLst>
            <a:ext uri="{FF2B5EF4-FFF2-40B4-BE49-F238E27FC236}">
              <a16:creationId xmlns=""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a:extLst>
            <a:ext uri="{FF2B5EF4-FFF2-40B4-BE49-F238E27FC236}">
              <a16:creationId xmlns=""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a:extLst>
            <a:ext uri="{FF2B5EF4-FFF2-40B4-BE49-F238E27FC236}">
              <a16:creationId xmlns=""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a:extLst>
            <a:ext uri="{FF2B5EF4-FFF2-40B4-BE49-F238E27FC236}">
              <a16:creationId xmlns=""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9</xdr:col>
      <xdr:colOff>3202225</xdr:colOff>
      <xdr:row>9</xdr:row>
      <xdr:rowOff>122084</xdr:rowOff>
    </xdr:to>
    <xdr:pic>
      <xdr:nvPicPr>
        <xdr:cNvPr id="2" name="1 Imagen">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a:extLst>
            <a:ext uri="{FF2B5EF4-FFF2-40B4-BE49-F238E27FC236}">
              <a16:creationId xmlns=""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2" t="s">
        <v>0</v>
      </c>
      <c r="C2" s="32"/>
      <c r="D2" s="32"/>
      <c r="E2" s="32"/>
      <c r="F2" s="32"/>
      <c r="G2" s="32"/>
      <c r="H2" s="32"/>
      <c r="I2" s="32"/>
      <c r="J2" s="32"/>
      <c r="K2" s="32"/>
      <c r="L2" s="32"/>
      <c r="M2" s="32"/>
      <c r="N2" s="32"/>
      <c r="O2" s="32"/>
      <c r="P2" s="32"/>
      <c r="Q2" s="32"/>
      <c r="R2" s="32"/>
      <c r="S2" s="32"/>
      <c r="T2" s="592"/>
      <c r="U2" s="592"/>
      <c r="V2" s="592"/>
      <c r="W2" s="592"/>
      <c r="X2" s="592"/>
      <c r="Y2" s="592"/>
      <c r="Z2" s="592"/>
      <c r="AA2" s="592"/>
      <c r="AB2" s="592"/>
      <c r="AC2" s="592" t="s">
        <v>1</v>
      </c>
      <c r="AD2" s="592"/>
      <c r="AE2" s="592"/>
      <c r="AF2" s="592"/>
      <c r="AG2" s="592"/>
      <c r="AH2" s="592"/>
      <c r="AI2" s="592"/>
      <c r="AJ2" s="592"/>
    </row>
    <row r="3" spans="2:36" ht="16.5" customHeight="1" x14ac:dyDescent="0.25">
      <c r="B3" s="32" t="s">
        <v>2</v>
      </c>
      <c r="C3" s="32"/>
      <c r="D3" s="32"/>
      <c r="E3" s="32"/>
      <c r="F3" s="32"/>
      <c r="G3" s="32"/>
      <c r="H3" s="32"/>
      <c r="I3" s="32"/>
      <c r="J3" s="32"/>
      <c r="K3" s="32"/>
      <c r="L3" s="32"/>
      <c r="M3" s="32"/>
      <c r="N3" s="32"/>
      <c r="O3" s="32"/>
      <c r="P3" s="32"/>
      <c r="Q3" s="32"/>
      <c r="R3" s="32"/>
      <c r="S3" s="32"/>
      <c r="T3" s="592"/>
      <c r="U3" s="592"/>
      <c r="V3" s="592"/>
      <c r="W3" s="592"/>
      <c r="X3" s="592"/>
      <c r="Y3" s="592"/>
      <c r="Z3" s="592"/>
      <c r="AA3" s="592"/>
      <c r="AB3" s="592"/>
      <c r="AC3" s="592" t="s">
        <v>2</v>
      </c>
      <c r="AD3" s="592"/>
      <c r="AE3" s="592"/>
      <c r="AF3" s="592"/>
      <c r="AG3" s="592"/>
      <c r="AH3" s="592"/>
      <c r="AI3" s="592"/>
      <c r="AJ3" s="592"/>
    </row>
    <row r="4" spans="2:36" ht="12.75" customHeight="1" x14ac:dyDescent="0.25">
      <c r="B4" s="32" t="s">
        <v>3</v>
      </c>
      <c r="C4" s="32"/>
      <c r="D4" s="32"/>
      <c r="E4" s="32"/>
      <c r="F4" s="32"/>
      <c r="G4" s="32"/>
      <c r="H4" s="32"/>
      <c r="I4" s="32"/>
      <c r="J4" s="32"/>
      <c r="K4" s="32"/>
      <c r="L4" s="32"/>
      <c r="M4" s="32"/>
      <c r="N4" s="32"/>
      <c r="O4" s="32"/>
      <c r="P4" s="32"/>
      <c r="Q4" s="32"/>
      <c r="R4" s="32"/>
      <c r="S4" s="32"/>
      <c r="T4" s="592"/>
      <c r="U4" s="592"/>
      <c r="V4" s="592"/>
      <c r="W4" s="592"/>
      <c r="X4" s="592"/>
      <c r="Y4" s="592"/>
      <c r="Z4" s="592"/>
      <c r="AA4" s="592"/>
      <c r="AB4" s="592"/>
      <c r="AC4" s="592" t="s">
        <v>3</v>
      </c>
      <c r="AD4" s="592"/>
      <c r="AE4" s="592"/>
      <c r="AF4" s="592"/>
      <c r="AG4" s="592"/>
      <c r="AH4" s="592"/>
      <c r="AI4" s="592"/>
      <c r="AJ4" s="592"/>
    </row>
    <row r="5" spans="2:36" ht="15.75" x14ac:dyDescent="0.25">
      <c r="B5" s="2"/>
      <c r="C5" s="2"/>
      <c r="D5" s="2"/>
    </row>
    <row r="6" spans="2:36" ht="16.5" thickBot="1" x14ac:dyDescent="0.3">
      <c r="B6" s="2"/>
      <c r="C6" s="2"/>
      <c r="D6" s="2"/>
    </row>
    <row r="7" spans="2:36" ht="75.75" customHeight="1" x14ac:dyDescent="0.25">
      <c r="B7" s="587" t="s">
        <v>4</v>
      </c>
      <c r="C7" s="587" t="s">
        <v>5</v>
      </c>
      <c r="D7" s="587" t="s">
        <v>6</v>
      </c>
      <c r="E7" s="589" t="s">
        <v>7</v>
      </c>
      <c r="F7" s="587" t="s">
        <v>8</v>
      </c>
      <c r="G7" s="589" t="s">
        <v>9</v>
      </c>
      <c r="H7" s="591" t="s">
        <v>10</v>
      </c>
      <c r="I7" s="591" t="s">
        <v>11</v>
      </c>
      <c r="J7" s="591" t="s">
        <v>12</v>
      </c>
      <c r="K7" s="591"/>
      <c r="L7" s="591" t="s">
        <v>13</v>
      </c>
      <c r="M7" s="591"/>
      <c r="N7" s="591"/>
      <c r="O7" s="591"/>
      <c r="P7" s="591"/>
      <c r="Q7" s="591"/>
      <c r="R7" s="591"/>
      <c r="S7" s="591"/>
      <c r="T7" s="587" t="s">
        <v>14</v>
      </c>
      <c r="U7" s="591" t="s">
        <v>15</v>
      </c>
      <c r="V7" s="591" t="s">
        <v>16</v>
      </c>
      <c r="W7" s="591"/>
      <c r="X7" s="591" t="s">
        <v>17</v>
      </c>
      <c r="Y7" s="591" t="s">
        <v>18</v>
      </c>
      <c r="Z7" s="591"/>
      <c r="AA7" s="591" t="s">
        <v>19</v>
      </c>
      <c r="AB7" s="591" t="s">
        <v>20</v>
      </c>
      <c r="AC7" s="593" t="s">
        <v>21</v>
      </c>
      <c r="AD7" s="593"/>
      <c r="AE7" s="593"/>
      <c r="AF7" s="593"/>
      <c r="AG7" s="591" t="s">
        <v>22</v>
      </c>
      <c r="AH7" s="591" t="s">
        <v>23</v>
      </c>
      <c r="AI7" s="591" t="s">
        <v>24</v>
      </c>
      <c r="AJ7" s="591" t="s">
        <v>25</v>
      </c>
    </row>
    <row r="8" spans="2:36" ht="15.75" customHeight="1" x14ac:dyDescent="0.25">
      <c r="B8" s="588"/>
      <c r="C8" s="588"/>
      <c r="D8" s="588"/>
      <c r="E8" s="590"/>
      <c r="F8" s="588"/>
      <c r="G8" s="590"/>
      <c r="H8" s="586"/>
      <c r="I8" s="586"/>
      <c r="J8" s="586" t="s">
        <v>26</v>
      </c>
      <c r="K8" s="586" t="s">
        <v>27</v>
      </c>
      <c r="L8" s="594" t="s">
        <v>28</v>
      </c>
      <c r="M8" s="594"/>
      <c r="N8" s="594" t="s">
        <v>29</v>
      </c>
      <c r="O8" s="594"/>
      <c r="P8" s="594" t="s">
        <v>30</v>
      </c>
      <c r="Q8" s="594"/>
      <c r="R8" s="594" t="s">
        <v>31</v>
      </c>
      <c r="S8" s="594"/>
      <c r="T8" s="588"/>
      <c r="U8" s="586"/>
      <c r="V8" s="586" t="s">
        <v>32</v>
      </c>
      <c r="W8" s="586" t="s">
        <v>33</v>
      </c>
      <c r="X8" s="586"/>
      <c r="Y8" s="586" t="s">
        <v>32</v>
      </c>
      <c r="Z8" s="586" t="s">
        <v>33</v>
      </c>
      <c r="AA8" s="586"/>
      <c r="AB8" s="586"/>
      <c r="AC8" s="14" t="s">
        <v>28</v>
      </c>
      <c r="AD8" s="14" t="s">
        <v>29</v>
      </c>
      <c r="AE8" s="14" t="s">
        <v>30</v>
      </c>
      <c r="AF8" s="14" t="s">
        <v>31</v>
      </c>
      <c r="AG8" s="586"/>
      <c r="AH8" s="586"/>
      <c r="AI8" s="586"/>
      <c r="AJ8" s="586"/>
    </row>
    <row r="9" spans="2:36" ht="78.75" x14ac:dyDescent="0.25">
      <c r="B9" s="588"/>
      <c r="C9" s="588"/>
      <c r="D9" s="588"/>
      <c r="E9" s="590"/>
      <c r="F9" s="588"/>
      <c r="G9" s="590"/>
      <c r="H9" s="586"/>
      <c r="I9" s="586"/>
      <c r="J9" s="586"/>
      <c r="K9" s="586"/>
      <c r="L9" s="489" t="s">
        <v>34</v>
      </c>
      <c r="M9" s="489" t="s">
        <v>35</v>
      </c>
      <c r="N9" s="489" t="s">
        <v>34</v>
      </c>
      <c r="O9" s="489" t="s">
        <v>35</v>
      </c>
      <c r="P9" s="489" t="s">
        <v>34</v>
      </c>
      <c r="Q9" s="489" t="s">
        <v>35</v>
      </c>
      <c r="R9" s="489" t="s">
        <v>34</v>
      </c>
      <c r="S9" s="489" t="s">
        <v>35</v>
      </c>
      <c r="T9" s="588"/>
      <c r="U9" s="586"/>
      <c r="V9" s="586"/>
      <c r="W9" s="586"/>
      <c r="X9" s="586"/>
      <c r="Y9" s="586"/>
      <c r="Z9" s="586"/>
      <c r="AA9" s="586"/>
      <c r="AB9" s="586"/>
      <c r="AC9" s="14" t="s">
        <v>36</v>
      </c>
      <c r="AD9" s="14" t="s">
        <v>36</v>
      </c>
      <c r="AE9" s="14" t="s">
        <v>36</v>
      </c>
      <c r="AF9" s="14" t="s">
        <v>36</v>
      </c>
      <c r="AG9" s="586"/>
      <c r="AH9" s="586"/>
      <c r="AI9" s="586"/>
      <c r="AJ9" s="586"/>
    </row>
    <row r="10" spans="2:36" ht="136.5" customHeight="1" x14ac:dyDescent="0.25">
      <c r="B10" s="38"/>
      <c r="C10" s="38"/>
      <c r="D10" s="38"/>
      <c r="E10" s="39"/>
      <c r="F10" s="40" t="s">
        <v>37</v>
      </c>
      <c r="G10" s="39" t="s">
        <v>38</v>
      </c>
      <c r="H10" s="41"/>
      <c r="I10" s="42"/>
      <c r="J10" s="43"/>
      <c r="K10" s="44"/>
      <c r="L10" s="45"/>
      <c r="M10" s="34"/>
      <c r="N10" s="45"/>
      <c r="O10" s="34"/>
      <c r="P10" s="45"/>
      <c r="Q10" s="34"/>
      <c r="R10" s="45"/>
      <c r="S10" s="34"/>
      <c r="T10" s="33"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8"/>
      <c r="C11" s="38"/>
      <c r="D11" s="38"/>
      <c r="E11" s="39"/>
      <c r="F11" s="39" t="s">
        <v>39</v>
      </c>
      <c r="G11" s="39"/>
      <c r="H11" s="41"/>
      <c r="I11" s="42"/>
      <c r="J11" s="43"/>
      <c r="K11" s="44"/>
      <c r="L11" s="45"/>
      <c r="M11" s="34"/>
      <c r="N11" s="45"/>
      <c r="O11" s="34"/>
      <c r="P11" s="45"/>
      <c r="Q11" s="34"/>
      <c r="R11" s="45"/>
      <c r="S11" s="34"/>
      <c r="T11" s="33"/>
      <c r="U11" s="23"/>
      <c r="V11" s="24"/>
      <c r="W11" s="23"/>
      <c r="X11" s="23"/>
      <c r="Y11" s="24"/>
      <c r="Z11" s="23"/>
      <c r="AA11" s="23"/>
      <c r="AB11" s="23"/>
      <c r="AC11" s="23"/>
      <c r="AD11" s="23"/>
      <c r="AE11" s="23"/>
      <c r="AF11" s="23"/>
      <c r="AG11" s="23"/>
      <c r="AH11" s="23"/>
      <c r="AI11" s="20"/>
      <c r="AJ11" s="20"/>
    </row>
    <row r="12" spans="2:36" ht="136.5" customHeight="1" x14ac:dyDescent="0.25">
      <c r="B12" s="38"/>
      <c r="C12" s="38"/>
      <c r="D12" s="38"/>
      <c r="E12" s="39"/>
      <c r="F12" s="39" t="s">
        <v>40</v>
      </c>
      <c r="G12" s="39"/>
      <c r="H12" s="41"/>
      <c r="I12" s="42"/>
      <c r="J12" s="43"/>
      <c r="K12" s="44"/>
      <c r="L12" s="45"/>
      <c r="M12" s="34"/>
      <c r="N12" s="45"/>
      <c r="O12" s="34"/>
      <c r="P12" s="45"/>
      <c r="Q12" s="34"/>
      <c r="R12" s="45"/>
      <c r="S12" s="34"/>
      <c r="T12" s="33"/>
      <c r="U12" s="23"/>
      <c r="V12" s="24"/>
      <c r="W12" s="23"/>
      <c r="X12" s="23"/>
      <c r="Y12" s="24"/>
      <c r="Z12" s="23"/>
      <c r="AA12" s="23"/>
      <c r="AB12" s="23"/>
      <c r="AC12" s="23"/>
      <c r="AD12" s="23"/>
      <c r="AE12" s="23"/>
      <c r="AF12" s="23"/>
      <c r="AG12" s="23"/>
      <c r="AH12" s="23"/>
      <c r="AI12" s="20"/>
      <c r="AJ12" s="20"/>
    </row>
    <row r="13" spans="2:36" ht="136.5" customHeight="1" x14ac:dyDescent="0.25">
      <c r="B13" s="38"/>
      <c r="C13" s="38"/>
      <c r="D13" s="38"/>
      <c r="E13" s="39"/>
      <c r="F13" s="39" t="s">
        <v>40</v>
      </c>
      <c r="G13" s="39"/>
      <c r="H13" s="41"/>
      <c r="I13" s="42"/>
      <c r="J13" s="43"/>
      <c r="K13" s="44"/>
      <c r="L13" s="45"/>
      <c r="M13" s="34"/>
      <c r="N13" s="45"/>
      <c r="O13" s="34"/>
      <c r="P13" s="45"/>
      <c r="Q13" s="34"/>
      <c r="R13" s="45"/>
      <c r="S13" s="34"/>
      <c r="T13" s="33"/>
      <c r="U13" s="23"/>
      <c r="V13" s="24"/>
      <c r="W13" s="23"/>
      <c r="X13" s="23"/>
      <c r="Y13" s="24"/>
      <c r="Z13" s="23"/>
      <c r="AA13" s="23"/>
      <c r="AB13" s="23"/>
      <c r="AC13" s="23"/>
      <c r="AD13" s="23"/>
      <c r="AE13" s="23"/>
      <c r="AF13" s="23"/>
      <c r="AG13" s="23"/>
      <c r="AH13" s="23"/>
      <c r="AI13" s="20"/>
      <c r="AJ13" s="20"/>
    </row>
    <row r="14" spans="2:36" ht="136.5" customHeight="1" x14ac:dyDescent="0.25">
      <c r="B14" s="38"/>
      <c r="C14" s="38"/>
      <c r="D14" s="38"/>
      <c r="E14" s="39"/>
      <c r="F14" s="39" t="s">
        <v>40</v>
      </c>
      <c r="G14" s="39"/>
      <c r="H14" s="41"/>
      <c r="I14" s="42"/>
      <c r="J14" s="43"/>
      <c r="K14" s="44"/>
      <c r="L14" s="45"/>
      <c r="M14" s="45"/>
      <c r="N14" s="45"/>
      <c r="O14" s="45"/>
      <c r="P14" s="45"/>
      <c r="Q14" s="45"/>
      <c r="R14" s="45"/>
      <c r="S14" s="46"/>
      <c r="T14" s="33"/>
      <c r="U14" s="23"/>
      <c r="V14" s="23"/>
      <c r="W14" s="23"/>
      <c r="X14" s="23"/>
      <c r="Y14" s="23"/>
      <c r="Z14" s="23"/>
      <c r="AA14" s="23"/>
      <c r="AB14" s="23"/>
      <c r="AC14" s="23"/>
      <c r="AD14" s="23"/>
      <c r="AE14" s="23"/>
      <c r="AF14" s="23"/>
      <c r="AG14" s="23"/>
      <c r="AH14" s="23"/>
      <c r="AI14" s="20"/>
      <c r="AJ14" s="20"/>
    </row>
    <row r="15" spans="2:36" ht="136.5" customHeight="1" x14ac:dyDescent="0.25">
      <c r="B15" s="38"/>
      <c r="C15" s="38"/>
      <c r="D15" s="38"/>
      <c r="E15" s="39"/>
      <c r="F15" s="39" t="s">
        <v>41</v>
      </c>
      <c r="G15" s="39"/>
      <c r="H15" s="41"/>
      <c r="I15" s="42"/>
      <c r="J15" s="43"/>
      <c r="K15" s="44"/>
      <c r="L15" s="45"/>
      <c r="M15" s="45"/>
      <c r="N15" s="45"/>
      <c r="O15" s="45"/>
      <c r="P15" s="45"/>
      <c r="Q15" s="45"/>
      <c r="R15" s="45"/>
      <c r="S15" s="46"/>
      <c r="T15" s="33"/>
      <c r="U15" s="23"/>
      <c r="V15" s="23"/>
      <c r="W15" s="23"/>
      <c r="X15" s="23"/>
      <c r="Y15" s="23"/>
      <c r="Z15" s="23"/>
      <c r="AA15" s="23"/>
      <c r="AB15" s="23"/>
      <c r="AC15" s="23"/>
      <c r="AD15" s="23"/>
      <c r="AE15" s="23"/>
      <c r="AF15" s="23"/>
      <c r="AG15" s="23"/>
      <c r="AH15" s="23"/>
      <c r="AI15" s="20"/>
      <c r="AJ15" s="20"/>
    </row>
    <row r="16" spans="2:36" ht="136.5" customHeight="1" x14ac:dyDescent="0.25">
      <c r="B16" s="38"/>
      <c r="C16" s="38"/>
      <c r="D16" s="38"/>
      <c r="E16" s="39"/>
      <c r="F16" s="39" t="s">
        <v>41</v>
      </c>
      <c r="G16" s="39"/>
      <c r="H16" s="41"/>
      <c r="I16" s="42"/>
      <c r="J16" s="43"/>
      <c r="K16" s="44"/>
      <c r="L16" s="45"/>
      <c r="M16" s="45"/>
      <c r="N16" s="45"/>
      <c r="O16" s="45"/>
      <c r="P16" s="45"/>
      <c r="Q16" s="45"/>
      <c r="R16" s="45"/>
      <c r="S16" s="46"/>
      <c r="T16" s="33"/>
      <c r="U16" s="23"/>
      <c r="V16" s="23"/>
      <c r="W16" s="23"/>
      <c r="X16" s="23"/>
      <c r="Y16" s="23"/>
      <c r="Z16" s="23"/>
      <c r="AA16" s="23"/>
      <c r="AB16" s="23"/>
      <c r="AC16" s="23"/>
      <c r="AD16" s="23"/>
      <c r="AE16" s="23"/>
      <c r="AF16" s="23"/>
      <c r="AG16" s="23"/>
      <c r="AH16" s="23"/>
      <c r="AI16" s="20"/>
      <c r="AJ16" s="20"/>
    </row>
    <row r="17" spans="1:37" ht="136.5" customHeight="1" x14ac:dyDescent="0.25">
      <c r="B17" s="38"/>
      <c r="C17" s="38"/>
      <c r="D17" s="38"/>
      <c r="E17" s="39"/>
      <c r="F17" s="39" t="s">
        <v>41</v>
      </c>
      <c r="G17" s="39"/>
      <c r="H17" s="41"/>
      <c r="I17" s="42"/>
      <c r="J17" s="43"/>
      <c r="K17" s="44"/>
      <c r="L17" s="45"/>
      <c r="M17" s="45"/>
      <c r="N17" s="45"/>
      <c r="O17" s="45"/>
      <c r="P17" s="45"/>
      <c r="Q17" s="45"/>
      <c r="R17" s="45"/>
      <c r="S17" s="46"/>
      <c r="T17" s="33"/>
      <c r="U17" s="23"/>
      <c r="V17" s="23"/>
      <c r="W17" s="23"/>
      <c r="X17" s="23"/>
      <c r="Y17" s="23"/>
      <c r="Z17" s="23"/>
      <c r="AA17" s="23"/>
      <c r="AB17" s="23"/>
      <c r="AC17" s="23"/>
      <c r="AD17" s="23"/>
      <c r="AE17" s="23"/>
      <c r="AF17" s="23"/>
      <c r="AG17" s="23"/>
      <c r="AH17" s="23"/>
      <c r="AI17" s="20"/>
      <c r="AJ17" s="20"/>
    </row>
    <row r="18" spans="1:37" ht="115.5" customHeight="1" x14ac:dyDescent="0.25">
      <c r="B18" s="38"/>
      <c r="C18" s="38"/>
      <c r="D18" s="38"/>
      <c r="E18" s="39"/>
      <c r="F18" s="39" t="s">
        <v>42</v>
      </c>
      <c r="G18" s="42"/>
      <c r="H18" s="41"/>
      <c r="I18" s="42"/>
      <c r="J18" s="43"/>
      <c r="K18" s="44"/>
      <c r="L18" s="45"/>
      <c r="M18" s="45"/>
      <c r="N18" s="45"/>
      <c r="O18" s="45"/>
      <c r="P18" s="45"/>
      <c r="Q18" s="45"/>
      <c r="R18" s="45"/>
      <c r="S18" s="46"/>
      <c r="T18" s="33"/>
      <c r="U18" s="22"/>
      <c r="V18" s="22"/>
      <c r="W18" s="22"/>
      <c r="X18" s="22"/>
      <c r="Y18" s="22"/>
      <c r="Z18" s="22"/>
      <c r="AA18" s="22"/>
      <c r="AB18" s="22"/>
      <c r="AC18" s="22"/>
      <c r="AD18" s="22"/>
      <c r="AE18" s="22"/>
      <c r="AF18" s="22"/>
      <c r="AG18" s="22"/>
      <c r="AH18" s="22"/>
      <c r="AI18" s="20"/>
      <c r="AJ18" s="20"/>
    </row>
    <row r="19" spans="1:37" ht="170.25" customHeight="1" x14ac:dyDescent="0.25">
      <c r="B19" s="47"/>
      <c r="C19" s="47"/>
      <c r="D19" s="47"/>
      <c r="E19" s="41"/>
      <c r="F19" s="64" t="s">
        <v>43</v>
      </c>
      <c r="G19" s="48"/>
      <c r="H19" s="41"/>
      <c r="I19" s="41"/>
      <c r="J19" s="44"/>
      <c r="K19" s="43"/>
      <c r="L19" s="45"/>
      <c r="M19" s="45"/>
      <c r="N19" s="45"/>
      <c r="O19" s="45"/>
      <c r="P19" s="45"/>
      <c r="Q19" s="45"/>
      <c r="R19" s="45"/>
      <c r="S19" s="45"/>
      <c r="T19" s="33"/>
      <c r="U19" s="22"/>
      <c r="V19" s="22"/>
      <c r="W19" s="22"/>
      <c r="X19" s="22"/>
      <c r="Y19" s="22"/>
      <c r="Z19" s="22"/>
      <c r="AA19" s="22"/>
      <c r="AB19" s="22"/>
      <c r="AC19" s="22"/>
      <c r="AD19" s="22"/>
      <c r="AE19" s="22"/>
      <c r="AF19" s="22"/>
      <c r="AG19" s="22"/>
      <c r="AH19" s="22"/>
      <c r="AI19" s="21"/>
      <c r="AJ19" s="22"/>
    </row>
    <row r="20" spans="1:37" ht="78" customHeight="1" x14ac:dyDescent="0.25">
      <c r="A20" s="8"/>
      <c r="B20" s="47"/>
      <c r="C20" s="47"/>
      <c r="D20" s="47"/>
      <c r="E20" s="39"/>
      <c r="F20" s="39" t="s">
        <v>43</v>
      </c>
      <c r="G20" s="48"/>
      <c r="H20" s="42"/>
      <c r="I20" s="42"/>
      <c r="J20" s="43"/>
      <c r="K20" s="43"/>
      <c r="L20" s="45"/>
      <c r="M20" s="45"/>
      <c r="N20" s="45"/>
      <c r="O20" s="45"/>
      <c r="P20" s="45"/>
      <c r="Q20" s="45"/>
      <c r="R20" s="45"/>
      <c r="S20" s="45"/>
      <c r="T20" s="33"/>
      <c r="U20" s="23"/>
      <c r="V20" s="23"/>
      <c r="W20" s="23"/>
      <c r="X20" s="23"/>
      <c r="Y20" s="23"/>
      <c r="Z20" s="23"/>
      <c r="AA20" s="23"/>
      <c r="AB20" s="23"/>
      <c r="AC20" s="23"/>
      <c r="AD20" s="23"/>
      <c r="AE20" s="23"/>
      <c r="AF20" s="23"/>
      <c r="AG20" s="23"/>
      <c r="AH20" s="23"/>
      <c r="AI20" s="21"/>
      <c r="AJ20" s="22"/>
    </row>
    <row r="21" spans="1:37" ht="116.25" customHeight="1" x14ac:dyDescent="0.25">
      <c r="B21" s="49"/>
      <c r="C21" s="49"/>
      <c r="D21" s="49"/>
      <c r="E21" s="42"/>
      <c r="F21" s="42"/>
      <c r="G21" s="42"/>
      <c r="H21" s="42"/>
      <c r="I21" s="42"/>
      <c r="J21" s="43"/>
      <c r="K21" s="43"/>
      <c r="L21" s="45"/>
      <c r="M21" s="45"/>
      <c r="N21" s="45"/>
      <c r="O21" s="45"/>
      <c r="P21" s="45"/>
      <c r="Q21" s="45"/>
      <c r="R21" s="45"/>
      <c r="S21" s="46"/>
      <c r="T21" s="34"/>
      <c r="U21" s="23"/>
      <c r="V21" s="23"/>
      <c r="W21" s="23"/>
      <c r="X21" s="23"/>
      <c r="Y21" s="23"/>
      <c r="Z21" s="23"/>
      <c r="AA21" s="23"/>
      <c r="AB21" s="23"/>
      <c r="AC21" s="23"/>
      <c r="AD21" s="23"/>
      <c r="AE21" s="23"/>
      <c r="AF21" s="23"/>
      <c r="AG21" s="23"/>
      <c r="AH21" s="23"/>
      <c r="AI21" s="21"/>
      <c r="AJ21" s="22"/>
    </row>
    <row r="22" spans="1:37" ht="75" customHeight="1" x14ac:dyDescent="0.25">
      <c r="B22" s="49"/>
      <c r="C22" s="49"/>
      <c r="D22" s="49"/>
      <c r="E22" s="39"/>
      <c r="F22" s="39"/>
      <c r="G22" s="42"/>
      <c r="H22" s="42"/>
      <c r="I22" s="42"/>
      <c r="J22" s="43"/>
      <c r="K22" s="43"/>
      <c r="L22" s="45"/>
      <c r="M22" s="45"/>
      <c r="N22" s="45"/>
      <c r="O22" s="45"/>
      <c r="P22" s="45"/>
      <c r="Q22" s="45"/>
      <c r="R22" s="45"/>
      <c r="S22" s="46"/>
      <c r="T22" s="34"/>
      <c r="U22" s="23"/>
      <c r="V22" s="23"/>
      <c r="W22" s="23"/>
      <c r="X22" s="23"/>
      <c r="Y22" s="23"/>
      <c r="Z22" s="23"/>
      <c r="AA22" s="23"/>
      <c r="AB22" s="23"/>
      <c r="AC22" s="23"/>
      <c r="AD22" s="23"/>
      <c r="AE22" s="23"/>
      <c r="AF22" s="23"/>
      <c r="AG22" s="23"/>
      <c r="AH22" s="23"/>
      <c r="AI22" s="21"/>
      <c r="AJ22" s="22"/>
    </row>
    <row r="23" spans="1:37" ht="75" customHeight="1" x14ac:dyDescent="0.25">
      <c r="A23" s="8"/>
      <c r="B23" s="49"/>
      <c r="C23" s="49"/>
      <c r="D23" s="49"/>
      <c r="E23" s="42"/>
      <c r="F23" s="42"/>
      <c r="G23" s="42"/>
      <c r="H23" s="42"/>
      <c r="I23" s="42"/>
      <c r="J23" s="43"/>
      <c r="K23" s="43"/>
      <c r="L23" s="45"/>
      <c r="M23" s="45"/>
      <c r="N23" s="45"/>
      <c r="O23" s="45"/>
      <c r="P23" s="45"/>
      <c r="Q23" s="45"/>
      <c r="R23" s="45"/>
      <c r="S23" s="46"/>
      <c r="T23" s="34"/>
      <c r="U23" s="23"/>
      <c r="V23" s="23"/>
      <c r="W23" s="23"/>
      <c r="X23" s="23"/>
      <c r="Y23" s="23"/>
      <c r="Z23" s="23"/>
      <c r="AA23" s="23"/>
      <c r="AB23" s="23"/>
      <c r="AC23" s="23"/>
      <c r="AD23" s="23"/>
      <c r="AE23" s="23"/>
      <c r="AF23" s="23"/>
      <c r="AG23" s="23"/>
      <c r="AH23" s="23"/>
      <c r="AI23" s="21"/>
      <c r="AJ23" s="22"/>
    </row>
    <row r="24" spans="1:37" ht="75" customHeight="1" x14ac:dyDescent="0.25">
      <c r="B24" s="49"/>
      <c r="C24" s="49"/>
      <c r="D24" s="49"/>
      <c r="E24" s="39"/>
      <c r="F24" s="39"/>
      <c r="G24" s="42"/>
      <c r="H24" s="42"/>
      <c r="I24" s="42"/>
      <c r="J24" s="43"/>
      <c r="K24" s="43"/>
      <c r="L24" s="45"/>
      <c r="M24" s="45"/>
      <c r="N24" s="45"/>
      <c r="O24" s="45"/>
      <c r="P24" s="45"/>
      <c r="Q24" s="45"/>
      <c r="R24" s="45"/>
      <c r="S24" s="46"/>
      <c r="T24" s="34"/>
      <c r="U24" s="23"/>
      <c r="V24" s="23"/>
      <c r="W24" s="23"/>
      <c r="X24" s="23"/>
      <c r="Y24" s="23"/>
      <c r="Z24" s="23"/>
      <c r="AA24" s="23"/>
      <c r="AB24" s="23"/>
      <c r="AC24" s="23"/>
      <c r="AD24" s="23"/>
      <c r="AE24" s="23"/>
      <c r="AF24" s="23"/>
      <c r="AG24" s="23"/>
      <c r="AH24" s="23"/>
      <c r="AI24" s="21"/>
      <c r="AJ24" s="22"/>
    </row>
    <row r="25" spans="1:37" ht="76.5" customHeight="1" x14ac:dyDescent="0.25">
      <c r="B25" s="50"/>
      <c r="C25" s="50"/>
      <c r="D25" s="50"/>
      <c r="E25" s="39"/>
      <c r="F25" s="39"/>
      <c r="G25" s="42"/>
      <c r="H25" s="42"/>
      <c r="I25" s="42"/>
      <c r="J25" s="43"/>
      <c r="K25" s="43"/>
      <c r="L25" s="50"/>
      <c r="M25" s="50"/>
      <c r="N25" s="50"/>
      <c r="O25" s="50"/>
      <c r="P25" s="50"/>
      <c r="Q25" s="45"/>
      <c r="R25" s="45"/>
      <c r="S25" s="46"/>
      <c r="T25" s="34"/>
      <c r="U25" s="23"/>
      <c r="V25" s="23"/>
      <c r="W25" s="23"/>
      <c r="X25" s="23"/>
      <c r="Y25" s="23"/>
      <c r="Z25" s="23"/>
      <c r="AA25" s="23"/>
      <c r="AB25" s="23"/>
      <c r="AC25" s="23"/>
      <c r="AD25" s="23"/>
      <c r="AE25" s="23"/>
      <c r="AF25" s="23"/>
      <c r="AG25" s="23"/>
      <c r="AH25" s="23"/>
      <c r="AI25" s="21"/>
      <c r="AJ25" s="22"/>
      <c r="AK25" s="9"/>
    </row>
    <row r="26" spans="1:37" ht="110.25" customHeight="1" x14ac:dyDescent="0.25">
      <c r="B26" s="38"/>
      <c r="C26" s="38"/>
      <c r="D26" s="38"/>
      <c r="E26" s="51"/>
      <c r="F26" s="51"/>
      <c r="G26" s="42"/>
      <c r="H26" s="42"/>
      <c r="I26" s="42"/>
      <c r="J26" s="43"/>
      <c r="K26" s="43"/>
      <c r="L26" s="45"/>
      <c r="M26" s="45"/>
      <c r="N26" s="45"/>
      <c r="O26" s="45"/>
      <c r="P26" s="45"/>
      <c r="Q26" s="45"/>
      <c r="R26" s="45"/>
      <c r="S26" s="46"/>
      <c r="T26" s="34"/>
      <c r="U26" s="22"/>
      <c r="V26" s="22"/>
      <c r="W26" s="22"/>
      <c r="X26" s="22"/>
      <c r="Y26" s="22"/>
      <c r="Z26" s="22"/>
      <c r="AA26" s="22"/>
      <c r="AB26" s="22"/>
      <c r="AC26" s="22"/>
      <c r="AD26" s="22"/>
      <c r="AE26" s="22"/>
      <c r="AF26" s="22"/>
      <c r="AG26" s="22"/>
      <c r="AH26" s="22"/>
      <c r="AI26" s="21"/>
      <c r="AJ26" s="22"/>
    </row>
    <row r="27" spans="1:37" ht="104.25" customHeight="1" x14ac:dyDescent="0.25">
      <c r="B27" s="52"/>
      <c r="C27" s="52"/>
      <c r="D27" s="52"/>
      <c r="E27" s="39"/>
      <c r="F27" s="39"/>
      <c r="G27" s="48"/>
      <c r="H27" s="42"/>
      <c r="I27" s="42"/>
      <c r="J27" s="43"/>
      <c r="K27" s="43"/>
      <c r="L27" s="45"/>
      <c r="M27" s="45"/>
      <c r="N27" s="45"/>
      <c r="O27" s="45"/>
      <c r="P27" s="45"/>
      <c r="Q27" s="45"/>
      <c r="R27" s="45"/>
      <c r="S27" s="46"/>
      <c r="T27" s="34"/>
      <c r="U27" s="22"/>
      <c r="V27" s="22"/>
      <c r="W27" s="22"/>
      <c r="X27" s="22"/>
      <c r="Y27" s="22"/>
      <c r="Z27" s="22"/>
      <c r="AA27" s="22"/>
      <c r="AB27" s="22"/>
      <c r="AC27" s="22"/>
      <c r="AD27" s="22"/>
      <c r="AE27" s="22"/>
      <c r="AF27" s="22"/>
      <c r="AG27" s="22"/>
      <c r="AH27" s="22"/>
      <c r="AI27" s="21"/>
      <c r="AJ27" s="22"/>
    </row>
    <row r="28" spans="1:37" ht="102" customHeight="1" x14ac:dyDescent="0.25">
      <c r="B28" s="52"/>
      <c r="C28" s="52"/>
      <c r="D28" s="52"/>
      <c r="E28" s="39"/>
      <c r="F28" s="39"/>
      <c r="G28" s="42"/>
      <c r="H28" s="42"/>
      <c r="I28" s="42"/>
      <c r="J28" s="43"/>
      <c r="K28" s="43"/>
      <c r="L28" s="45"/>
      <c r="M28" s="45"/>
      <c r="N28" s="45"/>
      <c r="O28" s="45"/>
      <c r="P28" s="45"/>
      <c r="Q28" s="45"/>
      <c r="R28" s="45"/>
      <c r="S28" s="46"/>
      <c r="T28" s="34"/>
      <c r="U28" s="22"/>
      <c r="V28" s="22"/>
      <c r="W28" s="22"/>
      <c r="X28" s="22"/>
      <c r="Y28" s="22"/>
      <c r="Z28" s="22"/>
      <c r="AA28" s="22"/>
      <c r="AB28" s="22"/>
      <c r="AC28" s="22"/>
      <c r="AD28" s="22"/>
      <c r="AE28" s="22"/>
      <c r="AF28" s="22"/>
      <c r="AG28" s="22"/>
      <c r="AH28" s="22"/>
      <c r="AI28" s="21"/>
      <c r="AJ28" s="22"/>
    </row>
    <row r="29" spans="1:37" ht="91.5" customHeight="1" x14ac:dyDescent="0.25">
      <c r="B29" s="52"/>
      <c r="C29" s="52"/>
      <c r="D29" s="52"/>
      <c r="E29" s="39"/>
      <c r="F29" s="39"/>
      <c r="G29" s="42"/>
      <c r="H29" s="53"/>
      <c r="I29" s="53"/>
      <c r="J29" s="54"/>
      <c r="K29" s="55"/>
      <c r="L29" s="45"/>
      <c r="M29" s="45"/>
      <c r="N29" s="45"/>
      <c r="O29" s="45"/>
      <c r="P29" s="45"/>
      <c r="Q29" s="45"/>
      <c r="R29" s="45"/>
      <c r="S29" s="45"/>
      <c r="T29" s="35"/>
      <c r="U29" s="22"/>
      <c r="V29" s="22"/>
      <c r="W29" s="22"/>
      <c r="X29" s="22"/>
      <c r="Y29" s="22"/>
      <c r="Z29" s="22"/>
      <c r="AA29" s="22"/>
      <c r="AB29" s="22"/>
      <c r="AC29" s="22"/>
      <c r="AD29" s="22"/>
      <c r="AE29" s="22"/>
      <c r="AF29" s="22"/>
      <c r="AG29" s="22"/>
      <c r="AH29" s="22"/>
      <c r="AI29" s="25"/>
      <c r="AJ29" s="25"/>
    </row>
    <row r="30" spans="1:37" ht="104.25" customHeight="1" thickBot="1" x14ac:dyDescent="0.3">
      <c r="B30" s="56"/>
      <c r="C30" s="56"/>
      <c r="D30" s="56"/>
      <c r="E30" s="57"/>
      <c r="F30" s="57"/>
      <c r="G30" s="58"/>
      <c r="H30" s="59"/>
      <c r="I30" s="60"/>
      <c r="J30" s="61"/>
      <c r="K30" s="61"/>
      <c r="L30" s="62"/>
      <c r="M30" s="62"/>
      <c r="N30" s="62"/>
      <c r="O30" s="62"/>
      <c r="P30" s="62"/>
      <c r="Q30" s="62"/>
      <c r="R30" s="62"/>
      <c r="S30" s="63"/>
      <c r="T30" s="36"/>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84" t="s">
        <v>44</v>
      </c>
      <c r="K31" s="585"/>
      <c r="L31" s="582"/>
      <c r="M31" s="583"/>
      <c r="N31" s="582"/>
      <c r="O31" s="583"/>
      <c r="P31" s="582"/>
      <c r="Q31" s="583"/>
      <c r="R31" s="582"/>
      <c r="S31" s="583"/>
      <c r="T31" s="37"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19"/>
  <sheetViews>
    <sheetView showGridLines="0" topLeftCell="A4" zoomScale="86" zoomScaleNormal="86" zoomScaleSheetLayoutView="80" workbookViewId="0">
      <selection activeCell="G9" sqref="G9"/>
    </sheetView>
  </sheetViews>
  <sheetFormatPr baseColWidth="10" defaultColWidth="11.5703125" defaultRowHeight="15" x14ac:dyDescent="0.25"/>
  <cols>
    <col min="1" max="1" width="3" style="85" customWidth="1"/>
    <col min="2" max="2" width="7.85546875" style="85" customWidth="1"/>
    <col min="3" max="3" width="51.7109375" style="85" customWidth="1"/>
    <col min="4" max="4" width="30.85546875" style="85"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5759.1495000000004</v>
      </c>
      <c r="BC3" s="427">
        <f>+'Cuadro Resumen'!D213</f>
        <v>5307.4515000000001</v>
      </c>
      <c r="BD3" s="427">
        <f>+'Cuadro Resumen'!E213</f>
        <v>6775.47</v>
      </c>
      <c r="BE3" s="427">
        <f>+'Cuadro Resumen'!F213</f>
        <v>6323.7719999999999</v>
      </c>
      <c r="BF3" s="427">
        <f>+'Cuadro Resumen'!C214</f>
        <v>5081.6025</v>
      </c>
      <c r="BG3" s="427">
        <f>+'Cuadro Resumen'!D214</f>
        <v>4629.9045000000006</v>
      </c>
      <c r="BH3" s="427">
        <f>+'Cuadro Resumen'!E214</f>
        <v>6097.9230000000007</v>
      </c>
      <c r="BI3" s="427">
        <f>+'Cuadro Resumen'!F214</f>
        <v>5646.2250000000004</v>
      </c>
      <c r="BJ3" s="428">
        <f>+'Cuadro Resumen'!C215</f>
        <v>4404.0555000000004</v>
      </c>
      <c r="BK3" s="428">
        <f>+'Cuadro Resumen'!D215</f>
        <v>4065.2820000000002</v>
      </c>
      <c r="BL3" s="428">
        <f>+'Cuadro Resumen'!E215</f>
        <v>5420.3760000000002</v>
      </c>
      <c r="BM3" s="428">
        <f>+'Cuadro Resumen'!F215</f>
        <v>4968.6779999999999</v>
      </c>
      <c r="BN3" s="428">
        <f>+'Cuadro Resumen'!C216</f>
        <v>3726.5085000000004</v>
      </c>
      <c r="BO3" s="428">
        <f>+'Cuadro Resumen'!D216</f>
        <v>3387.7350000000001</v>
      </c>
      <c r="BP3" s="428">
        <f>+'Cuadro Resumen'!E216</f>
        <v>4742.8290000000006</v>
      </c>
      <c r="BQ3" s="428">
        <f>+'Cuadro Resumen'!F216</f>
        <v>4404.0555000000004</v>
      </c>
      <c r="BR3" s="428">
        <f>+'Cuadro Resumen'!C217</f>
        <v>3274.8105</v>
      </c>
      <c r="BS3" s="428">
        <f>+'Cuadro Resumen'!D217</f>
        <v>3048.9615000000003</v>
      </c>
      <c r="BT3" s="428">
        <f>+'Cuadro Resumen'!E217</f>
        <v>4178.2065000000002</v>
      </c>
      <c r="BU3" s="428">
        <f>+'Cuadro Resumen'!F217</f>
        <v>3839.433</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27" thickBot="1" x14ac:dyDescent="0.3">
      <c r="A5" s="435"/>
      <c r="B5" s="435"/>
      <c r="C5" s="86" t="s">
        <v>1434</v>
      </c>
      <c r="D5" s="188">
        <f>SUMIF(C:C,$C$8,D:D)</f>
        <v>1300796545.2900002</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ht="15.75" thickBot="1" x14ac:dyDescent="0.3">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ht="15.75" thickBot="1" x14ac:dyDescent="0.3">
      <c r="A8" s="435"/>
      <c r="B8" s="435"/>
      <c r="C8" s="153" t="s">
        <v>1338</v>
      </c>
      <c r="D8" s="509">
        <f>SUM(F14:F25)</f>
        <v>873035436.96000004</v>
      </c>
      <c r="E8" s="435"/>
      <c r="F8" s="69"/>
      <c r="G8" s="78"/>
      <c r="H8" s="69"/>
      <c r="I8" s="69"/>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x14ac:dyDescent="0.25">
      <c r="A9" s="435"/>
      <c r="B9" s="435"/>
      <c r="C9" s="69"/>
      <c r="D9" s="31"/>
      <c r="E9" s="91"/>
      <c r="F9" s="91"/>
      <c r="G9" s="91"/>
      <c r="H9" s="75"/>
      <c r="I9" s="75"/>
      <c r="J9" s="75"/>
      <c r="K9" s="109"/>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x14ac:dyDescent="0.25">
      <c r="A10" s="435"/>
      <c r="B10" s="91"/>
      <c r="C10" s="285" t="s">
        <v>1309</v>
      </c>
      <c r="D10" s="349" t="s">
        <v>1808</v>
      </c>
      <c r="E10" s="91"/>
      <c r="F10" s="91"/>
      <c r="G10" s="91"/>
      <c r="H10" s="75"/>
      <c r="I10" s="75"/>
      <c r="J10" s="75"/>
      <c r="K10" s="109"/>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ht="18.75" x14ac:dyDescent="0.25">
      <c r="A11" s="435"/>
      <c r="B11" s="91"/>
      <c r="C11" s="199" t="str">
        <f>IFERROR(VLOOKUP(D10,'1. Desarrollo e Innov. Curricu.'!$F:$G,2,FALSE),IFERROR(VLOOKUP(D10,'2. Investigación Científica'!$F:$G,2,FALSE),IFERROR(VLOOKUP(D10,'3. Vinculación Univ. Sociedad'!$F:$G,2,FALSE),IFERROR(VLOOKUP(D10,'4. Docencia y Profesorado Univ.'!$F:$G,2,FALSE),IFERROR(VLOOKUP(D10,'5. Estudiantes y Graduados'!$F:$G,2,FALSE),IFERROR(VLOOKUP(D10,'11. Gestion Administrativa'!$F:$G,2,FALSE),IFERROR(VLOOKUP(D10,'13. Gestión Académica'!$F:$G,2,FALSE),IFERROR(VLOOKUP(D10,'9. Asegura. de la Calid. y M'!$F:$G,2,FALSE),IFERROR(VLOOKUP(D10,'6. Gestión del Conocimiento'!$F:$G,2,FALSE),IFERROR(VLOOKUP(D10,'15. Gobernabilidad y Proceso...'!$F:$G,2,FALSE),IFERROR(VLOOKUP(D10,'12. Gestión del Talento Humano'!$F:$G,2,FALSE),IFERROR(VLOOKUP(D10,'14. Internacional... de la E.S.'!$F:$G,2,FALSE),IFERROR(VLOOKUP(D10,'10. Posgrado'!$F:$G,2,FALSE),IFERROR(VLOOKUP(D10,'17. Gestión TIC'!$F:$G,2,FALSE),IFERROR(VLOOKUP(D10,'16. Desa. del Sistema Educ.Sup.'!$F:$G,2,FALSE),IFERROR(VLOOKUP(D10,'8. Cultura de Inno. Insti...'!$F:$G,2,FALSE),VLOOKUP(D10,'7. Lo Esencial de la Reforma U.'!$F:$G,2,0)))))))))))))))))</f>
        <v>Construcción de los Proyectos de Infraestructura en la Ciudad Universitaria.</v>
      </c>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ht="15.75" thickBot="1" x14ac:dyDescent="0.3">
      <c r="A12" s="435"/>
      <c r="B12" s="435"/>
      <c r="C12" s="435"/>
      <c r="D12" s="435"/>
      <c r="E12" s="435"/>
      <c r="F12" s="91"/>
      <c r="G12" s="75"/>
      <c r="H12" s="75"/>
      <c r="I12" s="75"/>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30.75" thickBot="1" x14ac:dyDescent="0.3">
      <c r="A13" s="435"/>
      <c r="B13" s="435"/>
      <c r="C13" s="125" t="s">
        <v>1310</v>
      </c>
      <c r="D13" s="130" t="s">
        <v>99</v>
      </c>
      <c r="E13" s="132" t="s">
        <v>1312</v>
      </c>
      <c r="F13" s="131" t="s">
        <v>1313</v>
      </c>
      <c r="G13" s="129" t="s">
        <v>1314</v>
      </c>
      <c r="H13" s="132" t="s">
        <v>1315</v>
      </c>
      <c r="I13" s="129" t="s">
        <v>711</v>
      </c>
      <c r="J13" s="129" t="s">
        <v>1316</v>
      </c>
      <c r="K13" s="129" t="s">
        <v>1317</v>
      </c>
      <c r="L13" s="129" t="s">
        <v>1435</v>
      </c>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45" x14ac:dyDescent="0.25">
      <c r="C14" s="498" t="s">
        <v>1821</v>
      </c>
      <c r="D14" s="154">
        <v>1</v>
      </c>
      <c r="E14" s="501">
        <v>315222028.59000003</v>
      </c>
      <c r="F14" s="505">
        <f t="shared" ref="F14:F25" si="0">D14*E14</f>
        <v>315222028.59000003</v>
      </c>
      <c r="G14" s="156" t="s">
        <v>703</v>
      </c>
      <c r="H14" s="138" t="s">
        <v>512</v>
      </c>
      <c r="I14" s="488" t="str">
        <f>VLOOKUP(H14,Presupuesto!$B$11:$C$565,2,0)</f>
        <v>CONSTRUCCIONES ADICIONES Y MEJORA DE EDIF (47100-00)</v>
      </c>
      <c r="J14" s="507" t="s">
        <v>74</v>
      </c>
      <c r="K14" s="95" t="s">
        <v>719</v>
      </c>
      <c r="L14" s="508" t="s">
        <v>78</v>
      </c>
    </row>
    <row r="15" spans="1:555" ht="45" x14ac:dyDescent="0.25">
      <c r="C15" s="498" t="s">
        <v>1822</v>
      </c>
      <c r="D15" s="154">
        <v>1</v>
      </c>
      <c r="E15" s="502">
        <v>24482222.199999999</v>
      </c>
      <c r="F15" s="505">
        <f t="shared" si="0"/>
        <v>24482222.199999999</v>
      </c>
      <c r="G15" s="156" t="s">
        <v>703</v>
      </c>
      <c r="H15" s="138" t="s">
        <v>512</v>
      </c>
      <c r="I15" s="488" t="str">
        <f>VLOOKUP(H15,Presupuesto!$B$11:$C$565,2,0)</f>
        <v>CONSTRUCCIONES ADICIONES Y MEJORA DE EDIF (47100-00)</v>
      </c>
      <c r="J15" s="508" t="s">
        <v>74</v>
      </c>
      <c r="K15" s="95" t="s">
        <v>719</v>
      </c>
      <c r="L15" s="508" t="s">
        <v>78</v>
      </c>
    </row>
    <row r="16" spans="1:555" ht="45" x14ac:dyDescent="0.25">
      <c r="C16" s="498" t="s">
        <v>1823</v>
      </c>
      <c r="D16" s="154">
        <v>1</v>
      </c>
      <c r="E16" s="502">
        <v>41600176.119999997</v>
      </c>
      <c r="F16" s="505">
        <f t="shared" si="0"/>
        <v>41600176.119999997</v>
      </c>
      <c r="G16" s="156" t="s">
        <v>703</v>
      </c>
      <c r="H16" s="138" t="s">
        <v>512</v>
      </c>
      <c r="I16" s="488" t="str">
        <f>VLOOKUP(H16,Presupuesto!$B$11:$C$565,2,0)</f>
        <v>CONSTRUCCIONES ADICIONES Y MEJORA DE EDIF (47100-00)</v>
      </c>
      <c r="J16" s="508" t="str">
        <f t="shared" ref="J16:J25" si="1">$J$14</f>
        <v>Gestión Administrativa y  financiera en apoyo al Desarrollo Académico</v>
      </c>
      <c r="K16" s="95" t="s">
        <v>719</v>
      </c>
      <c r="L16" s="508" t="s">
        <v>78</v>
      </c>
    </row>
    <row r="17" spans="3:12" ht="45" x14ac:dyDescent="0.25">
      <c r="C17" s="499" t="s">
        <v>1824</v>
      </c>
      <c r="D17" s="154">
        <v>1</v>
      </c>
      <c r="E17" s="502">
        <v>26127676.779999997</v>
      </c>
      <c r="F17" s="505">
        <f t="shared" si="0"/>
        <v>26127676.779999997</v>
      </c>
      <c r="G17" s="156" t="s">
        <v>703</v>
      </c>
      <c r="H17" s="138" t="s">
        <v>512</v>
      </c>
      <c r="I17" s="488" t="str">
        <f>VLOOKUP(H17,Presupuesto!$B$11:$C$565,2,0)</f>
        <v>CONSTRUCCIONES ADICIONES Y MEJORA DE EDIF (47100-00)</v>
      </c>
      <c r="J17" s="508" t="str">
        <f t="shared" si="1"/>
        <v>Gestión Administrativa y  financiera en apoyo al Desarrollo Académico</v>
      </c>
      <c r="K17" s="95" t="s">
        <v>719</v>
      </c>
      <c r="L17" s="508" t="s">
        <v>78</v>
      </c>
    </row>
    <row r="18" spans="3:12" ht="45" x14ac:dyDescent="0.25">
      <c r="C18" s="499" t="s">
        <v>1825</v>
      </c>
      <c r="D18" s="154">
        <v>1</v>
      </c>
      <c r="E18" s="502">
        <v>45051428.520000003</v>
      </c>
      <c r="F18" s="505">
        <f t="shared" si="0"/>
        <v>45051428.520000003</v>
      </c>
      <c r="G18" s="487" t="s">
        <v>712</v>
      </c>
      <c r="H18" s="138" t="s">
        <v>512</v>
      </c>
      <c r="I18" s="488" t="str">
        <f>VLOOKUP(H18,Presupuesto!$B$11:$C$565,2,0)</f>
        <v>CONSTRUCCIONES ADICIONES Y MEJORA DE EDIF (47100-00)</v>
      </c>
      <c r="J18" s="508" t="str">
        <f t="shared" si="1"/>
        <v>Gestión Administrativa y  financiera en apoyo al Desarrollo Académico</v>
      </c>
      <c r="K18" s="95" t="s">
        <v>719</v>
      </c>
      <c r="L18" s="508" t="s">
        <v>78</v>
      </c>
    </row>
    <row r="19" spans="3:12" ht="45" x14ac:dyDescent="0.25">
      <c r="C19" s="500" t="s">
        <v>1826</v>
      </c>
      <c r="D19" s="154">
        <v>1</v>
      </c>
      <c r="E19" s="503">
        <v>42789999.969999999</v>
      </c>
      <c r="F19" s="505">
        <f t="shared" si="0"/>
        <v>42789999.969999999</v>
      </c>
      <c r="G19" s="156" t="s">
        <v>703</v>
      </c>
      <c r="H19" s="138" t="s">
        <v>512</v>
      </c>
      <c r="I19" s="488" t="str">
        <f>VLOOKUP(H19,Presupuesto!$B$11:$C$565,2,0)</f>
        <v>CONSTRUCCIONES ADICIONES Y MEJORA DE EDIF (47100-00)</v>
      </c>
      <c r="J19" s="508" t="str">
        <f t="shared" si="1"/>
        <v>Gestión Administrativa y  financiera en apoyo al Desarrollo Académico</v>
      </c>
      <c r="K19" s="95" t="s">
        <v>719</v>
      </c>
      <c r="L19" s="508" t="s">
        <v>78</v>
      </c>
    </row>
    <row r="20" spans="3:12" ht="45" x14ac:dyDescent="0.25">
      <c r="C20" s="499" t="s">
        <v>1827</v>
      </c>
      <c r="D20" s="154">
        <v>1</v>
      </c>
      <c r="E20" s="503">
        <v>42666666.700000003</v>
      </c>
      <c r="F20" s="505">
        <f t="shared" si="0"/>
        <v>42666666.700000003</v>
      </c>
      <c r="G20" s="487" t="s">
        <v>703</v>
      </c>
      <c r="H20" s="138" t="s">
        <v>512</v>
      </c>
      <c r="I20" s="488" t="str">
        <f>VLOOKUP(H20,Presupuesto!$B$11:$C$565,2,0)</f>
        <v>CONSTRUCCIONES ADICIONES Y MEJORA DE EDIF (47100-00)</v>
      </c>
      <c r="J20" s="508" t="str">
        <f t="shared" si="1"/>
        <v>Gestión Administrativa y  financiera en apoyo al Desarrollo Académico</v>
      </c>
      <c r="K20" s="95" t="s">
        <v>719</v>
      </c>
      <c r="L20" s="508" t="s">
        <v>78</v>
      </c>
    </row>
    <row r="21" spans="3:12" ht="45" x14ac:dyDescent="0.25">
      <c r="C21" s="500" t="s">
        <v>1828</v>
      </c>
      <c r="D21" s="154">
        <v>1</v>
      </c>
      <c r="E21" s="503">
        <v>23249999.989999998</v>
      </c>
      <c r="F21" s="505">
        <f t="shared" si="0"/>
        <v>23249999.989999998</v>
      </c>
      <c r="G21" s="487" t="s">
        <v>703</v>
      </c>
      <c r="H21" s="138" t="s">
        <v>512</v>
      </c>
      <c r="I21" s="488" t="str">
        <f>VLOOKUP(H21,Presupuesto!$B$11:$C$565,2,0)</f>
        <v>CONSTRUCCIONES ADICIONES Y MEJORA DE EDIF (47100-00)</v>
      </c>
      <c r="J21" s="508" t="str">
        <f t="shared" si="1"/>
        <v>Gestión Administrativa y  financiera en apoyo al Desarrollo Académico</v>
      </c>
      <c r="K21" s="95" t="s">
        <v>719</v>
      </c>
      <c r="L21" s="508" t="s">
        <v>78</v>
      </c>
    </row>
    <row r="22" spans="3:12" ht="45" x14ac:dyDescent="0.25">
      <c r="C22" s="499" t="s">
        <v>1829</v>
      </c>
      <c r="D22" s="154">
        <v>1</v>
      </c>
      <c r="E22" s="503">
        <v>15216666.65</v>
      </c>
      <c r="F22" s="505">
        <f t="shared" si="0"/>
        <v>15216666.65</v>
      </c>
      <c r="G22" s="487" t="s">
        <v>703</v>
      </c>
      <c r="H22" s="138" t="s">
        <v>512</v>
      </c>
      <c r="I22" s="488" t="str">
        <f>VLOOKUP(H22,Presupuesto!$B$11:$C$565,2,0)</f>
        <v>CONSTRUCCIONES ADICIONES Y MEJORA DE EDIF (47100-00)</v>
      </c>
      <c r="J22" s="508" t="str">
        <f t="shared" si="1"/>
        <v>Gestión Administrativa y  financiera en apoyo al Desarrollo Académico</v>
      </c>
      <c r="K22" s="95" t="s">
        <v>719</v>
      </c>
      <c r="L22" s="508" t="s">
        <v>78</v>
      </c>
    </row>
    <row r="23" spans="3:12" ht="45" x14ac:dyDescent="0.25">
      <c r="C23" s="500" t="s">
        <v>1830</v>
      </c>
      <c r="D23" s="154">
        <v>1</v>
      </c>
      <c r="E23" s="503">
        <v>159099999.95999998</v>
      </c>
      <c r="F23" s="505">
        <f t="shared" si="0"/>
        <v>159099999.95999998</v>
      </c>
      <c r="G23" s="487" t="s">
        <v>712</v>
      </c>
      <c r="H23" s="138" t="s">
        <v>512</v>
      </c>
      <c r="I23" s="488" t="str">
        <f>VLOOKUP(H23,Presupuesto!$B$11:$C$565,2,0)</f>
        <v>CONSTRUCCIONES ADICIONES Y MEJORA DE EDIF (47100-00)</v>
      </c>
      <c r="J23" s="508" t="str">
        <f t="shared" si="1"/>
        <v>Gestión Administrativa y  financiera en apoyo al Desarrollo Académico</v>
      </c>
      <c r="K23" s="95" t="s">
        <v>719</v>
      </c>
      <c r="L23" s="508" t="s">
        <v>78</v>
      </c>
    </row>
    <row r="24" spans="3:12" s="435" customFormat="1" ht="45" x14ac:dyDescent="0.25">
      <c r="C24" s="499" t="s">
        <v>1831</v>
      </c>
      <c r="D24" s="154">
        <v>1</v>
      </c>
      <c r="E24" s="503">
        <v>9300000</v>
      </c>
      <c r="F24" s="505">
        <f t="shared" si="0"/>
        <v>9300000</v>
      </c>
      <c r="G24" s="487" t="s">
        <v>703</v>
      </c>
      <c r="H24" s="138" t="s">
        <v>512</v>
      </c>
      <c r="I24" s="488" t="str">
        <f>VLOOKUP(H24,Presupuesto!$B$11:$C$565,2,0)</f>
        <v>CONSTRUCCIONES ADICIONES Y MEJORA DE EDIF (47100-00)</v>
      </c>
      <c r="J24" s="508" t="str">
        <f t="shared" si="1"/>
        <v>Gestión Administrativa y  financiera en apoyo al Desarrollo Académico</v>
      </c>
      <c r="K24" s="95" t="s">
        <v>719</v>
      </c>
      <c r="L24" s="508" t="s">
        <v>78</v>
      </c>
    </row>
    <row r="25" spans="3:12" s="435" customFormat="1" ht="45.75" thickBot="1" x14ac:dyDescent="0.3">
      <c r="C25" s="556" t="s">
        <v>1832</v>
      </c>
      <c r="D25" s="557">
        <v>1</v>
      </c>
      <c r="E25" s="504">
        <v>128228571.48</v>
      </c>
      <c r="F25" s="506">
        <f t="shared" si="0"/>
        <v>128228571.48</v>
      </c>
      <c r="G25" s="567" t="s">
        <v>712</v>
      </c>
      <c r="H25" s="568" t="s">
        <v>512</v>
      </c>
      <c r="I25" s="569" t="str">
        <f>VLOOKUP(H25,Presupuesto!$B$11:$C$565,2,0)</f>
        <v>CONSTRUCCIONES ADICIONES Y MEJORA DE EDIF (47100-00)</v>
      </c>
      <c r="J25" s="563" t="str">
        <f t="shared" si="1"/>
        <v>Gestión Administrativa y  financiera en apoyo al Desarrollo Académico</v>
      </c>
      <c r="K25" s="120" t="s">
        <v>719</v>
      </c>
      <c r="L25" s="563" t="s">
        <v>78</v>
      </c>
    </row>
    <row r="26" spans="3:12" x14ac:dyDescent="0.25">
      <c r="C26" s="435"/>
      <c r="D26" s="435"/>
      <c r="E26" s="435"/>
      <c r="F26" s="89"/>
      <c r="G26" s="88"/>
      <c r="H26" s="89"/>
      <c r="I26" s="89"/>
      <c r="J26" s="435"/>
      <c r="K26" s="435"/>
      <c r="L26" s="435"/>
    </row>
    <row r="27" spans="3:12" ht="15.75" thickBot="1" x14ac:dyDescent="0.3">
      <c r="C27" s="435"/>
      <c r="D27" s="435"/>
      <c r="E27" s="435"/>
      <c r="F27" s="435"/>
      <c r="G27" s="424"/>
      <c r="H27" s="435"/>
      <c r="I27" s="435"/>
      <c r="J27" s="435"/>
      <c r="K27" s="435"/>
      <c r="L27" s="435"/>
    </row>
    <row r="28" spans="3:12" ht="15.75" thickBot="1" x14ac:dyDescent="0.3">
      <c r="C28" s="153" t="s">
        <v>1338</v>
      </c>
      <c r="D28" s="351">
        <f>SUM(F34:F39)</f>
        <v>305697870.20999998</v>
      </c>
      <c r="E28" s="435"/>
      <c r="F28" s="69"/>
      <c r="G28" s="78"/>
      <c r="H28" s="69"/>
      <c r="I28" s="69"/>
      <c r="J28" s="435"/>
      <c r="K28" s="435"/>
      <c r="L28" s="435"/>
    </row>
    <row r="29" spans="3:12" x14ac:dyDescent="0.25">
      <c r="C29" s="69"/>
      <c r="D29" s="31"/>
      <c r="E29" s="91"/>
      <c r="F29" s="91"/>
      <c r="G29" s="91"/>
      <c r="H29" s="75"/>
      <c r="I29" s="75"/>
      <c r="J29" s="75"/>
      <c r="K29" s="109"/>
      <c r="L29" s="435"/>
    </row>
    <row r="30" spans="3:12" ht="15.75" x14ac:dyDescent="0.25">
      <c r="C30" s="285" t="s">
        <v>1309</v>
      </c>
      <c r="D30" s="349" t="s">
        <v>1809</v>
      </c>
      <c r="E30" s="91"/>
      <c r="F30" s="91"/>
      <c r="G30" s="91"/>
      <c r="H30" s="75"/>
      <c r="I30" s="75"/>
      <c r="J30" s="75"/>
      <c r="K30" s="109"/>
      <c r="L30" s="435"/>
    </row>
    <row r="31" spans="3:12" ht="18.75" x14ac:dyDescent="0.25">
      <c r="C31" s="199" t="str">
        <f>IFERROR(VLOOKUP(D30,'1. Desarrollo e Innov. Curricu.'!$F:$G,2,FALSE),IFERROR(VLOOKUP(D30,'2. Investigación Científica'!$F:$G,2,FALSE),IFERROR(VLOOKUP(D30,'3. Vinculación Univ. Sociedad'!$F:$G,2,FALSE),IFERROR(VLOOKUP(D30,'4. Docencia y Profesorado Univ.'!$F:$G,2,FALSE),IFERROR(VLOOKUP(D30,'5. Estudiantes y Graduados'!$F:$G,2,FALSE),IFERROR(VLOOKUP(D30,'11. Gestion Administrativa'!$F:$G,2,FALSE),IFERROR(VLOOKUP(D30,'13. Gestión Académica'!$F:$G,2,FALSE),IFERROR(VLOOKUP(D30,'9. Asegura. de la Calid. y M'!$F:$G,2,FALSE),IFERROR(VLOOKUP(D30,'6. Gestión del Conocimiento'!$F:$G,2,FALSE),IFERROR(VLOOKUP(D30,'15. Gobernabilidad y Proceso...'!$F:$G,2,FALSE),IFERROR(VLOOKUP(D30,'12. Gestión del Talento Humano'!$F:$G,2,FALSE),IFERROR(VLOOKUP(D30,'14. Internacional... de la E.S.'!$F:$G,2,FALSE),IFERROR(VLOOKUP(D30,'10. Posgrado'!$F:$G,2,FALSE),IFERROR(VLOOKUP(D30,'17. Gestión TIC'!$F:$G,2,FALSE),IFERROR(VLOOKUP(D30,'16. Desa. del Sistema Educ.Sup.'!$F:$G,2,FALSE),IFERROR(VLOOKUP(D30,'8. Cultura de Inno. Insti...'!$F:$G,2,FALSE),VLOOKUP(D30,'7. Lo Esencial de la Reforma U.'!$F:$G,2,0)))))))))))))))))</f>
        <v>Construcción de los Proyectos de Infraestructura en UNAH-VS.</v>
      </c>
      <c r="D31" s="31"/>
      <c r="E31" s="91"/>
      <c r="F31" s="91"/>
      <c r="G31" s="91"/>
      <c r="H31" s="75"/>
      <c r="I31" s="75"/>
      <c r="J31" s="75"/>
      <c r="K31" s="109"/>
      <c r="L31" s="435"/>
    </row>
    <row r="32" spans="3:12" ht="15.75" thickBot="1" x14ac:dyDescent="0.3">
      <c r="C32" s="435"/>
      <c r="D32" s="435"/>
      <c r="E32" s="435"/>
      <c r="F32" s="91"/>
      <c r="G32" s="75"/>
      <c r="H32" s="75"/>
      <c r="I32" s="75"/>
      <c r="J32" s="435"/>
      <c r="K32" s="435"/>
      <c r="L32" s="435"/>
    </row>
    <row r="33" spans="3:12" ht="30.75" thickBot="1" x14ac:dyDescent="0.3">
      <c r="C33" s="125" t="s">
        <v>1310</v>
      </c>
      <c r="D33" s="130" t="s">
        <v>99</v>
      </c>
      <c r="E33" s="132" t="s">
        <v>1312</v>
      </c>
      <c r="F33" s="131" t="s">
        <v>1313</v>
      </c>
      <c r="G33" s="129" t="s">
        <v>1314</v>
      </c>
      <c r="H33" s="132" t="s">
        <v>1315</v>
      </c>
      <c r="I33" s="129" t="s">
        <v>711</v>
      </c>
      <c r="J33" s="129" t="s">
        <v>1316</v>
      </c>
      <c r="K33" s="129" t="s">
        <v>1317</v>
      </c>
      <c r="L33" s="129" t="s">
        <v>1435</v>
      </c>
    </row>
    <row r="34" spans="3:12" ht="45" x14ac:dyDescent="0.25">
      <c r="C34" s="499" t="s">
        <v>1833</v>
      </c>
      <c r="D34" s="154">
        <v>1</v>
      </c>
      <c r="E34" s="501">
        <v>143945454.59999999</v>
      </c>
      <c r="F34" s="505">
        <f t="shared" ref="F34:F39" si="2">D34*E34</f>
        <v>143945454.59999999</v>
      </c>
      <c r="G34" s="156" t="s">
        <v>703</v>
      </c>
      <c r="H34" s="138" t="s">
        <v>512</v>
      </c>
      <c r="I34" s="488" t="str">
        <f>VLOOKUP(H34,Presupuesto!$B$11:$C$565,2,0)</f>
        <v>CONSTRUCCIONES ADICIONES Y MEJORA DE EDIF (47100-00)</v>
      </c>
      <c r="J34" s="507" t="s">
        <v>74</v>
      </c>
      <c r="K34" s="95" t="s">
        <v>719</v>
      </c>
      <c r="L34" s="508" t="s">
        <v>78</v>
      </c>
    </row>
    <row r="35" spans="3:12" ht="45" x14ac:dyDescent="0.25">
      <c r="C35" s="499" t="s">
        <v>1834</v>
      </c>
      <c r="D35" s="154">
        <v>1</v>
      </c>
      <c r="E35" s="502">
        <v>10927272.75</v>
      </c>
      <c r="F35" s="505">
        <f t="shared" si="2"/>
        <v>10927272.75</v>
      </c>
      <c r="G35" s="156" t="s">
        <v>703</v>
      </c>
      <c r="H35" s="138" t="s">
        <v>512</v>
      </c>
      <c r="I35" s="488" t="str">
        <f>VLOOKUP(H35,Presupuesto!$B$11:$C$565,2,0)</f>
        <v>CONSTRUCCIONES ADICIONES Y MEJORA DE EDIF (47100-00)</v>
      </c>
      <c r="J35" s="508" t="str">
        <f>$J$34</f>
        <v>Gestión Administrativa y  financiera en apoyo al Desarrollo Académico</v>
      </c>
      <c r="K35" s="95" t="s">
        <v>719</v>
      </c>
      <c r="L35" s="508" t="s">
        <v>78</v>
      </c>
    </row>
    <row r="36" spans="3:12" ht="45" x14ac:dyDescent="0.25">
      <c r="C36" s="499" t="s">
        <v>1835</v>
      </c>
      <c r="D36" s="154">
        <v>1</v>
      </c>
      <c r="E36" s="502">
        <v>43168000.019999996</v>
      </c>
      <c r="F36" s="505">
        <f t="shared" si="2"/>
        <v>43168000.019999996</v>
      </c>
      <c r="G36" s="487" t="s">
        <v>712</v>
      </c>
      <c r="H36" s="138" t="s">
        <v>512</v>
      </c>
      <c r="I36" s="488" t="str">
        <f>VLOOKUP(H36,Presupuesto!$B$11:$C$565,2,0)</f>
        <v>CONSTRUCCIONES ADICIONES Y MEJORA DE EDIF (47100-00)</v>
      </c>
      <c r="J36" s="508" t="str">
        <f>$J$34</f>
        <v>Gestión Administrativa y  financiera en apoyo al Desarrollo Académico</v>
      </c>
      <c r="K36" s="95" t="s">
        <v>719</v>
      </c>
      <c r="L36" s="508" t="s">
        <v>78</v>
      </c>
    </row>
    <row r="37" spans="3:12" ht="45" x14ac:dyDescent="0.25">
      <c r="C37" s="499" t="s">
        <v>1836</v>
      </c>
      <c r="D37" s="154">
        <v>1</v>
      </c>
      <c r="E37" s="502">
        <v>32400000</v>
      </c>
      <c r="F37" s="505">
        <f t="shared" si="2"/>
        <v>32400000</v>
      </c>
      <c r="G37" s="487" t="s">
        <v>712</v>
      </c>
      <c r="H37" s="138" t="s">
        <v>512</v>
      </c>
      <c r="I37" s="488" t="str">
        <f>VLOOKUP(H37,Presupuesto!$B$11:$C$565,2,0)</f>
        <v>CONSTRUCCIONES ADICIONES Y MEJORA DE EDIF (47100-00)</v>
      </c>
      <c r="J37" s="508" t="str">
        <f>$J$34</f>
        <v>Gestión Administrativa y  financiera en apoyo al Desarrollo Académico</v>
      </c>
      <c r="K37" s="95" t="s">
        <v>719</v>
      </c>
      <c r="L37" s="508" t="s">
        <v>78</v>
      </c>
    </row>
    <row r="38" spans="3:12" ht="45" x14ac:dyDescent="0.25">
      <c r="C38" s="499" t="s">
        <v>1837</v>
      </c>
      <c r="D38" s="154">
        <v>1</v>
      </c>
      <c r="E38" s="502">
        <v>43200000</v>
      </c>
      <c r="F38" s="505">
        <f t="shared" si="2"/>
        <v>43200000</v>
      </c>
      <c r="G38" s="487" t="s">
        <v>712</v>
      </c>
      <c r="H38" s="138" t="s">
        <v>512</v>
      </c>
      <c r="I38" s="488" t="str">
        <f>VLOOKUP(H38,Presupuesto!$B$11:$C$565,2,0)</f>
        <v>CONSTRUCCIONES ADICIONES Y MEJORA DE EDIF (47100-00)</v>
      </c>
      <c r="J38" s="508" t="str">
        <f>$J$34</f>
        <v>Gestión Administrativa y  financiera en apoyo al Desarrollo Académico</v>
      </c>
      <c r="K38" s="95" t="s">
        <v>719</v>
      </c>
      <c r="L38" s="508" t="s">
        <v>78</v>
      </c>
    </row>
    <row r="39" spans="3:12" ht="45.75" thickBot="1" x14ac:dyDescent="0.3">
      <c r="C39" s="556" t="s">
        <v>1838</v>
      </c>
      <c r="D39" s="557">
        <v>1</v>
      </c>
      <c r="E39" s="504">
        <v>32057142.84</v>
      </c>
      <c r="F39" s="506">
        <f t="shared" si="2"/>
        <v>32057142.84</v>
      </c>
      <c r="G39" s="567" t="s">
        <v>712</v>
      </c>
      <c r="H39" s="568" t="s">
        <v>512</v>
      </c>
      <c r="I39" s="569" t="str">
        <f>VLOOKUP(H39,Presupuesto!$B$11:$C$565,2,0)</f>
        <v>CONSTRUCCIONES ADICIONES Y MEJORA DE EDIF (47100-00)</v>
      </c>
      <c r="J39" s="563" t="str">
        <f>$J$34</f>
        <v>Gestión Administrativa y  financiera en apoyo al Desarrollo Académico</v>
      </c>
      <c r="K39" s="120" t="s">
        <v>719</v>
      </c>
      <c r="L39" s="563" t="s">
        <v>78</v>
      </c>
    </row>
    <row r="41" spans="3:12" ht="15.75" thickBot="1" x14ac:dyDescent="0.3">
      <c r="C41" s="435"/>
      <c r="D41" s="435"/>
      <c r="E41" s="435"/>
      <c r="F41" s="435"/>
      <c r="G41" s="424"/>
      <c r="H41" s="435"/>
      <c r="I41" s="435"/>
      <c r="J41" s="435"/>
      <c r="K41" s="435"/>
      <c r="L41" s="435"/>
    </row>
    <row r="42" spans="3:12" ht="15.75" thickBot="1" x14ac:dyDescent="0.3">
      <c r="C42" s="153" t="s">
        <v>1338</v>
      </c>
      <c r="D42" s="351">
        <f>SUM(F49:F49)</f>
        <v>83594666.640000001</v>
      </c>
      <c r="E42" s="435"/>
      <c r="F42" s="69"/>
      <c r="G42" s="78"/>
      <c r="H42" s="69"/>
      <c r="I42" s="69"/>
      <c r="J42" s="435"/>
      <c r="K42" s="435"/>
      <c r="L42" s="435"/>
    </row>
    <row r="43" spans="3:12" x14ac:dyDescent="0.25">
      <c r="C43" s="69"/>
      <c r="D43" s="31"/>
      <c r="E43" s="91"/>
      <c r="F43" s="91"/>
      <c r="G43" s="91"/>
      <c r="H43" s="75"/>
      <c r="I43" s="75"/>
      <c r="J43" s="75"/>
      <c r="K43" s="109"/>
      <c r="L43" s="435"/>
    </row>
    <row r="44" spans="3:12" ht="15.75" x14ac:dyDescent="0.25">
      <c r="C44" s="285" t="s">
        <v>1309</v>
      </c>
      <c r="D44" s="349" t="s">
        <v>1810</v>
      </c>
      <c r="E44" s="91"/>
      <c r="F44" s="91"/>
      <c r="G44" s="91"/>
      <c r="H44" s="75"/>
      <c r="I44" s="75"/>
      <c r="J44" s="75"/>
      <c r="K44" s="109"/>
      <c r="L44" s="435"/>
    </row>
    <row r="45" spans="3:12" ht="18.75" x14ac:dyDescent="0.25">
      <c r="C45" s="199" t="str">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Construcción de los Proyectos de Infraestructura en el CURNO.</v>
      </c>
      <c r="D45" s="31"/>
      <c r="E45" s="91"/>
      <c r="F45" s="91"/>
      <c r="G45" s="91"/>
      <c r="H45" s="75"/>
      <c r="I45" s="75"/>
      <c r="J45" s="75"/>
      <c r="K45" s="109"/>
      <c r="L45" s="435"/>
    </row>
    <row r="46" spans="3:12" x14ac:dyDescent="0.25">
      <c r="C46" s="435"/>
      <c r="D46" s="435"/>
      <c r="E46" s="91"/>
      <c r="F46" s="91"/>
      <c r="G46" s="91"/>
      <c r="H46" s="75"/>
      <c r="I46" s="75"/>
      <c r="J46" s="75"/>
      <c r="K46" s="109"/>
      <c r="L46" s="435"/>
    </row>
    <row r="47" spans="3:12" ht="15.75" thickBot="1" x14ac:dyDescent="0.3">
      <c r="C47" s="435"/>
      <c r="D47" s="435"/>
      <c r="E47" s="435"/>
      <c r="F47" s="91"/>
      <c r="G47" s="75"/>
      <c r="H47" s="75"/>
      <c r="I47" s="75"/>
      <c r="J47" s="435"/>
      <c r="K47" s="435"/>
      <c r="L47" s="435"/>
    </row>
    <row r="48" spans="3:12" ht="30.75" thickBot="1" x14ac:dyDescent="0.3">
      <c r="C48" s="125" t="s">
        <v>1310</v>
      </c>
      <c r="D48" s="130" t="s">
        <v>99</v>
      </c>
      <c r="E48" s="132" t="s">
        <v>1312</v>
      </c>
      <c r="F48" s="131" t="s">
        <v>1313</v>
      </c>
      <c r="G48" s="129" t="s">
        <v>1314</v>
      </c>
      <c r="H48" s="132" t="s">
        <v>1315</v>
      </c>
      <c r="I48" s="129" t="s">
        <v>711</v>
      </c>
      <c r="J48" s="129" t="s">
        <v>1316</v>
      </c>
      <c r="K48" s="129" t="s">
        <v>1317</v>
      </c>
      <c r="L48" s="129" t="s">
        <v>1435</v>
      </c>
    </row>
    <row r="49" spans="3:12" ht="45.75" thickBot="1" x14ac:dyDescent="0.3">
      <c r="C49" s="570" t="s">
        <v>1839</v>
      </c>
      <c r="D49" s="571">
        <v>1</v>
      </c>
      <c r="E49" s="572">
        <v>83594666.640000001</v>
      </c>
      <c r="F49" s="573">
        <f t="shared" ref="F49" si="3">D49*E49</f>
        <v>83594666.640000001</v>
      </c>
      <c r="G49" s="574" t="s">
        <v>703</v>
      </c>
      <c r="H49" s="575" t="s">
        <v>512</v>
      </c>
      <c r="I49" s="576" t="str">
        <f>VLOOKUP(H49,Presupuesto!$B$11:$C$565,2,0)</f>
        <v>CONSTRUCCIONES ADICIONES Y MEJORA DE EDIF (47100-00)</v>
      </c>
      <c r="J49" s="577" t="s">
        <v>74</v>
      </c>
      <c r="K49" s="578" t="s">
        <v>719</v>
      </c>
      <c r="L49" s="579" t="s">
        <v>78</v>
      </c>
    </row>
    <row r="50" spans="3:12" x14ac:dyDescent="0.25">
      <c r="C50" s="435"/>
      <c r="D50" s="435"/>
      <c r="E50" s="435"/>
      <c r="F50" s="89"/>
      <c r="G50" s="88"/>
      <c r="H50" s="89"/>
      <c r="I50" s="89"/>
      <c r="J50" s="435"/>
      <c r="K50" s="435"/>
      <c r="L50" s="435"/>
    </row>
    <row r="51" spans="3:12" ht="15.75" thickBot="1" x14ac:dyDescent="0.3">
      <c r="C51" s="435"/>
      <c r="D51" s="435"/>
      <c r="E51" s="435"/>
      <c r="F51" s="435"/>
      <c r="G51" s="424"/>
      <c r="H51" s="435"/>
      <c r="I51" s="435"/>
      <c r="J51" s="435"/>
      <c r="K51" s="435"/>
      <c r="L51" s="435"/>
    </row>
    <row r="52" spans="3:12" ht="15.75" thickBot="1" x14ac:dyDescent="0.3">
      <c r="C52" s="153" t="s">
        <v>1338</v>
      </c>
      <c r="D52" s="351">
        <f>SUM(F59:F59)</f>
        <v>38468571.479999997</v>
      </c>
      <c r="E52" s="435"/>
      <c r="F52" s="69"/>
      <c r="G52" s="78"/>
      <c r="H52" s="69"/>
      <c r="I52" s="69"/>
      <c r="J52" s="435"/>
      <c r="K52" s="435"/>
      <c r="L52" s="435"/>
    </row>
    <row r="53" spans="3:12" x14ac:dyDescent="0.25">
      <c r="C53" s="69"/>
      <c r="D53" s="31"/>
      <c r="E53" s="91"/>
      <c r="F53" s="91"/>
      <c r="G53" s="91"/>
      <c r="H53" s="75"/>
      <c r="I53" s="75"/>
      <c r="J53" s="75"/>
      <c r="K53" s="109"/>
      <c r="L53" s="435"/>
    </row>
    <row r="54" spans="3:12" ht="15.75" x14ac:dyDescent="0.25">
      <c r="C54" s="285" t="s">
        <v>1309</v>
      </c>
      <c r="D54" s="349" t="s">
        <v>1811</v>
      </c>
      <c r="E54" s="91"/>
      <c r="F54" s="91"/>
      <c r="G54" s="91"/>
      <c r="H54" s="75"/>
      <c r="I54" s="75"/>
      <c r="J54" s="75"/>
      <c r="K54" s="109"/>
      <c r="L54" s="435"/>
    </row>
    <row r="55" spans="3:12" ht="18.75" x14ac:dyDescent="0.25">
      <c r="C55" s="199" t="str">
        <f>IFERROR(VLOOKUP(D54,'1. Desarrollo e Innov. Curricu.'!$F:$G,2,FALSE),IFERROR(VLOOKUP(D54,'2. Investigación Científica'!$F:$G,2,FALSE),IFERROR(VLOOKUP(D54,'3. Vinculación Univ. Sociedad'!$F:$G,2,FALSE),IFERROR(VLOOKUP(D54,'4. Docencia y Profesorado Univ.'!$F:$G,2,FALSE),IFERROR(VLOOKUP(D54,'5. Estudiantes y Graduados'!$F:$G,2,FALSE),IFERROR(VLOOKUP(D54,'11. Gestion Administrativa'!$F:$G,2,FALSE),IFERROR(VLOOKUP(D54,'13. Gestión Académica'!$F:$G,2,FALSE),IFERROR(VLOOKUP(D54,'9. Asegura. de la Calid. y M'!$F:$G,2,FALSE),IFERROR(VLOOKUP(D54,'6. Gestión del Conocimiento'!$F:$G,2,FALSE),IFERROR(VLOOKUP(D54,'15. Gobernabilidad y Proceso...'!$F:$G,2,FALSE),IFERROR(VLOOKUP(D54,'12. Gestión del Talento Humano'!$F:$G,2,FALSE),IFERROR(VLOOKUP(D54,'14. Internacional... de la E.S.'!$F:$G,2,FALSE),IFERROR(VLOOKUP(D54,'10. Posgrado'!$F:$G,2,FALSE),IFERROR(VLOOKUP(D54,'17. Gestión TIC'!$F:$G,2,FALSE),IFERROR(VLOOKUP(D54,'16. Desa. del Sistema Educ.Sup.'!$F:$G,2,FALSE),IFERROR(VLOOKUP(D54,'8. Cultura de Inno. Insti...'!$F:$G,2,FALSE),VLOOKUP(D54,'7. Lo Esencial de la Reforma U.'!$F:$G,2,0)))))))))))))))))</f>
        <v>Construcción de los Proyectos de Infraestructura en UNAH-TEC TELA.</v>
      </c>
      <c r="D55" s="31"/>
      <c r="E55" s="91"/>
      <c r="F55" s="91"/>
      <c r="G55" s="91"/>
      <c r="H55" s="75"/>
      <c r="I55" s="75"/>
      <c r="J55" s="75"/>
      <c r="K55" s="109"/>
      <c r="L55" s="435"/>
    </row>
    <row r="56" spans="3:12" x14ac:dyDescent="0.25">
      <c r="C56" s="435"/>
      <c r="D56" s="435"/>
      <c r="E56" s="91"/>
      <c r="F56" s="91"/>
      <c r="G56" s="91"/>
      <c r="H56" s="75"/>
      <c r="I56" s="75"/>
      <c r="J56" s="75"/>
      <c r="K56" s="109"/>
      <c r="L56" s="435"/>
    </row>
    <row r="57" spans="3:12" ht="15.75" thickBot="1" x14ac:dyDescent="0.3">
      <c r="C57" s="435"/>
      <c r="D57" s="435"/>
      <c r="E57" s="435"/>
      <c r="F57" s="91"/>
      <c r="G57" s="75"/>
      <c r="H57" s="75"/>
      <c r="I57" s="75"/>
      <c r="J57" s="435"/>
      <c r="K57" s="435"/>
      <c r="L57" s="435"/>
    </row>
    <row r="58" spans="3:12" ht="30.75" thickBot="1" x14ac:dyDescent="0.3">
      <c r="C58" s="125" t="s">
        <v>1310</v>
      </c>
      <c r="D58" s="130" t="s">
        <v>99</v>
      </c>
      <c r="E58" s="132" t="s">
        <v>1312</v>
      </c>
      <c r="F58" s="131" t="s">
        <v>1313</v>
      </c>
      <c r="G58" s="129" t="s">
        <v>1314</v>
      </c>
      <c r="H58" s="132" t="s">
        <v>1315</v>
      </c>
      <c r="I58" s="129" t="s">
        <v>711</v>
      </c>
      <c r="J58" s="129" t="s">
        <v>1316</v>
      </c>
      <c r="K58" s="129" t="s">
        <v>1317</v>
      </c>
      <c r="L58" s="129" t="s">
        <v>1435</v>
      </c>
    </row>
    <row r="59" spans="3:12" ht="45.75" thickBot="1" x14ac:dyDescent="0.3">
      <c r="C59" s="580" t="s">
        <v>1840</v>
      </c>
      <c r="D59" s="571">
        <v>1</v>
      </c>
      <c r="E59" s="572">
        <v>38468571.479999997</v>
      </c>
      <c r="F59" s="573">
        <f t="shared" ref="F59" si="4">D59*E59</f>
        <v>38468571.479999997</v>
      </c>
      <c r="G59" s="581" t="s">
        <v>712</v>
      </c>
      <c r="H59" s="575" t="s">
        <v>512</v>
      </c>
      <c r="I59" s="576" t="str">
        <f>VLOOKUP(H59,Presupuesto!$B$11:$C$565,2,0)</f>
        <v>CONSTRUCCIONES ADICIONES Y MEJORA DE EDIF (47100-00)</v>
      </c>
      <c r="J59" s="577" t="s">
        <v>74</v>
      </c>
      <c r="K59" s="578" t="s">
        <v>719</v>
      </c>
      <c r="L59" s="579" t="s">
        <v>78</v>
      </c>
    </row>
    <row r="61" spans="3:12" ht="15.75" thickBot="1" x14ac:dyDescent="0.3">
      <c r="C61" s="435"/>
      <c r="D61" s="435"/>
      <c r="E61" s="435"/>
      <c r="F61" s="435"/>
      <c r="G61" s="424"/>
      <c r="H61" s="435"/>
      <c r="I61" s="435"/>
      <c r="J61" s="435"/>
      <c r="K61" s="435"/>
      <c r="L61" s="435"/>
    </row>
    <row r="62" spans="3:12" ht="15.75" thickBot="1" x14ac:dyDescent="0.3">
      <c r="C62" s="153" t="s">
        <v>1338</v>
      </c>
      <c r="D62" s="351">
        <f>SUM(F69:F89)</f>
        <v>0</v>
      </c>
      <c r="E62" s="435"/>
      <c r="F62" s="69"/>
      <c r="G62" s="78"/>
      <c r="H62" s="69"/>
      <c r="I62" s="69"/>
      <c r="J62" s="435"/>
      <c r="K62" s="435"/>
      <c r="L62" s="435"/>
    </row>
    <row r="63" spans="3:12" x14ac:dyDescent="0.25">
      <c r="C63" s="69"/>
      <c r="D63" s="31"/>
      <c r="E63" s="91"/>
      <c r="F63" s="91"/>
      <c r="G63" s="91"/>
      <c r="H63" s="75"/>
      <c r="I63" s="75"/>
      <c r="J63" s="75"/>
      <c r="K63" s="109"/>
      <c r="L63" s="435"/>
    </row>
    <row r="64" spans="3:12" ht="15.75" x14ac:dyDescent="0.25">
      <c r="C64" s="285" t="s">
        <v>1309</v>
      </c>
      <c r="D64" s="349"/>
      <c r="E64" s="91"/>
      <c r="F64" s="91"/>
      <c r="G64" s="91"/>
      <c r="H64" s="75"/>
      <c r="I64" s="75"/>
      <c r="J64" s="75"/>
      <c r="K64" s="109"/>
      <c r="L64" s="435"/>
    </row>
    <row r="65" spans="3:12" ht="18.75" x14ac:dyDescent="0.25">
      <c r="C65" s="199" t="e">
        <f>IFERROR(VLOOKUP(D64,'1. Desarrollo e Innov. Curricu.'!$F:$G,2,FALSE),IFERROR(VLOOKUP(D64,'2. Investigación Científica'!$F:$G,2,FALSE),IFERROR(VLOOKUP(D64,'3. Vinculación Univ. Sociedad'!$F:$G,2,FALSE),IFERROR(VLOOKUP(D64,'4. Docencia y Profesorado Univ.'!$F:$G,2,FALSE),IFERROR(VLOOKUP(D64,'5. Estudiantes y Graduados'!$F:$G,2,FALSE),IFERROR(VLOOKUP(D64,'11. Gestion Administrativa'!$F:$G,2,FALSE),IFERROR(VLOOKUP(D64,'13. Gestión Académica'!$F:$G,2,FALSE),IFERROR(VLOOKUP(D64,'9. Asegura. de la Calid. y M'!$F:$G,2,FALSE),IFERROR(VLOOKUP(D64,'6. Gestión del Conocimiento'!$F:$G,2,FALSE),IFERROR(VLOOKUP(D64,'15. Gobernabilidad y Proceso...'!$F:$G,2,FALSE),IFERROR(VLOOKUP(D64,'12. Gestión del Talento Humano'!$F:$G,2,FALSE),IFERROR(VLOOKUP(D64,'14. Internacional... de la E.S.'!$F:$G,2,FALSE),IFERROR(VLOOKUP(D64,'10. Posgrado'!$F:$G,2,FALSE),IFERROR(VLOOKUP(D64,'17. Gestión TIC'!$F:$G,2,FALSE),IFERROR(VLOOKUP(D64,'16. Desa. del Sistema Educ.Sup.'!$F:$G,2,FALSE),IFERROR(VLOOKUP(D64,'8. Cultura de Inno. Insti...'!$F:$G,2,FALSE),VLOOKUP(D64,'7. Lo Esencial de la Reforma U.'!$F:$G,2,0)))))))))))))))))</f>
        <v>#N/A</v>
      </c>
      <c r="D65" s="31"/>
      <c r="E65" s="91"/>
      <c r="F65" s="91"/>
      <c r="G65" s="91"/>
      <c r="H65" s="75"/>
      <c r="I65" s="75"/>
      <c r="J65" s="75"/>
      <c r="K65" s="109"/>
      <c r="L65" s="435"/>
    </row>
    <row r="66" spans="3:12" x14ac:dyDescent="0.25">
      <c r="C66" s="435"/>
      <c r="D66" s="435"/>
      <c r="E66" s="91"/>
      <c r="F66" s="91"/>
      <c r="G66" s="91"/>
      <c r="H66" s="75"/>
      <c r="I66" s="75"/>
      <c r="J66" s="75"/>
      <c r="K66" s="109"/>
      <c r="L66" s="435"/>
    </row>
    <row r="67" spans="3:12" ht="15.75" thickBot="1" x14ac:dyDescent="0.3">
      <c r="C67" s="435"/>
      <c r="D67" s="435"/>
      <c r="E67" s="435"/>
      <c r="F67" s="91"/>
      <c r="G67" s="75"/>
      <c r="H67" s="75"/>
      <c r="I67" s="75"/>
      <c r="J67" s="435"/>
      <c r="K67" s="435"/>
      <c r="L67" s="435"/>
    </row>
    <row r="68" spans="3:12" ht="30.75" thickBot="1" x14ac:dyDescent="0.3">
      <c r="C68" s="125" t="s">
        <v>1310</v>
      </c>
      <c r="D68" s="130" t="s">
        <v>99</v>
      </c>
      <c r="E68" s="132" t="s">
        <v>1312</v>
      </c>
      <c r="F68" s="131" t="s">
        <v>1313</v>
      </c>
      <c r="G68" s="129" t="s">
        <v>1314</v>
      </c>
      <c r="H68" s="132" t="s">
        <v>1315</v>
      </c>
      <c r="I68" s="129" t="s">
        <v>711</v>
      </c>
      <c r="J68" s="129" t="s">
        <v>1316</v>
      </c>
      <c r="K68" s="129" t="s">
        <v>1317</v>
      </c>
      <c r="L68" s="129" t="s">
        <v>1435</v>
      </c>
    </row>
    <row r="69" spans="3:12" x14ac:dyDescent="0.25">
      <c r="C69" s="137"/>
      <c r="D69" s="154"/>
      <c r="E69" s="112"/>
      <c r="F69" s="94">
        <f t="shared" ref="F69:F89" si="5">D69*E69</f>
        <v>0</v>
      </c>
      <c r="G69" s="156"/>
      <c r="H69" s="138"/>
      <c r="I69" s="126" t="e">
        <f>VLOOKUP(H69,Presupuesto!$B$11:$C$565,2,0)</f>
        <v>#N/A</v>
      </c>
      <c r="J69" s="207" t="s">
        <v>72</v>
      </c>
      <c r="K69" s="95" t="s">
        <v>719</v>
      </c>
      <c r="L69" s="95"/>
    </row>
    <row r="70" spans="3:12" x14ac:dyDescent="0.25">
      <c r="C70" s="137"/>
      <c r="D70" s="154"/>
      <c r="E70" s="119"/>
      <c r="F70" s="94">
        <f t="shared" si="5"/>
        <v>0</v>
      </c>
      <c r="G70" s="156"/>
      <c r="H70" s="138"/>
      <c r="I70" s="126" t="e">
        <f>VLOOKUP(H70,Presupuesto!$B$11:$C$565,2,0)</f>
        <v>#N/A</v>
      </c>
      <c r="J70" s="95" t="str">
        <f>$J$69</f>
        <v>Posgrado</v>
      </c>
      <c r="K70" s="95" t="s">
        <v>720</v>
      </c>
      <c r="L70" s="95"/>
    </row>
    <row r="71" spans="3:12" x14ac:dyDescent="0.25">
      <c r="C71" s="137"/>
      <c r="D71" s="154"/>
      <c r="E71" s="119"/>
      <c r="F71" s="94">
        <f t="shared" si="5"/>
        <v>0</v>
      </c>
      <c r="G71" s="156"/>
      <c r="H71" s="138"/>
      <c r="I71" s="126" t="e">
        <f>VLOOKUP(H71,Presupuesto!$B$11:$C$565,2,0)</f>
        <v>#N/A</v>
      </c>
      <c r="J71" s="95" t="str">
        <f t="shared" ref="J71:J89" si="6">$J$69</f>
        <v>Posgrado</v>
      </c>
      <c r="K71" s="95" t="s">
        <v>720</v>
      </c>
      <c r="L71" s="95"/>
    </row>
    <row r="72" spans="3:12" x14ac:dyDescent="0.25">
      <c r="C72" s="137"/>
      <c r="D72" s="154"/>
      <c r="E72" s="119"/>
      <c r="F72" s="94">
        <f t="shared" si="5"/>
        <v>0</v>
      </c>
      <c r="G72" s="156"/>
      <c r="H72" s="138"/>
      <c r="I72" s="126" t="e">
        <f>VLOOKUP(H72,Presupuesto!$B$11:$C$565,2,0)</f>
        <v>#N/A</v>
      </c>
      <c r="J72" s="95" t="str">
        <f t="shared" si="6"/>
        <v>Posgrado</v>
      </c>
      <c r="K72" s="95" t="s">
        <v>720</v>
      </c>
      <c r="L72" s="95"/>
    </row>
    <row r="73" spans="3:12" x14ac:dyDescent="0.25">
      <c r="C73" s="137"/>
      <c r="D73" s="154"/>
      <c r="E73" s="119"/>
      <c r="F73" s="94">
        <f t="shared" si="5"/>
        <v>0</v>
      </c>
      <c r="G73" s="156"/>
      <c r="H73" s="138"/>
      <c r="I73" s="126" t="e">
        <f>VLOOKUP(H73,Presupuesto!$B$11:$C$565,2,0)</f>
        <v>#N/A</v>
      </c>
      <c r="J73" s="95" t="str">
        <f t="shared" si="6"/>
        <v>Posgrado</v>
      </c>
      <c r="K73" s="95" t="s">
        <v>720</v>
      </c>
      <c r="L73" s="95"/>
    </row>
    <row r="74" spans="3:12" x14ac:dyDescent="0.25">
      <c r="C74" s="137"/>
      <c r="D74" s="154"/>
      <c r="E74" s="119"/>
      <c r="F74" s="94">
        <f t="shared" si="5"/>
        <v>0</v>
      </c>
      <c r="G74" s="156"/>
      <c r="H74" s="138"/>
      <c r="I74" s="126" t="e">
        <f>VLOOKUP(H74,Presupuesto!$B$11:$C$565,2,0)</f>
        <v>#N/A</v>
      </c>
      <c r="J74" s="95" t="str">
        <f t="shared" si="6"/>
        <v>Posgrado</v>
      </c>
      <c r="K74" s="95" t="s">
        <v>729</v>
      </c>
      <c r="L74" s="95"/>
    </row>
    <row r="75" spans="3:12" x14ac:dyDescent="0.25">
      <c r="C75" s="137"/>
      <c r="D75" s="154"/>
      <c r="E75" s="119"/>
      <c r="F75" s="94">
        <f t="shared" si="5"/>
        <v>0</v>
      </c>
      <c r="G75" s="156"/>
      <c r="H75" s="138"/>
      <c r="I75" s="126" t="e">
        <f>VLOOKUP(H75,Presupuesto!$B$11:$C$565,2,0)</f>
        <v>#N/A</v>
      </c>
      <c r="J75" s="95" t="str">
        <f t="shared" si="6"/>
        <v>Posgrado</v>
      </c>
      <c r="K75" s="95" t="s">
        <v>720</v>
      </c>
      <c r="L75" s="95"/>
    </row>
    <row r="76" spans="3:12" x14ac:dyDescent="0.25">
      <c r="C76" s="137"/>
      <c r="D76" s="154"/>
      <c r="E76" s="119"/>
      <c r="F76" s="94">
        <f t="shared" si="5"/>
        <v>0</v>
      </c>
      <c r="G76" s="156"/>
      <c r="H76" s="138"/>
      <c r="I76" s="126" t="e">
        <f>VLOOKUP(H76,Presupuesto!$B$11:$C$565,2,0)</f>
        <v>#N/A</v>
      </c>
      <c r="J76" s="95" t="str">
        <f t="shared" si="6"/>
        <v>Posgrado</v>
      </c>
      <c r="K76" s="95" t="s">
        <v>720</v>
      </c>
      <c r="L76" s="95"/>
    </row>
    <row r="77" spans="3:12" x14ac:dyDescent="0.25">
      <c r="C77" s="137"/>
      <c r="D77" s="154"/>
      <c r="E77" s="119"/>
      <c r="F77" s="94">
        <f t="shared" si="5"/>
        <v>0</v>
      </c>
      <c r="G77" s="156"/>
      <c r="H77" s="138"/>
      <c r="I77" s="126" t="e">
        <f>VLOOKUP(H77,Presupuesto!$B$11:$C$565,2,0)</f>
        <v>#N/A</v>
      </c>
      <c r="J77" s="95" t="str">
        <f t="shared" si="6"/>
        <v>Posgrado</v>
      </c>
      <c r="K77" s="95" t="s">
        <v>720</v>
      </c>
      <c r="L77" s="95"/>
    </row>
    <row r="78" spans="3:12" x14ac:dyDescent="0.25">
      <c r="C78" s="137"/>
      <c r="D78" s="154"/>
      <c r="E78" s="119"/>
      <c r="F78" s="94">
        <f t="shared" si="5"/>
        <v>0</v>
      </c>
      <c r="G78" s="156"/>
      <c r="H78" s="138"/>
      <c r="I78" s="126" t="e">
        <f>VLOOKUP(H78,Presupuesto!$B$11:$C$565,2,0)</f>
        <v>#N/A</v>
      </c>
      <c r="J78" s="95" t="str">
        <f t="shared" si="6"/>
        <v>Posgrado</v>
      </c>
      <c r="K78" s="95" t="s">
        <v>720</v>
      </c>
      <c r="L78" s="95"/>
    </row>
    <row r="79" spans="3:12" x14ac:dyDescent="0.25">
      <c r="C79" s="139"/>
      <c r="D79" s="154"/>
      <c r="E79" s="115"/>
      <c r="F79" s="94">
        <f t="shared" si="5"/>
        <v>0</v>
      </c>
      <c r="G79" s="156"/>
      <c r="H79" s="140"/>
      <c r="I79" s="126" t="e">
        <f>VLOOKUP(H79,Presupuesto!$B$11:$C$565,2,0)</f>
        <v>#N/A</v>
      </c>
      <c r="J79" s="95" t="str">
        <f t="shared" si="6"/>
        <v>Posgrado</v>
      </c>
      <c r="K79" s="95" t="s">
        <v>720</v>
      </c>
      <c r="L79" s="95"/>
    </row>
    <row r="80" spans="3:12" x14ac:dyDescent="0.25">
      <c r="C80" s="139"/>
      <c r="D80" s="154"/>
      <c r="E80" s="115"/>
      <c r="F80" s="94">
        <f t="shared" si="5"/>
        <v>0</v>
      </c>
      <c r="G80" s="156"/>
      <c r="H80" s="140"/>
      <c r="I80" s="126" t="e">
        <f>VLOOKUP(H80,Presupuesto!$B$11:$C$565,2,0)</f>
        <v>#N/A</v>
      </c>
      <c r="J80" s="95" t="str">
        <f t="shared" si="6"/>
        <v>Posgrado</v>
      </c>
      <c r="K80" s="95" t="s">
        <v>720</v>
      </c>
      <c r="L80" s="95"/>
    </row>
    <row r="81" spans="3:12" x14ac:dyDescent="0.25">
      <c r="C81" s="139"/>
      <c r="D81" s="154"/>
      <c r="E81" s="115"/>
      <c r="F81" s="94">
        <f t="shared" si="5"/>
        <v>0</v>
      </c>
      <c r="G81" s="156"/>
      <c r="H81" s="140"/>
      <c r="I81" s="126" t="e">
        <f>VLOOKUP(H81,Presupuesto!$B$11:$C$565,2,0)</f>
        <v>#N/A</v>
      </c>
      <c r="J81" s="95" t="str">
        <f t="shared" si="6"/>
        <v>Posgrado</v>
      </c>
      <c r="K81" s="95" t="s">
        <v>720</v>
      </c>
      <c r="L81" s="95"/>
    </row>
    <row r="82" spans="3:12" x14ac:dyDescent="0.25">
      <c r="C82" s="139"/>
      <c r="D82" s="154"/>
      <c r="E82" s="115"/>
      <c r="F82" s="94">
        <f t="shared" si="5"/>
        <v>0</v>
      </c>
      <c r="G82" s="156"/>
      <c r="H82" s="140"/>
      <c r="I82" s="126" t="e">
        <f>VLOOKUP(H82,Presupuesto!$B$11:$C$565,2,0)</f>
        <v>#N/A</v>
      </c>
      <c r="J82" s="95" t="str">
        <f t="shared" si="6"/>
        <v>Posgrado</v>
      </c>
      <c r="K82" s="95" t="s">
        <v>720</v>
      </c>
      <c r="L82" s="95"/>
    </row>
    <row r="83" spans="3:12" x14ac:dyDescent="0.25">
      <c r="C83" s="139"/>
      <c r="D83" s="154"/>
      <c r="E83" s="115"/>
      <c r="F83" s="94">
        <f t="shared" si="5"/>
        <v>0</v>
      </c>
      <c r="G83" s="156"/>
      <c r="H83" s="140"/>
      <c r="I83" s="126" t="e">
        <f>VLOOKUP(H83,Presupuesto!$B$11:$C$565,2,0)</f>
        <v>#N/A</v>
      </c>
      <c r="J83" s="95" t="str">
        <f t="shared" si="6"/>
        <v>Posgrado</v>
      </c>
      <c r="K83" s="95" t="s">
        <v>720</v>
      </c>
      <c r="L83" s="95"/>
    </row>
    <row r="84" spans="3:12" x14ac:dyDescent="0.25">
      <c r="C84" s="139"/>
      <c r="D84" s="154"/>
      <c r="E84" s="115"/>
      <c r="F84" s="94">
        <f t="shared" si="5"/>
        <v>0</v>
      </c>
      <c r="G84" s="156"/>
      <c r="H84" s="140"/>
      <c r="I84" s="126" t="e">
        <f>VLOOKUP(H84,Presupuesto!$B$11:$C$565,2,0)</f>
        <v>#N/A</v>
      </c>
      <c r="J84" s="95" t="str">
        <f t="shared" si="6"/>
        <v>Posgrado</v>
      </c>
      <c r="K84" s="95" t="s">
        <v>720</v>
      </c>
      <c r="L84" s="95"/>
    </row>
    <row r="85" spans="3:12" x14ac:dyDescent="0.25">
      <c r="C85" s="141"/>
      <c r="D85" s="154"/>
      <c r="E85" s="115"/>
      <c r="F85" s="94">
        <f t="shared" si="5"/>
        <v>0</v>
      </c>
      <c r="G85" s="156"/>
      <c r="H85" s="142"/>
      <c r="I85" s="126" t="e">
        <f>VLOOKUP(H85,Presupuesto!$B$11:$C$565,2,0)</f>
        <v>#N/A</v>
      </c>
      <c r="J85" s="95" t="str">
        <f t="shared" si="6"/>
        <v>Posgrado</v>
      </c>
      <c r="K85" s="95" t="s">
        <v>732</v>
      </c>
      <c r="L85" s="95"/>
    </row>
    <row r="86" spans="3:12" x14ac:dyDescent="0.25">
      <c r="C86" s="141"/>
      <c r="D86" s="154"/>
      <c r="E86" s="115"/>
      <c r="F86" s="94">
        <f t="shared" si="5"/>
        <v>0</v>
      </c>
      <c r="G86" s="156"/>
      <c r="H86" s="142"/>
      <c r="I86" s="126" t="e">
        <f>VLOOKUP(H86,Presupuesto!$B$11:$C$565,2,0)</f>
        <v>#N/A</v>
      </c>
      <c r="J86" s="95" t="str">
        <f t="shared" si="6"/>
        <v>Posgrado</v>
      </c>
      <c r="K86" s="95" t="s">
        <v>720</v>
      </c>
      <c r="L86" s="95"/>
    </row>
    <row r="87" spans="3:12" x14ac:dyDescent="0.25">
      <c r="C87" s="141"/>
      <c r="D87" s="154"/>
      <c r="E87" s="115"/>
      <c r="F87" s="94">
        <f t="shared" si="5"/>
        <v>0</v>
      </c>
      <c r="G87" s="156"/>
      <c r="H87" s="142"/>
      <c r="I87" s="126" t="e">
        <f>VLOOKUP(H87,Presupuesto!$B$11:$C$565,2,0)</f>
        <v>#N/A</v>
      </c>
      <c r="J87" s="95" t="str">
        <f t="shared" si="6"/>
        <v>Posgrado</v>
      </c>
      <c r="K87" s="95" t="s">
        <v>720</v>
      </c>
      <c r="L87" s="95"/>
    </row>
    <row r="88" spans="3:12" x14ac:dyDescent="0.25">
      <c r="C88" s="141"/>
      <c r="D88" s="154"/>
      <c r="E88" s="115"/>
      <c r="F88" s="94">
        <f t="shared" si="5"/>
        <v>0</v>
      </c>
      <c r="G88" s="156"/>
      <c r="H88" s="142"/>
      <c r="I88" s="126" t="e">
        <f>VLOOKUP(H88,Presupuesto!$B$11:$C$565,2,0)</f>
        <v>#N/A</v>
      </c>
      <c r="J88" s="95" t="str">
        <f t="shared" si="6"/>
        <v>Posgrado</v>
      </c>
      <c r="K88" s="95" t="s">
        <v>720</v>
      </c>
      <c r="L88" s="95"/>
    </row>
    <row r="89" spans="3:12" ht="15.75" thickBot="1" x14ac:dyDescent="0.3">
      <c r="C89" s="143"/>
      <c r="D89" s="211"/>
      <c r="E89" s="100"/>
      <c r="F89" s="102">
        <f t="shared" si="5"/>
        <v>0</v>
      </c>
      <c r="G89" s="157"/>
      <c r="H89" s="144"/>
      <c r="I89" s="128" t="e">
        <f>VLOOKUP(H89,Presupuesto!$B$11:$C$565,2,0)</f>
        <v>#N/A</v>
      </c>
      <c r="J89" s="103" t="str">
        <f t="shared" si="6"/>
        <v>Posgrado</v>
      </c>
      <c r="K89" s="120" t="s">
        <v>719</v>
      </c>
      <c r="L89" s="103"/>
    </row>
    <row r="90" spans="3:12" x14ac:dyDescent="0.25">
      <c r="C90" s="435"/>
      <c r="D90" s="435"/>
      <c r="E90" s="435"/>
      <c r="F90" s="89"/>
      <c r="G90" s="88"/>
      <c r="H90" s="89"/>
      <c r="I90" s="89"/>
      <c r="J90" s="435"/>
      <c r="K90" s="435"/>
      <c r="L90" s="435"/>
    </row>
    <row r="91" spans="3:12" ht="15.75" thickBot="1" x14ac:dyDescent="0.3">
      <c r="C91" s="435"/>
      <c r="D91" s="435"/>
      <c r="E91" s="435"/>
      <c r="F91" s="435"/>
      <c r="G91" s="424"/>
      <c r="H91" s="435"/>
      <c r="I91" s="435"/>
      <c r="J91" s="435"/>
      <c r="K91" s="435"/>
      <c r="L91" s="435"/>
    </row>
    <row r="92" spans="3:12" ht="15.75" thickBot="1" x14ac:dyDescent="0.3">
      <c r="C92" s="153" t="s">
        <v>1338</v>
      </c>
      <c r="D92" s="351">
        <f>SUM(F99:F119)</f>
        <v>0</v>
      </c>
      <c r="E92" s="435"/>
      <c r="F92" s="69"/>
      <c r="G92" s="78"/>
      <c r="H92" s="69"/>
      <c r="I92" s="69"/>
      <c r="J92" s="435"/>
      <c r="K92" s="435"/>
      <c r="L92" s="435"/>
    </row>
    <row r="93" spans="3:12" x14ac:dyDescent="0.25">
      <c r="C93" s="69"/>
      <c r="D93" s="31"/>
      <c r="E93" s="91"/>
      <c r="F93" s="91"/>
      <c r="G93" s="91"/>
      <c r="H93" s="75"/>
      <c r="I93" s="75"/>
      <c r="J93" s="75"/>
      <c r="K93" s="109"/>
      <c r="L93" s="435"/>
    </row>
    <row r="94" spans="3:12" ht="15.75" x14ac:dyDescent="0.25">
      <c r="C94" s="285" t="s">
        <v>1309</v>
      </c>
      <c r="D94" s="349"/>
      <c r="E94" s="91"/>
      <c r="F94" s="91"/>
      <c r="G94" s="91"/>
      <c r="H94" s="75"/>
      <c r="I94" s="75"/>
      <c r="J94" s="75"/>
      <c r="K94" s="109"/>
      <c r="L94" s="435"/>
    </row>
    <row r="95" spans="3:12" ht="18.75" x14ac:dyDescent="0.25">
      <c r="C95" s="199" t="e">
        <f>IFERROR(VLOOKUP(D94,'1. Desarrollo e Innov. Curricu.'!$F:$G,2,FALSE),IFERROR(VLOOKUP(D94,'2. Investigación Científica'!$F:$G,2,FALSE),IFERROR(VLOOKUP(D94,'3. Vinculación Univ. Sociedad'!$F:$G,2,FALSE),IFERROR(VLOOKUP(D94,'4. Docencia y Profesorado Univ.'!$F:$G,2,FALSE),IFERROR(VLOOKUP(D94,'5. Estudiantes y Graduados'!$F:$G,2,FALSE),IFERROR(VLOOKUP(D94,'11. Gestion Administrativa'!$F:$G,2,FALSE),IFERROR(VLOOKUP(D94,'13. Gestión Académica'!$F:$G,2,FALSE),IFERROR(VLOOKUP(D94,'9. Asegura. de la Calid. y M'!$F:$G,2,FALSE),IFERROR(VLOOKUP(D94,'6. Gestión del Conocimiento'!$F:$G,2,FALSE),IFERROR(VLOOKUP(D94,'15. Gobernabilidad y Proceso...'!$F:$G,2,FALSE),IFERROR(VLOOKUP(D94,'12. Gestión del Talento Humano'!$F:$G,2,FALSE),IFERROR(VLOOKUP(D94,'14. Internacional... de la E.S.'!$F:$G,2,FALSE),IFERROR(VLOOKUP(D94,'10. Posgrado'!$F:$G,2,FALSE),IFERROR(VLOOKUP(D94,'17. Gestión TIC'!$F:$G,2,FALSE),IFERROR(VLOOKUP(D94,'16. Desa. del Sistema Educ.Sup.'!$F:$G,2,FALSE),IFERROR(VLOOKUP(D94,'8. Cultura de Inno. Insti...'!$F:$G,2,FALSE),VLOOKUP(D94,'7. Lo Esencial de la Reforma U.'!$F:$G,2,0)))))))))))))))))</f>
        <v>#N/A</v>
      </c>
      <c r="D95" s="31"/>
      <c r="E95" s="91"/>
      <c r="F95" s="91"/>
      <c r="G95" s="91"/>
      <c r="H95" s="75"/>
      <c r="I95" s="75"/>
      <c r="J95" s="75"/>
      <c r="K95" s="109"/>
      <c r="L95" s="435"/>
    </row>
    <row r="96" spans="3:12" x14ac:dyDescent="0.25">
      <c r="C96" s="435"/>
      <c r="D96" s="435"/>
      <c r="E96" s="91"/>
      <c r="F96" s="91"/>
      <c r="G96" s="91"/>
      <c r="H96" s="75"/>
      <c r="I96" s="75"/>
      <c r="J96" s="75"/>
      <c r="K96" s="109"/>
      <c r="L96" s="435"/>
    </row>
    <row r="97" spans="3:12" ht="15.75" thickBot="1" x14ac:dyDescent="0.3">
      <c r="C97" s="435"/>
      <c r="D97" s="435"/>
      <c r="E97" s="435"/>
      <c r="F97" s="91"/>
      <c r="G97" s="75"/>
      <c r="H97" s="75"/>
      <c r="I97" s="75"/>
      <c r="J97" s="435"/>
      <c r="K97" s="435"/>
      <c r="L97" s="435"/>
    </row>
    <row r="98" spans="3:12" ht="30.75" thickBot="1" x14ac:dyDescent="0.3">
      <c r="C98" s="125" t="s">
        <v>1310</v>
      </c>
      <c r="D98" s="130" t="s">
        <v>99</v>
      </c>
      <c r="E98" s="132" t="s">
        <v>1312</v>
      </c>
      <c r="F98" s="131" t="s">
        <v>1313</v>
      </c>
      <c r="G98" s="129" t="s">
        <v>1314</v>
      </c>
      <c r="H98" s="132" t="s">
        <v>1315</v>
      </c>
      <c r="I98" s="129" t="s">
        <v>711</v>
      </c>
      <c r="J98" s="129" t="s">
        <v>1316</v>
      </c>
      <c r="K98" s="129" t="s">
        <v>1317</v>
      </c>
      <c r="L98" s="129" t="s">
        <v>1435</v>
      </c>
    </row>
    <row r="99" spans="3:12" x14ac:dyDescent="0.25">
      <c r="C99" s="137"/>
      <c r="D99" s="154"/>
      <c r="E99" s="112"/>
      <c r="F99" s="94">
        <f t="shared" ref="F99:F119" si="7">D99*E99</f>
        <v>0</v>
      </c>
      <c r="G99" s="156"/>
      <c r="H99" s="138"/>
      <c r="I99" s="126" t="e">
        <f>VLOOKUP(H99,Presupuesto!$B$11:$C$565,2,0)</f>
        <v>#N/A</v>
      </c>
      <c r="J99" s="207" t="s">
        <v>72</v>
      </c>
      <c r="K99" s="95" t="s">
        <v>719</v>
      </c>
      <c r="L99" s="95"/>
    </row>
    <row r="100" spans="3:12" x14ac:dyDescent="0.25">
      <c r="C100" s="137"/>
      <c r="D100" s="154"/>
      <c r="E100" s="119"/>
      <c r="F100" s="94">
        <f t="shared" si="7"/>
        <v>0</v>
      </c>
      <c r="G100" s="156"/>
      <c r="H100" s="138"/>
      <c r="I100" s="126" t="e">
        <f>VLOOKUP(H100,Presupuesto!$B$11:$C$565,2,0)</f>
        <v>#N/A</v>
      </c>
      <c r="J100" s="95" t="str">
        <f>$J$99</f>
        <v>Posgrado</v>
      </c>
      <c r="K100" s="95" t="s">
        <v>720</v>
      </c>
      <c r="L100" s="95"/>
    </row>
    <row r="101" spans="3:12" x14ac:dyDescent="0.25">
      <c r="C101" s="137"/>
      <c r="D101" s="154"/>
      <c r="E101" s="119"/>
      <c r="F101" s="94">
        <f t="shared" si="7"/>
        <v>0</v>
      </c>
      <c r="G101" s="156"/>
      <c r="H101" s="138"/>
      <c r="I101" s="126" t="e">
        <f>VLOOKUP(H101,Presupuesto!$B$11:$C$565,2,0)</f>
        <v>#N/A</v>
      </c>
      <c r="J101" s="95" t="str">
        <f t="shared" ref="J101:J119" si="8">$J$99</f>
        <v>Posgrado</v>
      </c>
      <c r="K101" s="95" t="s">
        <v>720</v>
      </c>
      <c r="L101" s="95"/>
    </row>
    <row r="102" spans="3:12" x14ac:dyDescent="0.25">
      <c r="C102" s="137"/>
      <c r="D102" s="154"/>
      <c r="E102" s="119"/>
      <c r="F102" s="94">
        <f t="shared" si="7"/>
        <v>0</v>
      </c>
      <c r="G102" s="156"/>
      <c r="H102" s="138"/>
      <c r="I102" s="126" t="e">
        <f>VLOOKUP(H102,Presupuesto!$B$11:$C$565,2,0)</f>
        <v>#N/A</v>
      </c>
      <c r="J102" s="95" t="str">
        <f t="shared" si="8"/>
        <v>Posgrado</v>
      </c>
      <c r="K102" s="95" t="s">
        <v>720</v>
      </c>
      <c r="L102" s="95"/>
    </row>
    <row r="103" spans="3:12" x14ac:dyDescent="0.25">
      <c r="C103" s="137"/>
      <c r="D103" s="154"/>
      <c r="E103" s="119"/>
      <c r="F103" s="94">
        <f t="shared" si="7"/>
        <v>0</v>
      </c>
      <c r="G103" s="156"/>
      <c r="H103" s="138"/>
      <c r="I103" s="126" t="e">
        <f>VLOOKUP(H103,Presupuesto!$B$11:$C$565,2,0)</f>
        <v>#N/A</v>
      </c>
      <c r="J103" s="95" t="str">
        <f t="shared" si="8"/>
        <v>Posgrado</v>
      </c>
      <c r="K103" s="95" t="s">
        <v>720</v>
      </c>
      <c r="L103" s="95"/>
    </row>
    <row r="104" spans="3:12" x14ac:dyDescent="0.25">
      <c r="C104" s="137"/>
      <c r="D104" s="154"/>
      <c r="E104" s="119"/>
      <c r="F104" s="94">
        <f t="shared" si="7"/>
        <v>0</v>
      </c>
      <c r="G104" s="156"/>
      <c r="H104" s="138"/>
      <c r="I104" s="126" t="e">
        <f>VLOOKUP(H104,Presupuesto!$B$11:$C$565,2,0)</f>
        <v>#N/A</v>
      </c>
      <c r="J104" s="95" t="str">
        <f t="shared" si="8"/>
        <v>Posgrado</v>
      </c>
      <c r="K104" s="95" t="s">
        <v>729</v>
      </c>
      <c r="L104" s="95"/>
    </row>
    <row r="105" spans="3:12" x14ac:dyDescent="0.25">
      <c r="C105" s="137"/>
      <c r="D105" s="154"/>
      <c r="E105" s="119"/>
      <c r="F105" s="94">
        <f t="shared" si="7"/>
        <v>0</v>
      </c>
      <c r="G105" s="156"/>
      <c r="H105" s="138"/>
      <c r="I105" s="126" t="e">
        <f>VLOOKUP(H105,Presupuesto!$B$11:$C$565,2,0)</f>
        <v>#N/A</v>
      </c>
      <c r="J105" s="95" t="str">
        <f t="shared" si="8"/>
        <v>Posgrado</v>
      </c>
      <c r="K105" s="95" t="s">
        <v>720</v>
      </c>
      <c r="L105" s="95"/>
    </row>
    <row r="106" spans="3:12" x14ac:dyDescent="0.25">
      <c r="C106" s="137"/>
      <c r="D106" s="154"/>
      <c r="E106" s="119"/>
      <c r="F106" s="94">
        <f t="shared" si="7"/>
        <v>0</v>
      </c>
      <c r="G106" s="156"/>
      <c r="H106" s="138"/>
      <c r="I106" s="126" t="e">
        <f>VLOOKUP(H106,Presupuesto!$B$11:$C$565,2,0)</f>
        <v>#N/A</v>
      </c>
      <c r="J106" s="95" t="str">
        <f t="shared" si="8"/>
        <v>Posgrado</v>
      </c>
      <c r="K106" s="95" t="s">
        <v>720</v>
      </c>
      <c r="L106" s="95"/>
    </row>
    <row r="107" spans="3:12" x14ac:dyDescent="0.25">
      <c r="C107" s="137"/>
      <c r="D107" s="154"/>
      <c r="E107" s="119"/>
      <c r="F107" s="94">
        <f t="shared" si="7"/>
        <v>0</v>
      </c>
      <c r="G107" s="156"/>
      <c r="H107" s="138"/>
      <c r="I107" s="126" t="e">
        <f>VLOOKUP(H107,Presupuesto!$B$11:$C$565,2,0)</f>
        <v>#N/A</v>
      </c>
      <c r="J107" s="95" t="str">
        <f t="shared" si="8"/>
        <v>Posgrado</v>
      </c>
      <c r="K107" s="95" t="s">
        <v>720</v>
      </c>
      <c r="L107" s="95"/>
    </row>
    <row r="108" spans="3:12" x14ac:dyDescent="0.25">
      <c r="C108" s="137"/>
      <c r="D108" s="154"/>
      <c r="E108" s="119"/>
      <c r="F108" s="94">
        <f t="shared" si="7"/>
        <v>0</v>
      </c>
      <c r="G108" s="156"/>
      <c r="H108" s="138"/>
      <c r="I108" s="126" t="e">
        <f>VLOOKUP(H108,Presupuesto!$B$11:$C$565,2,0)</f>
        <v>#N/A</v>
      </c>
      <c r="J108" s="95" t="str">
        <f t="shared" si="8"/>
        <v>Posgrado</v>
      </c>
      <c r="K108" s="95" t="s">
        <v>720</v>
      </c>
      <c r="L108" s="95"/>
    </row>
    <row r="109" spans="3:12" x14ac:dyDescent="0.25">
      <c r="C109" s="139"/>
      <c r="D109" s="154"/>
      <c r="E109" s="115"/>
      <c r="F109" s="94">
        <f t="shared" si="7"/>
        <v>0</v>
      </c>
      <c r="G109" s="156"/>
      <c r="H109" s="140"/>
      <c r="I109" s="126" t="e">
        <f>VLOOKUP(H109,Presupuesto!$B$11:$C$565,2,0)</f>
        <v>#N/A</v>
      </c>
      <c r="J109" s="95" t="str">
        <f t="shared" si="8"/>
        <v>Posgrado</v>
      </c>
      <c r="K109" s="95" t="s">
        <v>720</v>
      </c>
      <c r="L109" s="95"/>
    </row>
    <row r="110" spans="3:12" x14ac:dyDescent="0.25">
      <c r="C110" s="139"/>
      <c r="D110" s="154"/>
      <c r="E110" s="115"/>
      <c r="F110" s="94">
        <f t="shared" si="7"/>
        <v>0</v>
      </c>
      <c r="G110" s="156"/>
      <c r="H110" s="140"/>
      <c r="I110" s="126" t="e">
        <f>VLOOKUP(H110,Presupuesto!$B$11:$C$565,2,0)</f>
        <v>#N/A</v>
      </c>
      <c r="J110" s="95" t="str">
        <f t="shared" si="8"/>
        <v>Posgrado</v>
      </c>
      <c r="K110" s="95" t="s">
        <v>720</v>
      </c>
      <c r="L110" s="95"/>
    </row>
    <row r="111" spans="3:12" x14ac:dyDescent="0.25">
      <c r="C111" s="139"/>
      <c r="D111" s="154"/>
      <c r="E111" s="115"/>
      <c r="F111" s="94">
        <f t="shared" si="7"/>
        <v>0</v>
      </c>
      <c r="G111" s="156"/>
      <c r="H111" s="140"/>
      <c r="I111" s="126" t="e">
        <f>VLOOKUP(H111,Presupuesto!$B$11:$C$565,2,0)</f>
        <v>#N/A</v>
      </c>
      <c r="J111" s="95" t="str">
        <f t="shared" si="8"/>
        <v>Posgrado</v>
      </c>
      <c r="K111" s="95" t="s">
        <v>720</v>
      </c>
      <c r="L111" s="95"/>
    </row>
    <row r="112" spans="3:12" x14ac:dyDescent="0.25">
      <c r="C112" s="139"/>
      <c r="D112" s="154"/>
      <c r="E112" s="115"/>
      <c r="F112" s="94">
        <f t="shared" si="7"/>
        <v>0</v>
      </c>
      <c r="G112" s="156"/>
      <c r="H112" s="140"/>
      <c r="I112" s="126" t="e">
        <f>VLOOKUP(H112,Presupuesto!$B$11:$C$565,2,0)</f>
        <v>#N/A</v>
      </c>
      <c r="J112" s="95" t="str">
        <f t="shared" si="8"/>
        <v>Posgrado</v>
      </c>
      <c r="K112" s="95" t="s">
        <v>720</v>
      </c>
      <c r="L112" s="95"/>
    </row>
    <row r="113" spans="3:12" x14ac:dyDescent="0.25">
      <c r="C113" s="139"/>
      <c r="D113" s="154"/>
      <c r="E113" s="115"/>
      <c r="F113" s="94">
        <f t="shared" si="7"/>
        <v>0</v>
      </c>
      <c r="G113" s="156"/>
      <c r="H113" s="140"/>
      <c r="I113" s="126" t="e">
        <f>VLOOKUP(H113,Presupuesto!$B$11:$C$565,2,0)</f>
        <v>#N/A</v>
      </c>
      <c r="J113" s="95" t="str">
        <f t="shared" si="8"/>
        <v>Posgrado</v>
      </c>
      <c r="K113" s="95" t="s">
        <v>720</v>
      </c>
      <c r="L113" s="95"/>
    </row>
    <row r="114" spans="3:12" x14ac:dyDescent="0.25">
      <c r="C114" s="139"/>
      <c r="D114" s="154"/>
      <c r="E114" s="115"/>
      <c r="F114" s="94">
        <f t="shared" si="7"/>
        <v>0</v>
      </c>
      <c r="G114" s="156"/>
      <c r="H114" s="140"/>
      <c r="I114" s="126" t="e">
        <f>VLOOKUP(H114,Presupuesto!$B$11:$C$565,2,0)</f>
        <v>#N/A</v>
      </c>
      <c r="J114" s="95" t="str">
        <f t="shared" si="8"/>
        <v>Posgrado</v>
      </c>
      <c r="K114" s="95" t="s">
        <v>720</v>
      </c>
      <c r="L114" s="95"/>
    </row>
    <row r="115" spans="3:12" x14ac:dyDescent="0.25">
      <c r="C115" s="141"/>
      <c r="D115" s="154"/>
      <c r="E115" s="115"/>
      <c r="F115" s="94">
        <f t="shared" si="7"/>
        <v>0</v>
      </c>
      <c r="G115" s="156"/>
      <c r="H115" s="142"/>
      <c r="I115" s="126" t="e">
        <f>VLOOKUP(H115,Presupuesto!$B$11:$C$565,2,0)</f>
        <v>#N/A</v>
      </c>
      <c r="J115" s="95" t="str">
        <f t="shared" si="8"/>
        <v>Posgrado</v>
      </c>
      <c r="K115" s="95" t="s">
        <v>732</v>
      </c>
      <c r="L115" s="95"/>
    </row>
    <row r="116" spans="3:12" x14ac:dyDescent="0.25">
      <c r="C116" s="141"/>
      <c r="D116" s="154"/>
      <c r="E116" s="115"/>
      <c r="F116" s="94">
        <f t="shared" si="7"/>
        <v>0</v>
      </c>
      <c r="G116" s="156"/>
      <c r="H116" s="142"/>
      <c r="I116" s="126" t="e">
        <f>VLOOKUP(H116,Presupuesto!$B$11:$C$565,2,0)</f>
        <v>#N/A</v>
      </c>
      <c r="J116" s="95" t="str">
        <f t="shared" si="8"/>
        <v>Posgrado</v>
      </c>
      <c r="K116" s="95" t="s">
        <v>720</v>
      </c>
      <c r="L116" s="95"/>
    </row>
    <row r="117" spans="3:12" x14ac:dyDescent="0.25">
      <c r="C117" s="141"/>
      <c r="D117" s="154"/>
      <c r="E117" s="115"/>
      <c r="F117" s="94">
        <f t="shared" si="7"/>
        <v>0</v>
      </c>
      <c r="G117" s="156"/>
      <c r="H117" s="142"/>
      <c r="I117" s="126" t="e">
        <f>VLOOKUP(H117,Presupuesto!$B$11:$C$565,2,0)</f>
        <v>#N/A</v>
      </c>
      <c r="J117" s="95" t="str">
        <f t="shared" si="8"/>
        <v>Posgrado</v>
      </c>
      <c r="K117" s="95" t="s">
        <v>720</v>
      </c>
      <c r="L117" s="95"/>
    </row>
    <row r="118" spans="3:12" x14ac:dyDescent="0.25">
      <c r="C118" s="141"/>
      <c r="D118" s="154"/>
      <c r="E118" s="115"/>
      <c r="F118" s="94">
        <f t="shared" si="7"/>
        <v>0</v>
      </c>
      <c r="G118" s="156"/>
      <c r="H118" s="142"/>
      <c r="I118" s="126" t="e">
        <f>VLOOKUP(H118,Presupuesto!$B$11:$C$565,2,0)</f>
        <v>#N/A</v>
      </c>
      <c r="J118" s="95" t="str">
        <f t="shared" si="8"/>
        <v>Posgrado</v>
      </c>
      <c r="K118" s="95" t="s">
        <v>720</v>
      </c>
      <c r="L118" s="95"/>
    </row>
    <row r="119" spans="3:12" ht="15.75" thickBot="1" x14ac:dyDescent="0.3">
      <c r="C119" s="143"/>
      <c r="D119" s="211"/>
      <c r="E119" s="100"/>
      <c r="F119" s="102">
        <f t="shared" si="7"/>
        <v>0</v>
      </c>
      <c r="G119" s="157"/>
      <c r="H119" s="144"/>
      <c r="I119" s="128" t="e">
        <f>VLOOKUP(H119,Presupuesto!$B$11:$C$565,2,0)</f>
        <v>#N/A</v>
      </c>
      <c r="J119" s="103" t="str">
        <f t="shared" si="8"/>
        <v>Posgrado</v>
      </c>
      <c r="K119" s="120" t="s">
        <v>719</v>
      </c>
      <c r="L119" s="103"/>
    </row>
  </sheetData>
  <dataValidations count="6">
    <dataValidation type="list" allowBlank="1" showInputMessage="1" showErrorMessage="1" errorTitle="¡Ingreso Inválido!" error="Seleccione una opción de la lista." promptTitle="Tipo de Presupuesto" prompt="Seleccione una opción de la lista." sqref="G49 G59 G69:G89 G99:G119 G14:G25 G34:G39">
      <formula1>$R$2:$S$2</formula1>
    </dataValidation>
    <dataValidation type="list" allowBlank="1" showInputMessage="1" showErrorMessage="1" errorTitle="¡Ingreso Inválido!" error="Seleccione una opción de la lista" promptTitle="Mes Requerido" prompt="Seleccione el mes en el que requiere el recurso." sqref="K49 K59 K69:K89 K99:K119 K14:K25 K34:K39">
      <formula1>$U$2:$AF$2</formula1>
    </dataValidation>
    <dataValidation type="list" allowBlank="1" showInputMessage="1" showErrorMessage="1" errorTitle="¡Ingreso Inválido!" error="Seleccione una opción de la lista." promptTitle="Proyecto" prompt="Seleccione una opción." sqref="L49 L59 L69:L89 L99:L119 L14:L25 L34:L39">
      <formula1>$M$2:$O$2</formula1>
    </dataValidation>
    <dataValidation type="list" allowBlank="1" showInputMessage="1" showErrorMessage="1" errorTitle="¡Ingreso Inválido!" error="Verifique el valor ingresado." promptTitle="Ingrese el Objeto de Gasto" prompt="Ingrese el Objeto de Gasto" sqref="H34:H39 H49 H69:H89 H99:H119 H14:H25 H59">
      <formula1>$A$1:$UI$1</formula1>
    </dataValidation>
    <dataValidation type="list" allowBlank="1" showInputMessage="1" showErrorMessage="1" errorTitle="¡Ingreso Inválido!" error="Seleccione una opción de la lista." promptTitle="Dimensión Estratégica" prompt="Seleccione una opción de la lista." sqref="J70:J89 J100:J119 J15:J25 J35:J39">
      <formula1>$A$2:$P$2</formula1>
    </dataValidation>
    <dataValidation type="list" allowBlank="1" showInputMessage="1" showErrorMessage="1" errorTitle="¡Ingreso Inválido!" error="Seleccione una opción de la lista." promptTitle="Dimensión Estratégica" prompt="Seleccione una opción de la lista." sqref="J14 J34 J49 J59 J69 J99">
      <formula1>$A$2:$Q$2</formula1>
    </dataValidation>
  </dataValidations>
  <printOptions horizontalCentered="1"/>
  <pageMargins left="0.70866141732283472" right="0.70866141732283472" top="0.74803149606299213" bottom="0.74803149606299213" header="0.31496062992125984" footer="0.31496062992125984"/>
  <pageSetup paperSize="17" scale="67"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J17" sqref="J17"/>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5759.1495000000004</v>
      </c>
      <c r="BC3" s="427">
        <f>+'Cuadro Resumen'!D213</f>
        <v>5307.4515000000001</v>
      </c>
      <c r="BD3" s="427">
        <f>+'Cuadro Resumen'!E213</f>
        <v>6775.47</v>
      </c>
      <c r="BE3" s="427">
        <f>+'Cuadro Resumen'!F213</f>
        <v>6323.7719999999999</v>
      </c>
      <c r="BF3" s="427">
        <f>+'Cuadro Resumen'!C214</f>
        <v>5081.6025</v>
      </c>
      <c r="BG3" s="427">
        <f>+'Cuadro Resumen'!D214</f>
        <v>4629.9045000000006</v>
      </c>
      <c r="BH3" s="427">
        <f>+'Cuadro Resumen'!E214</f>
        <v>6097.9230000000007</v>
      </c>
      <c r="BI3" s="427">
        <f>+'Cuadro Resumen'!F214</f>
        <v>5646.2250000000004</v>
      </c>
      <c r="BJ3" s="428">
        <f>+'Cuadro Resumen'!C215</f>
        <v>4404.0555000000004</v>
      </c>
      <c r="BK3" s="428">
        <f>+'Cuadro Resumen'!D215</f>
        <v>4065.2820000000002</v>
      </c>
      <c r="BL3" s="428">
        <f>+'Cuadro Resumen'!E215</f>
        <v>5420.3760000000002</v>
      </c>
      <c r="BM3" s="428">
        <f>+'Cuadro Resumen'!F215</f>
        <v>4968.6779999999999</v>
      </c>
      <c r="BN3" s="428">
        <f>+'Cuadro Resumen'!C216</f>
        <v>3726.5085000000004</v>
      </c>
      <c r="BO3" s="428">
        <f>+'Cuadro Resumen'!D216</f>
        <v>3387.7350000000001</v>
      </c>
      <c r="BP3" s="428">
        <f>+'Cuadro Resumen'!E216</f>
        <v>4742.8290000000006</v>
      </c>
      <c r="BQ3" s="428">
        <f>+'Cuadro Resumen'!F216</f>
        <v>4404.0555000000004</v>
      </c>
      <c r="BR3" s="428">
        <f>+'Cuadro Resumen'!C217</f>
        <v>3274.8105</v>
      </c>
      <c r="BS3" s="428">
        <f>+'Cuadro Resumen'!D217</f>
        <v>3048.9615000000003</v>
      </c>
      <c r="BT3" s="428">
        <f>+'Cuadro Resumen'!E217</f>
        <v>4178.2065000000002</v>
      </c>
      <c r="BU3" s="428">
        <f>+'Cuadro Resumen'!F217</f>
        <v>3839.433</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53.25" thickBot="1" x14ac:dyDescent="0.3">
      <c r="A5" s="435"/>
      <c r="B5" s="435"/>
      <c r="C5" s="86" t="s">
        <v>1436</v>
      </c>
      <c r="D5" s="188">
        <f>SUMIF(C:C,$C$10,D:D)</f>
        <v>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171"/>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1338</v>
      </c>
      <c r="D10" s="351">
        <f>SUM(F17:F50)</f>
        <v>0</v>
      </c>
      <c r="E10" s="435"/>
      <c r="F10" s="435"/>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435"/>
      <c r="C11" s="435"/>
      <c r="D11" s="435"/>
      <c r="E11" s="435"/>
      <c r="F11" s="435"/>
      <c r="G11" s="78"/>
      <c r="H11" s="69"/>
      <c r="I11" s="69"/>
      <c r="J11" s="435"/>
      <c r="K11" s="435"/>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435"/>
      <c r="C12" s="435"/>
      <c r="D12" s="435"/>
      <c r="E12" s="435"/>
      <c r="F12" s="69"/>
      <c r="G12" s="78"/>
      <c r="H12" s="69"/>
      <c r="I12" s="69"/>
      <c r="J12" s="435"/>
      <c r="K12" s="435"/>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435"/>
      <c r="C13" s="285" t="s">
        <v>1309</v>
      </c>
      <c r="D13" s="349"/>
      <c r="E13" s="435"/>
      <c r="F13" s="69"/>
      <c r="G13" s="78"/>
      <c r="H13" s="69"/>
      <c r="I13" s="69"/>
      <c r="J13" s="435"/>
      <c r="K13" s="435"/>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435"/>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435"/>
      <c r="F14" s="69"/>
      <c r="G14" s="78"/>
      <c r="H14" s="69"/>
      <c r="I14" s="69"/>
      <c r="J14" s="435"/>
      <c r="K14" s="435"/>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42.75" thickBot="1" x14ac:dyDescent="0.3">
      <c r="A15" s="435"/>
      <c r="B15" s="435"/>
      <c r="C15" s="435"/>
      <c r="D15" s="435"/>
      <c r="E15" s="435"/>
      <c r="F15" s="91"/>
      <c r="G15" s="75"/>
      <c r="H15" s="75"/>
      <c r="I15" s="75"/>
      <c r="J15" s="435"/>
      <c r="K15" s="435"/>
      <c r="L15" s="215"/>
      <c r="M15" s="216"/>
      <c r="N15" s="215"/>
      <c r="O15" s="215"/>
      <c r="P15" s="218" t="s">
        <v>1437</v>
      </c>
      <c r="Q15" s="218" t="s">
        <v>1438</v>
      </c>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25" t="s">
        <v>1310</v>
      </c>
      <c r="D16" s="125" t="s">
        <v>99</v>
      </c>
      <c r="E16" s="132" t="s">
        <v>1312</v>
      </c>
      <c r="F16" s="131" t="s">
        <v>1313</v>
      </c>
      <c r="G16" s="129" t="s">
        <v>1314</v>
      </c>
      <c r="H16" s="132" t="s">
        <v>1315</v>
      </c>
      <c r="I16" s="129" t="s">
        <v>711</v>
      </c>
      <c r="J16" s="129" t="s">
        <v>1316</v>
      </c>
      <c r="K16" s="129" t="s">
        <v>1317</v>
      </c>
      <c r="L16" s="212" t="s">
        <v>33</v>
      </c>
      <c r="M16" s="212" t="s">
        <v>99</v>
      </c>
      <c r="N16" s="213" t="s">
        <v>1439</v>
      </c>
      <c r="O16" s="214" t="s">
        <v>1440</v>
      </c>
      <c r="P16" s="217">
        <v>0.7</v>
      </c>
      <c r="Q16" s="217">
        <v>0.3</v>
      </c>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7" x14ac:dyDescent="0.25">
      <c r="C17" s="137"/>
      <c r="D17" s="154"/>
      <c r="E17" s="119"/>
      <c r="F17" s="94">
        <f t="shared" ref="F17:F50" si="0">D17*E17</f>
        <v>0</v>
      </c>
      <c r="G17" s="156"/>
      <c r="H17" s="138"/>
      <c r="I17" s="126" t="e">
        <f>VLOOKUP(H17,Presupuesto!$B$11:$C$565,2,0)</f>
        <v>#N/A</v>
      </c>
      <c r="J17" s="207" t="s">
        <v>51</v>
      </c>
      <c r="K17" s="95" t="s">
        <v>720</v>
      </c>
      <c r="L17" s="137"/>
      <c r="M17" s="154"/>
      <c r="N17" s="119"/>
      <c r="O17" s="94">
        <f t="shared" ref="O17:O50" si="1">M17*N17</f>
        <v>0</v>
      </c>
      <c r="P17" s="94">
        <f t="shared" ref="P17:Q36" si="2">$O17*P$16</f>
        <v>0</v>
      </c>
      <c r="Q17" s="94">
        <f t="shared" si="2"/>
        <v>0</v>
      </c>
    </row>
    <row r="18" spans="3:17" x14ac:dyDescent="0.25">
      <c r="C18" s="137"/>
      <c r="D18" s="154"/>
      <c r="E18" s="119"/>
      <c r="F18" s="94">
        <f t="shared" si="0"/>
        <v>0</v>
      </c>
      <c r="G18" s="156"/>
      <c r="H18" s="138"/>
      <c r="I18" s="126" t="e">
        <f>VLOOKUP(H18,Presupuesto!$B$11:$C$565,2,0)</f>
        <v>#N/A</v>
      </c>
      <c r="J18" s="95" t="str">
        <f>$J$17</f>
        <v>Investigación Científica</v>
      </c>
      <c r="K18" s="95" t="s">
        <v>720</v>
      </c>
      <c r="L18" s="137"/>
      <c r="M18" s="154"/>
      <c r="N18" s="119"/>
      <c r="O18" s="94">
        <f t="shared" si="1"/>
        <v>0</v>
      </c>
      <c r="P18" s="94">
        <f t="shared" si="2"/>
        <v>0</v>
      </c>
      <c r="Q18" s="94">
        <f t="shared" si="2"/>
        <v>0</v>
      </c>
    </row>
    <row r="19" spans="3:17" x14ac:dyDescent="0.25">
      <c r="C19" s="137"/>
      <c r="D19" s="154"/>
      <c r="E19" s="119"/>
      <c r="F19" s="94">
        <f t="shared" si="0"/>
        <v>0</v>
      </c>
      <c r="G19" s="156"/>
      <c r="H19" s="138"/>
      <c r="I19" s="126" t="e">
        <f>VLOOKUP(H19,Presupuesto!$B$11:$C$565,2,0)</f>
        <v>#N/A</v>
      </c>
      <c r="J19" s="95" t="str">
        <f t="shared" ref="J19:J49" si="3">$J$17</f>
        <v>Investigación Científica</v>
      </c>
      <c r="K19" s="95" t="s">
        <v>720</v>
      </c>
      <c r="L19" s="137"/>
      <c r="M19" s="154"/>
      <c r="N19" s="119"/>
      <c r="O19" s="94">
        <f t="shared" si="1"/>
        <v>0</v>
      </c>
      <c r="P19" s="94">
        <f t="shared" si="2"/>
        <v>0</v>
      </c>
      <c r="Q19" s="94">
        <f t="shared" si="2"/>
        <v>0</v>
      </c>
    </row>
    <row r="20" spans="3:17" x14ac:dyDescent="0.25">
      <c r="C20" s="137"/>
      <c r="D20" s="154"/>
      <c r="E20" s="119"/>
      <c r="F20" s="94">
        <f t="shared" si="0"/>
        <v>0</v>
      </c>
      <c r="G20" s="156"/>
      <c r="H20" s="138"/>
      <c r="I20" s="126" t="e">
        <f>VLOOKUP(H20,Presupuesto!$B$11:$C$565,2,0)</f>
        <v>#N/A</v>
      </c>
      <c r="J20" s="95" t="str">
        <f t="shared" si="3"/>
        <v>Investigación Científica</v>
      </c>
      <c r="K20" s="95" t="s">
        <v>720</v>
      </c>
      <c r="L20" s="137"/>
      <c r="M20" s="154"/>
      <c r="N20" s="119"/>
      <c r="O20" s="94">
        <f t="shared" si="1"/>
        <v>0</v>
      </c>
      <c r="P20" s="94">
        <f t="shared" si="2"/>
        <v>0</v>
      </c>
      <c r="Q20" s="94">
        <f t="shared" si="2"/>
        <v>0</v>
      </c>
    </row>
    <row r="21" spans="3:17" x14ac:dyDescent="0.25">
      <c r="C21" s="137"/>
      <c r="D21" s="154"/>
      <c r="E21" s="119"/>
      <c r="F21" s="94">
        <f t="shared" si="0"/>
        <v>0</v>
      </c>
      <c r="G21" s="156"/>
      <c r="H21" s="138"/>
      <c r="I21" s="126" t="e">
        <f>VLOOKUP(H21,Presupuesto!$B$11:$C$565,2,0)</f>
        <v>#N/A</v>
      </c>
      <c r="J21" s="95" t="str">
        <f t="shared" si="3"/>
        <v>Investigación Científica</v>
      </c>
      <c r="K21" s="95" t="s">
        <v>729</v>
      </c>
      <c r="L21" s="137"/>
      <c r="M21" s="154"/>
      <c r="N21" s="119"/>
      <c r="O21" s="94">
        <f t="shared" si="1"/>
        <v>0</v>
      </c>
      <c r="P21" s="94">
        <f t="shared" si="2"/>
        <v>0</v>
      </c>
      <c r="Q21" s="94">
        <f t="shared" si="2"/>
        <v>0</v>
      </c>
    </row>
    <row r="22" spans="3:17" x14ac:dyDescent="0.25">
      <c r="C22" s="137"/>
      <c r="D22" s="154"/>
      <c r="E22" s="119"/>
      <c r="F22" s="94">
        <f t="shared" si="0"/>
        <v>0</v>
      </c>
      <c r="G22" s="156"/>
      <c r="H22" s="138"/>
      <c r="I22" s="126" t="e">
        <f>VLOOKUP(H22,Presupuesto!$B$11:$C$565,2,0)</f>
        <v>#N/A</v>
      </c>
      <c r="J22" s="95" t="str">
        <f t="shared" si="3"/>
        <v>Investigación Científica</v>
      </c>
      <c r="K22" s="95" t="s">
        <v>720</v>
      </c>
      <c r="L22" s="137"/>
      <c r="M22" s="154"/>
      <c r="N22" s="119"/>
      <c r="O22" s="94">
        <f t="shared" si="1"/>
        <v>0</v>
      </c>
      <c r="P22" s="94">
        <f t="shared" si="2"/>
        <v>0</v>
      </c>
      <c r="Q22" s="94">
        <f t="shared" si="2"/>
        <v>0</v>
      </c>
    </row>
    <row r="23" spans="3:17" x14ac:dyDescent="0.25">
      <c r="C23" s="137"/>
      <c r="D23" s="154"/>
      <c r="E23" s="119"/>
      <c r="F23" s="94">
        <f t="shared" si="0"/>
        <v>0</v>
      </c>
      <c r="G23" s="156"/>
      <c r="H23" s="138"/>
      <c r="I23" s="126" t="e">
        <f>VLOOKUP(H23,Presupuesto!$B$11:$C$565,2,0)</f>
        <v>#N/A</v>
      </c>
      <c r="J23" s="95" t="str">
        <f t="shared" si="3"/>
        <v>Investigación Científica</v>
      </c>
      <c r="K23" s="95" t="s">
        <v>720</v>
      </c>
      <c r="L23" s="137"/>
      <c r="M23" s="154"/>
      <c r="N23" s="119"/>
      <c r="O23" s="94">
        <f t="shared" si="1"/>
        <v>0</v>
      </c>
      <c r="P23" s="94">
        <f t="shared" si="2"/>
        <v>0</v>
      </c>
      <c r="Q23" s="94">
        <f t="shared" si="2"/>
        <v>0</v>
      </c>
    </row>
    <row r="24" spans="3:17" x14ac:dyDescent="0.25">
      <c r="C24" s="137"/>
      <c r="D24" s="154"/>
      <c r="E24" s="119"/>
      <c r="F24" s="94">
        <f t="shared" si="0"/>
        <v>0</v>
      </c>
      <c r="G24" s="156"/>
      <c r="H24" s="138"/>
      <c r="I24" s="126" t="e">
        <f>VLOOKUP(H24,Presupuesto!$B$11:$C$565,2,0)</f>
        <v>#N/A</v>
      </c>
      <c r="J24" s="95" t="str">
        <f t="shared" si="3"/>
        <v>Investigación Científica</v>
      </c>
      <c r="K24" s="95" t="s">
        <v>720</v>
      </c>
      <c r="L24" s="137"/>
      <c r="M24" s="154"/>
      <c r="N24" s="119"/>
      <c r="O24" s="94">
        <f t="shared" si="1"/>
        <v>0</v>
      </c>
      <c r="P24" s="94">
        <f t="shared" si="2"/>
        <v>0</v>
      </c>
      <c r="Q24" s="94">
        <f t="shared" si="2"/>
        <v>0</v>
      </c>
    </row>
    <row r="25" spans="3:17" x14ac:dyDescent="0.25">
      <c r="C25" s="137"/>
      <c r="D25" s="154"/>
      <c r="E25" s="119"/>
      <c r="F25" s="94">
        <f t="shared" si="0"/>
        <v>0</v>
      </c>
      <c r="G25" s="156"/>
      <c r="H25" s="138"/>
      <c r="I25" s="126" t="e">
        <f>VLOOKUP(H25,Presupuesto!$B$11:$C$565,2,0)</f>
        <v>#N/A</v>
      </c>
      <c r="J25" s="95" t="str">
        <f t="shared" si="3"/>
        <v>Investigación Científica</v>
      </c>
      <c r="K25" s="95" t="s">
        <v>720</v>
      </c>
      <c r="L25" s="137"/>
      <c r="M25" s="154"/>
      <c r="N25" s="119"/>
      <c r="O25" s="94">
        <f t="shared" si="1"/>
        <v>0</v>
      </c>
      <c r="P25" s="94">
        <f t="shared" si="2"/>
        <v>0</v>
      </c>
      <c r="Q25" s="94">
        <f t="shared" si="2"/>
        <v>0</v>
      </c>
    </row>
    <row r="26" spans="3:17" x14ac:dyDescent="0.25">
      <c r="C26" s="137"/>
      <c r="D26" s="154"/>
      <c r="E26" s="119"/>
      <c r="F26" s="94">
        <f t="shared" si="0"/>
        <v>0</v>
      </c>
      <c r="G26" s="156"/>
      <c r="H26" s="138"/>
      <c r="I26" s="126" t="e">
        <f>VLOOKUP(H26,Presupuesto!$B$11:$C$565,2,0)</f>
        <v>#N/A</v>
      </c>
      <c r="J26" s="95" t="str">
        <f t="shared" si="3"/>
        <v>Investigación Científica</v>
      </c>
      <c r="K26" s="95" t="s">
        <v>720</v>
      </c>
      <c r="L26" s="137"/>
      <c r="M26" s="154"/>
      <c r="N26" s="119"/>
      <c r="O26" s="94">
        <f t="shared" si="1"/>
        <v>0</v>
      </c>
      <c r="P26" s="94">
        <f t="shared" si="2"/>
        <v>0</v>
      </c>
      <c r="Q26" s="94">
        <f t="shared" si="2"/>
        <v>0</v>
      </c>
    </row>
    <row r="27" spans="3:17" x14ac:dyDescent="0.25">
      <c r="C27" s="137"/>
      <c r="D27" s="154"/>
      <c r="E27" s="119"/>
      <c r="F27" s="94">
        <f t="shared" si="0"/>
        <v>0</v>
      </c>
      <c r="G27" s="156"/>
      <c r="H27" s="138"/>
      <c r="I27" s="126" t="e">
        <f>VLOOKUP(H27,Presupuesto!$B$11:$C$565,2,0)</f>
        <v>#N/A</v>
      </c>
      <c r="J27" s="95" t="str">
        <f t="shared" si="3"/>
        <v>Investigación Científica</v>
      </c>
      <c r="K27" s="95" t="s">
        <v>720</v>
      </c>
      <c r="L27" s="137"/>
      <c r="M27" s="154"/>
      <c r="N27" s="119"/>
      <c r="O27" s="94">
        <f t="shared" si="1"/>
        <v>0</v>
      </c>
      <c r="P27" s="94">
        <f t="shared" si="2"/>
        <v>0</v>
      </c>
      <c r="Q27" s="94">
        <f t="shared" si="2"/>
        <v>0</v>
      </c>
    </row>
    <row r="28" spans="3:17" x14ac:dyDescent="0.25">
      <c r="C28" s="137"/>
      <c r="D28" s="154"/>
      <c r="E28" s="119"/>
      <c r="F28" s="94">
        <f t="shared" si="0"/>
        <v>0</v>
      </c>
      <c r="G28" s="156"/>
      <c r="H28" s="138"/>
      <c r="I28" s="126" t="e">
        <f>VLOOKUP(H28,Presupuesto!$B$11:$C$565,2,0)</f>
        <v>#N/A</v>
      </c>
      <c r="J28" s="95" t="str">
        <f t="shared" si="3"/>
        <v>Investigación Científica</v>
      </c>
      <c r="K28" s="95" t="s">
        <v>720</v>
      </c>
      <c r="L28" s="137"/>
      <c r="M28" s="154"/>
      <c r="N28" s="119"/>
      <c r="O28" s="94">
        <f t="shared" si="1"/>
        <v>0</v>
      </c>
      <c r="P28" s="94">
        <f t="shared" si="2"/>
        <v>0</v>
      </c>
      <c r="Q28" s="94">
        <f t="shared" si="2"/>
        <v>0</v>
      </c>
    </row>
    <row r="29" spans="3:17" x14ac:dyDescent="0.25">
      <c r="C29" s="137"/>
      <c r="D29" s="154"/>
      <c r="E29" s="119"/>
      <c r="F29" s="94">
        <f t="shared" si="0"/>
        <v>0</v>
      </c>
      <c r="G29" s="156"/>
      <c r="H29" s="138"/>
      <c r="I29" s="126" t="e">
        <f>VLOOKUP(H29,Presupuesto!$B$11:$C$565,2,0)</f>
        <v>#N/A</v>
      </c>
      <c r="J29" s="95" t="str">
        <f t="shared" si="3"/>
        <v>Investigación Científica</v>
      </c>
      <c r="K29" s="95" t="s">
        <v>720</v>
      </c>
      <c r="L29" s="137"/>
      <c r="M29" s="154"/>
      <c r="N29" s="119"/>
      <c r="O29" s="94">
        <f t="shared" si="1"/>
        <v>0</v>
      </c>
      <c r="P29" s="94">
        <f t="shared" si="2"/>
        <v>0</v>
      </c>
      <c r="Q29" s="94">
        <f t="shared" si="2"/>
        <v>0</v>
      </c>
    </row>
    <row r="30" spans="3:17" x14ac:dyDescent="0.25">
      <c r="C30" s="137"/>
      <c r="D30" s="154"/>
      <c r="E30" s="119"/>
      <c r="F30" s="94">
        <f t="shared" si="0"/>
        <v>0</v>
      </c>
      <c r="G30" s="156"/>
      <c r="H30" s="138"/>
      <c r="I30" s="126" t="e">
        <f>VLOOKUP(H30,Presupuesto!$B$11:$C$565,2,0)</f>
        <v>#N/A</v>
      </c>
      <c r="J30" s="95" t="str">
        <f t="shared" si="3"/>
        <v>Investigación Científica</v>
      </c>
      <c r="K30" s="95" t="s">
        <v>720</v>
      </c>
      <c r="L30" s="137"/>
      <c r="M30" s="154"/>
      <c r="N30" s="119"/>
      <c r="O30" s="94">
        <f t="shared" si="1"/>
        <v>0</v>
      </c>
      <c r="P30" s="94">
        <f t="shared" si="2"/>
        <v>0</v>
      </c>
      <c r="Q30" s="94">
        <f t="shared" si="2"/>
        <v>0</v>
      </c>
    </row>
    <row r="31" spans="3:17" x14ac:dyDescent="0.25">
      <c r="C31" s="137"/>
      <c r="D31" s="154"/>
      <c r="E31" s="119"/>
      <c r="F31" s="94">
        <f t="shared" si="0"/>
        <v>0</v>
      </c>
      <c r="G31" s="156"/>
      <c r="H31" s="138"/>
      <c r="I31" s="126" t="e">
        <f>VLOOKUP(H31,Presupuesto!$B$11:$C$565,2,0)</f>
        <v>#N/A</v>
      </c>
      <c r="J31" s="95" t="str">
        <f t="shared" si="3"/>
        <v>Investigación Científica</v>
      </c>
      <c r="K31" s="95" t="s">
        <v>720</v>
      </c>
      <c r="L31" s="137"/>
      <c r="M31" s="154"/>
      <c r="N31" s="119"/>
      <c r="O31" s="94">
        <f t="shared" si="1"/>
        <v>0</v>
      </c>
      <c r="P31" s="94">
        <f t="shared" si="2"/>
        <v>0</v>
      </c>
      <c r="Q31" s="94">
        <f t="shared" si="2"/>
        <v>0</v>
      </c>
    </row>
    <row r="32" spans="3:17" x14ac:dyDescent="0.25">
      <c r="C32" s="137"/>
      <c r="D32" s="154"/>
      <c r="E32" s="119"/>
      <c r="F32" s="94">
        <f t="shared" si="0"/>
        <v>0</v>
      </c>
      <c r="G32" s="156"/>
      <c r="H32" s="138"/>
      <c r="I32" s="126" t="e">
        <f>VLOOKUP(H32,Presupuesto!$B$11:$C$565,2,0)</f>
        <v>#N/A</v>
      </c>
      <c r="J32" s="95" t="str">
        <f t="shared" si="3"/>
        <v>Investigación Científica</v>
      </c>
      <c r="K32" s="95" t="s">
        <v>720</v>
      </c>
      <c r="L32" s="137"/>
      <c r="M32" s="154"/>
      <c r="N32" s="119"/>
      <c r="O32" s="94">
        <f t="shared" si="1"/>
        <v>0</v>
      </c>
      <c r="P32" s="94">
        <f t="shared" si="2"/>
        <v>0</v>
      </c>
      <c r="Q32" s="94">
        <f t="shared" si="2"/>
        <v>0</v>
      </c>
    </row>
    <row r="33" spans="3:17" x14ac:dyDescent="0.25">
      <c r="C33" s="137"/>
      <c r="D33" s="154"/>
      <c r="E33" s="119"/>
      <c r="F33" s="94">
        <f t="shared" si="0"/>
        <v>0</v>
      </c>
      <c r="G33" s="156"/>
      <c r="H33" s="138"/>
      <c r="I33" s="126" t="e">
        <f>VLOOKUP(H33,Presupuesto!$B$11:$C$565,2,0)</f>
        <v>#N/A</v>
      </c>
      <c r="J33" s="95" t="str">
        <f t="shared" si="3"/>
        <v>Investigación Científica</v>
      </c>
      <c r="K33" s="95" t="s">
        <v>720</v>
      </c>
      <c r="L33" s="137"/>
      <c r="M33" s="154"/>
      <c r="N33" s="119"/>
      <c r="O33" s="94">
        <f t="shared" si="1"/>
        <v>0</v>
      </c>
      <c r="P33" s="94">
        <f t="shared" si="2"/>
        <v>0</v>
      </c>
      <c r="Q33" s="94">
        <f t="shared" si="2"/>
        <v>0</v>
      </c>
    </row>
    <row r="34" spans="3:17" x14ac:dyDescent="0.25">
      <c r="C34" s="137"/>
      <c r="D34" s="154"/>
      <c r="E34" s="119"/>
      <c r="F34" s="94">
        <f t="shared" si="0"/>
        <v>0</v>
      </c>
      <c r="G34" s="156"/>
      <c r="H34" s="138"/>
      <c r="I34" s="126" t="e">
        <f>VLOOKUP(H34,Presupuesto!$B$11:$C$565,2,0)</f>
        <v>#N/A</v>
      </c>
      <c r="J34" s="95" t="str">
        <f t="shared" si="3"/>
        <v>Investigación Científica</v>
      </c>
      <c r="K34" s="95" t="s">
        <v>720</v>
      </c>
      <c r="L34" s="137"/>
      <c r="M34" s="154"/>
      <c r="N34" s="119"/>
      <c r="O34" s="94">
        <f t="shared" si="1"/>
        <v>0</v>
      </c>
      <c r="P34" s="94">
        <f t="shared" si="2"/>
        <v>0</v>
      </c>
      <c r="Q34" s="94">
        <f t="shared" si="2"/>
        <v>0</v>
      </c>
    </row>
    <row r="35" spans="3:17" x14ac:dyDescent="0.25">
      <c r="C35" s="137"/>
      <c r="D35" s="154"/>
      <c r="E35" s="119"/>
      <c r="F35" s="94">
        <f t="shared" si="0"/>
        <v>0</v>
      </c>
      <c r="G35" s="156"/>
      <c r="H35" s="138"/>
      <c r="I35" s="126" t="e">
        <f>VLOOKUP(H35,Presupuesto!$B$11:$C$565,2,0)</f>
        <v>#N/A</v>
      </c>
      <c r="J35" s="95" t="str">
        <f t="shared" si="3"/>
        <v>Investigación Científica</v>
      </c>
      <c r="K35" s="95" t="s">
        <v>720</v>
      </c>
      <c r="L35" s="137"/>
      <c r="M35" s="154"/>
      <c r="N35" s="119"/>
      <c r="O35" s="94">
        <f t="shared" si="1"/>
        <v>0</v>
      </c>
      <c r="P35" s="94">
        <f t="shared" si="2"/>
        <v>0</v>
      </c>
      <c r="Q35" s="94">
        <f t="shared" si="2"/>
        <v>0</v>
      </c>
    </row>
    <row r="36" spans="3:17" x14ac:dyDescent="0.25">
      <c r="C36" s="137"/>
      <c r="D36" s="154"/>
      <c r="E36" s="119"/>
      <c r="F36" s="94">
        <f t="shared" si="0"/>
        <v>0</v>
      </c>
      <c r="G36" s="156"/>
      <c r="H36" s="138"/>
      <c r="I36" s="126" t="e">
        <f>VLOOKUP(H36,Presupuesto!$B$11:$C$565,2,0)</f>
        <v>#N/A</v>
      </c>
      <c r="J36" s="95" t="str">
        <f t="shared" si="3"/>
        <v>Investigación Científica</v>
      </c>
      <c r="K36" s="95" t="s">
        <v>720</v>
      </c>
      <c r="L36" s="137"/>
      <c r="M36" s="154"/>
      <c r="N36" s="119"/>
      <c r="O36" s="94">
        <f t="shared" si="1"/>
        <v>0</v>
      </c>
      <c r="P36" s="94">
        <f t="shared" si="2"/>
        <v>0</v>
      </c>
      <c r="Q36" s="94">
        <f t="shared" si="2"/>
        <v>0</v>
      </c>
    </row>
    <row r="37" spans="3:17" x14ac:dyDescent="0.25">
      <c r="C37" s="137"/>
      <c r="D37" s="154"/>
      <c r="E37" s="119"/>
      <c r="F37" s="94">
        <f t="shared" si="0"/>
        <v>0</v>
      </c>
      <c r="G37" s="156"/>
      <c r="H37" s="138"/>
      <c r="I37" s="126" t="e">
        <f>VLOOKUP(H37,Presupuesto!$B$11:$C$565,2,0)</f>
        <v>#N/A</v>
      </c>
      <c r="J37" s="95" t="str">
        <f t="shared" si="3"/>
        <v>Investigación Científica</v>
      </c>
      <c r="K37" s="95" t="s">
        <v>720</v>
      </c>
      <c r="L37" s="137"/>
      <c r="M37" s="154"/>
      <c r="N37" s="119"/>
      <c r="O37" s="94">
        <f t="shared" si="1"/>
        <v>0</v>
      </c>
      <c r="P37" s="94">
        <f t="shared" ref="P37:Q50" si="4">$O37*P$16</f>
        <v>0</v>
      </c>
      <c r="Q37" s="94">
        <f t="shared" si="4"/>
        <v>0</v>
      </c>
    </row>
    <row r="38" spans="3:17" x14ac:dyDescent="0.25">
      <c r="C38" s="139"/>
      <c r="D38" s="147"/>
      <c r="E38" s="115"/>
      <c r="F38" s="94">
        <f t="shared" si="0"/>
        <v>0</v>
      </c>
      <c r="G38" s="156"/>
      <c r="H38" s="140"/>
      <c r="I38" s="126" t="e">
        <f>VLOOKUP(H38,Presupuesto!$B$11:$C$565,2,0)</f>
        <v>#N/A</v>
      </c>
      <c r="J38" s="95" t="str">
        <f t="shared" si="3"/>
        <v>Investigación Científica</v>
      </c>
      <c r="K38" s="95" t="s">
        <v>720</v>
      </c>
      <c r="L38" s="139"/>
      <c r="M38" s="147"/>
      <c r="N38" s="115"/>
      <c r="O38" s="94">
        <f t="shared" si="1"/>
        <v>0</v>
      </c>
      <c r="P38" s="94">
        <f t="shared" si="4"/>
        <v>0</v>
      </c>
      <c r="Q38" s="94">
        <f t="shared" si="4"/>
        <v>0</v>
      </c>
    </row>
    <row r="39" spans="3:17" x14ac:dyDescent="0.25">
      <c r="C39" s="139"/>
      <c r="D39" s="147"/>
      <c r="E39" s="115"/>
      <c r="F39" s="94">
        <f t="shared" si="0"/>
        <v>0</v>
      </c>
      <c r="G39" s="156"/>
      <c r="H39" s="140"/>
      <c r="I39" s="126" t="e">
        <f>VLOOKUP(H39,Presupuesto!$B$11:$C$565,2,0)</f>
        <v>#N/A</v>
      </c>
      <c r="J39" s="95" t="str">
        <f t="shared" si="3"/>
        <v>Investigación Científica</v>
      </c>
      <c r="K39" s="95" t="s">
        <v>720</v>
      </c>
      <c r="L39" s="139"/>
      <c r="M39" s="147"/>
      <c r="N39" s="115"/>
      <c r="O39" s="94">
        <f t="shared" si="1"/>
        <v>0</v>
      </c>
      <c r="P39" s="94">
        <f t="shared" si="4"/>
        <v>0</v>
      </c>
      <c r="Q39" s="94">
        <f t="shared" si="4"/>
        <v>0</v>
      </c>
    </row>
    <row r="40" spans="3:17" x14ac:dyDescent="0.25">
      <c r="C40" s="139"/>
      <c r="D40" s="147"/>
      <c r="E40" s="115"/>
      <c r="F40" s="94">
        <f t="shared" si="0"/>
        <v>0</v>
      </c>
      <c r="G40" s="156"/>
      <c r="H40" s="140"/>
      <c r="I40" s="126" t="e">
        <f>VLOOKUP(H40,Presupuesto!$B$11:$C$565,2,0)</f>
        <v>#N/A</v>
      </c>
      <c r="J40" s="95" t="str">
        <f t="shared" si="3"/>
        <v>Investigación Científica</v>
      </c>
      <c r="K40" s="95" t="s">
        <v>720</v>
      </c>
      <c r="L40" s="139"/>
      <c r="M40" s="147"/>
      <c r="N40" s="115"/>
      <c r="O40" s="94">
        <f t="shared" si="1"/>
        <v>0</v>
      </c>
      <c r="P40" s="94">
        <f t="shared" si="4"/>
        <v>0</v>
      </c>
      <c r="Q40" s="94">
        <f t="shared" si="4"/>
        <v>0</v>
      </c>
    </row>
    <row r="41" spans="3:17" x14ac:dyDescent="0.25">
      <c r="C41" s="139"/>
      <c r="D41" s="147"/>
      <c r="E41" s="115"/>
      <c r="F41" s="94">
        <f t="shared" si="0"/>
        <v>0</v>
      </c>
      <c r="G41" s="156"/>
      <c r="H41" s="140"/>
      <c r="I41" s="126" t="e">
        <f>VLOOKUP(H41,Presupuesto!$B$11:$C$565,2,0)</f>
        <v>#N/A</v>
      </c>
      <c r="J41" s="95" t="str">
        <f t="shared" si="3"/>
        <v>Investigación Científica</v>
      </c>
      <c r="K41" s="95" t="s">
        <v>720</v>
      </c>
      <c r="L41" s="139"/>
      <c r="M41" s="147"/>
      <c r="N41" s="115"/>
      <c r="O41" s="94">
        <f t="shared" si="1"/>
        <v>0</v>
      </c>
      <c r="P41" s="94">
        <f t="shared" si="4"/>
        <v>0</v>
      </c>
      <c r="Q41" s="94">
        <f t="shared" si="4"/>
        <v>0</v>
      </c>
    </row>
    <row r="42" spans="3:17" x14ac:dyDescent="0.25">
      <c r="C42" s="139"/>
      <c r="D42" s="147"/>
      <c r="E42" s="115"/>
      <c r="F42" s="94">
        <f t="shared" si="0"/>
        <v>0</v>
      </c>
      <c r="G42" s="156"/>
      <c r="H42" s="140"/>
      <c r="I42" s="126" t="e">
        <f>VLOOKUP(H42,Presupuesto!$B$11:$C$565,2,0)</f>
        <v>#N/A</v>
      </c>
      <c r="J42" s="95" t="str">
        <f t="shared" si="3"/>
        <v>Investigación Científica</v>
      </c>
      <c r="K42" s="95" t="s">
        <v>720</v>
      </c>
      <c r="L42" s="139"/>
      <c r="M42" s="147"/>
      <c r="N42" s="115"/>
      <c r="O42" s="94">
        <f t="shared" si="1"/>
        <v>0</v>
      </c>
      <c r="P42" s="94">
        <f t="shared" si="4"/>
        <v>0</v>
      </c>
      <c r="Q42" s="94">
        <f t="shared" si="4"/>
        <v>0</v>
      </c>
    </row>
    <row r="43" spans="3:17" x14ac:dyDescent="0.25">
      <c r="C43" s="139"/>
      <c r="D43" s="147"/>
      <c r="E43" s="115"/>
      <c r="F43" s="94">
        <f t="shared" si="0"/>
        <v>0</v>
      </c>
      <c r="G43" s="156"/>
      <c r="H43" s="140"/>
      <c r="I43" s="126" t="e">
        <f>VLOOKUP(H43,Presupuesto!$B$11:$C$565,2,0)</f>
        <v>#N/A</v>
      </c>
      <c r="J43" s="95" t="str">
        <f t="shared" si="3"/>
        <v>Investigación Científica</v>
      </c>
      <c r="K43" s="95" t="s">
        <v>720</v>
      </c>
      <c r="L43" s="139"/>
      <c r="M43" s="147"/>
      <c r="N43" s="115"/>
      <c r="O43" s="94">
        <f t="shared" si="1"/>
        <v>0</v>
      </c>
      <c r="P43" s="94">
        <f t="shared" si="4"/>
        <v>0</v>
      </c>
      <c r="Q43" s="94">
        <f t="shared" si="4"/>
        <v>0</v>
      </c>
    </row>
    <row r="44" spans="3:17" x14ac:dyDescent="0.25">
      <c r="C44" s="139"/>
      <c r="D44" s="147"/>
      <c r="E44" s="115"/>
      <c r="F44" s="94">
        <f t="shared" si="0"/>
        <v>0</v>
      </c>
      <c r="G44" s="156"/>
      <c r="H44" s="140"/>
      <c r="I44" s="126" t="e">
        <f>VLOOKUP(H44,Presupuesto!$B$11:$C$565,2,0)</f>
        <v>#N/A</v>
      </c>
      <c r="J44" s="95" t="str">
        <f t="shared" si="3"/>
        <v>Investigación Científica</v>
      </c>
      <c r="K44" s="95" t="s">
        <v>720</v>
      </c>
      <c r="L44" s="139"/>
      <c r="M44" s="147"/>
      <c r="N44" s="115"/>
      <c r="O44" s="94">
        <f t="shared" si="1"/>
        <v>0</v>
      </c>
      <c r="P44" s="94">
        <f t="shared" si="4"/>
        <v>0</v>
      </c>
      <c r="Q44" s="94">
        <f t="shared" si="4"/>
        <v>0</v>
      </c>
    </row>
    <row r="45" spans="3:17" x14ac:dyDescent="0.25">
      <c r="C45" s="139"/>
      <c r="D45" s="147"/>
      <c r="E45" s="115"/>
      <c r="F45" s="94">
        <f t="shared" si="0"/>
        <v>0</v>
      </c>
      <c r="G45" s="156"/>
      <c r="H45" s="140"/>
      <c r="I45" s="126" t="e">
        <f>VLOOKUP(H45,Presupuesto!$B$11:$C$565,2,0)</f>
        <v>#N/A</v>
      </c>
      <c r="J45" s="95" t="str">
        <f t="shared" si="3"/>
        <v>Investigación Científica</v>
      </c>
      <c r="K45" s="95" t="s">
        <v>720</v>
      </c>
      <c r="L45" s="139"/>
      <c r="M45" s="147"/>
      <c r="N45" s="115"/>
      <c r="O45" s="94">
        <f t="shared" si="1"/>
        <v>0</v>
      </c>
      <c r="P45" s="94">
        <f t="shared" si="4"/>
        <v>0</v>
      </c>
      <c r="Q45" s="94">
        <f t="shared" si="4"/>
        <v>0</v>
      </c>
    </row>
    <row r="46" spans="3:17" x14ac:dyDescent="0.25">
      <c r="C46" s="141"/>
      <c r="D46" s="147"/>
      <c r="E46" s="115"/>
      <c r="F46" s="94">
        <f t="shared" si="0"/>
        <v>0</v>
      </c>
      <c r="G46" s="156"/>
      <c r="H46" s="142"/>
      <c r="I46" s="126" t="e">
        <f>VLOOKUP(H46,Presupuesto!$B$11:$C$565,2,0)</f>
        <v>#N/A</v>
      </c>
      <c r="J46" s="95" t="str">
        <f t="shared" si="3"/>
        <v>Investigación Científica</v>
      </c>
      <c r="K46" s="95" t="s">
        <v>732</v>
      </c>
      <c r="L46" s="141"/>
      <c r="M46" s="147"/>
      <c r="N46" s="115"/>
      <c r="O46" s="94">
        <f t="shared" si="1"/>
        <v>0</v>
      </c>
      <c r="P46" s="94">
        <f t="shared" si="4"/>
        <v>0</v>
      </c>
      <c r="Q46" s="94">
        <f t="shared" si="4"/>
        <v>0</v>
      </c>
    </row>
    <row r="47" spans="3:17" x14ac:dyDescent="0.25">
      <c r="C47" s="141"/>
      <c r="D47" s="147"/>
      <c r="E47" s="115"/>
      <c r="F47" s="94">
        <f t="shared" si="0"/>
        <v>0</v>
      </c>
      <c r="G47" s="156"/>
      <c r="H47" s="142"/>
      <c r="I47" s="126" t="e">
        <f>VLOOKUP(H47,Presupuesto!$B$11:$C$565,2,0)</f>
        <v>#N/A</v>
      </c>
      <c r="J47" s="95" t="str">
        <f t="shared" si="3"/>
        <v>Investigación Científica</v>
      </c>
      <c r="K47" s="95" t="s">
        <v>720</v>
      </c>
      <c r="L47" s="141"/>
      <c r="M47" s="147"/>
      <c r="N47" s="115"/>
      <c r="O47" s="94">
        <f t="shared" si="1"/>
        <v>0</v>
      </c>
      <c r="P47" s="94">
        <f t="shared" si="4"/>
        <v>0</v>
      </c>
      <c r="Q47" s="94">
        <f t="shared" si="4"/>
        <v>0</v>
      </c>
    </row>
    <row r="48" spans="3:17" x14ac:dyDescent="0.25">
      <c r="C48" s="141"/>
      <c r="D48" s="147"/>
      <c r="E48" s="115"/>
      <c r="F48" s="94">
        <f t="shared" si="0"/>
        <v>0</v>
      </c>
      <c r="G48" s="156"/>
      <c r="H48" s="142"/>
      <c r="I48" s="126" t="e">
        <f>VLOOKUP(H48,Presupuesto!$B$11:$C$565,2,0)</f>
        <v>#N/A</v>
      </c>
      <c r="J48" s="95" t="str">
        <f t="shared" si="3"/>
        <v>Investigación Científica</v>
      </c>
      <c r="K48" s="95" t="s">
        <v>720</v>
      </c>
      <c r="L48" s="141"/>
      <c r="M48" s="147"/>
      <c r="N48" s="115"/>
      <c r="O48" s="94">
        <f t="shared" si="1"/>
        <v>0</v>
      </c>
      <c r="P48" s="94">
        <f t="shared" si="4"/>
        <v>0</v>
      </c>
      <c r="Q48" s="94">
        <f t="shared" si="4"/>
        <v>0</v>
      </c>
    </row>
    <row r="49" spans="3:17" x14ac:dyDescent="0.25">
      <c r="C49" s="141"/>
      <c r="D49" s="147"/>
      <c r="E49" s="115"/>
      <c r="F49" s="94">
        <f t="shared" si="0"/>
        <v>0</v>
      </c>
      <c r="G49" s="156"/>
      <c r="H49" s="142"/>
      <c r="I49" s="126" t="e">
        <f>VLOOKUP(H49,Presupuesto!$B$11:$C$565,2,0)</f>
        <v>#N/A</v>
      </c>
      <c r="J49" s="95" t="str">
        <f t="shared" si="3"/>
        <v>Investigación Científica</v>
      </c>
      <c r="K49" s="95" t="s">
        <v>720</v>
      </c>
      <c r="L49" s="141"/>
      <c r="M49" s="147"/>
      <c r="N49" s="115"/>
      <c r="O49" s="94">
        <f t="shared" si="1"/>
        <v>0</v>
      </c>
      <c r="P49" s="94">
        <f t="shared" si="4"/>
        <v>0</v>
      </c>
      <c r="Q49" s="94">
        <f t="shared" si="4"/>
        <v>0</v>
      </c>
    </row>
    <row r="50" spans="3:17" ht="15.75" thickBot="1" x14ac:dyDescent="0.3">
      <c r="C50" s="143"/>
      <c r="D50" s="155"/>
      <c r="E50" s="100"/>
      <c r="F50" s="102">
        <f t="shared" si="0"/>
        <v>0</v>
      </c>
      <c r="G50" s="157"/>
      <c r="H50" s="144"/>
      <c r="I50" s="128" t="e">
        <f>VLOOKUP(H50,Presupuesto!$B$11:$C$565,2,0)</f>
        <v>#N/A</v>
      </c>
      <c r="J50" s="103" t="str">
        <f>$J$17</f>
        <v>Investigación Científica</v>
      </c>
      <c r="K50" s="120" t="s">
        <v>719</v>
      </c>
      <c r="L50" s="143"/>
      <c r="M50" s="155"/>
      <c r="N50" s="100"/>
      <c r="O50" s="102">
        <f t="shared" si="1"/>
        <v>0</v>
      </c>
      <c r="P50" s="102">
        <f t="shared" si="4"/>
        <v>0</v>
      </c>
      <c r="Q50" s="102">
        <f t="shared" si="4"/>
        <v>0</v>
      </c>
    </row>
    <row r="51" spans="3:17" x14ac:dyDescent="0.25">
      <c r="C51" s="435"/>
      <c r="D51" s="435"/>
      <c r="E51" s="435"/>
      <c r="F51" s="435"/>
      <c r="G51" s="435"/>
      <c r="H51" s="435"/>
      <c r="I51" s="435"/>
      <c r="J51" s="435"/>
      <c r="K51" s="435"/>
      <c r="L51" s="435"/>
      <c r="M51" s="435"/>
      <c r="N51" s="435"/>
      <c r="O51" s="435"/>
      <c r="P51" s="435"/>
      <c r="Q51" s="435"/>
    </row>
    <row r="52" spans="3:17" ht="15.75" thickBot="1" x14ac:dyDescent="0.3">
      <c r="C52" s="435"/>
      <c r="D52" s="435"/>
      <c r="E52" s="435"/>
      <c r="F52" s="435"/>
      <c r="G52" s="435"/>
      <c r="H52" s="435"/>
      <c r="I52" s="435"/>
      <c r="J52" s="435"/>
      <c r="K52" s="435"/>
      <c r="L52" s="435"/>
      <c r="M52" s="435"/>
      <c r="N52" s="435"/>
      <c r="O52" s="435"/>
      <c r="P52" s="435"/>
      <c r="Q52" s="435"/>
    </row>
    <row r="53" spans="3:17" ht="15.75" thickBot="1" x14ac:dyDescent="0.3">
      <c r="C53" s="153" t="s">
        <v>1338</v>
      </c>
      <c r="D53" s="351">
        <f>SUM(F60:F93)</f>
        <v>0</v>
      </c>
      <c r="E53" s="435"/>
      <c r="F53" s="435"/>
      <c r="G53" s="78"/>
      <c r="H53" s="69"/>
      <c r="I53" s="69"/>
      <c r="J53" s="435"/>
      <c r="K53" s="435"/>
      <c r="L53" s="435"/>
      <c r="M53" s="435"/>
      <c r="N53" s="435"/>
      <c r="O53" s="435"/>
      <c r="P53" s="435"/>
      <c r="Q53" s="435"/>
    </row>
    <row r="54" spans="3:17" x14ac:dyDescent="0.25">
      <c r="C54" s="435"/>
      <c r="D54" s="435"/>
      <c r="E54" s="435"/>
      <c r="F54" s="435"/>
      <c r="G54" s="78"/>
      <c r="H54" s="69"/>
      <c r="I54" s="69"/>
      <c r="J54" s="435"/>
      <c r="K54" s="435"/>
      <c r="L54" s="435"/>
      <c r="M54" s="435"/>
      <c r="N54" s="435"/>
      <c r="O54" s="435"/>
      <c r="P54" s="435"/>
      <c r="Q54" s="435"/>
    </row>
    <row r="55" spans="3:17" x14ac:dyDescent="0.25">
      <c r="C55" s="435"/>
      <c r="D55" s="435"/>
      <c r="E55" s="435"/>
      <c r="F55" s="69"/>
      <c r="G55" s="78"/>
      <c r="H55" s="69"/>
      <c r="I55" s="69"/>
      <c r="J55" s="435"/>
      <c r="K55" s="435"/>
      <c r="L55" s="435"/>
      <c r="M55" s="435"/>
      <c r="N55" s="435"/>
      <c r="O55" s="435"/>
      <c r="P55" s="435"/>
      <c r="Q55" s="435"/>
    </row>
    <row r="56" spans="3:17" ht="15.75" x14ac:dyDescent="0.25">
      <c r="C56" s="285" t="s">
        <v>1309</v>
      </c>
      <c r="D56" s="349"/>
      <c r="E56" s="435"/>
      <c r="F56" s="69"/>
      <c r="G56" s="78"/>
      <c r="H56" s="69"/>
      <c r="I56" s="69"/>
      <c r="J56" s="435"/>
      <c r="K56" s="435"/>
      <c r="L56" s="435"/>
      <c r="M56" s="435"/>
      <c r="N56" s="435"/>
      <c r="O56" s="435"/>
      <c r="P56" s="435"/>
      <c r="Q56" s="435"/>
    </row>
    <row r="57" spans="3:17" ht="18.75" x14ac:dyDescent="0.25">
      <c r="C57" s="199" t="e">
        <f>IFERROR(VLOOKUP(D56,'1. Desarrollo e Innov. Curricu.'!$F:$G,2,FALSE),IFERROR(VLOOKUP(D56,'2. Investigación Científica'!$F:$G,2,FALSE),IFERROR(VLOOKUP(D56,'3. Vinculación Univ. Sociedad'!$F:$G,2,FALSE),IFERROR(VLOOKUP(D56,'4. Docencia y Profesorado Univ.'!$F:$G,2,FALSE),IFERROR(VLOOKUP(D56,'5. Estudiantes y Graduados'!$F:$G,2,FALSE),IFERROR(VLOOKUP(D56,'11. Gestion Administrativa'!$F:$G,2,FALSE),IFERROR(VLOOKUP(D56,'13. Gestión Académica'!$F:$G,2,FALSE),IFERROR(VLOOKUP(D56,'9. Asegura. de la Calid. y M'!$F:$G,2,FALSE),IFERROR(VLOOKUP(D56,'6. Gestión del Conocimiento'!$F:$G,2,FALSE),IFERROR(VLOOKUP(D56,'15. Gobernabilidad y Proceso...'!$F:$G,2,FALSE),IFERROR(VLOOKUP(D56,'12. Gestión del Talento Humano'!$F:$G,2,FALSE),IFERROR(VLOOKUP(D56,'14. Internacional... de la E.S.'!$F:$G,2,FALSE),IFERROR(VLOOKUP(D56,'10. Posgrado'!$F:$G,2,FALSE),IFERROR(VLOOKUP(D56,'17. Gestión TIC'!$F:$G,2,FALSE),IFERROR(VLOOKUP(D56,'16. Desa. del Sistema Educ.Sup.'!$F:$G,2,FALSE),IFERROR(VLOOKUP(D56,'8. Cultura de Inno. Insti...'!$F:$G,2,FALSE),VLOOKUP(D56,'7. Lo Esencial de la Reforma U.'!$F:$G,2,0)))))))))))))))))</f>
        <v>#N/A</v>
      </c>
      <c r="D57" s="31"/>
      <c r="E57" s="435"/>
      <c r="F57" s="69"/>
      <c r="G57" s="78"/>
      <c r="H57" s="69"/>
      <c r="I57" s="69"/>
      <c r="J57" s="435"/>
      <c r="K57" s="435"/>
      <c r="L57" s="435"/>
      <c r="M57" s="435"/>
      <c r="N57" s="435"/>
      <c r="O57" s="435"/>
      <c r="P57" s="435"/>
      <c r="Q57" s="435"/>
    </row>
    <row r="58" spans="3:17" ht="42.75" thickBot="1" x14ac:dyDescent="0.3">
      <c r="C58" s="435"/>
      <c r="D58" s="435"/>
      <c r="E58" s="435"/>
      <c r="F58" s="91"/>
      <c r="G58" s="75"/>
      <c r="H58" s="75"/>
      <c r="I58" s="75"/>
      <c r="J58" s="435"/>
      <c r="K58" s="435"/>
      <c r="L58" s="215"/>
      <c r="M58" s="216"/>
      <c r="N58" s="215"/>
      <c r="O58" s="215"/>
      <c r="P58" s="218" t="s">
        <v>1437</v>
      </c>
      <c r="Q58" s="218" t="s">
        <v>1438</v>
      </c>
    </row>
    <row r="59" spans="3:17" ht="30.75" thickBot="1" x14ac:dyDescent="0.3">
      <c r="C59" s="125" t="s">
        <v>1310</v>
      </c>
      <c r="D59" s="125" t="s">
        <v>99</v>
      </c>
      <c r="E59" s="132" t="s">
        <v>1312</v>
      </c>
      <c r="F59" s="131" t="s">
        <v>1313</v>
      </c>
      <c r="G59" s="129" t="s">
        <v>1314</v>
      </c>
      <c r="H59" s="132" t="s">
        <v>1315</v>
      </c>
      <c r="I59" s="129" t="s">
        <v>711</v>
      </c>
      <c r="J59" s="129" t="s">
        <v>1316</v>
      </c>
      <c r="K59" s="129" t="s">
        <v>1317</v>
      </c>
      <c r="L59" s="212" t="s">
        <v>33</v>
      </c>
      <c r="M59" s="212" t="s">
        <v>99</v>
      </c>
      <c r="N59" s="213" t="s">
        <v>1439</v>
      </c>
      <c r="O59" s="214" t="s">
        <v>1440</v>
      </c>
      <c r="P59" s="217">
        <v>0.7</v>
      </c>
      <c r="Q59" s="217">
        <v>0.3</v>
      </c>
    </row>
    <row r="60" spans="3:17" x14ac:dyDescent="0.25">
      <c r="C60" s="137"/>
      <c r="D60" s="154"/>
      <c r="E60" s="119"/>
      <c r="F60" s="94">
        <f t="shared" ref="F60:F93" si="5">D60*E60</f>
        <v>0</v>
      </c>
      <c r="G60" s="156"/>
      <c r="H60" s="138"/>
      <c r="I60" s="126" t="e">
        <f>VLOOKUP(H60,Presupuesto!$B$11:$C$565,2,0)</f>
        <v>#N/A</v>
      </c>
      <c r="J60" s="207" t="s">
        <v>51</v>
      </c>
      <c r="K60" s="95" t="s">
        <v>720</v>
      </c>
      <c r="L60" s="137"/>
      <c r="M60" s="154"/>
      <c r="N60" s="119"/>
      <c r="O60" s="94">
        <f t="shared" ref="O60:O93" si="6">M60*N60</f>
        <v>0</v>
      </c>
      <c r="P60" s="94">
        <f t="shared" ref="P60:Q79" si="7">$O60*P$16</f>
        <v>0</v>
      </c>
      <c r="Q60" s="94">
        <f t="shared" si="7"/>
        <v>0</v>
      </c>
    </row>
    <row r="61" spans="3:17" x14ac:dyDescent="0.25">
      <c r="C61" s="137"/>
      <c r="D61" s="154"/>
      <c r="E61" s="119"/>
      <c r="F61" s="94">
        <f t="shared" si="5"/>
        <v>0</v>
      </c>
      <c r="G61" s="156"/>
      <c r="H61" s="138"/>
      <c r="I61" s="126" t="e">
        <f>VLOOKUP(H61,Presupuesto!$B$11:$C$565,2,0)</f>
        <v>#N/A</v>
      </c>
      <c r="J61" s="95" t="str">
        <f>$J$60</f>
        <v>Investigación Científica</v>
      </c>
      <c r="K61" s="95" t="s">
        <v>720</v>
      </c>
      <c r="L61" s="137"/>
      <c r="M61" s="154"/>
      <c r="N61" s="119"/>
      <c r="O61" s="94">
        <f t="shared" si="6"/>
        <v>0</v>
      </c>
      <c r="P61" s="94">
        <f t="shared" si="7"/>
        <v>0</v>
      </c>
      <c r="Q61" s="94">
        <f t="shared" si="7"/>
        <v>0</v>
      </c>
    </row>
    <row r="62" spans="3:17" x14ac:dyDescent="0.25">
      <c r="C62" s="137"/>
      <c r="D62" s="154"/>
      <c r="E62" s="119"/>
      <c r="F62" s="94">
        <f t="shared" si="5"/>
        <v>0</v>
      </c>
      <c r="G62" s="156"/>
      <c r="H62" s="138"/>
      <c r="I62" s="126" t="e">
        <f>VLOOKUP(H62,Presupuesto!$B$11:$C$565,2,0)</f>
        <v>#N/A</v>
      </c>
      <c r="J62" s="95" t="str">
        <f t="shared" ref="J62:J93" si="8">$J$60</f>
        <v>Investigación Científica</v>
      </c>
      <c r="K62" s="95" t="s">
        <v>720</v>
      </c>
      <c r="L62" s="137"/>
      <c r="M62" s="154"/>
      <c r="N62" s="119"/>
      <c r="O62" s="94">
        <f t="shared" si="6"/>
        <v>0</v>
      </c>
      <c r="P62" s="94">
        <f t="shared" si="7"/>
        <v>0</v>
      </c>
      <c r="Q62" s="94">
        <f t="shared" si="7"/>
        <v>0</v>
      </c>
    </row>
    <row r="63" spans="3:17" x14ac:dyDescent="0.25">
      <c r="C63" s="137"/>
      <c r="D63" s="154"/>
      <c r="E63" s="119"/>
      <c r="F63" s="94">
        <f t="shared" si="5"/>
        <v>0</v>
      </c>
      <c r="G63" s="156"/>
      <c r="H63" s="138"/>
      <c r="I63" s="126" t="e">
        <f>VLOOKUP(H63,Presupuesto!$B$11:$C$565,2,0)</f>
        <v>#N/A</v>
      </c>
      <c r="J63" s="95" t="str">
        <f t="shared" si="8"/>
        <v>Investigación Científica</v>
      </c>
      <c r="K63" s="95" t="s">
        <v>720</v>
      </c>
      <c r="L63" s="137"/>
      <c r="M63" s="154"/>
      <c r="N63" s="119"/>
      <c r="O63" s="94">
        <f t="shared" si="6"/>
        <v>0</v>
      </c>
      <c r="P63" s="94">
        <f t="shared" si="7"/>
        <v>0</v>
      </c>
      <c r="Q63" s="94">
        <f t="shared" si="7"/>
        <v>0</v>
      </c>
    </row>
    <row r="64" spans="3:17" x14ac:dyDescent="0.25">
      <c r="C64" s="137"/>
      <c r="D64" s="154"/>
      <c r="E64" s="119"/>
      <c r="F64" s="94">
        <f t="shared" si="5"/>
        <v>0</v>
      </c>
      <c r="G64" s="156"/>
      <c r="H64" s="138"/>
      <c r="I64" s="126" t="e">
        <f>VLOOKUP(H64,Presupuesto!$B$11:$C$565,2,0)</f>
        <v>#N/A</v>
      </c>
      <c r="J64" s="95" t="str">
        <f t="shared" si="8"/>
        <v>Investigación Científica</v>
      </c>
      <c r="K64" s="95" t="s">
        <v>729</v>
      </c>
      <c r="L64" s="137"/>
      <c r="M64" s="154"/>
      <c r="N64" s="119"/>
      <c r="O64" s="94">
        <f t="shared" si="6"/>
        <v>0</v>
      </c>
      <c r="P64" s="94">
        <f t="shared" si="7"/>
        <v>0</v>
      </c>
      <c r="Q64" s="94">
        <f t="shared" si="7"/>
        <v>0</v>
      </c>
    </row>
    <row r="65" spans="3:17" x14ac:dyDescent="0.25">
      <c r="C65" s="137"/>
      <c r="D65" s="154"/>
      <c r="E65" s="119"/>
      <c r="F65" s="94">
        <f t="shared" si="5"/>
        <v>0</v>
      </c>
      <c r="G65" s="156"/>
      <c r="H65" s="138"/>
      <c r="I65" s="126" t="e">
        <f>VLOOKUP(H65,Presupuesto!$B$11:$C$565,2,0)</f>
        <v>#N/A</v>
      </c>
      <c r="J65" s="95" t="str">
        <f t="shared" si="8"/>
        <v>Investigación Científica</v>
      </c>
      <c r="K65" s="95" t="s">
        <v>720</v>
      </c>
      <c r="L65" s="137"/>
      <c r="M65" s="154"/>
      <c r="N65" s="119"/>
      <c r="O65" s="94">
        <f t="shared" si="6"/>
        <v>0</v>
      </c>
      <c r="P65" s="94">
        <f t="shared" si="7"/>
        <v>0</v>
      </c>
      <c r="Q65" s="94">
        <f t="shared" si="7"/>
        <v>0</v>
      </c>
    </row>
    <row r="66" spans="3:17" x14ac:dyDescent="0.25">
      <c r="C66" s="137"/>
      <c r="D66" s="154"/>
      <c r="E66" s="119"/>
      <c r="F66" s="94">
        <f t="shared" si="5"/>
        <v>0</v>
      </c>
      <c r="G66" s="156"/>
      <c r="H66" s="138"/>
      <c r="I66" s="126" t="e">
        <f>VLOOKUP(H66,Presupuesto!$B$11:$C$565,2,0)</f>
        <v>#N/A</v>
      </c>
      <c r="J66" s="95" t="str">
        <f t="shared" si="8"/>
        <v>Investigación Científica</v>
      </c>
      <c r="K66" s="95" t="s">
        <v>720</v>
      </c>
      <c r="L66" s="137"/>
      <c r="M66" s="154"/>
      <c r="N66" s="119"/>
      <c r="O66" s="94">
        <f t="shared" si="6"/>
        <v>0</v>
      </c>
      <c r="P66" s="94">
        <f t="shared" si="7"/>
        <v>0</v>
      </c>
      <c r="Q66" s="94">
        <f t="shared" si="7"/>
        <v>0</v>
      </c>
    </row>
    <row r="67" spans="3:17" x14ac:dyDescent="0.25">
      <c r="C67" s="137"/>
      <c r="D67" s="154"/>
      <c r="E67" s="119"/>
      <c r="F67" s="94">
        <f t="shared" si="5"/>
        <v>0</v>
      </c>
      <c r="G67" s="156"/>
      <c r="H67" s="138"/>
      <c r="I67" s="126" t="e">
        <f>VLOOKUP(H67,Presupuesto!$B$11:$C$565,2,0)</f>
        <v>#N/A</v>
      </c>
      <c r="J67" s="95" t="str">
        <f t="shared" si="8"/>
        <v>Investigación Científica</v>
      </c>
      <c r="K67" s="95" t="s">
        <v>720</v>
      </c>
      <c r="L67" s="137"/>
      <c r="M67" s="154"/>
      <c r="N67" s="119"/>
      <c r="O67" s="94">
        <f t="shared" si="6"/>
        <v>0</v>
      </c>
      <c r="P67" s="94">
        <f t="shared" si="7"/>
        <v>0</v>
      </c>
      <c r="Q67" s="94">
        <f t="shared" si="7"/>
        <v>0</v>
      </c>
    </row>
    <row r="68" spans="3:17" x14ac:dyDescent="0.25">
      <c r="C68" s="137"/>
      <c r="D68" s="154"/>
      <c r="E68" s="119"/>
      <c r="F68" s="94">
        <f t="shared" si="5"/>
        <v>0</v>
      </c>
      <c r="G68" s="156"/>
      <c r="H68" s="138"/>
      <c r="I68" s="126" t="e">
        <f>VLOOKUP(H68,Presupuesto!$B$11:$C$565,2,0)</f>
        <v>#N/A</v>
      </c>
      <c r="J68" s="95" t="str">
        <f t="shared" si="8"/>
        <v>Investigación Científica</v>
      </c>
      <c r="K68" s="95" t="s">
        <v>720</v>
      </c>
      <c r="L68" s="137"/>
      <c r="M68" s="154"/>
      <c r="N68" s="119"/>
      <c r="O68" s="94">
        <f t="shared" si="6"/>
        <v>0</v>
      </c>
      <c r="P68" s="94">
        <f t="shared" si="7"/>
        <v>0</v>
      </c>
      <c r="Q68" s="94">
        <f t="shared" si="7"/>
        <v>0</v>
      </c>
    </row>
    <row r="69" spans="3:17" x14ac:dyDescent="0.25">
      <c r="C69" s="137"/>
      <c r="D69" s="154"/>
      <c r="E69" s="119"/>
      <c r="F69" s="94">
        <f t="shared" si="5"/>
        <v>0</v>
      </c>
      <c r="G69" s="156"/>
      <c r="H69" s="138"/>
      <c r="I69" s="126" t="e">
        <f>VLOOKUP(H69,Presupuesto!$B$11:$C$565,2,0)</f>
        <v>#N/A</v>
      </c>
      <c r="J69" s="95" t="str">
        <f t="shared" si="8"/>
        <v>Investigación Científica</v>
      </c>
      <c r="K69" s="95" t="s">
        <v>720</v>
      </c>
      <c r="L69" s="137"/>
      <c r="M69" s="154"/>
      <c r="N69" s="119"/>
      <c r="O69" s="94">
        <f t="shared" si="6"/>
        <v>0</v>
      </c>
      <c r="P69" s="94">
        <f t="shared" si="7"/>
        <v>0</v>
      </c>
      <c r="Q69" s="94">
        <f t="shared" si="7"/>
        <v>0</v>
      </c>
    </row>
    <row r="70" spans="3:17" x14ac:dyDescent="0.25">
      <c r="C70" s="137"/>
      <c r="D70" s="154"/>
      <c r="E70" s="119"/>
      <c r="F70" s="94">
        <f t="shared" si="5"/>
        <v>0</v>
      </c>
      <c r="G70" s="156"/>
      <c r="H70" s="138"/>
      <c r="I70" s="126" t="e">
        <f>VLOOKUP(H70,Presupuesto!$B$11:$C$565,2,0)</f>
        <v>#N/A</v>
      </c>
      <c r="J70" s="95" t="str">
        <f t="shared" si="8"/>
        <v>Investigación Científica</v>
      </c>
      <c r="K70" s="95" t="s">
        <v>720</v>
      </c>
      <c r="L70" s="137"/>
      <c r="M70" s="154"/>
      <c r="N70" s="119"/>
      <c r="O70" s="94">
        <f t="shared" si="6"/>
        <v>0</v>
      </c>
      <c r="P70" s="94">
        <f t="shared" si="7"/>
        <v>0</v>
      </c>
      <c r="Q70" s="94">
        <f t="shared" si="7"/>
        <v>0</v>
      </c>
    </row>
    <row r="71" spans="3:17" x14ac:dyDescent="0.25">
      <c r="C71" s="137"/>
      <c r="D71" s="154"/>
      <c r="E71" s="119"/>
      <c r="F71" s="94">
        <f t="shared" si="5"/>
        <v>0</v>
      </c>
      <c r="G71" s="156"/>
      <c r="H71" s="138"/>
      <c r="I71" s="126" t="e">
        <f>VLOOKUP(H71,Presupuesto!$B$11:$C$565,2,0)</f>
        <v>#N/A</v>
      </c>
      <c r="J71" s="95" t="str">
        <f t="shared" si="8"/>
        <v>Investigación Científica</v>
      </c>
      <c r="K71" s="95" t="s">
        <v>720</v>
      </c>
      <c r="L71" s="137"/>
      <c r="M71" s="154"/>
      <c r="N71" s="119"/>
      <c r="O71" s="94">
        <f t="shared" si="6"/>
        <v>0</v>
      </c>
      <c r="P71" s="94">
        <f t="shared" si="7"/>
        <v>0</v>
      </c>
      <c r="Q71" s="94">
        <f t="shared" si="7"/>
        <v>0</v>
      </c>
    </row>
    <row r="72" spans="3:17" x14ac:dyDescent="0.25">
      <c r="C72" s="137"/>
      <c r="D72" s="154"/>
      <c r="E72" s="119"/>
      <c r="F72" s="94">
        <f t="shared" si="5"/>
        <v>0</v>
      </c>
      <c r="G72" s="156"/>
      <c r="H72" s="138"/>
      <c r="I72" s="126" t="e">
        <f>VLOOKUP(H72,Presupuesto!$B$11:$C$565,2,0)</f>
        <v>#N/A</v>
      </c>
      <c r="J72" s="95" t="str">
        <f t="shared" si="8"/>
        <v>Investigación Científica</v>
      </c>
      <c r="K72" s="95" t="s">
        <v>720</v>
      </c>
      <c r="L72" s="137"/>
      <c r="M72" s="154"/>
      <c r="N72" s="119"/>
      <c r="O72" s="94">
        <f t="shared" si="6"/>
        <v>0</v>
      </c>
      <c r="P72" s="94">
        <f t="shared" si="7"/>
        <v>0</v>
      </c>
      <c r="Q72" s="94">
        <f t="shared" si="7"/>
        <v>0</v>
      </c>
    </row>
    <row r="73" spans="3:17" x14ac:dyDescent="0.25">
      <c r="C73" s="137"/>
      <c r="D73" s="154"/>
      <c r="E73" s="119"/>
      <c r="F73" s="94">
        <f t="shared" si="5"/>
        <v>0</v>
      </c>
      <c r="G73" s="156"/>
      <c r="H73" s="138"/>
      <c r="I73" s="126" t="e">
        <f>VLOOKUP(H73,Presupuesto!$B$11:$C$565,2,0)</f>
        <v>#N/A</v>
      </c>
      <c r="J73" s="95" t="str">
        <f t="shared" si="8"/>
        <v>Investigación Científica</v>
      </c>
      <c r="K73" s="95" t="s">
        <v>720</v>
      </c>
      <c r="L73" s="137"/>
      <c r="M73" s="154"/>
      <c r="N73" s="119"/>
      <c r="O73" s="94">
        <f t="shared" si="6"/>
        <v>0</v>
      </c>
      <c r="P73" s="94">
        <f t="shared" si="7"/>
        <v>0</v>
      </c>
      <c r="Q73" s="94">
        <f t="shared" si="7"/>
        <v>0</v>
      </c>
    </row>
    <row r="74" spans="3:17" x14ac:dyDescent="0.25">
      <c r="C74" s="137"/>
      <c r="D74" s="154"/>
      <c r="E74" s="119"/>
      <c r="F74" s="94">
        <f t="shared" si="5"/>
        <v>0</v>
      </c>
      <c r="G74" s="156"/>
      <c r="H74" s="138"/>
      <c r="I74" s="126" t="e">
        <f>VLOOKUP(H74,Presupuesto!$B$11:$C$565,2,0)</f>
        <v>#N/A</v>
      </c>
      <c r="J74" s="95" t="str">
        <f t="shared" si="8"/>
        <v>Investigación Científica</v>
      </c>
      <c r="K74" s="95" t="s">
        <v>720</v>
      </c>
      <c r="L74" s="137"/>
      <c r="M74" s="154"/>
      <c r="N74" s="119"/>
      <c r="O74" s="94">
        <f t="shared" si="6"/>
        <v>0</v>
      </c>
      <c r="P74" s="94">
        <f t="shared" si="7"/>
        <v>0</v>
      </c>
      <c r="Q74" s="94">
        <f t="shared" si="7"/>
        <v>0</v>
      </c>
    </row>
    <row r="75" spans="3:17" x14ac:dyDescent="0.25">
      <c r="C75" s="137"/>
      <c r="D75" s="154"/>
      <c r="E75" s="119"/>
      <c r="F75" s="94">
        <f t="shared" si="5"/>
        <v>0</v>
      </c>
      <c r="G75" s="156"/>
      <c r="H75" s="138"/>
      <c r="I75" s="126" t="e">
        <f>VLOOKUP(H75,Presupuesto!$B$11:$C$565,2,0)</f>
        <v>#N/A</v>
      </c>
      <c r="J75" s="95" t="str">
        <f t="shared" si="8"/>
        <v>Investigación Científica</v>
      </c>
      <c r="K75" s="95" t="s">
        <v>720</v>
      </c>
      <c r="L75" s="137"/>
      <c r="M75" s="154"/>
      <c r="N75" s="119"/>
      <c r="O75" s="94">
        <f t="shared" si="6"/>
        <v>0</v>
      </c>
      <c r="P75" s="94">
        <f t="shared" si="7"/>
        <v>0</v>
      </c>
      <c r="Q75" s="94">
        <f t="shared" si="7"/>
        <v>0</v>
      </c>
    </row>
    <row r="76" spans="3:17" x14ac:dyDescent="0.25">
      <c r="C76" s="137"/>
      <c r="D76" s="154"/>
      <c r="E76" s="119"/>
      <c r="F76" s="94">
        <f t="shared" si="5"/>
        <v>0</v>
      </c>
      <c r="G76" s="156"/>
      <c r="H76" s="138"/>
      <c r="I76" s="126" t="e">
        <f>VLOOKUP(H76,Presupuesto!$B$11:$C$565,2,0)</f>
        <v>#N/A</v>
      </c>
      <c r="J76" s="95" t="str">
        <f t="shared" si="8"/>
        <v>Investigación Científica</v>
      </c>
      <c r="K76" s="95" t="s">
        <v>720</v>
      </c>
      <c r="L76" s="137"/>
      <c r="M76" s="154"/>
      <c r="N76" s="119"/>
      <c r="O76" s="94">
        <f t="shared" si="6"/>
        <v>0</v>
      </c>
      <c r="P76" s="94">
        <f t="shared" si="7"/>
        <v>0</v>
      </c>
      <c r="Q76" s="94">
        <f t="shared" si="7"/>
        <v>0</v>
      </c>
    </row>
    <row r="77" spans="3:17" x14ac:dyDescent="0.25">
      <c r="C77" s="137"/>
      <c r="D77" s="154"/>
      <c r="E77" s="119"/>
      <c r="F77" s="94">
        <f t="shared" si="5"/>
        <v>0</v>
      </c>
      <c r="G77" s="156"/>
      <c r="H77" s="138"/>
      <c r="I77" s="126" t="e">
        <f>VLOOKUP(H77,Presupuesto!$B$11:$C$565,2,0)</f>
        <v>#N/A</v>
      </c>
      <c r="J77" s="95" t="str">
        <f t="shared" si="8"/>
        <v>Investigación Científica</v>
      </c>
      <c r="K77" s="95" t="s">
        <v>720</v>
      </c>
      <c r="L77" s="137"/>
      <c r="M77" s="154"/>
      <c r="N77" s="119"/>
      <c r="O77" s="94">
        <f t="shared" si="6"/>
        <v>0</v>
      </c>
      <c r="P77" s="94">
        <f t="shared" si="7"/>
        <v>0</v>
      </c>
      <c r="Q77" s="94">
        <f t="shared" si="7"/>
        <v>0</v>
      </c>
    </row>
    <row r="78" spans="3:17" x14ac:dyDescent="0.25">
      <c r="C78" s="137"/>
      <c r="D78" s="154"/>
      <c r="E78" s="119"/>
      <c r="F78" s="94">
        <f t="shared" si="5"/>
        <v>0</v>
      </c>
      <c r="G78" s="156"/>
      <c r="H78" s="138"/>
      <c r="I78" s="126" t="e">
        <f>VLOOKUP(H78,Presupuesto!$B$11:$C$565,2,0)</f>
        <v>#N/A</v>
      </c>
      <c r="J78" s="95" t="str">
        <f t="shared" si="8"/>
        <v>Investigación Científica</v>
      </c>
      <c r="K78" s="95" t="s">
        <v>720</v>
      </c>
      <c r="L78" s="137"/>
      <c r="M78" s="154"/>
      <c r="N78" s="119"/>
      <c r="O78" s="94">
        <f t="shared" si="6"/>
        <v>0</v>
      </c>
      <c r="P78" s="94">
        <f t="shared" si="7"/>
        <v>0</v>
      </c>
      <c r="Q78" s="94">
        <f t="shared" si="7"/>
        <v>0</v>
      </c>
    </row>
    <row r="79" spans="3:17" x14ac:dyDescent="0.25">
      <c r="C79" s="137"/>
      <c r="D79" s="154"/>
      <c r="E79" s="119"/>
      <c r="F79" s="94">
        <f t="shared" si="5"/>
        <v>0</v>
      </c>
      <c r="G79" s="156"/>
      <c r="H79" s="138"/>
      <c r="I79" s="126" t="e">
        <f>VLOOKUP(H79,Presupuesto!$B$11:$C$565,2,0)</f>
        <v>#N/A</v>
      </c>
      <c r="J79" s="95" t="str">
        <f t="shared" si="8"/>
        <v>Investigación Científica</v>
      </c>
      <c r="K79" s="95" t="s">
        <v>720</v>
      </c>
      <c r="L79" s="137"/>
      <c r="M79" s="154"/>
      <c r="N79" s="119"/>
      <c r="O79" s="94">
        <f t="shared" si="6"/>
        <v>0</v>
      </c>
      <c r="P79" s="94">
        <f t="shared" si="7"/>
        <v>0</v>
      </c>
      <c r="Q79" s="94">
        <f t="shared" si="7"/>
        <v>0</v>
      </c>
    </row>
    <row r="80" spans="3:17" x14ac:dyDescent="0.25">
      <c r="C80" s="137"/>
      <c r="D80" s="154"/>
      <c r="E80" s="119"/>
      <c r="F80" s="94">
        <f t="shared" si="5"/>
        <v>0</v>
      </c>
      <c r="G80" s="156"/>
      <c r="H80" s="138"/>
      <c r="I80" s="126" t="e">
        <f>VLOOKUP(H80,Presupuesto!$B$11:$C$565,2,0)</f>
        <v>#N/A</v>
      </c>
      <c r="J80" s="95" t="str">
        <f t="shared" si="8"/>
        <v>Investigación Científica</v>
      </c>
      <c r="K80" s="95" t="s">
        <v>720</v>
      </c>
      <c r="L80" s="137"/>
      <c r="M80" s="154"/>
      <c r="N80" s="119"/>
      <c r="O80" s="94">
        <f t="shared" si="6"/>
        <v>0</v>
      </c>
      <c r="P80" s="94">
        <f t="shared" ref="P80:Q93" si="9">$O80*P$16</f>
        <v>0</v>
      </c>
      <c r="Q80" s="94">
        <f t="shared" si="9"/>
        <v>0</v>
      </c>
    </row>
    <row r="81" spans="3:17" x14ac:dyDescent="0.25">
      <c r="C81" s="139"/>
      <c r="D81" s="147"/>
      <c r="E81" s="115"/>
      <c r="F81" s="94">
        <f t="shared" si="5"/>
        <v>0</v>
      </c>
      <c r="G81" s="156"/>
      <c r="H81" s="140"/>
      <c r="I81" s="126" t="e">
        <f>VLOOKUP(H81,Presupuesto!$B$11:$C$565,2,0)</f>
        <v>#N/A</v>
      </c>
      <c r="J81" s="95" t="str">
        <f t="shared" si="8"/>
        <v>Investigación Científica</v>
      </c>
      <c r="K81" s="95" t="s">
        <v>720</v>
      </c>
      <c r="L81" s="139"/>
      <c r="M81" s="147"/>
      <c r="N81" s="115"/>
      <c r="O81" s="94">
        <f t="shared" si="6"/>
        <v>0</v>
      </c>
      <c r="P81" s="94">
        <f t="shared" si="9"/>
        <v>0</v>
      </c>
      <c r="Q81" s="94">
        <f t="shared" si="9"/>
        <v>0</v>
      </c>
    </row>
    <row r="82" spans="3:17" x14ac:dyDescent="0.25">
      <c r="C82" s="139"/>
      <c r="D82" s="147"/>
      <c r="E82" s="115"/>
      <c r="F82" s="94">
        <f t="shared" si="5"/>
        <v>0</v>
      </c>
      <c r="G82" s="156"/>
      <c r="H82" s="140"/>
      <c r="I82" s="126" t="e">
        <f>VLOOKUP(H82,Presupuesto!$B$11:$C$565,2,0)</f>
        <v>#N/A</v>
      </c>
      <c r="J82" s="95" t="str">
        <f t="shared" si="8"/>
        <v>Investigación Científica</v>
      </c>
      <c r="K82" s="95" t="s">
        <v>720</v>
      </c>
      <c r="L82" s="139"/>
      <c r="M82" s="147"/>
      <c r="N82" s="115"/>
      <c r="O82" s="94">
        <f t="shared" si="6"/>
        <v>0</v>
      </c>
      <c r="P82" s="94">
        <f t="shared" si="9"/>
        <v>0</v>
      </c>
      <c r="Q82" s="94">
        <f t="shared" si="9"/>
        <v>0</v>
      </c>
    </row>
    <row r="83" spans="3:17" x14ac:dyDescent="0.25">
      <c r="C83" s="139"/>
      <c r="D83" s="147"/>
      <c r="E83" s="115"/>
      <c r="F83" s="94">
        <f t="shared" si="5"/>
        <v>0</v>
      </c>
      <c r="G83" s="156"/>
      <c r="H83" s="140"/>
      <c r="I83" s="126" t="e">
        <f>VLOOKUP(H83,Presupuesto!$B$11:$C$565,2,0)</f>
        <v>#N/A</v>
      </c>
      <c r="J83" s="95" t="str">
        <f t="shared" si="8"/>
        <v>Investigación Científica</v>
      </c>
      <c r="K83" s="95" t="s">
        <v>720</v>
      </c>
      <c r="L83" s="139"/>
      <c r="M83" s="147"/>
      <c r="N83" s="115"/>
      <c r="O83" s="94">
        <f t="shared" si="6"/>
        <v>0</v>
      </c>
      <c r="P83" s="94">
        <f t="shared" si="9"/>
        <v>0</v>
      </c>
      <c r="Q83" s="94">
        <f t="shared" si="9"/>
        <v>0</v>
      </c>
    </row>
    <row r="84" spans="3:17" x14ac:dyDescent="0.25">
      <c r="C84" s="139"/>
      <c r="D84" s="147"/>
      <c r="E84" s="115"/>
      <c r="F84" s="94">
        <f t="shared" si="5"/>
        <v>0</v>
      </c>
      <c r="G84" s="156"/>
      <c r="H84" s="140"/>
      <c r="I84" s="126" t="e">
        <f>VLOOKUP(H84,Presupuesto!$B$11:$C$565,2,0)</f>
        <v>#N/A</v>
      </c>
      <c r="J84" s="95" t="str">
        <f t="shared" si="8"/>
        <v>Investigación Científica</v>
      </c>
      <c r="K84" s="95" t="s">
        <v>720</v>
      </c>
      <c r="L84" s="139"/>
      <c r="M84" s="147"/>
      <c r="N84" s="115"/>
      <c r="O84" s="94">
        <f t="shared" si="6"/>
        <v>0</v>
      </c>
      <c r="P84" s="94">
        <f t="shared" si="9"/>
        <v>0</v>
      </c>
      <c r="Q84" s="94">
        <f t="shared" si="9"/>
        <v>0</v>
      </c>
    </row>
    <row r="85" spans="3:17" x14ac:dyDescent="0.25">
      <c r="C85" s="139"/>
      <c r="D85" s="147"/>
      <c r="E85" s="115"/>
      <c r="F85" s="94">
        <f t="shared" si="5"/>
        <v>0</v>
      </c>
      <c r="G85" s="156"/>
      <c r="H85" s="140"/>
      <c r="I85" s="126" t="e">
        <f>VLOOKUP(H85,Presupuesto!$B$11:$C$565,2,0)</f>
        <v>#N/A</v>
      </c>
      <c r="J85" s="95" t="str">
        <f t="shared" si="8"/>
        <v>Investigación Científica</v>
      </c>
      <c r="K85" s="95" t="s">
        <v>720</v>
      </c>
      <c r="L85" s="139"/>
      <c r="M85" s="147"/>
      <c r="N85" s="115"/>
      <c r="O85" s="94">
        <f t="shared" si="6"/>
        <v>0</v>
      </c>
      <c r="P85" s="94">
        <f t="shared" si="9"/>
        <v>0</v>
      </c>
      <c r="Q85" s="94">
        <f t="shared" si="9"/>
        <v>0</v>
      </c>
    </row>
    <row r="86" spans="3:17" x14ac:dyDescent="0.25">
      <c r="C86" s="139"/>
      <c r="D86" s="147"/>
      <c r="E86" s="115"/>
      <c r="F86" s="94">
        <f t="shared" si="5"/>
        <v>0</v>
      </c>
      <c r="G86" s="156"/>
      <c r="H86" s="140"/>
      <c r="I86" s="126" t="e">
        <f>VLOOKUP(H86,Presupuesto!$B$11:$C$565,2,0)</f>
        <v>#N/A</v>
      </c>
      <c r="J86" s="95" t="str">
        <f t="shared" si="8"/>
        <v>Investigación Científica</v>
      </c>
      <c r="K86" s="95" t="s">
        <v>720</v>
      </c>
      <c r="L86" s="139"/>
      <c r="M86" s="147"/>
      <c r="N86" s="115"/>
      <c r="O86" s="94">
        <f t="shared" si="6"/>
        <v>0</v>
      </c>
      <c r="P86" s="94">
        <f t="shared" si="9"/>
        <v>0</v>
      </c>
      <c r="Q86" s="94">
        <f t="shared" si="9"/>
        <v>0</v>
      </c>
    </row>
    <row r="87" spans="3:17" x14ac:dyDescent="0.25">
      <c r="C87" s="139"/>
      <c r="D87" s="147"/>
      <c r="E87" s="115"/>
      <c r="F87" s="94">
        <f t="shared" si="5"/>
        <v>0</v>
      </c>
      <c r="G87" s="156"/>
      <c r="H87" s="140"/>
      <c r="I87" s="126" t="e">
        <f>VLOOKUP(H87,Presupuesto!$B$11:$C$565,2,0)</f>
        <v>#N/A</v>
      </c>
      <c r="J87" s="95" t="str">
        <f t="shared" si="8"/>
        <v>Investigación Científica</v>
      </c>
      <c r="K87" s="95" t="s">
        <v>720</v>
      </c>
      <c r="L87" s="139"/>
      <c r="M87" s="147"/>
      <c r="N87" s="115"/>
      <c r="O87" s="94">
        <f t="shared" si="6"/>
        <v>0</v>
      </c>
      <c r="P87" s="94">
        <f t="shared" si="9"/>
        <v>0</v>
      </c>
      <c r="Q87" s="94">
        <f t="shared" si="9"/>
        <v>0</v>
      </c>
    </row>
    <row r="88" spans="3:17" x14ac:dyDescent="0.25">
      <c r="C88" s="139"/>
      <c r="D88" s="147"/>
      <c r="E88" s="115"/>
      <c r="F88" s="94">
        <f t="shared" si="5"/>
        <v>0</v>
      </c>
      <c r="G88" s="156"/>
      <c r="H88" s="140"/>
      <c r="I88" s="126" t="e">
        <f>VLOOKUP(H88,Presupuesto!$B$11:$C$565,2,0)</f>
        <v>#N/A</v>
      </c>
      <c r="J88" s="95" t="str">
        <f t="shared" si="8"/>
        <v>Investigación Científica</v>
      </c>
      <c r="K88" s="95" t="s">
        <v>720</v>
      </c>
      <c r="L88" s="139"/>
      <c r="M88" s="147"/>
      <c r="N88" s="115"/>
      <c r="O88" s="94">
        <f t="shared" si="6"/>
        <v>0</v>
      </c>
      <c r="P88" s="94">
        <f t="shared" si="9"/>
        <v>0</v>
      </c>
      <c r="Q88" s="94">
        <f t="shared" si="9"/>
        <v>0</v>
      </c>
    </row>
    <row r="89" spans="3:17" x14ac:dyDescent="0.25">
      <c r="C89" s="141"/>
      <c r="D89" s="147"/>
      <c r="E89" s="115"/>
      <c r="F89" s="94">
        <f t="shared" si="5"/>
        <v>0</v>
      </c>
      <c r="G89" s="156"/>
      <c r="H89" s="142"/>
      <c r="I89" s="126" t="e">
        <f>VLOOKUP(H89,Presupuesto!$B$11:$C$565,2,0)</f>
        <v>#N/A</v>
      </c>
      <c r="J89" s="95" t="str">
        <f t="shared" si="8"/>
        <v>Investigación Científica</v>
      </c>
      <c r="K89" s="95" t="s">
        <v>732</v>
      </c>
      <c r="L89" s="141"/>
      <c r="M89" s="147"/>
      <c r="N89" s="115"/>
      <c r="O89" s="94">
        <f t="shared" si="6"/>
        <v>0</v>
      </c>
      <c r="P89" s="94">
        <f t="shared" si="9"/>
        <v>0</v>
      </c>
      <c r="Q89" s="94">
        <f t="shared" si="9"/>
        <v>0</v>
      </c>
    </row>
    <row r="90" spans="3:17" x14ac:dyDescent="0.25">
      <c r="C90" s="141"/>
      <c r="D90" s="147"/>
      <c r="E90" s="115"/>
      <c r="F90" s="94">
        <f t="shared" si="5"/>
        <v>0</v>
      </c>
      <c r="G90" s="156"/>
      <c r="H90" s="142"/>
      <c r="I90" s="126" t="e">
        <f>VLOOKUP(H90,Presupuesto!$B$11:$C$565,2,0)</f>
        <v>#N/A</v>
      </c>
      <c r="J90" s="95" t="str">
        <f t="shared" si="8"/>
        <v>Investigación Científica</v>
      </c>
      <c r="K90" s="95" t="s">
        <v>720</v>
      </c>
      <c r="L90" s="141"/>
      <c r="M90" s="147"/>
      <c r="N90" s="115"/>
      <c r="O90" s="94">
        <f t="shared" si="6"/>
        <v>0</v>
      </c>
      <c r="P90" s="94">
        <f t="shared" si="9"/>
        <v>0</v>
      </c>
      <c r="Q90" s="94">
        <f t="shared" si="9"/>
        <v>0</v>
      </c>
    </row>
    <row r="91" spans="3:17" x14ac:dyDescent="0.25">
      <c r="C91" s="141"/>
      <c r="D91" s="147"/>
      <c r="E91" s="115"/>
      <c r="F91" s="94">
        <f t="shared" si="5"/>
        <v>0</v>
      </c>
      <c r="G91" s="156"/>
      <c r="H91" s="142"/>
      <c r="I91" s="126" t="e">
        <f>VLOOKUP(H91,Presupuesto!$B$11:$C$565,2,0)</f>
        <v>#N/A</v>
      </c>
      <c r="J91" s="95" t="str">
        <f t="shared" si="8"/>
        <v>Investigación Científica</v>
      </c>
      <c r="K91" s="95" t="s">
        <v>720</v>
      </c>
      <c r="L91" s="141"/>
      <c r="M91" s="147"/>
      <c r="N91" s="115"/>
      <c r="O91" s="94">
        <f t="shared" si="6"/>
        <v>0</v>
      </c>
      <c r="P91" s="94">
        <f t="shared" si="9"/>
        <v>0</v>
      </c>
      <c r="Q91" s="94">
        <f t="shared" si="9"/>
        <v>0</v>
      </c>
    </row>
    <row r="92" spans="3:17" x14ac:dyDescent="0.25">
      <c r="C92" s="141"/>
      <c r="D92" s="147"/>
      <c r="E92" s="115"/>
      <c r="F92" s="94">
        <f t="shared" si="5"/>
        <v>0</v>
      </c>
      <c r="G92" s="156"/>
      <c r="H92" s="142"/>
      <c r="I92" s="126" t="e">
        <f>VLOOKUP(H92,Presupuesto!$B$11:$C$565,2,0)</f>
        <v>#N/A</v>
      </c>
      <c r="J92" s="95" t="str">
        <f t="shared" si="8"/>
        <v>Investigación Científica</v>
      </c>
      <c r="K92" s="95" t="s">
        <v>720</v>
      </c>
      <c r="L92" s="141"/>
      <c r="M92" s="147"/>
      <c r="N92" s="115"/>
      <c r="O92" s="94">
        <f t="shared" si="6"/>
        <v>0</v>
      </c>
      <c r="P92" s="94">
        <f t="shared" si="9"/>
        <v>0</v>
      </c>
      <c r="Q92" s="94">
        <f t="shared" si="9"/>
        <v>0</v>
      </c>
    </row>
    <row r="93" spans="3:17" ht="15.75" thickBot="1" x14ac:dyDescent="0.3">
      <c r="C93" s="143"/>
      <c r="D93" s="155"/>
      <c r="E93" s="100"/>
      <c r="F93" s="102">
        <f t="shared" si="5"/>
        <v>0</v>
      </c>
      <c r="G93" s="157"/>
      <c r="H93" s="144"/>
      <c r="I93" s="128" t="e">
        <f>VLOOKUP(H93,Presupuesto!$B$11:$C$565,2,0)</f>
        <v>#N/A</v>
      </c>
      <c r="J93" s="103" t="str">
        <f t="shared" si="8"/>
        <v>Investigación Científica</v>
      </c>
      <c r="K93" s="120" t="s">
        <v>719</v>
      </c>
      <c r="L93" s="143"/>
      <c r="M93" s="155"/>
      <c r="N93" s="100"/>
      <c r="O93" s="102">
        <f t="shared" si="6"/>
        <v>0</v>
      </c>
      <c r="P93" s="102">
        <f t="shared" si="9"/>
        <v>0</v>
      </c>
      <c r="Q93" s="102">
        <f t="shared" si="9"/>
        <v>0</v>
      </c>
    </row>
    <row r="94" spans="3:17" x14ac:dyDescent="0.25">
      <c r="C94" s="435"/>
      <c r="D94" s="435"/>
      <c r="E94" s="435"/>
      <c r="F94" s="435"/>
      <c r="G94" s="435"/>
      <c r="H94" s="435"/>
      <c r="I94" s="435"/>
      <c r="J94" s="435"/>
      <c r="K94" s="435"/>
      <c r="L94" s="435"/>
      <c r="M94" s="435"/>
      <c r="N94" s="435"/>
      <c r="O94" s="435"/>
      <c r="P94" s="435"/>
      <c r="Q94" s="435"/>
    </row>
    <row r="95" spans="3:17" ht="15.75" thickBot="1" x14ac:dyDescent="0.3">
      <c r="C95" s="435"/>
      <c r="D95" s="435"/>
      <c r="E95" s="435"/>
      <c r="F95" s="435"/>
      <c r="G95" s="435"/>
      <c r="H95" s="435"/>
      <c r="I95" s="435"/>
      <c r="J95" s="435"/>
      <c r="K95" s="435"/>
      <c r="L95" s="435"/>
      <c r="M95" s="435"/>
      <c r="N95" s="435"/>
      <c r="O95" s="435"/>
      <c r="P95" s="435"/>
      <c r="Q95" s="435"/>
    </row>
    <row r="96" spans="3:17" ht="15.75" thickBot="1" x14ac:dyDescent="0.3">
      <c r="C96" s="153" t="s">
        <v>1338</v>
      </c>
      <c r="D96" s="351">
        <f>SUM(F103:F136)</f>
        <v>0</v>
      </c>
      <c r="E96" s="435"/>
      <c r="F96" s="435"/>
      <c r="G96" s="78"/>
      <c r="H96" s="69"/>
      <c r="I96" s="69"/>
      <c r="J96" s="435"/>
      <c r="K96" s="435"/>
      <c r="L96" s="435"/>
      <c r="M96" s="435"/>
      <c r="N96" s="435"/>
      <c r="O96" s="435"/>
      <c r="P96" s="435"/>
      <c r="Q96" s="435"/>
    </row>
    <row r="97" spans="3:17" x14ac:dyDescent="0.25">
      <c r="C97" s="435"/>
      <c r="D97" s="435"/>
      <c r="E97" s="435"/>
      <c r="F97" s="435"/>
      <c r="G97" s="78"/>
      <c r="H97" s="69"/>
      <c r="I97" s="69"/>
      <c r="J97" s="435"/>
      <c r="K97" s="435"/>
      <c r="L97" s="435"/>
      <c r="M97" s="435"/>
      <c r="N97" s="435"/>
      <c r="O97" s="435"/>
      <c r="P97" s="435"/>
      <c r="Q97" s="435"/>
    </row>
    <row r="98" spans="3:17" x14ac:dyDescent="0.25">
      <c r="C98" s="435"/>
      <c r="D98" s="435"/>
      <c r="E98" s="435"/>
      <c r="F98" s="69"/>
      <c r="G98" s="78"/>
      <c r="H98" s="69"/>
      <c r="I98" s="69"/>
      <c r="J98" s="435"/>
      <c r="K98" s="435"/>
      <c r="L98" s="435"/>
      <c r="M98" s="435"/>
      <c r="N98" s="435"/>
      <c r="O98" s="435"/>
      <c r="P98" s="435"/>
      <c r="Q98" s="435"/>
    </row>
    <row r="99" spans="3:17" ht="15.75" x14ac:dyDescent="0.25">
      <c r="C99" s="285" t="s">
        <v>1309</v>
      </c>
      <c r="D99" s="349"/>
      <c r="E99" s="435"/>
      <c r="F99" s="69"/>
      <c r="G99" s="78"/>
      <c r="H99" s="69"/>
      <c r="I99" s="69"/>
      <c r="J99" s="435"/>
      <c r="K99" s="435"/>
      <c r="L99" s="435"/>
      <c r="M99" s="435"/>
      <c r="N99" s="435"/>
      <c r="O99" s="435"/>
      <c r="P99" s="435"/>
      <c r="Q99" s="435"/>
    </row>
    <row r="100" spans="3:17" ht="18.75" x14ac:dyDescent="0.25">
      <c r="C100" s="199" t="e">
        <f>IFERROR(VLOOKUP(D99,'1. Desarrollo e Innov. Curricu.'!$F:$G,2,FALSE),IFERROR(VLOOKUP(D99,'2. Investigación Científica'!$F:$G,2,FALSE),IFERROR(VLOOKUP(D99,'3. Vinculación Univ. Sociedad'!$F:$G,2,FALSE),IFERROR(VLOOKUP(D99,'4. Docencia y Profesorado Univ.'!$F:$G,2,FALSE),IFERROR(VLOOKUP(D99,'5. Estudiantes y Graduados'!$F:$G,2,FALSE),IFERROR(VLOOKUP(D99,'11. Gestion Administrativa'!$F:$G,2,FALSE),IFERROR(VLOOKUP(D99,'13. Gestión Académica'!$F:$G,2,FALSE),IFERROR(VLOOKUP(D99,'9. Asegura. de la Calid. y M'!$F:$G,2,FALSE),IFERROR(VLOOKUP(D99,'6. Gestión del Conocimiento'!$F:$G,2,FALSE),IFERROR(VLOOKUP(D99,'15. Gobernabilidad y Proceso...'!$F:$G,2,FALSE),IFERROR(VLOOKUP(D99,'12. Gestión del Talento Humano'!$F:$G,2,FALSE),IFERROR(VLOOKUP(D99,'14. Internacional... de la E.S.'!$F:$G,2,FALSE),IFERROR(VLOOKUP(D99,'10. Posgrado'!$F:$G,2,FALSE),IFERROR(VLOOKUP(D99,'17. Gestión TIC'!$F:$G,2,FALSE),IFERROR(VLOOKUP(D99,'16. Desa. del Sistema Educ.Sup.'!$F:$G,2,FALSE),IFERROR(VLOOKUP(D99,'8. Cultura de Inno. Insti...'!$F:$G,2,FALSE),VLOOKUP(D99,'7. Lo Esencial de la Reforma U.'!$F:$G,2,0)))))))))))))))))</f>
        <v>#N/A</v>
      </c>
      <c r="D100" s="31"/>
      <c r="E100" s="435"/>
      <c r="F100" s="69"/>
      <c r="G100" s="78"/>
      <c r="H100" s="69"/>
      <c r="I100" s="69"/>
      <c r="J100" s="435"/>
      <c r="K100" s="435"/>
      <c r="L100" s="435"/>
      <c r="M100" s="435"/>
      <c r="N100" s="435"/>
      <c r="O100" s="435"/>
      <c r="P100" s="435"/>
      <c r="Q100" s="435"/>
    </row>
    <row r="101" spans="3:17" ht="42.75" thickBot="1" x14ac:dyDescent="0.3">
      <c r="C101" s="435"/>
      <c r="D101" s="435"/>
      <c r="E101" s="435"/>
      <c r="F101" s="91"/>
      <c r="G101" s="75"/>
      <c r="H101" s="75"/>
      <c r="I101" s="75"/>
      <c r="J101" s="435"/>
      <c r="K101" s="435"/>
      <c r="L101" s="215"/>
      <c r="M101" s="216"/>
      <c r="N101" s="215"/>
      <c r="O101" s="215"/>
      <c r="P101" s="218" t="s">
        <v>1437</v>
      </c>
      <c r="Q101" s="218" t="s">
        <v>1438</v>
      </c>
    </row>
    <row r="102" spans="3:17" ht="30.75" thickBot="1" x14ac:dyDescent="0.3">
      <c r="C102" s="125" t="s">
        <v>1310</v>
      </c>
      <c r="D102" s="125" t="s">
        <v>99</v>
      </c>
      <c r="E102" s="132" t="s">
        <v>1312</v>
      </c>
      <c r="F102" s="131" t="s">
        <v>1313</v>
      </c>
      <c r="G102" s="129" t="s">
        <v>1314</v>
      </c>
      <c r="H102" s="132" t="s">
        <v>1315</v>
      </c>
      <c r="I102" s="129" t="s">
        <v>711</v>
      </c>
      <c r="J102" s="129" t="s">
        <v>1316</v>
      </c>
      <c r="K102" s="129" t="s">
        <v>1317</v>
      </c>
      <c r="L102" s="212" t="s">
        <v>33</v>
      </c>
      <c r="M102" s="212" t="s">
        <v>99</v>
      </c>
      <c r="N102" s="213" t="s">
        <v>1439</v>
      </c>
      <c r="O102" s="214" t="s">
        <v>1440</v>
      </c>
      <c r="P102" s="217">
        <v>0.7</v>
      </c>
      <c r="Q102" s="217">
        <v>0.3</v>
      </c>
    </row>
    <row r="103" spans="3:17" x14ac:dyDescent="0.25">
      <c r="C103" s="137"/>
      <c r="D103" s="154"/>
      <c r="E103" s="119"/>
      <c r="F103" s="94">
        <f t="shared" ref="F103:F136" si="10">D103*E103</f>
        <v>0</v>
      </c>
      <c r="G103" s="156"/>
      <c r="H103" s="138"/>
      <c r="I103" s="126" t="e">
        <f>VLOOKUP(H103,Presupuesto!$B$11:$C$565,2,0)</f>
        <v>#N/A</v>
      </c>
      <c r="J103" s="207" t="s">
        <v>51</v>
      </c>
      <c r="K103" s="95" t="s">
        <v>720</v>
      </c>
      <c r="L103" s="137"/>
      <c r="M103" s="154"/>
      <c r="N103" s="119"/>
      <c r="O103" s="94">
        <f t="shared" ref="O103:O136" si="11">M103*N103</f>
        <v>0</v>
      </c>
      <c r="P103" s="94">
        <f t="shared" ref="P103:Q122" si="12">$O103*P$16</f>
        <v>0</v>
      </c>
      <c r="Q103" s="94">
        <f t="shared" si="12"/>
        <v>0</v>
      </c>
    </row>
    <row r="104" spans="3:17" x14ac:dyDescent="0.25">
      <c r="C104" s="137"/>
      <c r="D104" s="154"/>
      <c r="E104" s="119"/>
      <c r="F104" s="94">
        <f t="shared" si="10"/>
        <v>0</v>
      </c>
      <c r="G104" s="156"/>
      <c r="H104" s="138"/>
      <c r="I104" s="126" t="e">
        <f>VLOOKUP(H104,Presupuesto!$B$11:$C$565,2,0)</f>
        <v>#N/A</v>
      </c>
      <c r="J104" s="95" t="str">
        <f>$J$103</f>
        <v>Investigación Científica</v>
      </c>
      <c r="K104" s="95" t="s">
        <v>720</v>
      </c>
      <c r="L104" s="137"/>
      <c r="M104" s="154"/>
      <c r="N104" s="119"/>
      <c r="O104" s="94">
        <f t="shared" si="11"/>
        <v>0</v>
      </c>
      <c r="P104" s="94">
        <f t="shared" si="12"/>
        <v>0</v>
      </c>
      <c r="Q104" s="94">
        <f t="shared" si="12"/>
        <v>0</v>
      </c>
    </row>
    <row r="105" spans="3:17" x14ac:dyDescent="0.25">
      <c r="C105" s="137"/>
      <c r="D105" s="154"/>
      <c r="E105" s="119"/>
      <c r="F105" s="94">
        <f t="shared" si="10"/>
        <v>0</v>
      </c>
      <c r="G105" s="156"/>
      <c r="H105" s="138"/>
      <c r="I105" s="126" t="e">
        <f>VLOOKUP(H105,Presupuesto!$B$11:$C$565,2,0)</f>
        <v>#N/A</v>
      </c>
      <c r="J105" s="95" t="str">
        <f t="shared" ref="J105:J136" si="13">$J$103</f>
        <v>Investigación Científica</v>
      </c>
      <c r="K105" s="95" t="s">
        <v>720</v>
      </c>
      <c r="L105" s="137"/>
      <c r="M105" s="154"/>
      <c r="N105" s="119"/>
      <c r="O105" s="94">
        <f t="shared" si="11"/>
        <v>0</v>
      </c>
      <c r="P105" s="94">
        <f t="shared" si="12"/>
        <v>0</v>
      </c>
      <c r="Q105" s="94">
        <f t="shared" si="12"/>
        <v>0</v>
      </c>
    </row>
    <row r="106" spans="3:17" x14ac:dyDescent="0.25">
      <c r="C106" s="137"/>
      <c r="D106" s="154"/>
      <c r="E106" s="119"/>
      <c r="F106" s="94">
        <f t="shared" si="10"/>
        <v>0</v>
      </c>
      <c r="G106" s="156"/>
      <c r="H106" s="138"/>
      <c r="I106" s="126" t="e">
        <f>VLOOKUP(H106,Presupuesto!$B$11:$C$565,2,0)</f>
        <v>#N/A</v>
      </c>
      <c r="J106" s="95" t="str">
        <f t="shared" si="13"/>
        <v>Investigación Científica</v>
      </c>
      <c r="K106" s="95" t="s">
        <v>720</v>
      </c>
      <c r="L106" s="137"/>
      <c r="M106" s="154"/>
      <c r="N106" s="119"/>
      <c r="O106" s="94">
        <f t="shared" si="11"/>
        <v>0</v>
      </c>
      <c r="P106" s="94">
        <f t="shared" si="12"/>
        <v>0</v>
      </c>
      <c r="Q106" s="94">
        <f t="shared" si="12"/>
        <v>0</v>
      </c>
    </row>
    <row r="107" spans="3:17" x14ac:dyDescent="0.25">
      <c r="C107" s="137"/>
      <c r="D107" s="154"/>
      <c r="E107" s="119"/>
      <c r="F107" s="94">
        <f t="shared" si="10"/>
        <v>0</v>
      </c>
      <c r="G107" s="156"/>
      <c r="H107" s="138"/>
      <c r="I107" s="126" t="e">
        <f>VLOOKUP(H107,Presupuesto!$B$11:$C$565,2,0)</f>
        <v>#N/A</v>
      </c>
      <c r="J107" s="95" t="str">
        <f t="shared" si="13"/>
        <v>Investigación Científica</v>
      </c>
      <c r="K107" s="95" t="s">
        <v>729</v>
      </c>
      <c r="L107" s="137"/>
      <c r="M107" s="154"/>
      <c r="N107" s="119"/>
      <c r="O107" s="94">
        <f t="shared" si="11"/>
        <v>0</v>
      </c>
      <c r="P107" s="94">
        <f t="shared" si="12"/>
        <v>0</v>
      </c>
      <c r="Q107" s="94">
        <f t="shared" si="12"/>
        <v>0</v>
      </c>
    </row>
    <row r="108" spans="3:17" x14ac:dyDescent="0.25">
      <c r="C108" s="137"/>
      <c r="D108" s="154"/>
      <c r="E108" s="119"/>
      <c r="F108" s="94">
        <f t="shared" si="10"/>
        <v>0</v>
      </c>
      <c r="G108" s="156"/>
      <c r="H108" s="138"/>
      <c r="I108" s="126" t="e">
        <f>VLOOKUP(H108,Presupuesto!$B$11:$C$565,2,0)</f>
        <v>#N/A</v>
      </c>
      <c r="J108" s="95" t="str">
        <f t="shared" si="13"/>
        <v>Investigación Científica</v>
      </c>
      <c r="K108" s="95" t="s">
        <v>720</v>
      </c>
      <c r="L108" s="137"/>
      <c r="M108" s="154"/>
      <c r="N108" s="119"/>
      <c r="O108" s="94">
        <f t="shared" si="11"/>
        <v>0</v>
      </c>
      <c r="P108" s="94">
        <f t="shared" si="12"/>
        <v>0</v>
      </c>
      <c r="Q108" s="94">
        <f t="shared" si="12"/>
        <v>0</v>
      </c>
    </row>
    <row r="109" spans="3:17" x14ac:dyDescent="0.25">
      <c r="C109" s="137"/>
      <c r="D109" s="154"/>
      <c r="E109" s="119"/>
      <c r="F109" s="94">
        <f t="shared" si="10"/>
        <v>0</v>
      </c>
      <c r="G109" s="156"/>
      <c r="H109" s="138"/>
      <c r="I109" s="126" t="e">
        <f>VLOOKUP(H109,Presupuesto!$B$11:$C$565,2,0)</f>
        <v>#N/A</v>
      </c>
      <c r="J109" s="95" t="str">
        <f t="shared" si="13"/>
        <v>Investigación Científica</v>
      </c>
      <c r="K109" s="95" t="s">
        <v>720</v>
      </c>
      <c r="L109" s="137"/>
      <c r="M109" s="154"/>
      <c r="N109" s="119"/>
      <c r="O109" s="94">
        <f t="shared" si="11"/>
        <v>0</v>
      </c>
      <c r="P109" s="94">
        <f t="shared" si="12"/>
        <v>0</v>
      </c>
      <c r="Q109" s="94">
        <f t="shared" si="12"/>
        <v>0</v>
      </c>
    </row>
    <row r="110" spans="3:17" x14ac:dyDescent="0.25">
      <c r="C110" s="137"/>
      <c r="D110" s="154"/>
      <c r="E110" s="119"/>
      <c r="F110" s="94">
        <f t="shared" si="10"/>
        <v>0</v>
      </c>
      <c r="G110" s="156"/>
      <c r="H110" s="138"/>
      <c r="I110" s="126" t="e">
        <f>VLOOKUP(H110,Presupuesto!$B$11:$C$565,2,0)</f>
        <v>#N/A</v>
      </c>
      <c r="J110" s="95" t="str">
        <f t="shared" si="13"/>
        <v>Investigación Científica</v>
      </c>
      <c r="K110" s="95" t="s">
        <v>720</v>
      </c>
      <c r="L110" s="137"/>
      <c r="M110" s="154"/>
      <c r="N110" s="119"/>
      <c r="O110" s="94">
        <f t="shared" si="11"/>
        <v>0</v>
      </c>
      <c r="P110" s="94">
        <f t="shared" si="12"/>
        <v>0</v>
      </c>
      <c r="Q110" s="94">
        <f t="shared" si="12"/>
        <v>0</v>
      </c>
    </row>
    <row r="111" spans="3:17" x14ac:dyDescent="0.25">
      <c r="C111" s="137"/>
      <c r="D111" s="154"/>
      <c r="E111" s="119"/>
      <c r="F111" s="94">
        <f t="shared" si="10"/>
        <v>0</v>
      </c>
      <c r="G111" s="156"/>
      <c r="H111" s="138"/>
      <c r="I111" s="126" t="e">
        <f>VLOOKUP(H111,Presupuesto!$B$11:$C$565,2,0)</f>
        <v>#N/A</v>
      </c>
      <c r="J111" s="95" t="str">
        <f t="shared" si="13"/>
        <v>Investigación Científica</v>
      </c>
      <c r="K111" s="95" t="s">
        <v>720</v>
      </c>
      <c r="L111" s="137"/>
      <c r="M111" s="154"/>
      <c r="N111" s="119"/>
      <c r="O111" s="94">
        <f t="shared" si="11"/>
        <v>0</v>
      </c>
      <c r="P111" s="94">
        <f t="shared" si="12"/>
        <v>0</v>
      </c>
      <c r="Q111" s="94">
        <f t="shared" si="12"/>
        <v>0</v>
      </c>
    </row>
    <row r="112" spans="3:17" x14ac:dyDescent="0.25">
      <c r="C112" s="137"/>
      <c r="D112" s="154"/>
      <c r="E112" s="119"/>
      <c r="F112" s="94">
        <f t="shared" si="10"/>
        <v>0</v>
      </c>
      <c r="G112" s="156"/>
      <c r="H112" s="138"/>
      <c r="I112" s="126" t="e">
        <f>VLOOKUP(H112,Presupuesto!$B$11:$C$565,2,0)</f>
        <v>#N/A</v>
      </c>
      <c r="J112" s="95" t="str">
        <f t="shared" si="13"/>
        <v>Investigación Científica</v>
      </c>
      <c r="K112" s="95" t="s">
        <v>720</v>
      </c>
      <c r="L112" s="137"/>
      <c r="M112" s="154"/>
      <c r="N112" s="119"/>
      <c r="O112" s="94">
        <f t="shared" si="11"/>
        <v>0</v>
      </c>
      <c r="P112" s="94">
        <f t="shared" si="12"/>
        <v>0</v>
      </c>
      <c r="Q112" s="94">
        <f t="shared" si="12"/>
        <v>0</v>
      </c>
    </row>
    <row r="113" spans="3:17" x14ac:dyDescent="0.25">
      <c r="C113" s="137"/>
      <c r="D113" s="154"/>
      <c r="E113" s="119"/>
      <c r="F113" s="94">
        <f t="shared" si="10"/>
        <v>0</v>
      </c>
      <c r="G113" s="156"/>
      <c r="H113" s="138"/>
      <c r="I113" s="126" t="e">
        <f>VLOOKUP(H113,Presupuesto!$B$11:$C$565,2,0)</f>
        <v>#N/A</v>
      </c>
      <c r="J113" s="95" t="str">
        <f t="shared" si="13"/>
        <v>Investigación Científica</v>
      </c>
      <c r="K113" s="95" t="s">
        <v>720</v>
      </c>
      <c r="L113" s="137"/>
      <c r="M113" s="154"/>
      <c r="N113" s="119"/>
      <c r="O113" s="94">
        <f t="shared" si="11"/>
        <v>0</v>
      </c>
      <c r="P113" s="94">
        <f t="shared" si="12"/>
        <v>0</v>
      </c>
      <c r="Q113" s="94">
        <f t="shared" si="12"/>
        <v>0</v>
      </c>
    </row>
    <row r="114" spans="3:17" x14ac:dyDescent="0.25">
      <c r="C114" s="137"/>
      <c r="D114" s="154"/>
      <c r="E114" s="119"/>
      <c r="F114" s="94">
        <f t="shared" si="10"/>
        <v>0</v>
      </c>
      <c r="G114" s="156"/>
      <c r="H114" s="138"/>
      <c r="I114" s="126" t="e">
        <f>VLOOKUP(H114,Presupuesto!$B$11:$C$565,2,0)</f>
        <v>#N/A</v>
      </c>
      <c r="J114" s="95" t="str">
        <f t="shared" si="13"/>
        <v>Investigación Científica</v>
      </c>
      <c r="K114" s="95" t="s">
        <v>720</v>
      </c>
      <c r="L114" s="137"/>
      <c r="M114" s="154"/>
      <c r="N114" s="119"/>
      <c r="O114" s="94">
        <f t="shared" si="11"/>
        <v>0</v>
      </c>
      <c r="P114" s="94">
        <f t="shared" si="12"/>
        <v>0</v>
      </c>
      <c r="Q114" s="94">
        <f t="shared" si="12"/>
        <v>0</v>
      </c>
    </row>
    <row r="115" spans="3:17" x14ac:dyDescent="0.25">
      <c r="C115" s="137"/>
      <c r="D115" s="154"/>
      <c r="E115" s="119"/>
      <c r="F115" s="94">
        <f t="shared" si="10"/>
        <v>0</v>
      </c>
      <c r="G115" s="156"/>
      <c r="H115" s="138"/>
      <c r="I115" s="126" t="e">
        <f>VLOOKUP(H115,Presupuesto!$B$11:$C$565,2,0)</f>
        <v>#N/A</v>
      </c>
      <c r="J115" s="95" t="str">
        <f t="shared" si="13"/>
        <v>Investigación Científica</v>
      </c>
      <c r="K115" s="95" t="s">
        <v>720</v>
      </c>
      <c r="L115" s="137"/>
      <c r="M115" s="154"/>
      <c r="N115" s="119"/>
      <c r="O115" s="94">
        <f t="shared" si="11"/>
        <v>0</v>
      </c>
      <c r="P115" s="94">
        <f t="shared" si="12"/>
        <v>0</v>
      </c>
      <c r="Q115" s="94">
        <f t="shared" si="12"/>
        <v>0</v>
      </c>
    </row>
    <row r="116" spans="3:17" x14ac:dyDescent="0.25">
      <c r="C116" s="137"/>
      <c r="D116" s="154"/>
      <c r="E116" s="119"/>
      <c r="F116" s="94">
        <f t="shared" si="10"/>
        <v>0</v>
      </c>
      <c r="G116" s="156"/>
      <c r="H116" s="138"/>
      <c r="I116" s="126" t="e">
        <f>VLOOKUP(H116,Presupuesto!$B$11:$C$565,2,0)</f>
        <v>#N/A</v>
      </c>
      <c r="J116" s="95" t="str">
        <f t="shared" si="13"/>
        <v>Investigación Científica</v>
      </c>
      <c r="K116" s="95" t="s">
        <v>720</v>
      </c>
      <c r="L116" s="137"/>
      <c r="M116" s="154"/>
      <c r="N116" s="119"/>
      <c r="O116" s="94">
        <f t="shared" si="11"/>
        <v>0</v>
      </c>
      <c r="P116" s="94">
        <f t="shared" si="12"/>
        <v>0</v>
      </c>
      <c r="Q116" s="94">
        <f t="shared" si="12"/>
        <v>0</v>
      </c>
    </row>
    <row r="117" spans="3:17" x14ac:dyDescent="0.25">
      <c r="C117" s="137"/>
      <c r="D117" s="154"/>
      <c r="E117" s="119"/>
      <c r="F117" s="94">
        <f t="shared" si="10"/>
        <v>0</v>
      </c>
      <c r="G117" s="156"/>
      <c r="H117" s="138"/>
      <c r="I117" s="126" t="e">
        <f>VLOOKUP(H117,Presupuesto!$B$11:$C$565,2,0)</f>
        <v>#N/A</v>
      </c>
      <c r="J117" s="95" t="str">
        <f t="shared" si="13"/>
        <v>Investigación Científica</v>
      </c>
      <c r="K117" s="95" t="s">
        <v>720</v>
      </c>
      <c r="L117" s="137"/>
      <c r="M117" s="154"/>
      <c r="N117" s="119"/>
      <c r="O117" s="94">
        <f t="shared" si="11"/>
        <v>0</v>
      </c>
      <c r="P117" s="94">
        <f t="shared" si="12"/>
        <v>0</v>
      </c>
      <c r="Q117" s="94">
        <f t="shared" si="12"/>
        <v>0</v>
      </c>
    </row>
    <row r="118" spans="3:17" x14ac:dyDescent="0.25">
      <c r="C118" s="137"/>
      <c r="D118" s="154"/>
      <c r="E118" s="119"/>
      <c r="F118" s="94">
        <f t="shared" si="10"/>
        <v>0</v>
      </c>
      <c r="G118" s="156"/>
      <c r="H118" s="138"/>
      <c r="I118" s="126" t="e">
        <f>VLOOKUP(H118,Presupuesto!$B$11:$C$565,2,0)</f>
        <v>#N/A</v>
      </c>
      <c r="J118" s="95" t="str">
        <f t="shared" si="13"/>
        <v>Investigación Científica</v>
      </c>
      <c r="K118" s="95" t="s">
        <v>720</v>
      </c>
      <c r="L118" s="137"/>
      <c r="M118" s="154"/>
      <c r="N118" s="119"/>
      <c r="O118" s="94">
        <f t="shared" si="11"/>
        <v>0</v>
      </c>
      <c r="P118" s="94">
        <f t="shared" si="12"/>
        <v>0</v>
      </c>
      <c r="Q118" s="94">
        <f t="shared" si="12"/>
        <v>0</v>
      </c>
    </row>
    <row r="119" spans="3:17" x14ac:dyDescent="0.25">
      <c r="C119" s="137"/>
      <c r="D119" s="154"/>
      <c r="E119" s="119"/>
      <c r="F119" s="94">
        <f t="shared" si="10"/>
        <v>0</v>
      </c>
      <c r="G119" s="156"/>
      <c r="H119" s="138"/>
      <c r="I119" s="126" t="e">
        <f>VLOOKUP(H119,Presupuesto!$B$11:$C$565,2,0)</f>
        <v>#N/A</v>
      </c>
      <c r="J119" s="95" t="str">
        <f t="shared" si="13"/>
        <v>Investigación Científica</v>
      </c>
      <c r="K119" s="95" t="s">
        <v>720</v>
      </c>
      <c r="L119" s="137"/>
      <c r="M119" s="154"/>
      <c r="N119" s="119"/>
      <c r="O119" s="94">
        <f t="shared" si="11"/>
        <v>0</v>
      </c>
      <c r="P119" s="94">
        <f t="shared" si="12"/>
        <v>0</v>
      </c>
      <c r="Q119" s="94">
        <f t="shared" si="12"/>
        <v>0</v>
      </c>
    </row>
    <row r="120" spans="3:17" x14ac:dyDescent="0.25">
      <c r="C120" s="137"/>
      <c r="D120" s="154"/>
      <c r="E120" s="119"/>
      <c r="F120" s="94">
        <f t="shared" si="10"/>
        <v>0</v>
      </c>
      <c r="G120" s="156"/>
      <c r="H120" s="138"/>
      <c r="I120" s="126" t="e">
        <f>VLOOKUP(H120,Presupuesto!$B$11:$C$565,2,0)</f>
        <v>#N/A</v>
      </c>
      <c r="J120" s="95" t="str">
        <f t="shared" si="13"/>
        <v>Investigación Científica</v>
      </c>
      <c r="K120" s="95" t="s">
        <v>720</v>
      </c>
      <c r="L120" s="137"/>
      <c r="M120" s="154"/>
      <c r="N120" s="119"/>
      <c r="O120" s="94">
        <f t="shared" si="11"/>
        <v>0</v>
      </c>
      <c r="P120" s="94">
        <f t="shared" si="12"/>
        <v>0</v>
      </c>
      <c r="Q120" s="94">
        <f t="shared" si="12"/>
        <v>0</v>
      </c>
    </row>
    <row r="121" spans="3:17" x14ac:dyDescent="0.25">
      <c r="C121" s="137"/>
      <c r="D121" s="154"/>
      <c r="E121" s="119"/>
      <c r="F121" s="94">
        <f t="shared" si="10"/>
        <v>0</v>
      </c>
      <c r="G121" s="156"/>
      <c r="H121" s="138"/>
      <c r="I121" s="126" t="e">
        <f>VLOOKUP(H121,Presupuesto!$B$11:$C$565,2,0)</f>
        <v>#N/A</v>
      </c>
      <c r="J121" s="95" t="str">
        <f t="shared" si="13"/>
        <v>Investigación Científica</v>
      </c>
      <c r="K121" s="95" t="s">
        <v>720</v>
      </c>
      <c r="L121" s="137"/>
      <c r="M121" s="154"/>
      <c r="N121" s="119"/>
      <c r="O121" s="94">
        <f t="shared" si="11"/>
        <v>0</v>
      </c>
      <c r="P121" s="94">
        <f t="shared" si="12"/>
        <v>0</v>
      </c>
      <c r="Q121" s="94">
        <f t="shared" si="12"/>
        <v>0</v>
      </c>
    </row>
    <row r="122" spans="3:17" x14ac:dyDescent="0.25">
      <c r="C122" s="137"/>
      <c r="D122" s="154"/>
      <c r="E122" s="119"/>
      <c r="F122" s="94">
        <f t="shared" si="10"/>
        <v>0</v>
      </c>
      <c r="G122" s="156"/>
      <c r="H122" s="138"/>
      <c r="I122" s="126" t="e">
        <f>VLOOKUP(H122,Presupuesto!$B$11:$C$565,2,0)</f>
        <v>#N/A</v>
      </c>
      <c r="J122" s="95" t="str">
        <f t="shared" si="13"/>
        <v>Investigación Científica</v>
      </c>
      <c r="K122" s="95" t="s">
        <v>720</v>
      </c>
      <c r="L122" s="137"/>
      <c r="M122" s="154"/>
      <c r="N122" s="119"/>
      <c r="O122" s="94">
        <f t="shared" si="11"/>
        <v>0</v>
      </c>
      <c r="P122" s="94">
        <f t="shared" si="12"/>
        <v>0</v>
      </c>
      <c r="Q122" s="94">
        <f t="shared" si="12"/>
        <v>0</v>
      </c>
    </row>
    <row r="123" spans="3:17" x14ac:dyDescent="0.25">
      <c r="C123" s="137"/>
      <c r="D123" s="154"/>
      <c r="E123" s="119"/>
      <c r="F123" s="94">
        <f t="shared" si="10"/>
        <v>0</v>
      </c>
      <c r="G123" s="156"/>
      <c r="H123" s="138"/>
      <c r="I123" s="126" t="e">
        <f>VLOOKUP(H123,Presupuesto!$B$11:$C$565,2,0)</f>
        <v>#N/A</v>
      </c>
      <c r="J123" s="95" t="str">
        <f t="shared" si="13"/>
        <v>Investigación Científica</v>
      </c>
      <c r="K123" s="95" t="s">
        <v>720</v>
      </c>
      <c r="L123" s="137"/>
      <c r="M123" s="154"/>
      <c r="N123" s="119"/>
      <c r="O123" s="94">
        <f t="shared" si="11"/>
        <v>0</v>
      </c>
      <c r="P123" s="94">
        <f t="shared" ref="P123:Q136" si="14">$O123*P$16</f>
        <v>0</v>
      </c>
      <c r="Q123" s="94">
        <f t="shared" si="14"/>
        <v>0</v>
      </c>
    </row>
    <row r="124" spans="3:17" x14ac:dyDescent="0.25">
      <c r="C124" s="139"/>
      <c r="D124" s="147"/>
      <c r="E124" s="115"/>
      <c r="F124" s="94">
        <f t="shared" si="10"/>
        <v>0</v>
      </c>
      <c r="G124" s="156"/>
      <c r="H124" s="140"/>
      <c r="I124" s="126" t="e">
        <f>VLOOKUP(H124,Presupuesto!$B$11:$C$565,2,0)</f>
        <v>#N/A</v>
      </c>
      <c r="J124" s="95" t="str">
        <f t="shared" si="13"/>
        <v>Investigación Científica</v>
      </c>
      <c r="K124" s="95" t="s">
        <v>720</v>
      </c>
      <c r="L124" s="139"/>
      <c r="M124" s="147"/>
      <c r="N124" s="115"/>
      <c r="O124" s="94">
        <f t="shared" si="11"/>
        <v>0</v>
      </c>
      <c r="P124" s="94">
        <f t="shared" si="14"/>
        <v>0</v>
      </c>
      <c r="Q124" s="94">
        <f t="shared" si="14"/>
        <v>0</v>
      </c>
    </row>
    <row r="125" spans="3:17" x14ac:dyDescent="0.25">
      <c r="C125" s="139"/>
      <c r="D125" s="147"/>
      <c r="E125" s="115"/>
      <c r="F125" s="94">
        <f t="shared" si="10"/>
        <v>0</v>
      </c>
      <c r="G125" s="156"/>
      <c r="H125" s="140"/>
      <c r="I125" s="126" t="e">
        <f>VLOOKUP(H125,Presupuesto!$B$11:$C$565,2,0)</f>
        <v>#N/A</v>
      </c>
      <c r="J125" s="95" t="str">
        <f t="shared" si="13"/>
        <v>Investigación Científica</v>
      </c>
      <c r="K125" s="95" t="s">
        <v>720</v>
      </c>
      <c r="L125" s="139"/>
      <c r="M125" s="147"/>
      <c r="N125" s="115"/>
      <c r="O125" s="94">
        <f t="shared" si="11"/>
        <v>0</v>
      </c>
      <c r="P125" s="94">
        <f t="shared" si="14"/>
        <v>0</v>
      </c>
      <c r="Q125" s="94">
        <f t="shared" si="14"/>
        <v>0</v>
      </c>
    </row>
    <row r="126" spans="3:17" x14ac:dyDescent="0.25">
      <c r="C126" s="139"/>
      <c r="D126" s="147"/>
      <c r="E126" s="115"/>
      <c r="F126" s="94">
        <f t="shared" si="10"/>
        <v>0</v>
      </c>
      <c r="G126" s="156"/>
      <c r="H126" s="140"/>
      <c r="I126" s="126" t="e">
        <f>VLOOKUP(H126,Presupuesto!$B$11:$C$565,2,0)</f>
        <v>#N/A</v>
      </c>
      <c r="J126" s="95" t="str">
        <f t="shared" si="13"/>
        <v>Investigación Científica</v>
      </c>
      <c r="K126" s="95" t="s">
        <v>720</v>
      </c>
      <c r="L126" s="139"/>
      <c r="M126" s="147"/>
      <c r="N126" s="115"/>
      <c r="O126" s="94">
        <f t="shared" si="11"/>
        <v>0</v>
      </c>
      <c r="P126" s="94">
        <f t="shared" si="14"/>
        <v>0</v>
      </c>
      <c r="Q126" s="94">
        <f t="shared" si="14"/>
        <v>0</v>
      </c>
    </row>
    <row r="127" spans="3:17" x14ac:dyDescent="0.25">
      <c r="C127" s="139"/>
      <c r="D127" s="147"/>
      <c r="E127" s="115"/>
      <c r="F127" s="94">
        <f t="shared" si="10"/>
        <v>0</v>
      </c>
      <c r="G127" s="156"/>
      <c r="H127" s="140"/>
      <c r="I127" s="126" t="e">
        <f>VLOOKUP(H127,Presupuesto!$B$11:$C$565,2,0)</f>
        <v>#N/A</v>
      </c>
      <c r="J127" s="95" t="str">
        <f t="shared" si="13"/>
        <v>Investigación Científica</v>
      </c>
      <c r="K127" s="95" t="s">
        <v>720</v>
      </c>
      <c r="L127" s="139"/>
      <c r="M127" s="147"/>
      <c r="N127" s="115"/>
      <c r="O127" s="94">
        <f t="shared" si="11"/>
        <v>0</v>
      </c>
      <c r="P127" s="94">
        <f t="shared" si="14"/>
        <v>0</v>
      </c>
      <c r="Q127" s="94">
        <f t="shared" si="14"/>
        <v>0</v>
      </c>
    </row>
    <row r="128" spans="3:17" x14ac:dyDescent="0.25">
      <c r="C128" s="139"/>
      <c r="D128" s="147"/>
      <c r="E128" s="115"/>
      <c r="F128" s="94">
        <f t="shared" si="10"/>
        <v>0</v>
      </c>
      <c r="G128" s="156"/>
      <c r="H128" s="140"/>
      <c r="I128" s="126" t="e">
        <f>VLOOKUP(H128,Presupuesto!$B$11:$C$565,2,0)</f>
        <v>#N/A</v>
      </c>
      <c r="J128" s="95" t="str">
        <f t="shared" si="13"/>
        <v>Investigación Científica</v>
      </c>
      <c r="K128" s="95" t="s">
        <v>720</v>
      </c>
      <c r="L128" s="139"/>
      <c r="M128" s="147"/>
      <c r="N128" s="115"/>
      <c r="O128" s="94">
        <f t="shared" si="11"/>
        <v>0</v>
      </c>
      <c r="P128" s="94">
        <f t="shared" si="14"/>
        <v>0</v>
      </c>
      <c r="Q128" s="94">
        <f t="shared" si="14"/>
        <v>0</v>
      </c>
    </row>
    <row r="129" spans="3:17" x14ac:dyDescent="0.25">
      <c r="C129" s="139"/>
      <c r="D129" s="147"/>
      <c r="E129" s="115"/>
      <c r="F129" s="94">
        <f t="shared" si="10"/>
        <v>0</v>
      </c>
      <c r="G129" s="156"/>
      <c r="H129" s="140"/>
      <c r="I129" s="126" t="e">
        <f>VLOOKUP(H129,Presupuesto!$B$11:$C$565,2,0)</f>
        <v>#N/A</v>
      </c>
      <c r="J129" s="95" t="str">
        <f t="shared" si="13"/>
        <v>Investigación Científica</v>
      </c>
      <c r="K129" s="95" t="s">
        <v>720</v>
      </c>
      <c r="L129" s="139"/>
      <c r="M129" s="147"/>
      <c r="N129" s="115"/>
      <c r="O129" s="94">
        <f t="shared" si="11"/>
        <v>0</v>
      </c>
      <c r="P129" s="94">
        <f t="shared" si="14"/>
        <v>0</v>
      </c>
      <c r="Q129" s="94">
        <f t="shared" si="14"/>
        <v>0</v>
      </c>
    </row>
    <row r="130" spans="3:17" x14ac:dyDescent="0.25">
      <c r="C130" s="139"/>
      <c r="D130" s="147"/>
      <c r="E130" s="115"/>
      <c r="F130" s="94">
        <f t="shared" si="10"/>
        <v>0</v>
      </c>
      <c r="G130" s="156"/>
      <c r="H130" s="140"/>
      <c r="I130" s="126" t="e">
        <f>VLOOKUP(H130,Presupuesto!$B$11:$C$565,2,0)</f>
        <v>#N/A</v>
      </c>
      <c r="J130" s="95" t="str">
        <f t="shared" si="13"/>
        <v>Investigación Científica</v>
      </c>
      <c r="K130" s="95" t="s">
        <v>720</v>
      </c>
      <c r="L130" s="139"/>
      <c r="M130" s="147"/>
      <c r="N130" s="115"/>
      <c r="O130" s="94">
        <f t="shared" si="11"/>
        <v>0</v>
      </c>
      <c r="P130" s="94">
        <f t="shared" si="14"/>
        <v>0</v>
      </c>
      <c r="Q130" s="94">
        <f t="shared" si="14"/>
        <v>0</v>
      </c>
    </row>
    <row r="131" spans="3:17" x14ac:dyDescent="0.25">
      <c r="C131" s="139"/>
      <c r="D131" s="147"/>
      <c r="E131" s="115"/>
      <c r="F131" s="94">
        <f t="shared" si="10"/>
        <v>0</v>
      </c>
      <c r="G131" s="156"/>
      <c r="H131" s="140"/>
      <c r="I131" s="126" t="e">
        <f>VLOOKUP(H131,Presupuesto!$B$11:$C$565,2,0)</f>
        <v>#N/A</v>
      </c>
      <c r="J131" s="95" t="str">
        <f t="shared" si="13"/>
        <v>Investigación Científica</v>
      </c>
      <c r="K131" s="95" t="s">
        <v>720</v>
      </c>
      <c r="L131" s="139"/>
      <c r="M131" s="147"/>
      <c r="N131" s="115"/>
      <c r="O131" s="94">
        <f t="shared" si="11"/>
        <v>0</v>
      </c>
      <c r="P131" s="94">
        <f t="shared" si="14"/>
        <v>0</v>
      </c>
      <c r="Q131" s="94">
        <f t="shared" si="14"/>
        <v>0</v>
      </c>
    </row>
    <row r="132" spans="3:17" x14ac:dyDescent="0.25">
      <c r="C132" s="141"/>
      <c r="D132" s="147"/>
      <c r="E132" s="115"/>
      <c r="F132" s="94">
        <f t="shared" si="10"/>
        <v>0</v>
      </c>
      <c r="G132" s="156"/>
      <c r="H132" s="142"/>
      <c r="I132" s="126" t="e">
        <f>VLOOKUP(H132,Presupuesto!$B$11:$C$565,2,0)</f>
        <v>#N/A</v>
      </c>
      <c r="J132" s="95" t="str">
        <f t="shared" si="13"/>
        <v>Investigación Científica</v>
      </c>
      <c r="K132" s="95" t="s">
        <v>732</v>
      </c>
      <c r="L132" s="141"/>
      <c r="M132" s="147"/>
      <c r="N132" s="115"/>
      <c r="O132" s="94">
        <f t="shared" si="11"/>
        <v>0</v>
      </c>
      <c r="P132" s="94">
        <f t="shared" si="14"/>
        <v>0</v>
      </c>
      <c r="Q132" s="94">
        <f t="shared" si="14"/>
        <v>0</v>
      </c>
    </row>
    <row r="133" spans="3:17" x14ac:dyDescent="0.25">
      <c r="C133" s="141"/>
      <c r="D133" s="147"/>
      <c r="E133" s="115"/>
      <c r="F133" s="94">
        <f t="shared" si="10"/>
        <v>0</v>
      </c>
      <c r="G133" s="156"/>
      <c r="H133" s="142"/>
      <c r="I133" s="126" t="e">
        <f>VLOOKUP(H133,Presupuesto!$B$11:$C$565,2,0)</f>
        <v>#N/A</v>
      </c>
      <c r="J133" s="95" t="str">
        <f t="shared" si="13"/>
        <v>Investigación Científica</v>
      </c>
      <c r="K133" s="95" t="s">
        <v>720</v>
      </c>
      <c r="L133" s="141"/>
      <c r="M133" s="147"/>
      <c r="N133" s="115"/>
      <c r="O133" s="94">
        <f t="shared" si="11"/>
        <v>0</v>
      </c>
      <c r="P133" s="94">
        <f t="shared" si="14"/>
        <v>0</v>
      </c>
      <c r="Q133" s="94">
        <f t="shared" si="14"/>
        <v>0</v>
      </c>
    </row>
    <row r="134" spans="3:17" x14ac:dyDescent="0.25">
      <c r="C134" s="141"/>
      <c r="D134" s="147"/>
      <c r="E134" s="115"/>
      <c r="F134" s="94">
        <f t="shared" si="10"/>
        <v>0</v>
      </c>
      <c r="G134" s="156"/>
      <c r="H134" s="142"/>
      <c r="I134" s="126" t="e">
        <f>VLOOKUP(H134,Presupuesto!$B$11:$C$565,2,0)</f>
        <v>#N/A</v>
      </c>
      <c r="J134" s="95" t="str">
        <f t="shared" si="13"/>
        <v>Investigación Científica</v>
      </c>
      <c r="K134" s="95" t="s">
        <v>720</v>
      </c>
      <c r="L134" s="141"/>
      <c r="M134" s="147"/>
      <c r="N134" s="115"/>
      <c r="O134" s="94">
        <f t="shared" si="11"/>
        <v>0</v>
      </c>
      <c r="P134" s="94">
        <f t="shared" si="14"/>
        <v>0</v>
      </c>
      <c r="Q134" s="94">
        <f t="shared" si="14"/>
        <v>0</v>
      </c>
    </row>
    <row r="135" spans="3:17" x14ac:dyDescent="0.25">
      <c r="C135" s="141"/>
      <c r="D135" s="147"/>
      <c r="E135" s="115"/>
      <c r="F135" s="94">
        <f t="shared" si="10"/>
        <v>0</v>
      </c>
      <c r="G135" s="156"/>
      <c r="H135" s="142"/>
      <c r="I135" s="126" t="e">
        <f>VLOOKUP(H135,Presupuesto!$B$11:$C$565,2,0)</f>
        <v>#N/A</v>
      </c>
      <c r="J135" s="95" t="str">
        <f t="shared" si="13"/>
        <v>Investigación Científica</v>
      </c>
      <c r="K135" s="95" t="s">
        <v>720</v>
      </c>
      <c r="L135" s="141"/>
      <c r="M135" s="147"/>
      <c r="N135" s="115"/>
      <c r="O135" s="94">
        <f t="shared" si="11"/>
        <v>0</v>
      </c>
      <c r="P135" s="94">
        <f t="shared" si="14"/>
        <v>0</v>
      </c>
      <c r="Q135" s="94">
        <f t="shared" si="14"/>
        <v>0</v>
      </c>
    </row>
    <row r="136" spans="3:17" ht="15.75" thickBot="1" x14ac:dyDescent="0.3">
      <c r="C136" s="143"/>
      <c r="D136" s="155"/>
      <c r="E136" s="100"/>
      <c r="F136" s="102">
        <f t="shared" si="10"/>
        <v>0</v>
      </c>
      <c r="G136" s="157"/>
      <c r="H136" s="144"/>
      <c r="I136" s="128" t="e">
        <f>VLOOKUP(H136,Presupuesto!$B$11:$C$565,2,0)</f>
        <v>#N/A</v>
      </c>
      <c r="J136" s="103" t="str">
        <f t="shared" si="13"/>
        <v>Investigación Científica</v>
      </c>
      <c r="K136" s="120" t="s">
        <v>719</v>
      </c>
      <c r="L136" s="143"/>
      <c r="M136" s="155"/>
      <c r="N136" s="100"/>
      <c r="O136" s="102">
        <f t="shared" si="11"/>
        <v>0</v>
      </c>
      <c r="P136" s="102">
        <f t="shared" si="14"/>
        <v>0</v>
      </c>
      <c r="Q136" s="102">
        <f t="shared" si="14"/>
        <v>0</v>
      </c>
    </row>
    <row r="138" spans="3:17" ht="15.75" thickBot="1" x14ac:dyDescent="0.3">
      <c r="C138" s="435"/>
      <c r="D138" s="435"/>
      <c r="E138" s="435"/>
      <c r="F138" s="435"/>
      <c r="G138" s="424"/>
      <c r="H138" s="435"/>
      <c r="I138" s="435"/>
      <c r="J138" s="435"/>
      <c r="K138" s="435"/>
      <c r="L138" s="435"/>
      <c r="M138" s="435"/>
      <c r="N138" s="435"/>
      <c r="O138" s="435"/>
      <c r="P138" s="435"/>
      <c r="Q138" s="435"/>
    </row>
    <row r="139" spans="3:17" ht="15.75" thickBot="1" x14ac:dyDescent="0.3">
      <c r="C139" s="153" t="s">
        <v>1338</v>
      </c>
      <c r="D139" s="351">
        <f>SUM(F146:F179)</f>
        <v>0</v>
      </c>
      <c r="E139" s="435"/>
      <c r="F139" s="435"/>
      <c r="G139" s="78"/>
      <c r="H139" s="69"/>
      <c r="I139" s="69"/>
      <c r="J139" s="435"/>
      <c r="K139" s="435"/>
      <c r="L139" s="435"/>
      <c r="M139" s="435"/>
      <c r="N139" s="435"/>
      <c r="O139" s="435"/>
      <c r="P139" s="435"/>
      <c r="Q139" s="435"/>
    </row>
    <row r="140" spans="3:17" x14ac:dyDescent="0.25">
      <c r="C140" s="435"/>
      <c r="D140" s="435"/>
      <c r="E140" s="435"/>
      <c r="F140" s="435"/>
      <c r="G140" s="78"/>
      <c r="H140" s="69"/>
      <c r="I140" s="69"/>
      <c r="J140" s="435"/>
      <c r="K140" s="435"/>
      <c r="L140" s="435"/>
      <c r="M140" s="435"/>
      <c r="N140" s="435"/>
      <c r="O140" s="435"/>
      <c r="P140" s="435"/>
      <c r="Q140" s="435"/>
    </row>
    <row r="141" spans="3:17" x14ac:dyDescent="0.25">
      <c r="C141" s="435"/>
      <c r="D141" s="435"/>
      <c r="E141" s="435"/>
      <c r="F141" s="69"/>
      <c r="G141" s="78"/>
      <c r="H141" s="69"/>
      <c r="I141" s="69"/>
      <c r="J141" s="435"/>
      <c r="K141" s="435"/>
      <c r="L141" s="435"/>
      <c r="M141" s="435"/>
      <c r="N141" s="435"/>
      <c r="O141" s="435"/>
      <c r="P141" s="435"/>
      <c r="Q141" s="435"/>
    </row>
    <row r="142" spans="3:17" ht="15.75" x14ac:dyDescent="0.25">
      <c r="C142" s="285" t="s">
        <v>1309</v>
      </c>
      <c r="D142" s="349"/>
      <c r="E142" s="435"/>
      <c r="F142" s="69"/>
      <c r="G142" s="78"/>
      <c r="H142" s="69"/>
      <c r="I142" s="69"/>
      <c r="J142" s="435"/>
      <c r="K142" s="435"/>
      <c r="L142" s="435"/>
      <c r="M142" s="435"/>
      <c r="N142" s="435"/>
      <c r="O142" s="435"/>
      <c r="P142" s="435"/>
      <c r="Q142" s="435"/>
    </row>
    <row r="143" spans="3:17" ht="18.75" x14ac:dyDescent="0.25">
      <c r="C143" s="199" t="e">
        <f>IFERROR(VLOOKUP(D142,'1. Desarrollo e Innov. Curricu.'!$F:$G,2,FALSE),IFERROR(VLOOKUP(D142,'2. Investigación Científica'!$F:$G,2,FALSE),IFERROR(VLOOKUP(D142,'3. Vinculación Univ. Sociedad'!$F:$G,2,FALSE),IFERROR(VLOOKUP(D142,'4. Docencia y Profesorado Univ.'!$F:$G,2,FALSE),IFERROR(VLOOKUP(D142,'5. Estudiantes y Graduados'!$F:$G,2,FALSE),IFERROR(VLOOKUP(D142,'11. Gestion Administrativa'!$F:$G,2,FALSE),IFERROR(VLOOKUP(D142,'13. Gestión Académica'!$F:$G,2,FALSE),IFERROR(VLOOKUP(D142,'9. Asegura. de la Calid. y M'!$F:$G,2,FALSE),IFERROR(VLOOKUP(D142,'6. Gestión del Conocimiento'!$F:$G,2,FALSE),IFERROR(VLOOKUP(D142,'15. Gobernabilidad y Proceso...'!$F:$G,2,FALSE),IFERROR(VLOOKUP(D142,'12. Gestión del Talento Humano'!$F:$G,2,FALSE),IFERROR(VLOOKUP(D142,'14. Internacional... de la E.S.'!$F:$G,2,FALSE),IFERROR(VLOOKUP(D142,'10. Posgrado'!$F:$G,2,FALSE),IFERROR(VLOOKUP(D142,'17. Gestión TIC'!$F:$G,2,FALSE),IFERROR(VLOOKUP(D142,'16. Desa. del Sistema Educ.Sup.'!$F:$G,2,FALSE),IFERROR(VLOOKUP(D142,'8. Cultura de Inno. Insti...'!$F:$G,2,FALSE),VLOOKUP(D142,'7. Lo Esencial de la Reforma U.'!$F:$G,2,0)))))))))))))))))</f>
        <v>#N/A</v>
      </c>
      <c r="D143" s="31"/>
      <c r="E143" s="435"/>
      <c r="F143" s="69"/>
      <c r="G143" s="78"/>
      <c r="H143" s="69"/>
      <c r="I143" s="69"/>
      <c r="J143" s="435"/>
      <c r="K143" s="435"/>
      <c r="L143" s="435"/>
      <c r="M143" s="435"/>
      <c r="N143" s="435"/>
      <c r="O143" s="435"/>
      <c r="P143" s="435"/>
      <c r="Q143" s="435"/>
    </row>
    <row r="144" spans="3:17" ht="42.75" thickBot="1" x14ac:dyDescent="0.3">
      <c r="C144" s="435"/>
      <c r="D144" s="435"/>
      <c r="E144" s="435"/>
      <c r="F144" s="91"/>
      <c r="G144" s="75"/>
      <c r="H144" s="75"/>
      <c r="I144" s="75"/>
      <c r="J144" s="435"/>
      <c r="K144" s="435"/>
      <c r="L144" s="215"/>
      <c r="M144" s="216"/>
      <c r="N144" s="215"/>
      <c r="O144" s="215"/>
      <c r="P144" s="218" t="s">
        <v>1437</v>
      </c>
      <c r="Q144" s="218" t="s">
        <v>1438</v>
      </c>
    </row>
    <row r="145" spans="3:17" ht="30.75" thickBot="1" x14ac:dyDescent="0.3">
      <c r="C145" s="125" t="s">
        <v>1310</v>
      </c>
      <c r="D145" s="125" t="s">
        <v>99</v>
      </c>
      <c r="E145" s="132" t="s">
        <v>1312</v>
      </c>
      <c r="F145" s="131" t="s">
        <v>1313</v>
      </c>
      <c r="G145" s="129" t="s">
        <v>1314</v>
      </c>
      <c r="H145" s="132" t="s">
        <v>1315</v>
      </c>
      <c r="I145" s="129" t="s">
        <v>711</v>
      </c>
      <c r="J145" s="129" t="s">
        <v>1316</v>
      </c>
      <c r="K145" s="129" t="s">
        <v>1317</v>
      </c>
      <c r="L145" s="212" t="s">
        <v>33</v>
      </c>
      <c r="M145" s="212" t="s">
        <v>99</v>
      </c>
      <c r="N145" s="213" t="s">
        <v>1439</v>
      </c>
      <c r="O145" s="214" t="s">
        <v>1440</v>
      </c>
      <c r="P145" s="217">
        <v>0.7</v>
      </c>
      <c r="Q145" s="217">
        <v>0.3</v>
      </c>
    </row>
    <row r="146" spans="3:17" x14ac:dyDescent="0.25">
      <c r="C146" s="137"/>
      <c r="D146" s="154"/>
      <c r="E146" s="119"/>
      <c r="F146" s="94">
        <f t="shared" ref="F146:F179" si="15">D146*E146</f>
        <v>0</v>
      </c>
      <c r="G146" s="156"/>
      <c r="H146" s="138"/>
      <c r="I146" s="126" t="e">
        <f>VLOOKUP(H146,Presupuesto!$B$11:$C$565,2,0)</f>
        <v>#N/A</v>
      </c>
      <c r="J146" s="207" t="s">
        <v>51</v>
      </c>
      <c r="K146" s="95" t="s">
        <v>720</v>
      </c>
      <c r="L146" s="137"/>
      <c r="M146" s="154"/>
      <c r="N146" s="119"/>
      <c r="O146" s="94">
        <f t="shared" ref="O146:O179" si="16">M146*N146</f>
        <v>0</v>
      </c>
      <c r="P146" s="94">
        <f t="shared" ref="P146:Q165" si="17">$O146*P$16</f>
        <v>0</v>
      </c>
      <c r="Q146" s="94">
        <f t="shared" si="17"/>
        <v>0</v>
      </c>
    </row>
    <row r="147" spans="3:17" x14ac:dyDescent="0.25">
      <c r="C147" s="137"/>
      <c r="D147" s="154"/>
      <c r="E147" s="119"/>
      <c r="F147" s="94">
        <f t="shared" si="15"/>
        <v>0</v>
      </c>
      <c r="G147" s="156"/>
      <c r="H147" s="138"/>
      <c r="I147" s="126" t="e">
        <f>VLOOKUP(H147,Presupuesto!$B$11:$C$565,2,0)</f>
        <v>#N/A</v>
      </c>
      <c r="J147" s="95" t="str">
        <f>$J$146</f>
        <v>Investigación Científica</v>
      </c>
      <c r="K147" s="95" t="s">
        <v>720</v>
      </c>
      <c r="L147" s="137"/>
      <c r="M147" s="154"/>
      <c r="N147" s="119"/>
      <c r="O147" s="94">
        <f t="shared" si="16"/>
        <v>0</v>
      </c>
      <c r="P147" s="94">
        <f t="shared" si="17"/>
        <v>0</v>
      </c>
      <c r="Q147" s="94">
        <f t="shared" si="17"/>
        <v>0</v>
      </c>
    </row>
    <row r="148" spans="3:17" x14ac:dyDescent="0.25">
      <c r="C148" s="137"/>
      <c r="D148" s="154"/>
      <c r="E148" s="119"/>
      <c r="F148" s="94">
        <f t="shared" si="15"/>
        <v>0</v>
      </c>
      <c r="G148" s="156"/>
      <c r="H148" s="138"/>
      <c r="I148" s="126" t="e">
        <f>VLOOKUP(H148,Presupuesto!$B$11:$C$565,2,0)</f>
        <v>#N/A</v>
      </c>
      <c r="J148" s="95" t="str">
        <f t="shared" ref="J148:J179" si="18">$J$146</f>
        <v>Investigación Científica</v>
      </c>
      <c r="K148" s="95" t="s">
        <v>720</v>
      </c>
      <c r="L148" s="137"/>
      <c r="M148" s="154"/>
      <c r="N148" s="119"/>
      <c r="O148" s="94">
        <f t="shared" si="16"/>
        <v>0</v>
      </c>
      <c r="P148" s="94">
        <f t="shared" si="17"/>
        <v>0</v>
      </c>
      <c r="Q148" s="94">
        <f t="shared" si="17"/>
        <v>0</v>
      </c>
    </row>
    <row r="149" spans="3:17" x14ac:dyDescent="0.25">
      <c r="C149" s="137"/>
      <c r="D149" s="154"/>
      <c r="E149" s="119"/>
      <c r="F149" s="94">
        <f t="shared" si="15"/>
        <v>0</v>
      </c>
      <c r="G149" s="156"/>
      <c r="H149" s="138"/>
      <c r="I149" s="126" t="e">
        <f>VLOOKUP(H149,Presupuesto!$B$11:$C$565,2,0)</f>
        <v>#N/A</v>
      </c>
      <c r="J149" s="95" t="str">
        <f t="shared" si="18"/>
        <v>Investigación Científica</v>
      </c>
      <c r="K149" s="95" t="s">
        <v>720</v>
      </c>
      <c r="L149" s="137"/>
      <c r="M149" s="154"/>
      <c r="N149" s="119"/>
      <c r="O149" s="94">
        <f t="shared" si="16"/>
        <v>0</v>
      </c>
      <c r="P149" s="94">
        <f t="shared" si="17"/>
        <v>0</v>
      </c>
      <c r="Q149" s="94">
        <f t="shared" si="17"/>
        <v>0</v>
      </c>
    </row>
    <row r="150" spans="3:17" x14ac:dyDescent="0.25">
      <c r="C150" s="137"/>
      <c r="D150" s="154"/>
      <c r="E150" s="119"/>
      <c r="F150" s="94">
        <f t="shared" si="15"/>
        <v>0</v>
      </c>
      <c r="G150" s="156"/>
      <c r="H150" s="138"/>
      <c r="I150" s="126" t="e">
        <f>VLOOKUP(H150,Presupuesto!$B$11:$C$565,2,0)</f>
        <v>#N/A</v>
      </c>
      <c r="J150" s="95" t="str">
        <f t="shared" si="18"/>
        <v>Investigación Científica</v>
      </c>
      <c r="K150" s="95" t="s">
        <v>729</v>
      </c>
      <c r="L150" s="137"/>
      <c r="M150" s="154"/>
      <c r="N150" s="119"/>
      <c r="O150" s="94">
        <f t="shared" si="16"/>
        <v>0</v>
      </c>
      <c r="P150" s="94">
        <f t="shared" si="17"/>
        <v>0</v>
      </c>
      <c r="Q150" s="94">
        <f t="shared" si="17"/>
        <v>0</v>
      </c>
    </row>
    <row r="151" spans="3:17" x14ac:dyDescent="0.25">
      <c r="C151" s="137"/>
      <c r="D151" s="154"/>
      <c r="E151" s="119"/>
      <c r="F151" s="94">
        <f t="shared" si="15"/>
        <v>0</v>
      </c>
      <c r="G151" s="156"/>
      <c r="H151" s="138"/>
      <c r="I151" s="126" t="e">
        <f>VLOOKUP(H151,Presupuesto!$B$11:$C$565,2,0)</f>
        <v>#N/A</v>
      </c>
      <c r="J151" s="95" t="str">
        <f t="shared" si="18"/>
        <v>Investigación Científica</v>
      </c>
      <c r="K151" s="95" t="s">
        <v>720</v>
      </c>
      <c r="L151" s="137"/>
      <c r="M151" s="154"/>
      <c r="N151" s="119"/>
      <c r="O151" s="94">
        <f t="shared" si="16"/>
        <v>0</v>
      </c>
      <c r="P151" s="94">
        <f t="shared" si="17"/>
        <v>0</v>
      </c>
      <c r="Q151" s="94">
        <f t="shared" si="17"/>
        <v>0</v>
      </c>
    </row>
    <row r="152" spans="3:17" x14ac:dyDescent="0.25">
      <c r="C152" s="137"/>
      <c r="D152" s="154"/>
      <c r="E152" s="119"/>
      <c r="F152" s="94">
        <f t="shared" si="15"/>
        <v>0</v>
      </c>
      <c r="G152" s="156"/>
      <c r="H152" s="138"/>
      <c r="I152" s="126" t="e">
        <f>VLOOKUP(H152,Presupuesto!$B$11:$C$565,2,0)</f>
        <v>#N/A</v>
      </c>
      <c r="J152" s="95" t="str">
        <f t="shared" si="18"/>
        <v>Investigación Científica</v>
      </c>
      <c r="K152" s="95" t="s">
        <v>720</v>
      </c>
      <c r="L152" s="137"/>
      <c r="M152" s="154"/>
      <c r="N152" s="119"/>
      <c r="O152" s="94">
        <f t="shared" si="16"/>
        <v>0</v>
      </c>
      <c r="P152" s="94">
        <f t="shared" si="17"/>
        <v>0</v>
      </c>
      <c r="Q152" s="94">
        <f t="shared" si="17"/>
        <v>0</v>
      </c>
    </row>
    <row r="153" spans="3:17" x14ac:dyDescent="0.25">
      <c r="C153" s="137"/>
      <c r="D153" s="154"/>
      <c r="E153" s="119"/>
      <c r="F153" s="94">
        <f t="shared" si="15"/>
        <v>0</v>
      </c>
      <c r="G153" s="156"/>
      <c r="H153" s="138"/>
      <c r="I153" s="126" t="e">
        <f>VLOOKUP(H153,Presupuesto!$B$11:$C$565,2,0)</f>
        <v>#N/A</v>
      </c>
      <c r="J153" s="95" t="str">
        <f t="shared" si="18"/>
        <v>Investigación Científica</v>
      </c>
      <c r="K153" s="95" t="s">
        <v>720</v>
      </c>
      <c r="L153" s="137"/>
      <c r="M153" s="154"/>
      <c r="N153" s="119"/>
      <c r="O153" s="94">
        <f t="shared" si="16"/>
        <v>0</v>
      </c>
      <c r="P153" s="94">
        <f t="shared" si="17"/>
        <v>0</v>
      </c>
      <c r="Q153" s="94">
        <f t="shared" si="17"/>
        <v>0</v>
      </c>
    </row>
    <row r="154" spans="3:17" x14ac:dyDescent="0.25">
      <c r="C154" s="137"/>
      <c r="D154" s="154"/>
      <c r="E154" s="119"/>
      <c r="F154" s="94">
        <f t="shared" si="15"/>
        <v>0</v>
      </c>
      <c r="G154" s="156"/>
      <c r="H154" s="138"/>
      <c r="I154" s="126" t="e">
        <f>VLOOKUP(H154,Presupuesto!$B$11:$C$565,2,0)</f>
        <v>#N/A</v>
      </c>
      <c r="J154" s="95" t="str">
        <f t="shared" si="18"/>
        <v>Investigación Científica</v>
      </c>
      <c r="K154" s="95" t="s">
        <v>720</v>
      </c>
      <c r="L154" s="137"/>
      <c r="M154" s="154"/>
      <c r="N154" s="119"/>
      <c r="O154" s="94">
        <f t="shared" si="16"/>
        <v>0</v>
      </c>
      <c r="P154" s="94">
        <f t="shared" si="17"/>
        <v>0</v>
      </c>
      <c r="Q154" s="94">
        <f t="shared" si="17"/>
        <v>0</v>
      </c>
    </row>
    <row r="155" spans="3:17" x14ac:dyDescent="0.25">
      <c r="C155" s="137"/>
      <c r="D155" s="154"/>
      <c r="E155" s="119"/>
      <c r="F155" s="94">
        <f t="shared" si="15"/>
        <v>0</v>
      </c>
      <c r="G155" s="156"/>
      <c r="H155" s="138"/>
      <c r="I155" s="126" t="e">
        <f>VLOOKUP(H155,Presupuesto!$B$11:$C$565,2,0)</f>
        <v>#N/A</v>
      </c>
      <c r="J155" s="95" t="str">
        <f t="shared" si="18"/>
        <v>Investigación Científica</v>
      </c>
      <c r="K155" s="95" t="s">
        <v>720</v>
      </c>
      <c r="L155" s="137"/>
      <c r="M155" s="154"/>
      <c r="N155" s="119"/>
      <c r="O155" s="94">
        <f t="shared" si="16"/>
        <v>0</v>
      </c>
      <c r="P155" s="94">
        <f t="shared" si="17"/>
        <v>0</v>
      </c>
      <c r="Q155" s="94">
        <f t="shared" si="17"/>
        <v>0</v>
      </c>
    </row>
    <row r="156" spans="3:17" x14ac:dyDescent="0.25">
      <c r="C156" s="137"/>
      <c r="D156" s="154"/>
      <c r="E156" s="119"/>
      <c r="F156" s="94">
        <f t="shared" si="15"/>
        <v>0</v>
      </c>
      <c r="G156" s="156"/>
      <c r="H156" s="138"/>
      <c r="I156" s="126" t="e">
        <f>VLOOKUP(H156,Presupuesto!$B$11:$C$565,2,0)</f>
        <v>#N/A</v>
      </c>
      <c r="J156" s="95" t="str">
        <f t="shared" si="18"/>
        <v>Investigación Científica</v>
      </c>
      <c r="K156" s="95" t="s">
        <v>720</v>
      </c>
      <c r="L156" s="137"/>
      <c r="M156" s="154"/>
      <c r="N156" s="119"/>
      <c r="O156" s="94">
        <f t="shared" si="16"/>
        <v>0</v>
      </c>
      <c r="P156" s="94">
        <f t="shared" si="17"/>
        <v>0</v>
      </c>
      <c r="Q156" s="94">
        <f t="shared" si="17"/>
        <v>0</v>
      </c>
    </row>
    <row r="157" spans="3:17" x14ac:dyDescent="0.25">
      <c r="C157" s="137"/>
      <c r="D157" s="154"/>
      <c r="E157" s="119"/>
      <c r="F157" s="94">
        <f t="shared" si="15"/>
        <v>0</v>
      </c>
      <c r="G157" s="156"/>
      <c r="H157" s="138"/>
      <c r="I157" s="126" t="e">
        <f>VLOOKUP(H157,Presupuesto!$B$11:$C$565,2,0)</f>
        <v>#N/A</v>
      </c>
      <c r="J157" s="95" t="str">
        <f t="shared" si="18"/>
        <v>Investigación Científica</v>
      </c>
      <c r="K157" s="95" t="s">
        <v>720</v>
      </c>
      <c r="L157" s="137"/>
      <c r="M157" s="154"/>
      <c r="N157" s="119"/>
      <c r="O157" s="94">
        <f t="shared" si="16"/>
        <v>0</v>
      </c>
      <c r="P157" s="94">
        <f t="shared" si="17"/>
        <v>0</v>
      </c>
      <c r="Q157" s="94">
        <f t="shared" si="17"/>
        <v>0</v>
      </c>
    </row>
    <row r="158" spans="3:17" x14ac:dyDescent="0.25">
      <c r="C158" s="137"/>
      <c r="D158" s="154"/>
      <c r="E158" s="119"/>
      <c r="F158" s="94">
        <f t="shared" si="15"/>
        <v>0</v>
      </c>
      <c r="G158" s="156"/>
      <c r="H158" s="138"/>
      <c r="I158" s="126" t="e">
        <f>VLOOKUP(H158,Presupuesto!$B$11:$C$565,2,0)</f>
        <v>#N/A</v>
      </c>
      <c r="J158" s="95" t="str">
        <f t="shared" si="18"/>
        <v>Investigación Científica</v>
      </c>
      <c r="K158" s="95" t="s">
        <v>720</v>
      </c>
      <c r="L158" s="137"/>
      <c r="M158" s="154"/>
      <c r="N158" s="119"/>
      <c r="O158" s="94">
        <f t="shared" si="16"/>
        <v>0</v>
      </c>
      <c r="P158" s="94">
        <f t="shared" si="17"/>
        <v>0</v>
      </c>
      <c r="Q158" s="94">
        <f t="shared" si="17"/>
        <v>0</v>
      </c>
    </row>
    <row r="159" spans="3:17" x14ac:dyDescent="0.25">
      <c r="C159" s="137"/>
      <c r="D159" s="154"/>
      <c r="E159" s="119"/>
      <c r="F159" s="94">
        <f t="shared" si="15"/>
        <v>0</v>
      </c>
      <c r="G159" s="156"/>
      <c r="H159" s="138"/>
      <c r="I159" s="126" t="e">
        <f>VLOOKUP(H159,Presupuesto!$B$11:$C$565,2,0)</f>
        <v>#N/A</v>
      </c>
      <c r="J159" s="95" t="str">
        <f t="shared" si="18"/>
        <v>Investigación Científica</v>
      </c>
      <c r="K159" s="95" t="s">
        <v>720</v>
      </c>
      <c r="L159" s="137"/>
      <c r="M159" s="154"/>
      <c r="N159" s="119"/>
      <c r="O159" s="94">
        <f t="shared" si="16"/>
        <v>0</v>
      </c>
      <c r="P159" s="94">
        <f t="shared" si="17"/>
        <v>0</v>
      </c>
      <c r="Q159" s="94">
        <f t="shared" si="17"/>
        <v>0</v>
      </c>
    </row>
    <row r="160" spans="3:17" x14ac:dyDescent="0.25">
      <c r="C160" s="137"/>
      <c r="D160" s="154"/>
      <c r="E160" s="119"/>
      <c r="F160" s="94">
        <f t="shared" si="15"/>
        <v>0</v>
      </c>
      <c r="G160" s="156"/>
      <c r="H160" s="138"/>
      <c r="I160" s="126" t="e">
        <f>VLOOKUP(H160,Presupuesto!$B$11:$C$565,2,0)</f>
        <v>#N/A</v>
      </c>
      <c r="J160" s="95" t="str">
        <f t="shared" si="18"/>
        <v>Investigación Científica</v>
      </c>
      <c r="K160" s="95" t="s">
        <v>720</v>
      </c>
      <c r="L160" s="137"/>
      <c r="M160" s="154"/>
      <c r="N160" s="119"/>
      <c r="O160" s="94">
        <f t="shared" si="16"/>
        <v>0</v>
      </c>
      <c r="P160" s="94">
        <f t="shared" si="17"/>
        <v>0</v>
      </c>
      <c r="Q160" s="94">
        <f t="shared" si="17"/>
        <v>0</v>
      </c>
    </row>
    <row r="161" spans="3:17" x14ac:dyDescent="0.25">
      <c r="C161" s="137"/>
      <c r="D161" s="154"/>
      <c r="E161" s="119"/>
      <c r="F161" s="94">
        <f t="shared" si="15"/>
        <v>0</v>
      </c>
      <c r="G161" s="156"/>
      <c r="H161" s="138"/>
      <c r="I161" s="126" t="e">
        <f>VLOOKUP(H161,Presupuesto!$B$11:$C$565,2,0)</f>
        <v>#N/A</v>
      </c>
      <c r="J161" s="95" t="str">
        <f t="shared" si="18"/>
        <v>Investigación Científica</v>
      </c>
      <c r="K161" s="95" t="s">
        <v>720</v>
      </c>
      <c r="L161" s="137"/>
      <c r="M161" s="154"/>
      <c r="N161" s="119"/>
      <c r="O161" s="94">
        <f t="shared" si="16"/>
        <v>0</v>
      </c>
      <c r="P161" s="94">
        <f t="shared" si="17"/>
        <v>0</v>
      </c>
      <c r="Q161" s="94">
        <f t="shared" si="17"/>
        <v>0</v>
      </c>
    </row>
    <row r="162" spans="3:17" x14ac:dyDescent="0.25">
      <c r="C162" s="137"/>
      <c r="D162" s="154"/>
      <c r="E162" s="119"/>
      <c r="F162" s="94">
        <f t="shared" si="15"/>
        <v>0</v>
      </c>
      <c r="G162" s="156"/>
      <c r="H162" s="138"/>
      <c r="I162" s="126" t="e">
        <f>VLOOKUP(H162,Presupuesto!$B$11:$C$565,2,0)</f>
        <v>#N/A</v>
      </c>
      <c r="J162" s="95" t="str">
        <f t="shared" si="18"/>
        <v>Investigación Científica</v>
      </c>
      <c r="K162" s="95" t="s">
        <v>720</v>
      </c>
      <c r="L162" s="137"/>
      <c r="M162" s="154"/>
      <c r="N162" s="119"/>
      <c r="O162" s="94">
        <f t="shared" si="16"/>
        <v>0</v>
      </c>
      <c r="P162" s="94">
        <f t="shared" si="17"/>
        <v>0</v>
      </c>
      <c r="Q162" s="94">
        <f t="shared" si="17"/>
        <v>0</v>
      </c>
    </row>
    <row r="163" spans="3:17" x14ac:dyDescent="0.25">
      <c r="C163" s="137"/>
      <c r="D163" s="154"/>
      <c r="E163" s="119"/>
      <c r="F163" s="94">
        <f t="shared" si="15"/>
        <v>0</v>
      </c>
      <c r="G163" s="156"/>
      <c r="H163" s="138"/>
      <c r="I163" s="126" t="e">
        <f>VLOOKUP(H163,Presupuesto!$B$11:$C$565,2,0)</f>
        <v>#N/A</v>
      </c>
      <c r="J163" s="95" t="str">
        <f t="shared" si="18"/>
        <v>Investigación Científica</v>
      </c>
      <c r="K163" s="95" t="s">
        <v>720</v>
      </c>
      <c r="L163" s="137"/>
      <c r="M163" s="154"/>
      <c r="N163" s="119"/>
      <c r="O163" s="94">
        <f t="shared" si="16"/>
        <v>0</v>
      </c>
      <c r="P163" s="94">
        <f t="shared" si="17"/>
        <v>0</v>
      </c>
      <c r="Q163" s="94">
        <f t="shared" si="17"/>
        <v>0</v>
      </c>
    </row>
    <row r="164" spans="3:17" x14ac:dyDescent="0.25">
      <c r="C164" s="137"/>
      <c r="D164" s="154"/>
      <c r="E164" s="119"/>
      <c r="F164" s="94">
        <f t="shared" si="15"/>
        <v>0</v>
      </c>
      <c r="G164" s="156"/>
      <c r="H164" s="138"/>
      <c r="I164" s="126" t="e">
        <f>VLOOKUP(H164,Presupuesto!$B$11:$C$565,2,0)</f>
        <v>#N/A</v>
      </c>
      <c r="J164" s="95" t="str">
        <f t="shared" si="18"/>
        <v>Investigación Científica</v>
      </c>
      <c r="K164" s="95" t="s">
        <v>720</v>
      </c>
      <c r="L164" s="137"/>
      <c r="M164" s="154"/>
      <c r="N164" s="119"/>
      <c r="O164" s="94">
        <f t="shared" si="16"/>
        <v>0</v>
      </c>
      <c r="P164" s="94">
        <f t="shared" si="17"/>
        <v>0</v>
      </c>
      <c r="Q164" s="94">
        <f t="shared" si="17"/>
        <v>0</v>
      </c>
    </row>
    <row r="165" spans="3:17" x14ac:dyDescent="0.25">
      <c r="C165" s="137"/>
      <c r="D165" s="154"/>
      <c r="E165" s="119"/>
      <c r="F165" s="94">
        <f t="shared" si="15"/>
        <v>0</v>
      </c>
      <c r="G165" s="156"/>
      <c r="H165" s="138"/>
      <c r="I165" s="126" t="e">
        <f>VLOOKUP(H165,Presupuesto!$B$11:$C$565,2,0)</f>
        <v>#N/A</v>
      </c>
      <c r="J165" s="95" t="str">
        <f t="shared" si="18"/>
        <v>Investigación Científica</v>
      </c>
      <c r="K165" s="95" t="s">
        <v>720</v>
      </c>
      <c r="L165" s="137"/>
      <c r="M165" s="154"/>
      <c r="N165" s="119"/>
      <c r="O165" s="94">
        <f t="shared" si="16"/>
        <v>0</v>
      </c>
      <c r="P165" s="94">
        <f t="shared" si="17"/>
        <v>0</v>
      </c>
      <c r="Q165" s="94">
        <f t="shared" si="17"/>
        <v>0</v>
      </c>
    </row>
    <row r="166" spans="3:17" x14ac:dyDescent="0.25">
      <c r="C166" s="137"/>
      <c r="D166" s="154"/>
      <c r="E166" s="119"/>
      <c r="F166" s="94">
        <f t="shared" si="15"/>
        <v>0</v>
      </c>
      <c r="G166" s="156"/>
      <c r="H166" s="138"/>
      <c r="I166" s="126" t="e">
        <f>VLOOKUP(H166,Presupuesto!$B$11:$C$565,2,0)</f>
        <v>#N/A</v>
      </c>
      <c r="J166" s="95" t="str">
        <f t="shared" si="18"/>
        <v>Investigación Científica</v>
      </c>
      <c r="K166" s="95" t="s">
        <v>720</v>
      </c>
      <c r="L166" s="137"/>
      <c r="M166" s="154"/>
      <c r="N166" s="119"/>
      <c r="O166" s="94">
        <f t="shared" si="16"/>
        <v>0</v>
      </c>
      <c r="P166" s="94">
        <f t="shared" ref="P166:Q179" si="19">$O166*P$16</f>
        <v>0</v>
      </c>
      <c r="Q166" s="94">
        <f t="shared" si="19"/>
        <v>0</v>
      </c>
    </row>
    <row r="167" spans="3:17" x14ac:dyDescent="0.25">
      <c r="C167" s="139"/>
      <c r="D167" s="147"/>
      <c r="E167" s="115"/>
      <c r="F167" s="94">
        <f t="shared" si="15"/>
        <v>0</v>
      </c>
      <c r="G167" s="156"/>
      <c r="H167" s="140"/>
      <c r="I167" s="126" t="e">
        <f>VLOOKUP(H167,Presupuesto!$B$11:$C$565,2,0)</f>
        <v>#N/A</v>
      </c>
      <c r="J167" s="95" t="str">
        <f t="shared" si="18"/>
        <v>Investigación Científica</v>
      </c>
      <c r="K167" s="95" t="s">
        <v>720</v>
      </c>
      <c r="L167" s="139"/>
      <c r="M167" s="147"/>
      <c r="N167" s="115"/>
      <c r="O167" s="94">
        <f t="shared" si="16"/>
        <v>0</v>
      </c>
      <c r="P167" s="94">
        <f t="shared" si="19"/>
        <v>0</v>
      </c>
      <c r="Q167" s="94">
        <f t="shared" si="19"/>
        <v>0</v>
      </c>
    </row>
    <row r="168" spans="3:17" x14ac:dyDescent="0.25">
      <c r="C168" s="139"/>
      <c r="D168" s="147"/>
      <c r="E168" s="115"/>
      <c r="F168" s="94">
        <f t="shared" si="15"/>
        <v>0</v>
      </c>
      <c r="G168" s="156"/>
      <c r="H168" s="140"/>
      <c r="I168" s="126" t="e">
        <f>VLOOKUP(H168,Presupuesto!$B$11:$C$565,2,0)</f>
        <v>#N/A</v>
      </c>
      <c r="J168" s="95" t="str">
        <f t="shared" si="18"/>
        <v>Investigación Científica</v>
      </c>
      <c r="K168" s="95" t="s">
        <v>720</v>
      </c>
      <c r="L168" s="139"/>
      <c r="M168" s="147"/>
      <c r="N168" s="115"/>
      <c r="O168" s="94">
        <f t="shared" si="16"/>
        <v>0</v>
      </c>
      <c r="P168" s="94">
        <f t="shared" si="19"/>
        <v>0</v>
      </c>
      <c r="Q168" s="94">
        <f t="shared" si="19"/>
        <v>0</v>
      </c>
    </row>
    <row r="169" spans="3:17" x14ac:dyDescent="0.25">
      <c r="C169" s="139"/>
      <c r="D169" s="147"/>
      <c r="E169" s="115"/>
      <c r="F169" s="94">
        <f t="shared" si="15"/>
        <v>0</v>
      </c>
      <c r="G169" s="156"/>
      <c r="H169" s="140"/>
      <c r="I169" s="126" t="e">
        <f>VLOOKUP(H169,Presupuesto!$B$11:$C$565,2,0)</f>
        <v>#N/A</v>
      </c>
      <c r="J169" s="95" t="str">
        <f t="shared" si="18"/>
        <v>Investigación Científica</v>
      </c>
      <c r="K169" s="95" t="s">
        <v>720</v>
      </c>
      <c r="L169" s="139"/>
      <c r="M169" s="147"/>
      <c r="N169" s="115"/>
      <c r="O169" s="94">
        <f t="shared" si="16"/>
        <v>0</v>
      </c>
      <c r="P169" s="94">
        <f t="shared" si="19"/>
        <v>0</v>
      </c>
      <c r="Q169" s="94">
        <f t="shared" si="19"/>
        <v>0</v>
      </c>
    </row>
    <row r="170" spans="3:17" x14ac:dyDescent="0.25">
      <c r="C170" s="139"/>
      <c r="D170" s="147"/>
      <c r="E170" s="115"/>
      <c r="F170" s="94">
        <f t="shared" si="15"/>
        <v>0</v>
      </c>
      <c r="G170" s="156"/>
      <c r="H170" s="140"/>
      <c r="I170" s="126" t="e">
        <f>VLOOKUP(H170,Presupuesto!$B$11:$C$565,2,0)</f>
        <v>#N/A</v>
      </c>
      <c r="J170" s="95" t="str">
        <f t="shared" si="18"/>
        <v>Investigación Científica</v>
      </c>
      <c r="K170" s="95" t="s">
        <v>720</v>
      </c>
      <c r="L170" s="139"/>
      <c r="M170" s="147"/>
      <c r="N170" s="115"/>
      <c r="O170" s="94">
        <f t="shared" si="16"/>
        <v>0</v>
      </c>
      <c r="P170" s="94">
        <f t="shared" si="19"/>
        <v>0</v>
      </c>
      <c r="Q170" s="94">
        <f t="shared" si="19"/>
        <v>0</v>
      </c>
    </row>
    <row r="171" spans="3:17" x14ac:dyDescent="0.25">
      <c r="C171" s="139"/>
      <c r="D171" s="147"/>
      <c r="E171" s="115"/>
      <c r="F171" s="94">
        <f t="shared" si="15"/>
        <v>0</v>
      </c>
      <c r="G171" s="156"/>
      <c r="H171" s="140"/>
      <c r="I171" s="126" t="e">
        <f>VLOOKUP(H171,Presupuesto!$B$11:$C$565,2,0)</f>
        <v>#N/A</v>
      </c>
      <c r="J171" s="95" t="str">
        <f t="shared" si="18"/>
        <v>Investigación Científica</v>
      </c>
      <c r="K171" s="95" t="s">
        <v>720</v>
      </c>
      <c r="L171" s="139"/>
      <c r="M171" s="147"/>
      <c r="N171" s="115"/>
      <c r="O171" s="94">
        <f t="shared" si="16"/>
        <v>0</v>
      </c>
      <c r="P171" s="94">
        <f t="shared" si="19"/>
        <v>0</v>
      </c>
      <c r="Q171" s="94">
        <f t="shared" si="19"/>
        <v>0</v>
      </c>
    </row>
    <row r="172" spans="3:17" x14ac:dyDescent="0.25">
      <c r="C172" s="139"/>
      <c r="D172" s="147"/>
      <c r="E172" s="115"/>
      <c r="F172" s="94">
        <f t="shared" si="15"/>
        <v>0</v>
      </c>
      <c r="G172" s="156"/>
      <c r="H172" s="140"/>
      <c r="I172" s="126" t="e">
        <f>VLOOKUP(H172,Presupuesto!$B$11:$C$565,2,0)</f>
        <v>#N/A</v>
      </c>
      <c r="J172" s="95" t="str">
        <f t="shared" si="18"/>
        <v>Investigación Científica</v>
      </c>
      <c r="K172" s="95" t="s">
        <v>720</v>
      </c>
      <c r="L172" s="139"/>
      <c r="M172" s="147"/>
      <c r="N172" s="115"/>
      <c r="O172" s="94">
        <f t="shared" si="16"/>
        <v>0</v>
      </c>
      <c r="P172" s="94">
        <f t="shared" si="19"/>
        <v>0</v>
      </c>
      <c r="Q172" s="94">
        <f t="shared" si="19"/>
        <v>0</v>
      </c>
    </row>
    <row r="173" spans="3:17" x14ac:dyDescent="0.25">
      <c r="C173" s="139"/>
      <c r="D173" s="147"/>
      <c r="E173" s="115"/>
      <c r="F173" s="94">
        <f t="shared" si="15"/>
        <v>0</v>
      </c>
      <c r="G173" s="156"/>
      <c r="H173" s="140"/>
      <c r="I173" s="126" t="e">
        <f>VLOOKUP(H173,Presupuesto!$B$11:$C$565,2,0)</f>
        <v>#N/A</v>
      </c>
      <c r="J173" s="95" t="str">
        <f t="shared" si="18"/>
        <v>Investigación Científica</v>
      </c>
      <c r="K173" s="95" t="s">
        <v>720</v>
      </c>
      <c r="L173" s="139"/>
      <c r="M173" s="147"/>
      <c r="N173" s="115"/>
      <c r="O173" s="94">
        <f t="shared" si="16"/>
        <v>0</v>
      </c>
      <c r="P173" s="94">
        <f t="shared" si="19"/>
        <v>0</v>
      </c>
      <c r="Q173" s="94">
        <f t="shared" si="19"/>
        <v>0</v>
      </c>
    </row>
    <row r="174" spans="3:17" x14ac:dyDescent="0.25">
      <c r="C174" s="139"/>
      <c r="D174" s="147"/>
      <c r="E174" s="115"/>
      <c r="F174" s="94">
        <f t="shared" si="15"/>
        <v>0</v>
      </c>
      <c r="G174" s="156"/>
      <c r="H174" s="140"/>
      <c r="I174" s="126" t="e">
        <f>VLOOKUP(H174,Presupuesto!$B$11:$C$565,2,0)</f>
        <v>#N/A</v>
      </c>
      <c r="J174" s="95" t="str">
        <f t="shared" si="18"/>
        <v>Investigación Científica</v>
      </c>
      <c r="K174" s="95" t="s">
        <v>720</v>
      </c>
      <c r="L174" s="139"/>
      <c r="M174" s="147"/>
      <c r="N174" s="115"/>
      <c r="O174" s="94">
        <f t="shared" si="16"/>
        <v>0</v>
      </c>
      <c r="P174" s="94">
        <f t="shared" si="19"/>
        <v>0</v>
      </c>
      <c r="Q174" s="94">
        <f t="shared" si="19"/>
        <v>0</v>
      </c>
    </row>
    <row r="175" spans="3:17" x14ac:dyDescent="0.25">
      <c r="C175" s="141"/>
      <c r="D175" s="147"/>
      <c r="E175" s="115"/>
      <c r="F175" s="94">
        <f t="shared" si="15"/>
        <v>0</v>
      </c>
      <c r="G175" s="156"/>
      <c r="H175" s="142"/>
      <c r="I175" s="126" t="e">
        <f>VLOOKUP(H175,Presupuesto!$B$11:$C$565,2,0)</f>
        <v>#N/A</v>
      </c>
      <c r="J175" s="95" t="str">
        <f t="shared" si="18"/>
        <v>Investigación Científica</v>
      </c>
      <c r="K175" s="95" t="s">
        <v>732</v>
      </c>
      <c r="L175" s="141"/>
      <c r="M175" s="147"/>
      <c r="N175" s="115"/>
      <c r="O175" s="94">
        <f t="shared" si="16"/>
        <v>0</v>
      </c>
      <c r="P175" s="94">
        <f t="shared" si="19"/>
        <v>0</v>
      </c>
      <c r="Q175" s="94">
        <f t="shared" si="19"/>
        <v>0</v>
      </c>
    </row>
    <row r="176" spans="3:17" x14ac:dyDescent="0.25">
      <c r="C176" s="141"/>
      <c r="D176" s="147"/>
      <c r="E176" s="115"/>
      <c r="F176" s="94">
        <f t="shared" si="15"/>
        <v>0</v>
      </c>
      <c r="G176" s="156"/>
      <c r="H176" s="142"/>
      <c r="I176" s="126" t="e">
        <f>VLOOKUP(H176,Presupuesto!$B$11:$C$565,2,0)</f>
        <v>#N/A</v>
      </c>
      <c r="J176" s="95" t="str">
        <f t="shared" si="18"/>
        <v>Investigación Científica</v>
      </c>
      <c r="K176" s="95" t="s">
        <v>720</v>
      </c>
      <c r="L176" s="141"/>
      <c r="M176" s="147"/>
      <c r="N176" s="115"/>
      <c r="O176" s="94">
        <f t="shared" si="16"/>
        <v>0</v>
      </c>
      <c r="P176" s="94">
        <f t="shared" si="19"/>
        <v>0</v>
      </c>
      <c r="Q176" s="94">
        <f t="shared" si="19"/>
        <v>0</v>
      </c>
    </row>
    <row r="177" spans="3:17" x14ac:dyDescent="0.25">
      <c r="C177" s="141"/>
      <c r="D177" s="147"/>
      <c r="E177" s="115"/>
      <c r="F177" s="94">
        <f t="shared" si="15"/>
        <v>0</v>
      </c>
      <c r="G177" s="156"/>
      <c r="H177" s="142"/>
      <c r="I177" s="126" t="e">
        <f>VLOOKUP(H177,Presupuesto!$B$11:$C$565,2,0)</f>
        <v>#N/A</v>
      </c>
      <c r="J177" s="95" t="str">
        <f t="shared" si="18"/>
        <v>Investigación Científica</v>
      </c>
      <c r="K177" s="95" t="s">
        <v>720</v>
      </c>
      <c r="L177" s="141"/>
      <c r="M177" s="147"/>
      <c r="N177" s="115"/>
      <c r="O177" s="94">
        <f t="shared" si="16"/>
        <v>0</v>
      </c>
      <c r="P177" s="94">
        <f t="shared" si="19"/>
        <v>0</v>
      </c>
      <c r="Q177" s="94">
        <f t="shared" si="19"/>
        <v>0</v>
      </c>
    </row>
    <row r="178" spans="3:17" x14ac:dyDescent="0.25">
      <c r="C178" s="141"/>
      <c r="D178" s="147"/>
      <c r="E178" s="115"/>
      <c r="F178" s="94">
        <f t="shared" si="15"/>
        <v>0</v>
      </c>
      <c r="G178" s="156"/>
      <c r="H178" s="142"/>
      <c r="I178" s="126" t="e">
        <f>VLOOKUP(H178,Presupuesto!$B$11:$C$565,2,0)</f>
        <v>#N/A</v>
      </c>
      <c r="J178" s="95" t="str">
        <f t="shared" si="18"/>
        <v>Investigación Científica</v>
      </c>
      <c r="K178" s="95" t="s">
        <v>720</v>
      </c>
      <c r="L178" s="141"/>
      <c r="M178" s="147"/>
      <c r="N178" s="115"/>
      <c r="O178" s="94">
        <f t="shared" si="16"/>
        <v>0</v>
      </c>
      <c r="P178" s="94">
        <f t="shared" si="19"/>
        <v>0</v>
      </c>
      <c r="Q178" s="94">
        <f t="shared" si="19"/>
        <v>0</v>
      </c>
    </row>
    <row r="179" spans="3:17" ht="15.75" thickBot="1" x14ac:dyDescent="0.3">
      <c r="C179" s="143"/>
      <c r="D179" s="155"/>
      <c r="E179" s="100"/>
      <c r="F179" s="102">
        <f t="shared" si="15"/>
        <v>0</v>
      </c>
      <c r="G179" s="157"/>
      <c r="H179" s="144"/>
      <c r="I179" s="128" t="e">
        <f>VLOOKUP(H179,Presupuesto!$B$11:$C$565,2,0)</f>
        <v>#N/A</v>
      </c>
      <c r="J179" s="103" t="str">
        <f t="shared" si="18"/>
        <v>Investigación Científica</v>
      </c>
      <c r="K179" s="120" t="s">
        <v>719</v>
      </c>
      <c r="L179" s="143"/>
      <c r="M179" s="155"/>
      <c r="N179" s="100"/>
      <c r="O179" s="102">
        <f t="shared" si="16"/>
        <v>0</v>
      </c>
      <c r="P179" s="102">
        <f t="shared" si="19"/>
        <v>0</v>
      </c>
      <c r="Q179" s="102">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5" customWidth="1"/>
    <col min="2" max="2" width="21.7109375" style="85" customWidth="1"/>
    <col min="3" max="3" width="27.42578125" style="85" customWidth="1"/>
    <col min="4" max="4" width="27.42578125" style="435" customWidth="1"/>
    <col min="5" max="5" width="27.42578125" style="85" customWidth="1"/>
    <col min="6" max="6" width="27.42578125" style="76" customWidth="1"/>
    <col min="7" max="7" width="27.42578125" style="85" customWidth="1"/>
    <col min="8" max="8" width="15.28515625" style="85" customWidth="1"/>
    <col min="9" max="9" width="13.7109375" style="85" bestFit="1" customWidth="1"/>
    <col min="10" max="10" width="15.28515625" style="85" customWidth="1"/>
    <col min="11" max="11" width="18.85546875" style="85" customWidth="1"/>
    <col min="12" max="12" width="12.7109375" style="85" bestFit="1" customWidth="1"/>
    <col min="13" max="13" width="13.7109375" style="85" bestFit="1" customWidth="1"/>
    <col min="14" max="15" width="12.7109375" style="85" bestFit="1" customWidth="1"/>
    <col min="16" max="16" width="15.28515625" style="85" customWidth="1"/>
    <col min="17" max="17" width="18.28515625" style="85" customWidth="1"/>
    <col min="18" max="20" width="14.140625" style="85" customWidth="1"/>
    <col min="21" max="21" width="17" style="85" customWidth="1"/>
    <col min="22" max="16384" width="11.5703125" style="85"/>
  </cols>
  <sheetData>
    <row r="1" spans="1:21" ht="18" customHeight="1" x14ac:dyDescent="0.25">
      <c r="A1" s="435"/>
      <c r="B1" s="472" t="s">
        <v>1441</v>
      </c>
      <c r="C1" s="473" t="s">
        <v>1442</v>
      </c>
      <c r="D1" s="196"/>
      <c r="E1" s="196"/>
      <c r="F1" s="225"/>
      <c r="G1" s="435"/>
      <c r="H1" s="197" t="s">
        <v>1443</v>
      </c>
      <c r="I1" s="196"/>
      <c r="J1" s="196"/>
      <c r="K1" s="196"/>
      <c r="L1" s="196"/>
      <c r="M1" s="196"/>
      <c r="N1" s="196"/>
      <c r="O1" s="196"/>
      <c r="P1" s="196"/>
      <c r="Q1" s="196"/>
      <c r="R1" s="196"/>
      <c r="S1" s="196"/>
      <c r="T1" s="196"/>
      <c r="U1" s="196"/>
    </row>
    <row r="2" spans="1:21" ht="18" customHeight="1" x14ac:dyDescent="0.25">
      <c r="A2" s="293" t="s">
        <v>1444</v>
      </c>
      <c r="B2" s="196"/>
      <c r="C2" s="196"/>
      <c r="D2" s="196"/>
      <c r="E2" s="196"/>
      <c r="F2" s="225"/>
      <c r="G2" s="435"/>
      <c r="H2" s="197"/>
      <c r="I2" s="196"/>
      <c r="J2" s="196"/>
      <c r="K2" s="196"/>
      <c r="L2" s="196"/>
      <c r="M2" s="196"/>
      <c r="N2" s="196"/>
      <c r="O2" s="196"/>
      <c r="P2" s="196"/>
      <c r="Q2" s="196"/>
      <c r="R2" s="196"/>
      <c r="S2" s="196"/>
      <c r="T2" s="196"/>
      <c r="U2" s="196"/>
    </row>
    <row r="3" spans="1:21" ht="18" customHeight="1" x14ac:dyDescent="0.25">
      <c r="A3" s="293" t="s">
        <v>1445</v>
      </c>
      <c r="B3" s="196"/>
      <c r="C3" s="196"/>
      <c r="D3" s="196"/>
      <c r="E3" s="196"/>
      <c r="F3" s="225"/>
      <c r="G3" s="435"/>
      <c r="H3" s="197"/>
      <c r="I3" s="196"/>
      <c r="J3" s="196"/>
      <c r="K3" s="196"/>
      <c r="L3" s="196"/>
      <c r="M3" s="196"/>
      <c r="N3" s="196"/>
      <c r="O3" s="196"/>
      <c r="P3" s="196"/>
      <c r="Q3" s="196"/>
      <c r="R3" s="196"/>
      <c r="S3" s="196"/>
      <c r="T3" s="196"/>
      <c r="U3" s="196"/>
    </row>
    <row r="4" spans="1:21" ht="18" customHeight="1" x14ac:dyDescent="0.25">
      <c r="A4" s="293" t="s">
        <v>1446</v>
      </c>
      <c r="B4" s="196"/>
      <c r="C4" s="196"/>
      <c r="D4" s="196"/>
      <c r="E4" s="196"/>
      <c r="F4" s="225"/>
      <c r="G4" s="435"/>
      <c r="H4" s="197"/>
      <c r="I4" s="196"/>
      <c r="J4" s="196"/>
      <c r="K4" s="196"/>
      <c r="L4" s="196"/>
      <c r="M4" s="196"/>
      <c r="N4" s="196"/>
      <c r="O4" s="196"/>
      <c r="P4" s="196"/>
      <c r="Q4" s="196"/>
      <c r="R4" s="196"/>
      <c r="S4" s="196"/>
      <c r="T4" s="196"/>
      <c r="U4" s="196"/>
    </row>
    <row r="5" spans="1:21" ht="14.45" customHeight="1" x14ac:dyDescent="0.25">
      <c r="A5" s="603" t="s">
        <v>1447</v>
      </c>
      <c r="B5" s="605" t="s">
        <v>1448</v>
      </c>
      <c r="C5" s="615" t="s">
        <v>1449</v>
      </c>
      <c r="D5" s="615" t="s">
        <v>1450</v>
      </c>
      <c r="E5" s="615" t="s">
        <v>1451</v>
      </c>
      <c r="F5" s="615" t="s">
        <v>1309</v>
      </c>
      <c r="G5" s="615" t="s">
        <v>1452</v>
      </c>
      <c r="H5" s="618" t="s">
        <v>1453</v>
      </c>
      <c r="I5" s="620"/>
      <c r="J5" s="620"/>
      <c r="K5" s="620"/>
      <c r="L5" s="620"/>
      <c r="M5" s="620"/>
      <c r="N5" s="620"/>
      <c r="O5" s="619"/>
      <c r="P5" s="624" t="s">
        <v>1454</v>
      </c>
      <c r="Q5" s="625"/>
      <c r="R5" s="605" t="s">
        <v>1455</v>
      </c>
      <c r="S5" s="605" t="s">
        <v>1456</v>
      </c>
      <c r="T5" s="605" t="s">
        <v>1457</v>
      </c>
      <c r="U5" s="621" t="s">
        <v>1458</v>
      </c>
    </row>
    <row r="6" spans="1:21" ht="14.45" customHeight="1" x14ac:dyDescent="0.25">
      <c r="A6" s="603"/>
      <c r="B6" s="603"/>
      <c r="C6" s="616"/>
      <c r="D6" s="616"/>
      <c r="E6" s="616"/>
      <c r="F6" s="616"/>
      <c r="G6" s="616"/>
      <c r="H6" s="618" t="s">
        <v>1459</v>
      </c>
      <c r="I6" s="619"/>
      <c r="J6" s="618" t="s">
        <v>1460</v>
      </c>
      <c r="K6" s="619"/>
      <c r="L6" s="618" t="s">
        <v>1461</v>
      </c>
      <c r="M6" s="619"/>
      <c r="N6" s="618" t="s">
        <v>1462</v>
      </c>
      <c r="O6" s="619"/>
      <c r="P6" s="626"/>
      <c r="Q6" s="627"/>
      <c r="R6" s="603"/>
      <c r="S6" s="603"/>
      <c r="T6" s="603"/>
      <c r="U6" s="622"/>
    </row>
    <row r="7" spans="1:21" ht="25.5" x14ac:dyDescent="0.25">
      <c r="A7" s="604"/>
      <c r="B7" s="604"/>
      <c r="C7" s="617"/>
      <c r="D7" s="617"/>
      <c r="E7" s="617"/>
      <c r="F7" s="617"/>
      <c r="G7" s="617"/>
      <c r="H7" s="415" t="s">
        <v>1463</v>
      </c>
      <c r="I7" s="415" t="s">
        <v>35</v>
      </c>
      <c r="J7" s="415" t="s">
        <v>1463</v>
      </c>
      <c r="K7" s="415" t="s">
        <v>35</v>
      </c>
      <c r="L7" s="415" t="s">
        <v>1463</v>
      </c>
      <c r="M7" s="415" t="s">
        <v>35</v>
      </c>
      <c r="N7" s="415" t="s">
        <v>1463</v>
      </c>
      <c r="O7" s="415" t="s">
        <v>35</v>
      </c>
      <c r="P7" s="415" t="s">
        <v>1463</v>
      </c>
      <c r="Q7" s="415" t="s">
        <v>35</v>
      </c>
      <c r="R7" s="604"/>
      <c r="S7" s="604"/>
      <c r="T7" s="604"/>
      <c r="U7" s="623"/>
    </row>
    <row r="8" spans="1:21" ht="15.75" x14ac:dyDescent="0.25">
      <c r="A8" s="416"/>
      <c r="B8" s="417"/>
      <c r="C8" s="418"/>
      <c r="D8" s="418"/>
      <c r="E8" s="418"/>
      <c r="F8" s="419"/>
      <c r="G8" s="418"/>
      <c r="H8" s="420"/>
      <c r="I8" s="420"/>
      <c r="J8" s="420"/>
      <c r="K8" s="420"/>
      <c r="L8" s="420"/>
      <c r="M8" s="420"/>
      <c r="N8" s="420"/>
      <c r="O8" s="420"/>
      <c r="P8" s="420"/>
      <c r="Q8" s="420"/>
      <c r="R8" s="421"/>
      <c r="S8" s="421"/>
      <c r="T8" s="421"/>
      <c r="U8" s="422"/>
    </row>
    <row r="9" spans="1:21" ht="15.75" x14ac:dyDescent="0.25">
      <c r="A9" s="612" t="s">
        <v>1464</v>
      </c>
      <c r="B9" s="609" t="s">
        <v>1465</v>
      </c>
      <c r="C9" s="306"/>
      <c r="D9" s="306"/>
      <c r="E9" s="306"/>
      <c r="F9" s="70"/>
      <c r="G9" s="70"/>
      <c r="H9" s="192"/>
      <c r="I9" s="193"/>
      <c r="J9" s="192"/>
      <c r="K9" s="193"/>
      <c r="L9" s="192"/>
      <c r="M9" s="193"/>
      <c r="N9" s="192"/>
      <c r="O9" s="193"/>
      <c r="P9" s="355">
        <f>H9+J9+L9+N9</f>
        <v>0</v>
      </c>
      <c r="Q9" s="355">
        <f>I9+K9+M9+O9</f>
        <v>0</v>
      </c>
      <c r="R9" s="70"/>
      <c r="S9" s="70"/>
      <c r="T9" s="70"/>
      <c r="U9" s="70"/>
    </row>
    <row r="10" spans="1:21" ht="15.75" x14ac:dyDescent="0.25">
      <c r="A10" s="613"/>
      <c r="B10" s="610"/>
      <c r="C10" s="306"/>
      <c r="D10" s="306"/>
      <c r="E10" s="306"/>
      <c r="F10" s="70"/>
      <c r="G10" s="70"/>
      <c r="H10" s="192"/>
      <c r="I10" s="193"/>
      <c r="J10" s="192"/>
      <c r="K10" s="193"/>
      <c r="L10" s="192"/>
      <c r="M10" s="193"/>
      <c r="N10" s="192"/>
      <c r="O10" s="193"/>
      <c r="P10" s="355">
        <f t="shared" ref="P10:P27" si="0">H10+J10+L10+N10</f>
        <v>0</v>
      </c>
      <c r="Q10" s="355">
        <f t="shared" ref="Q10:Q27" si="1">I10+K10+M10+O10</f>
        <v>0</v>
      </c>
      <c r="R10" s="70"/>
      <c r="S10" s="70"/>
      <c r="T10" s="70"/>
      <c r="U10" s="70"/>
    </row>
    <row r="11" spans="1:21" ht="15.75" x14ac:dyDescent="0.25">
      <c r="A11" s="613"/>
      <c r="B11" s="610"/>
      <c r="C11" s="306"/>
      <c r="D11" s="306"/>
      <c r="E11" s="306"/>
      <c r="F11" s="70"/>
      <c r="G11" s="70"/>
      <c r="H11" s="192"/>
      <c r="I11" s="193"/>
      <c r="J11" s="192"/>
      <c r="K11" s="193"/>
      <c r="L11" s="192"/>
      <c r="M11" s="193"/>
      <c r="N11" s="192"/>
      <c r="O11" s="193"/>
      <c r="P11" s="355">
        <f t="shared" si="0"/>
        <v>0</v>
      </c>
      <c r="Q11" s="355">
        <f t="shared" si="1"/>
        <v>0</v>
      </c>
      <c r="R11" s="70"/>
      <c r="S11" s="70"/>
      <c r="T11" s="70"/>
      <c r="U11" s="70"/>
    </row>
    <row r="12" spans="1:21" ht="15.75" x14ac:dyDescent="0.25">
      <c r="A12" s="613"/>
      <c r="B12" s="610"/>
      <c r="C12" s="306"/>
      <c r="D12" s="306"/>
      <c r="E12" s="306"/>
      <c r="F12" s="70"/>
      <c r="G12" s="70"/>
      <c r="H12" s="192"/>
      <c r="I12" s="193"/>
      <c r="J12" s="192"/>
      <c r="K12" s="193"/>
      <c r="L12" s="192"/>
      <c r="M12" s="193"/>
      <c r="N12" s="192"/>
      <c r="O12" s="193"/>
      <c r="P12" s="355">
        <f t="shared" si="0"/>
        <v>0</v>
      </c>
      <c r="Q12" s="355">
        <f t="shared" si="1"/>
        <v>0</v>
      </c>
      <c r="R12" s="70"/>
      <c r="S12" s="70"/>
      <c r="T12" s="70"/>
      <c r="U12" s="70"/>
    </row>
    <row r="13" spans="1:21" ht="15.75" x14ac:dyDescent="0.25">
      <c r="A13" s="613"/>
      <c r="B13" s="610"/>
      <c r="C13" s="306"/>
      <c r="D13" s="306"/>
      <c r="E13" s="306"/>
      <c r="F13" s="70"/>
      <c r="G13" s="70"/>
      <c r="H13" s="192"/>
      <c r="I13" s="193"/>
      <c r="J13" s="192"/>
      <c r="K13" s="193"/>
      <c r="L13" s="192"/>
      <c r="M13" s="193"/>
      <c r="N13" s="192"/>
      <c r="O13" s="193"/>
      <c r="P13" s="355">
        <f t="shared" si="0"/>
        <v>0</v>
      </c>
      <c r="Q13" s="355">
        <f t="shared" si="1"/>
        <v>0</v>
      </c>
      <c r="R13" s="70"/>
      <c r="S13" s="70"/>
      <c r="T13" s="70"/>
      <c r="U13" s="70"/>
    </row>
    <row r="14" spans="1:21" ht="15.75" x14ac:dyDescent="0.25">
      <c r="A14" s="613"/>
      <c r="B14" s="610"/>
      <c r="C14" s="306"/>
      <c r="D14" s="306"/>
      <c r="E14" s="306"/>
      <c r="F14" s="70"/>
      <c r="G14" s="70"/>
      <c r="H14" s="192"/>
      <c r="I14" s="193"/>
      <c r="J14" s="192"/>
      <c r="K14" s="193"/>
      <c r="L14" s="192"/>
      <c r="M14" s="193"/>
      <c r="N14" s="192"/>
      <c r="O14" s="193"/>
      <c r="P14" s="355">
        <f t="shared" si="0"/>
        <v>0</v>
      </c>
      <c r="Q14" s="355">
        <f t="shared" si="1"/>
        <v>0</v>
      </c>
      <c r="R14" s="70"/>
      <c r="S14" s="70"/>
      <c r="T14" s="70"/>
      <c r="U14" s="70"/>
    </row>
    <row r="15" spans="1:21" ht="15.75" x14ac:dyDescent="0.25">
      <c r="A15" s="613"/>
      <c r="B15" s="610"/>
      <c r="C15" s="306"/>
      <c r="D15" s="306"/>
      <c r="E15" s="306"/>
      <c r="F15" s="70"/>
      <c r="G15" s="70"/>
      <c r="H15" s="192"/>
      <c r="I15" s="193"/>
      <c r="J15" s="192"/>
      <c r="K15" s="193"/>
      <c r="L15" s="192"/>
      <c r="M15" s="193"/>
      <c r="N15" s="192"/>
      <c r="O15" s="193"/>
      <c r="P15" s="355">
        <f t="shared" si="0"/>
        <v>0</v>
      </c>
      <c r="Q15" s="355">
        <f t="shared" si="1"/>
        <v>0</v>
      </c>
      <c r="R15" s="70"/>
      <c r="S15" s="70"/>
      <c r="T15" s="70"/>
      <c r="U15" s="70"/>
    </row>
    <row r="16" spans="1:21" ht="15.75" x14ac:dyDescent="0.25">
      <c r="A16" s="613"/>
      <c r="B16" s="610"/>
      <c r="C16" s="306"/>
      <c r="D16" s="306"/>
      <c r="E16" s="306"/>
      <c r="F16" s="70"/>
      <c r="G16" s="70"/>
      <c r="H16" s="192"/>
      <c r="I16" s="193"/>
      <c r="J16" s="192"/>
      <c r="K16" s="193"/>
      <c r="L16" s="192"/>
      <c r="M16" s="193"/>
      <c r="N16" s="192"/>
      <c r="O16" s="193"/>
      <c r="P16" s="355">
        <f t="shared" si="0"/>
        <v>0</v>
      </c>
      <c r="Q16" s="355">
        <f t="shared" si="1"/>
        <v>0</v>
      </c>
      <c r="R16" s="70"/>
      <c r="S16" s="70"/>
      <c r="T16" s="70"/>
      <c r="U16" s="70"/>
    </row>
    <row r="17" spans="1:21" ht="15.75" x14ac:dyDescent="0.25">
      <c r="A17" s="613"/>
      <c r="B17" s="610"/>
      <c r="C17" s="306"/>
      <c r="D17" s="306"/>
      <c r="E17" s="306"/>
      <c r="F17" s="70"/>
      <c r="G17" s="70"/>
      <c r="H17" s="192"/>
      <c r="I17" s="193"/>
      <c r="J17" s="192"/>
      <c r="K17" s="193"/>
      <c r="L17" s="192"/>
      <c r="M17" s="193"/>
      <c r="N17" s="192"/>
      <c r="O17" s="193"/>
      <c r="P17" s="355">
        <f t="shared" si="0"/>
        <v>0</v>
      </c>
      <c r="Q17" s="355">
        <f t="shared" si="1"/>
        <v>0</v>
      </c>
      <c r="R17" s="70"/>
      <c r="S17" s="70"/>
      <c r="T17" s="70"/>
      <c r="U17" s="70"/>
    </row>
    <row r="18" spans="1:21" ht="15.75" x14ac:dyDescent="0.25">
      <c r="A18" s="614"/>
      <c r="B18" s="611"/>
      <c r="C18" s="306"/>
      <c r="D18" s="306"/>
      <c r="E18" s="306"/>
      <c r="F18" s="70"/>
      <c r="G18" s="70"/>
      <c r="H18" s="192"/>
      <c r="I18" s="193"/>
      <c r="J18" s="192"/>
      <c r="K18" s="193"/>
      <c r="L18" s="192"/>
      <c r="M18" s="193"/>
      <c r="N18" s="192"/>
      <c r="O18" s="193"/>
      <c r="P18" s="355">
        <f t="shared" si="0"/>
        <v>0</v>
      </c>
      <c r="Q18" s="355">
        <f t="shared" si="1"/>
        <v>0</v>
      </c>
      <c r="R18" s="70"/>
      <c r="S18" s="70"/>
      <c r="T18" s="70"/>
      <c r="U18" s="70"/>
    </row>
    <row r="19" spans="1:21" ht="15.75" x14ac:dyDescent="0.25">
      <c r="A19" s="606" t="s">
        <v>1466</v>
      </c>
      <c r="B19" s="606" t="s">
        <v>1465</v>
      </c>
      <c r="C19" s="325"/>
      <c r="D19" s="325"/>
      <c r="E19" s="306"/>
      <c r="F19" s="70"/>
      <c r="G19" s="70"/>
      <c r="H19" s="70"/>
      <c r="I19" s="326"/>
      <c r="J19" s="70"/>
      <c r="K19" s="70"/>
      <c r="L19" s="70"/>
      <c r="M19" s="326"/>
      <c r="N19" s="70"/>
      <c r="O19" s="70"/>
      <c r="P19" s="355">
        <f t="shared" si="0"/>
        <v>0</v>
      </c>
      <c r="Q19" s="355">
        <f t="shared" si="1"/>
        <v>0</v>
      </c>
      <c r="R19" s="70"/>
      <c r="S19" s="70"/>
      <c r="T19" s="70"/>
      <c r="U19" s="70"/>
    </row>
    <row r="20" spans="1:21" ht="15.75" x14ac:dyDescent="0.25">
      <c r="A20" s="607"/>
      <c r="B20" s="607"/>
      <c r="C20" s="325"/>
      <c r="D20" s="325"/>
      <c r="E20" s="306"/>
      <c r="F20" s="70"/>
      <c r="G20" s="70"/>
      <c r="H20" s="70"/>
      <c r="I20" s="326"/>
      <c r="J20" s="70"/>
      <c r="K20" s="70"/>
      <c r="L20" s="70"/>
      <c r="M20" s="326"/>
      <c r="N20" s="70"/>
      <c r="O20" s="70"/>
      <c r="P20" s="355">
        <f t="shared" si="0"/>
        <v>0</v>
      </c>
      <c r="Q20" s="355">
        <f t="shared" si="1"/>
        <v>0</v>
      </c>
      <c r="R20" s="70"/>
      <c r="S20" s="70"/>
      <c r="T20" s="70"/>
      <c r="U20" s="70"/>
    </row>
    <row r="21" spans="1:21" ht="15.75" x14ac:dyDescent="0.25">
      <c r="A21" s="607"/>
      <c r="B21" s="607"/>
      <c r="C21" s="325"/>
      <c r="D21" s="325"/>
      <c r="E21" s="306"/>
      <c r="F21" s="70"/>
      <c r="G21" s="70"/>
      <c r="H21" s="70"/>
      <c r="I21" s="326"/>
      <c r="J21" s="70"/>
      <c r="K21" s="70"/>
      <c r="L21" s="70"/>
      <c r="M21" s="326"/>
      <c r="N21" s="70"/>
      <c r="O21" s="70"/>
      <c r="P21" s="355">
        <f t="shared" si="0"/>
        <v>0</v>
      </c>
      <c r="Q21" s="355">
        <f t="shared" si="1"/>
        <v>0</v>
      </c>
      <c r="R21" s="70"/>
      <c r="S21" s="70"/>
      <c r="T21" s="70"/>
      <c r="U21" s="70"/>
    </row>
    <row r="22" spans="1:21" ht="15.75" x14ac:dyDescent="0.25">
      <c r="A22" s="607"/>
      <c r="B22" s="607"/>
      <c r="C22" s="325"/>
      <c r="D22" s="325"/>
      <c r="E22" s="306"/>
      <c r="F22" s="70"/>
      <c r="G22" s="70"/>
      <c r="H22" s="70"/>
      <c r="I22" s="326"/>
      <c r="J22" s="70"/>
      <c r="K22" s="70"/>
      <c r="L22" s="70"/>
      <c r="M22" s="326"/>
      <c r="N22" s="70"/>
      <c r="O22" s="70"/>
      <c r="P22" s="355">
        <f t="shared" si="0"/>
        <v>0</v>
      </c>
      <c r="Q22" s="355">
        <f t="shared" si="1"/>
        <v>0</v>
      </c>
      <c r="R22" s="70"/>
      <c r="S22" s="70"/>
      <c r="T22" s="70"/>
      <c r="U22" s="70"/>
    </row>
    <row r="23" spans="1:21" ht="15.75" x14ac:dyDescent="0.25">
      <c r="A23" s="607"/>
      <c r="B23" s="607"/>
      <c r="C23" s="325"/>
      <c r="D23" s="325"/>
      <c r="E23" s="306"/>
      <c r="F23" s="70"/>
      <c r="G23" s="70"/>
      <c r="H23" s="70"/>
      <c r="I23" s="326"/>
      <c r="J23" s="70"/>
      <c r="K23" s="70"/>
      <c r="L23" s="70"/>
      <c r="M23" s="326"/>
      <c r="N23" s="70"/>
      <c r="O23" s="70"/>
      <c r="P23" s="355">
        <f t="shared" si="0"/>
        <v>0</v>
      </c>
      <c r="Q23" s="355">
        <f t="shared" si="1"/>
        <v>0</v>
      </c>
      <c r="R23" s="70"/>
      <c r="S23" s="70"/>
      <c r="T23" s="70"/>
      <c r="U23" s="70"/>
    </row>
    <row r="24" spans="1:21" ht="15.75" x14ac:dyDescent="0.25">
      <c r="A24" s="607"/>
      <c r="B24" s="607"/>
      <c r="C24" s="325"/>
      <c r="D24" s="325"/>
      <c r="E24" s="306"/>
      <c r="F24" s="70"/>
      <c r="G24" s="70"/>
      <c r="H24" s="70"/>
      <c r="I24" s="326"/>
      <c r="J24" s="70"/>
      <c r="K24" s="70"/>
      <c r="L24" s="70"/>
      <c r="M24" s="326"/>
      <c r="N24" s="70"/>
      <c r="O24" s="70"/>
      <c r="P24" s="355">
        <f t="shared" si="0"/>
        <v>0</v>
      </c>
      <c r="Q24" s="355">
        <f t="shared" si="1"/>
        <v>0</v>
      </c>
      <c r="R24" s="70"/>
      <c r="S24" s="70"/>
      <c r="T24" s="70"/>
      <c r="U24" s="70"/>
    </row>
    <row r="25" spans="1:21" ht="15.75" x14ac:dyDescent="0.25">
      <c r="A25" s="607"/>
      <c r="B25" s="607"/>
      <c r="C25" s="325"/>
      <c r="D25" s="325"/>
      <c r="E25" s="306"/>
      <c r="F25" s="70"/>
      <c r="G25" s="70"/>
      <c r="H25" s="192"/>
      <c r="I25" s="70"/>
      <c r="J25" s="70"/>
      <c r="K25" s="70"/>
      <c r="L25" s="70"/>
      <c r="M25" s="70"/>
      <c r="N25" s="70"/>
      <c r="O25" s="70"/>
      <c r="P25" s="355">
        <f t="shared" si="0"/>
        <v>0</v>
      </c>
      <c r="Q25" s="355">
        <f t="shared" si="1"/>
        <v>0</v>
      </c>
      <c r="R25" s="70"/>
      <c r="S25" s="70"/>
      <c r="T25" s="70"/>
      <c r="U25" s="70"/>
    </row>
    <row r="26" spans="1:21" ht="15.75" x14ac:dyDescent="0.25">
      <c r="A26" s="607"/>
      <c r="B26" s="607"/>
      <c r="C26" s="325"/>
      <c r="D26" s="325"/>
      <c r="E26" s="325"/>
      <c r="F26" s="70"/>
      <c r="G26" s="70"/>
      <c r="H26" s="70"/>
      <c r="I26" s="70"/>
      <c r="J26" s="70"/>
      <c r="K26" s="70"/>
      <c r="L26" s="70"/>
      <c r="M26" s="70"/>
      <c r="N26" s="70"/>
      <c r="O26" s="70"/>
      <c r="P26" s="355">
        <f t="shared" si="0"/>
        <v>0</v>
      </c>
      <c r="Q26" s="355">
        <f t="shared" si="1"/>
        <v>0</v>
      </c>
      <c r="R26" s="70"/>
      <c r="S26" s="70"/>
      <c r="T26" s="70"/>
      <c r="U26" s="70"/>
    </row>
    <row r="27" spans="1:21" ht="15.75" x14ac:dyDescent="0.25">
      <c r="A27" s="608"/>
      <c r="B27" s="608"/>
      <c r="C27" s="325"/>
      <c r="D27" s="325"/>
      <c r="E27" s="325"/>
      <c r="F27" s="70"/>
      <c r="G27" s="70"/>
      <c r="H27" s="70"/>
      <c r="I27" s="70"/>
      <c r="J27" s="70"/>
      <c r="K27" s="70"/>
      <c r="L27" s="70"/>
      <c r="M27" s="70"/>
      <c r="N27" s="70"/>
      <c r="O27" s="70"/>
      <c r="P27" s="355">
        <f t="shared" si="0"/>
        <v>0</v>
      </c>
      <c r="Q27" s="355">
        <f t="shared" si="1"/>
        <v>0</v>
      </c>
      <c r="R27" s="70"/>
      <c r="S27" s="70"/>
      <c r="T27" s="70"/>
      <c r="U27" s="71"/>
    </row>
    <row r="28" spans="1:21" ht="15.6" customHeight="1" x14ac:dyDescent="0.25">
      <c r="A28" s="278"/>
      <c r="B28" s="279"/>
      <c r="C28" s="278" t="s">
        <v>1467</v>
      </c>
      <c r="D28" s="279"/>
      <c r="E28" s="279"/>
      <c r="F28" s="279"/>
      <c r="G28" s="280"/>
      <c r="H28" s="220">
        <f t="shared" ref="H28:Q28" si="2">SUM(H9:H27)</f>
        <v>0</v>
      </c>
      <c r="I28" s="220">
        <f t="shared" si="2"/>
        <v>0</v>
      </c>
      <c r="J28" s="220">
        <f t="shared" si="2"/>
        <v>0</v>
      </c>
      <c r="K28" s="220">
        <f t="shared" si="2"/>
        <v>0</v>
      </c>
      <c r="L28" s="220">
        <f t="shared" si="2"/>
        <v>0</v>
      </c>
      <c r="M28" s="220">
        <f t="shared" si="2"/>
        <v>0</v>
      </c>
      <c r="N28" s="220">
        <f t="shared" si="2"/>
        <v>0</v>
      </c>
      <c r="O28" s="220">
        <f t="shared" si="2"/>
        <v>0</v>
      </c>
      <c r="P28" s="220">
        <f t="shared" si="2"/>
        <v>0</v>
      </c>
      <c r="Q28" s="220">
        <f t="shared" si="2"/>
        <v>0</v>
      </c>
      <c r="R28" s="195"/>
      <c r="S28" s="195"/>
      <c r="T28" s="195"/>
      <c r="U28" s="198"/>
    </row>
    <row r="29" spans="1:21" x14ac:dyDescent="0.25">
      <c r="A29" s="435"/>
      <c r="B29" s="435"/>
      <c r="C29" s="435"/>
      <c r="E29" s="435"/>
      <c r="F29" s="435"/>
      <c r="G29" s="435"/>
      <c r="H29" s="435"/>
      <c r="I29" s="435"/>
      <c r="J29" s="435"/>
      <c r="K29" s="435"/>
      <c r="L29" s="435"/>
      <c r="M29" s="435"/>
      <c r="N29" s="435"/>
      <c r="O29" s="435"/>
      <c r="P29" s="435"/>
      <c r="Q29" s="435"/>
      <c r="R29" s="435"/>
      <c r="S29" s="435"/>
      <c r="T29" s="435"/>
      <c r="U29" s="435"/>
    </row>
    <row r="30" spans="1:21" x14ac:dyDescent="0.25">
      <c r="A30" s="435"/>
      <c r="B30" s="435"/>
      <c r="C30" s="435"/>
      <c r="E30" s="435"/>
      <c r="F30" s="435"/>
      <c r="G30" s="435"/>
      <c r="H30" s="435"/>
      <c r="I30" s="435"/>
      <c r="J30" s="435"/>
      <c r="K30" s="435"/>
      <c r="L30" s="435"/>
      <c r="M30" s="435"/>
      <c r="N30" s="435"/>
      <c r="O30" s="435"/>
      <c r="P30" s="435"/>
      <c r="Q30" s="435"/>
      <c r="R30" s="435"/>
      <c r="S30" s="435"/>
      <c r="T30" s="435"/>
      <c r="U30" s="435"/>
    </row>
    <row r="31" spans="1:21" x14ac:dyDescent="0.25">
      <c r="A31" s="435"/>
      <c r="B31" s="435"/>
      <c r="C31" s="149"/>
      <c r="E31" s="435"/>
      <c r="F31" s="435"/>
      <c r="G31" s="435"/>
      <c r="H31" s="435"/>
      <c r="I31" s="435"/>
      <c r="J31" s="435"/>
      <c r="K31" s="435"/>
      <c r="L31" s="435"/>
      <c r="M31" s="435"/>
      <c r="N31" s="435"/>
      <c r="O31" s="435"/>
      <c r="P31" s="435"/>
      <c r="Q31" s="435"/>
      <c r="R31" s="435"/>
      <c r="S31" s="435"/>
      <c r="T31" s="435"/>
      <c r="U31" s="435"/>
    </row>
    <row r="32" spans="1:21" x14ac:dyDescent="0.25">
      <c r="A32" s="435"/>
      <c r="B32" s="435"/>
      <c r="C32" s="471"/>
      <c r="E32" s="435"/>
      <c r="F32" s="435"/>
      <c r="G32" s="435"/>
      <c r="H32" s="435"/>
      <c r="I32" s="435"/>
      <c r="J32" s="435"/>
      <c r="K32" s="435"/>
      <c r="L32" s="435"/>
      <c r="M32" s="435"/>
      <c r="N32" s="435"/>
      <c r="O32" s="435"/>
      <c r="P32" s="435"/>
      <c r="Q32" s="435"/>
      <c r="R32" s="435"/>
      <c r="S32" s="435"/>
      <c r="T32" s="435"/>
      <c r="U32" s="435"/>
    </row>
    <row r="33" spans="3:6" x14ac:dyDescent="0.25">
      <c r="C33" s="149"/>
      <c r="E33" s="435"/>
      <c r="F33" s="435"/>
    </row>
    <row r="34" spans="3:6" x14ac:dyDescent="0.25">
      <c r="C34" s="435"/>
      <c r="E34" s="435"/>
      <c r="F34" s="435"/>
    </row>
    <row r="35" spans="3:6" x14ac:dyDescent="0.25">
      <c r="C35" s="435"/>
      <c r="E35" s="435"/>
      <c r="F35" s="435"/>
    </row>
    <row r="36" spans="3:6" x14ac:dyDescent="0.25">
      <c r="C36" s="435"/>
      <c r="E36" s="435"/>
      <c r="F36" s="435"/>
    </row>
    <row r="37" spans="3:6" x14ac:dyDescent="0.25">
      <c r="C37" s="435"/>
      <c r="E37" s="435"/>
      <c r="F37" s="435"/>
    </row>
    <row r="38" spans="3:6" x14ac:dyDescent="0.25">
      <c r="C38" s="435"/>
      <c r="E38" s="435"/>
      <c r="F38" s="435"/>
    </row>
    <row r="39" spans="3:6" x14ac:dyDescent="0.25">
      <c r="C39" s="435"/>
      <c r="E39" s="435"/>
      <c r="F39" s="435"/>
    </row>
    <row r="40" spans="3:6" x14ac:dyDescent="0.25">
      <c r="C40" s="435"/>
      <c r="E40" s="435"/>
      <c r="F40" s="435"/>
    </row>
    <row r="41" spans="3:6" x14ac:dyDescent="0.25">
      <c r="C41" s="435"/>
      <c r="E41" s="435"/>
      <c r="F41" s="435"/>
    </row>
    <row r="42" spans="3:6" x14ac:dyDescent="0.25">
      <c r="C42" s="435"/>
      <c r="E42" s="435"/>
      <c r="F42" s="435"/>
    </row>
    <row r="43" spans="3:6" x14ac:dyDescent="0.25">
      <c r="C43" s="435"/>
      <c r="E43" s="435"/>
      <c r="F43" s="435"/>
    </row>
    <row r="44" spans="3:6" x14ac:dyDescent="0.25">
      <c r="C44" s="435"/>
      <c r="E44" s="435"/>
      <c r="F44" s="435"/>
    </row>
    <row r="45" spans="3:6" x14ac:dyDescent="0.25">
      <c r="C45" s="435"/>
      <c r="E45" s="435"/>
      <c r="F45" s="435"/>
    </row>
    <row r="46" spans="3:6" x14ac:dyDescent="0.25">
      <c r="C46" s="435"/>
      <c r="E46" s="435"/>
      <c r="F46" s="435"/>
    </row>
    <row r="47" spans="3:6" x14ac:dyDescent="0.25">
      <c r="C47" s="435"/>
      <c r="E47" s="435"/>
      <c r="F47" s="435"/>
    </row>
    <row r="48" spans="3:6" x14ac:dyDescent="0.25">
      <c r="C48" s="435"/>
      <c r="E48" s="435"/>
      <c r="F48" s="435"/>
    </row>
    <row r="49" spans="6:6" x14ac:dyDescent="0.25">
      <c r="F49" s="435"/>
    </row>
    <row r="50" spans="6:6" x14ac:dyDescent="0.25">
      <c r="F50" s="435"/>
    </row>
    <row r="51" spans="6:6" x14ac:dyDescent="0.25">
      <c r="F51" s="435"/>
    </row>
    <row r="52" spans="6:6" x14ac:dyDescent="0.25">
      <c r="F52" s="435"/>
    </row>
    <row r="53" spans="6:6" x14ac:dyDescent="0.25">
      <c r="F53" s="435"/>
    </row>
    <row r="54" spans="6:6" x14ac:dyDescent="0.25">
      <c r="F54" s="435"/>
    </row>
    <row r="55" spans="6:6" x14ac:dyDescent="0.25">
      <c r="F55" s="435"/>
    </row>
    <row r="56" spans="6:6" x14ac:dyDescent="0.25">
      <c r="F56" s="435"/>
    </row>
    <row r="57" spans="6:6" x14ac:dyDescent="0.25">
      <c r="F57" s="435"/>
    </row>
    <row r="58" spans="6:6" x14ac:dyDescent="0.25">
      <c r="F58" s="435"/>
    </row>
    <row r="59" spans="6:6" x14ac:dyDescent="0.25">
      <c r="F59" s="435"/>
    </row>
    <row r="60" spans="6:6" x14ac:dyDescent="0.25">
      <c r="F60" s="435"/>
    </row>
    <row r="61" spans="6:6" x14ac:dyDescent="0.25">
      <c r="F61" s="435"/>
    </row>
    <row r="62" spans="6:6" x14ac:dyDescent="0.25">
      <c r="F62" s="435"/>
    </row>
    <row r="63" spans="6:6" x14ac:dyDescent="0.25">
      <c r="F63" s="435"/>
    </row>
    <row r="64" spans="6:6" x14ac:dyDescent="0.25">
      <c r="F64" s="435"/>
    </row>
    <row r="65" spans="6:6" x14ac:dyDescent="0.25">
      <c r="F65" s="435"/>
    </row>
    <row r="66" spans="6:6" x14ac:dyDescent="0.25">
      <c r="F66" s="435"/>
    </row>
    <row r="67" spans="6:6" x14ac:dyDescent="0.25">
      <c r="F67" s="435"/>
    </row>
    <row r="68" spans="6:6" x14ac:dyDescent="0.25">
      <c r="F68" s="435"/>
    </row>
    <row r="69" spans="6:6" x14ac:dyDescent="0.25">
      <c r="F69" s="435"/>
    </row>
    <row r="70" spans="6:6" x14ac:dyDescent="0.25">
      <c r="F70" s="435"/>
    </row>
    <row r="71" spans="6:6" x14ac:dyDescent="0.25">
      <c r="F71" s="435"/>
    </row>
    <row r="72" spans="6:6" x14ac:dyDescent="0.25">
      <c r="F72" s="435"/>
    </row>
    <row r="73" spans="6:6" x14ac:dyDescent="0.25">
      <c r="F73" s="435"/>
    </row>
    <row r="74" spans="6:6" x14ac:dyDescent="0.25">
      <c r="F74" s="435"/>
    </row>
    <row r="75" spans="6:6" x14ac:dyDescent="0.25">
      <c r="F75" s="435"/>
    </row>
    <row r="76" spans="6:6" x14ac:dyDescent="0.25">
      <c r="F76" s="435"/>
    </row>
    <row r="77" spans="6:6" x14ac:dyDescent="0.25">
      <c r="F77" s="435"/>
    </row>
    <row r="78" spans="6:6" x14ac:dyDescent="0.25">
      <c r="F78" s="435"/>
    </row>
    <row r="79" spans="6:6" x14ac:dyDescent="0.25">
      <c r="F79" s="435"/>
    </row>
    <row r="80" spans="6:6" x14ac:dyDescent="0.25">
      <c r="F80" s="435"/>
    </row>
    <row r="81" spans="6:6" x14ac:dyDescent="0.25">
      <c r="F81" s="435"/>
    </row>
    <row r="82" spans="6:6" x14ac:dyDescent="0.25">
      <c r="F82" s="435"/>
    </row>
    <row r="83" spans="6:6" x14ac:dyDescent="0.25">
      <c r="F83" s="435"/>
    </row>
    <row r="84" spans="6:6" x14ac:dyDescent="0.25">
      <c r="F84" s="435"/>
    </row>
    <row r="85" spans="6:6" x14ac:dyDescent="0.25">
      <c r="F85" s="435"/>
    </row>
    <row r="86" spans="6:6" x14ac:dyDescent="0.25">
      <c r="F86" s="435"/>
    </row>
    <row r="87" spans="6:6" x14ac:dyDescent="0.25">
      <c r="F87" s="435"/>
    </row>
    <row r="88" spans="6:6" x14ac:dyDescent="0.25">
      <c r="F88" s="435"/>
    </row>
    <row r="89" spans="6:6" x14ac:dyDescent="0.25">
      <c r="F89" s="435"/>
    </row>
    <row r="90" spans="6:6" x14ac:dyDescent="0.25">
      <c r="F90" s="435"/>
    </row>
    <row r="91" spans="6:6" x14ac:dyDescent="0.25">
      <c r="F91" s="435"/>
    </row>
  </sheetData>
  <mergeCells count="21">
    <mergeCell ref="U5:U7"/>
    <mergeCell ref="R5:R7"/>
    <mergeCell ref="F5:F7"/>
    <mergeCell ref="T5:T7"/>
    <mergeCell ref="S5:S7"/>
    <mergeCell ref="H6:I6"/>
    <mergeCell ref="L6:M6"/>
    <mergeCell ref="N6:O6"/>
    <mergeCell ref="P5:Q6"/>
    <mergeCell ref="C5:C7"/>
    <mergeCell ref="J6:K6"/>
    <mergeCell ref="E5:E7"/>
    <mergeCell ref="G5:G7"/>
    <mergeCell ref="H5:O5"/>
    <mergeCell ref="D5:D7"/>
    <mergeCell ref="A5:A7"/>
    <mergeCell ref="B5:B7"/>
    <mergeCell ref="B19:B27"/>
    <mergeCell ref="B9:B18"/>
    <mergeCell ref="A9:A18"/>
    <mergeCell ref="A19:A27"/>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zoomScaleNormal="10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44" customWidth="1"/>
    <col min="2" max="2" width="48.140625" style="236" customWidth="1"/>
    <col min="3" max="4" width="32.42578125" style="236" customWidth="1"/>
    <col min="5" max="5" width="32.7109375" style="236" customWidth="1"/>
    <col min="6" max="6" width="27.42578125" style="245" customWidth="1"/>
    <col min="7" max="7" width="36.42578125" style="236" customWidth="1"/>
    <col min="8" max="8" width="15.28515625" style="236" customWidth="1"/>
    <col min="9" max="9" width="15.85546875" style="236" customWidth="1"/>
    <col min="10" max="10" width="15.28515625" style="236" customWidth="1"/>
    <col min="11" max="11" width="15.42578125" style="236" customWidth="1"/>
    <col min="12" max="12" width="15.28515625" style="236" customWidth="1"/>
    <col min="13" max="13" width="14.85546875" style="236" customWidth="1"/>
    <col min="14" max="14" width="15.28515625" style="236" customWidth="1"/>
    <col min="15" max="15" width="17.5703125" style="236" customWidth="1"/>
    <col min="16" max="16" width="15.28515625" style="362" customWidth="1"/>
    <col min="17" max="17" width="16.28515625" style="362" bestFit="1" customWidth="1"/>
    <col min="18" max="20" width="14.28515625" style="236" customWidth="1"/>
    <col min="21" max="21" width="15.7109375" style="236" customWidth="1"/>
    <col min="22" max="16384" width="12.5703125" style="236"/>
  </cols>
  <sheetData>
    <row r="1" spans="1:28" s="228" customFormat="1" ht="18.75" x14ac:dyDescent="0.25">
      <c r="B1" s="272"/>
      <c r="C1" s="272"/>
      <c r="D1" s="272"/>
      <c r="E1" s="272"/>
      <c r="F1" s="272"/>
      <c r="G1" s="272"/>
      <c r="H1" s="272" t="s">
        <v>1468</v>
      </c>
      <c r="I1" s="272"/>
      <c r="L1" s="475" t="s">
        <v>1469</v>
      </c>
      <c r="M1" s="475" t="s">
        <v>1470</v>
      </c>
      <c r="N1" s="475" t="s">
        <v>1471</v>
      </c>
      <c r="O1" s="475" t="s">
        <v>1472</v>
      </c>
      <c r="P1" s="475" t="s">
        <v>1473</v>
      </c>
      <c r="Q1" s="475" t="s">
        <v>1474</v>
      </c>
      <c r="R1" s="475" t="s">
        <v>1475</v>
      </c>
      <c r="S1" s="475" t="s">
        <v>1476</v>
      </c>
      <c r="T1" s="475" t="s">
        <v>1477</v>
      </c>
      <c r="U1" s="475" t="s">
        <v>1478</v>
      </c>
      <c r="V1" s="475" t="s">
        <v>1479</v>
      </c>
      <c r="W1" s="475" t="s">
        <v>1480</v>
      </c>
      <c r="X1" s="475" t="s">
        <v>1481</v>
      </c>
      <c r="Y1" s="475" t="s">
        <v>1482</v>
      </c>
      <c r="Z1" s="475" t="s">
        <v>1483</v>
      </c>
      <c r="AA1" s="475" t="s">
        <v>1484</v>
      </c>
      <c r="AB1" s="475" t="s">
        <v>1485</v>
      </c>
    </row>
    <row r="2" spans="1:28" s="228" customFormat="1" ht="18.75" x14ac:dyDescent="0.25">
      <c r="A2" s="294" t="s">
        <v>1444</v>
      </c>
      <c r="B2" s="272"/>
      <c r="C2" s="272"/>
      <c r="D2" s="272"/>
      <c r="E2" s="272"/>
      <c r="F2" s="272"/>
      <c r="G2" s="272"/>
      <c r="H2" s="272"/>
      <c r="I2" s="272"/>
      <c r="J2" s="272"/>
      <c r="K2" s="272"/>
      <c r="L2" s="272"/>
      <c r="M2" s="272"/>
      <c r="N2" s="272"/>
      <c r="O2" s="272"/>
      <c r="P2" s="356"/>
      <c r="Q2" s="356"/>
      <c r="R2" s="272"/>
      <c r="S2" s="272"/>
      <c r="T2" s="272"/>
      <c r="U2" s="272"/>
    </row>
    <row r="3" spans="1:28" s="228" customFormat="1" ht="21" customHeight="1" x14ac:dyDescent="0.25">
      <c r="A3" s="229" t="s">
        <v>1486</v>
      </c>
      <c r="B3" s="230"/>
      <c r="C3" s="230"/>
      <c r="D3" s="230"/>
      <c r="E3" s="230"/>
      <c r="F3" s="231"/>
      <c r="G3" s="230"/>
      <c r="H3" s="230"/>
      <c r="I3" s="230"/>
      <c r="J3" s="230"/>
      <c r="K3" s="230"/>
      <c r="L3" s="230"/>
      <c r="M3" s="230"/>
      <c r="N3" s="230"/>
      <c r="O3" s="230"/>
      <c r="P3" s="357"/>
      <c r="Q3" s="357"/>
      <c r="R3" s="230"/>
      <c r="S3" s="230"/>
      <c r="T3" s="230"/>
      <c r="U3" s="230"/>
    </row>
    <row r="4" spans="1:28" s="66" customFormat="1" ht="23.2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1455</v>
      </c>
      <c r="S4" s="605" t="s">
        <v>1456</v>
      </c>
      <c r="T4" s="605" t="s">
        <v>1457</v>
      </c>
      <c r="U4" s="621" t="s">
        <v>1458</v>
      </c>
    </row>
    <row r="5" spans="1:28" s="66" customFormat="1"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22"/>
    </row>
    <row r="6" spans="1:28" s="66" customFormat="1" ht="24" customHeight="1"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23"/>
    </row>
    <row r="7" spans="1:28" s="66" customFormat="1" ht="15.75" x14ac:dyDescent="0.25">
      <c r="A7" s="416"/>
      <c r="B7" s="417"/>
      <c r="C7" s="418"/>
      <c r="D7" s="418"/>
      <c r="E7" s="418"/>
      <c r="F7" s="419"/>
      <c r="G7" s="418"/>
      <c r="H7" s="420"/>
      <c r="I7" s="420"/>
      <c r="J7" s="420"/>
      <c r="K7" s="420"/>
      <c r="L7" s="420"/>
      <c r="M7" s="420"/>
      <c r="N7" s="420"/>
      <c r="O7" s="420"/>
      <c r="P7" s="420"/>
      <c r="Q7" s="420"/>
      <c r="R7" s="421"/>
      <c r="S7" s="421"/>
      <c r="T7" s="421"/>
      <c r="U7" s="422"/>
    </row>
    <row r="8" spans="1:28" ht="15.75" x14ac:dyDescent="0.25">
      <c r="A8" s="628" t="s">
        <v>1487</v>
      </c>
      <c r="B8" s="628" t="s">
        <v>1488</v>
      </c>
      <c r="C8" s="290"/>
      <c r="D8" s="290"/>
      <c r="E8" s="290"/>
      <c r="F8" s="290"/>
      <c r="G8" s="290"/>
      <c r="H8" s="233"/>
      <c r="I8" s="233"/>
      <c r="J8" s="234"/>
      <c r="K8" s="235"/>
      <c r="L8" s="233"/>
      <c r="M8" s="219"/>
      <c r="N8" s="234"/>
      <c r="O8" s="219"/>
      <c r="P8" s="358">
        <f>H8+J8+L8+N8</f>
        <v>0</v>
      </c>
      <c r="Q8" s="359">
        <f>I8+K8+M8+O8</f>
        <v>0</v>
      </c>
      <c r="R8" s="233"/>
      <c r="S8" s="233"/>
      <c r="T8" s="233"/>
      <c r="U8" s="290"/>
    </row>
    <row r="9" spans="1:28" ht="15.75" x14ac:dyDescent="0.25">
      <c r="A9" s="629"/>
      <c r="B9" s="629"/>
      <c r="C9" s="290"/>
      <c r="D9" s="290"/>
      <c r="E9" s="290"/>
      <c r="F9" s="290"/>
      <c r="G9" s="290"/>
      <c r="H9" s="233"/>
      <c r="I9" s="233"/>
      <c r="J9" s="234"/>
      <c r="K9" s="235"/>
      <c r="L9" s="233"/>
      <c r="M9" s="219"/>
      <c r="N9" s="234"/>
      <c r="O9" s="219"/>
      <c r="P9" s="358">
        <f t="shared" ref="P9:P46" si="0">H9+J9+L9+N9</f>
        <v>0</v>
      </c>
      <c r="Q9" s="359">
        <f t="shared" ref="Q9:Q46" si="1">I9+K9+M9+O9</f>
        <v>0</v>
      </c>
      <c r="R9" s="233"/>
      <c r="S9" s="233"/>
      <c r="T9" s="233"/>
      <c r="U9" s="290"/>
    </row>
    <row r="10" spans="1:28" ht="15.75" x14ac:dyDescent="0.25">
      <c r="A10" s="629"/>
      <c r="B10" s="629"/>
      <c r="C10" s="290"/>
      <c r="D10" s="290"/>
      <c r="E10" s="290"/>
      <c r="F10" s="290"/>
      <c r="G10" s="290"/>
      <c r="H10" s="233"/>
      <c r="I10" s="233"/>
      <c r="J10" s="234"/>
      <c r="K10" s="235"/>
      <c r="L10" s="233"/>
      <c r="M10" s="219"/>
      <c r="N10" s="234"/>
      <c r="O10" s="219"/>
      <c r="P10" s="358">
        <f t="shared" si="0"/>
        <v>0</v>
      </c>
      <c r="Q10" s="359">
        <f t="shared" si="1"/>
        <v>0</v>
      </c>
      <c r="R10" s="233"/>
      <c r="S10" s="233"/>
      <c r="T10" s="233"/>
      <c r="U10" s="290"/>
    </row>
    <row r="11" spans="1:28" ht="15.75" x14ac:dyDescent="0.25">
      <c r="A11" s="629"/>
      <c r="B11" s="629"/>
      <c r="C11" s="290"/>
      <c r="D11" s="290"/>
      <c r="E11" s="290"/>
      <c r="F11" s="290"/>
      <c r="G11" s="290"/>
      <c r="H11" s="233"/>
      <c r="I11" s="233"/>
      <c r="J11" s="234"/>
      <c r="K11" s="235"/>
      <c r="L11" s="233"/>
      <c r="M11" s="219"/>
      <c r="N11" s="234"/>
      <c r="O11" s="219"/>
      <c r="P11" s="358">
        <f t="shared" si="0"/>
        <v>0</v>
      </c>
      <c r="Q11" s="359">
        <f t="shared" si="1"/>
        <v>0</v>
      </c>
      <c r="R11" s="233"/>
      <c r="S11" s="233"/>
      <c r="T11" s="233"/>
      <c r="U11" s="290"/>
    </row>
    <row r="12" spans="1:28" ht="15.75" x14ac:dyDescent="0.25">
      <c r="A12" s="629"/>
      <c r="B12" s="629"/>
      <c r="C12" s="290"/>
      <c r="D12" s="290"/>
      <c r="E12" s="290"/>
      <c r="F12" s="290"/>
      <c r="G12" s="290"/>
      <c r="H12" s="233"/>
      <c r="I12" s="233"/>
      <c r="J12" s="234"/>
      <c r="K12" s="235"/>
      <c r="L12" s="233"/>
      <c r="M12" s="219"/>
      <c r="N12" s="234"/>
      <c r="O12" s="219"/>
      <c r="P12" s="358">
        <f t="shared" si="0"/>
        <v>0</v>
      </c>
      <c r="Q12" s="359">
        <f t="shared" si="1"/>
        <v>0</v>
      </c>
      <c r="R12" s="233"/>
      <c r="S12" s="233"/>
      <c r="T12" s="233"/>
      <c r="U12" s="290"/>
    </row>
    <row r="13" spans="1:28" ht="15.75" x14ac:dyDescent="0.25">
      <c r="A13" s="629"/>
      <c r="B13" s="630"/>
      <c r="C13" s="290"/>
      <c r="D13" s="290"/>
      <c r="E13" s="290"/>
      <c r="F13" s="290"/>
      <c r="G13" s="290"/>
      <c r="H13" s="233"/>
      <c r="I13" s="233"/>
      <c r="J13" s="234"/>
      <c r="K13" s="235"/>
      <c r="L13" s="233"/>
      <c r="M13" s="219"/>
      <c r="N13" s="234"/>
      <c r="O13" s="219"/>
      <c r="P13" s="358">
        <f t="shared" si="0"/>
        <v>0</v>
      </c>
      <c r="Q13" s="359">
        <f t="shared" si="1"/>
        <v>0</v>
      </c>
      <c r="R13" s="233"/>
      <c r="S13" s="233"/>
      <c r="T13" s="233"/>
      <c r="U13" s="290"/>
    </row>
    <row r="14" spans="1:28" ht="15.75" x14ac:dyDescent="0.25">
      <c r="A14" s="629"/>
      <c r="B14" s="628" t="s">
        <v>1489</v>
      </c>
      <c r="C14" s="290"/>
      <c r="D14" s="290"/>
      <c r="E14" s="290"/>
      <c r="F14" s="290"/>
      <c r="G14" s="290"/>
      <c r="H14" s="233"/>
      <c r="I14" s="233"/>
      <c r="J14" s="234"/>
      <c r="K14" s="235"/>
      <c r="L14" s="233"/>
      <c r="M14" s="219"/>
      <c r="N14" s="234"/>
      <c r="O14" s="219"/>
      <c r="P14" s="358">
        <f t="shared" si="0"/>
        <v>0</v>
      </c>
      <c r="Q14" s="359">
        <f t="shared" si="1"/>
        <v>0</v>
      </c>
      <c r="R14" s="233"/>
      <c r="S14" s="233"/>
      <c r="T14" s="233"/>
      <c r="U14" s="290"/>
    </row>
    <row r="15" spans="1:28" ht="15.75" x14ac:dyDescent="0.25">
      <c r="A15" s="629"/>
      <c r="B15" s="629"/>
      <c r="C15" s="290"/>
      <c r="D15" s="290"/>
      <c r="E15" s="290"/>
      <c r="F15" s="290"/>
      <c r="G15" s="290"/>
      <c r="H15" s="233"/>
      <c r="I15" s="233"/>
      <c r="J15" s="234"/>
      <c r="K15" s="235"/>
      <c r="L15" s="233"/>
      <c r="M15" s="219"/>
      <c r="N15" s="234"/>
      <c r="O15" s="219"/>
      <c r="P15" s="358">
        <f t="shared" si="0"/>
        <v>0</v>
      </c>
      <c r="Q15" s="359">
        <f t="shared" si="1"/>
        <v>0</v>
      </c>
      <c r="R15" s="233"/>
      <c r="S15" s="233"/>
      <c r="T15" s="233"/>
      <c r="U15" s="290"/>
    </row>
    <row r="16" spans="1:28" ht="15.75" x14ac:dyDescent="0.25">
      <c r="A16" s="629"/>
      <c r="B16" s="629"/>
      <c r="C16" s="290"/>
      <c r="D16" s="290"/>
      <c r="E16" s="290"/>
      <c r="F16" s="290"/>
      <c r="G16" s="290"/>
      <c r="H16" s="233"/>
      <c r="I16" s="233"/>
      <c r="J16" s="234"/>
      <c r="K16" s="235"/>
      <c r="L16" s="233"/>
      <c r="M16" s="219"/>
      <c r="N16" s="234"/>
      <c r="O16" s="219"/>
      <c r="P16" s="358">
        <f t="shared" si="0"/>
        <v>0</v>
      </c>
      <c r="Q16" s="359">
        <f t="shared" si="1"/>
        <v>0</v>
      </c>
      <c r="R16" s="233"/>
      <c r="S16" s="233"/>
      <c r="T16" s="233"/>
      <c r="U16" s="290"/>
    </row>
    <row r="17" spans="1:21" ht="15.75" x14ac:dyDescent="0.25">
      <c r="A17" s="629"/>
      <c r="B17" s="629"/>
      <c r="C17" s="290"/>
      <c r="D17" s="290"/>
      <c r="E17" s="290"/>
      <c r="F17" s="290"/>
      <c r="G17" s="327"/>
      <c r="H17" s="233"/>
      <c r="I17" s="233"/>
      <c r="J17" s="233"/>
      <c r="K17" s="233"/>
      <c r="L17" s="233"/>
      <c r="M17" s="219"/>
      <c r="N17" s="233"/>
      <c r="O17" s="219"/>
      <c r="P17" s="358">
        <f t="shared" si="0"/>
        <v>0</v>
      </c>
      <c r="Q17" s="359">
        <f t="shared" si="1"/>
        <v>0</v>
      </c>
      <c r="R17" s="238"/>
      <c r="S17" s="238"/>
      <c r="T17" s="238"/>
      <c r="U17" s="290"/>
    </row>
    <row r="18" spans="1:21" ht="15.75" x14ac:dyDescent="0.25">
      <c r="A18" s="629"/>
      <c r="B18" s="629"/>
      <c r="C18" s="290"/>
      <c r="D18" s="290"/>
      <c r="E18" s="290"/>
      <c r="F18" s="290"/>
      <c r="G18" s="327"/>
      <c r="H18" s="233"/>
      <c r="I18" s="233"/>
      <c r="J18" s="233"/>
      <c r="K18" s="233"/>
      <c r="L18" s="233"/>
      <c r="M18" s="219"/>
      <c r="N18" s="233"/>
      <c r="O18" s="219"/>
      <c r="P18" s="358">
        <f t="shared" si="0"/>
        <v>0</v>
      </c>
      <c r="Q18" s="359">
        <f t="shared" si="1"/>
        <v>0</v>
      </c>
      <c r="R18" s="238"/>
      <c r="S18" s="238"/>
      <c r="T18" s="238"/>
      <c r="U18" s="290"/>
    </row>
    <row r="19" spans="1:21" ht="15.75" x14ac:dyDescent="0.25">
      <c r="A19" s="629"/>
      <c r="B19" s="630"/>
      <c r="C19" s="290"/>
      <c r="D19" s="290"/>
      <c r="E19" s="290"/>
      <c r="F19" s="290"/>
      <c r="G19" s="290"/>
      <c r="H19" s="233"/>
      <c r="I19" s="328"/>
      <c r="J19" s="233"/>
      <c r="K19" s="328"/>
      <c r="L19" s="233"/>
      <c r="M19" s="219"/>
      <c r="N19" s="233"/>
      <c r="O19" s="219"/>
      <c r="P19" s="358">
        <f t="shared" si="0"/>
        <v>0</v>
      </c>
      <c r="Q19" s="359">
        <f t="shared" si="1"/>
        <v>0</v>
      </c>
      <c r="R19" s="233"/>
      <c r="S19" s="233"/>
      <c r="T19" s="233"/>
      <c r="U19" s="290"/>
    </row>
    <row r="20" spans="1:21" ht="15.75" x14ac:dyDescent="0.25">
      <c r="A20" s="629"/>
      <c r="B20" s="628" t="s">
        <v>1490</v>
      </c>
      <c r="C20" s="290"/>
      <c r="D20" s="290"/>
      <c r="E20" s="290"/>
      <c r="F20" s="290"/>
      <c r="G20" s="290"/>
      <c r="H20" s="233"/>
      <c r="I20" s="328"/>
      <c r="J20" s="233"/>
      <c r="K20" s="328"/>
      <c r="L20" s="233"/>
      <c r="M20" s="219"/>
      <c r="N20" s="233"/>
      <c r="O20" s="219"/>
      <c r="P20" s="358">
        <f t="shared" si="0"/>
        <v>0</v>
      </c>
      <c r="Q20" s="359">
        <f t="shared" si="1"/>
        <v>0</v>
      </c>
      <c r="R20" s="233"/>
      <c r="S20" s="233"/>
      <c r="T20" s="233"/>
      <c r="U20" s="290"/>
    </row>
    <row r="21" spans="1:21" ht="15.75" x14ac:dyDescent="0.25">
      <c r="A21" s="629"/>
      <c r="B21" s="629"/>
      <c r="C21" s="290"/>
      <c r="D21" s="290"/>
      <c r="E21" s="290"/>
      <c r="F21" s="290"/>
      <c r="G21" s="233"/>
      <c r="H21" s="234"/>
      <c r="I21" s="233"/>
      <c r="J21" s="234"/>
      <c r="K21" s="233"/>
      <c r="L21" s="234"/>
      <c r="M21" s="219"/>
      <c r="N21" s="234"/>
      <c r="O21" s="219"/>
      <c r="P21" s="358">
        <f t="shared" si="0"/>
        <v>0</v>
      </c>
      <c r="Q21" s="359">
        <f t="shared" si="1"/>
        <v>0</v>
      </c>
      <c r="R21" s="233"/>
      <c r="S21" s="233"/>
      <c r="T21" s="233"/>
      <c r="U21" s="233"/>
    </row>
    <row r="22" spans="1:21" ht="15.75" x14ac:dyDescent="0.25">
      <c r="A22" s="629"/>
      <c r="B22" s="629"/>
      <c r="C22" s="290"/>
      <c r="D22" s="290"/>
      <c r="E22" s="290"/>
      <c r="F22" s="290"/>
      <c r="G22" s="233"/>
      <c r="H22" s="234"/>
      <c r="I22" s="233"/>
      <c r="J22" s="234"/>
      <c r="K22" s="233"/>
      <c r="L22" s="234"/>
      <c r="M22" s="219"/>
      <c r="N22" s="234"/>
      <c r="O22" s="219"/>
      <c r="P22" s="358">
        <f t="shared" si="0"/>
        <v>0</v>
      </c>
      <c r="Q22" s="359">
        <f t="shared" si="1"/>
        <v>0</v>
      </c>
      <c r="R22" s="233"/>
      <c r="S22" s="233"/>
      <c r="T22" s="233"/>
      <c r="U22" s="233"/>
    </row>
    <row r="23" spans="1:21" ht="15.75" x14ac:dyDescent="0.25">
      <c r="A23" s="629"/>
      <c r="B23" s="629"/>
      <c r="C23" s="290"/>
      <c r="D23" s="290"/>
      <c r="E23" s="290"/>
      <c r="F23" s="290"/>
      <c r="G23" s="233"/>
      <c r="H23" s="234"/>
      <c r="I23" s="233"/>
      <c r="J23" s="234"/>
      <c r="K23" s="233"/>
      <c r="L23" s="234"/>
      <c r="M23" s="219"/>
      <c r="N23" s="234"/>
      <c r="O23" s="219"/>
      <c r="P23" s="358">
        <f t="shared" si="0"/>
        <v>0</v>
      </c>
      <c r="Q23" s="359">
        <f t="shared" si="1"/>
        <v>0</v>
      </c>
      <c r="R23" s="233"/>
      <c r="S23" s="233"/>
      <c r="T23" s="233"/>
      <c r="U23" s="233"/>
    </row>
    <row r="24" spans="1:21" ht="15.75" x14ac:dyDescent="0.25">
      <c r="A24" s="629"/>
      <c r="B24" s="629"/>
      <c r="C24" s="290"/>
      <c r="D24" s="290"/>
      <c r="E24" s="290"/>
      <c r="F24" s="290"/>
      <c r="G24" s="233"/>
      <c r="H24" s="234"/>
      <c r="I24" s="233"/>
      <c r="J24" s="234"/>
      <c r="K24" s="233"/>
      <c r="L24" s="234"/>
      <c r="M24" s="219"/>
      <c r="N24" s="234"/>
      <c r="O24" s="219"/>
      <c r="P24" s="358">
        <f t="shared" si="0"/>
        <v>0</v>
      </c>
      <c r="Q24" s="359">
        <f t="shared" si="1"/>
        <v>0</v>
      </c>
      <c r="R24" s="233"/>
      <c r="S24" s="233"/>
      <c r="T24" s="233"/>
      <c r="U24" s="233"/>
    </row>
    <row r="25" spans="1:21" ht="15.75" x14ac:dyDescent="0.25">
      <c r="A25" s="629"/>
      <c r="B25" s="629"/>
      <c r="C25" s="290"/>
      <c r="D25" s="290"/>
      <c r="E25" s="290"/>
      <c r="F25" s="290"/>
      <c r="G25" s="233"/>
      <c r="H25" s="234"/>
      <c r="I25" s="233"/>
      <c r="J25" s="234"/>
      <c r="K25" s="233"/>
      <c r="L25" s="234"/>
      <c r="M25" s="219"/>
      <c r="N25" s="234"/>
      <c r="O25" s="219"/>
      <c r="P25" s="358">
        <f t="shared" si="0"/>
        <v>0</v>
      </c>
      <c r="Q25" s="359">
        <f t="shared" si="1"/>
        <v>0</v>
      </c>
      <c r="R25" s="233"/>
      <c r="S25" s="233"/>
      <c r="T25" s="233"/>
      <c r="U25" s="233"/>
    </row>
    <row r="26" spans="1:21" ht="15.75" x14ac:dyDescent="0.25">
      <c r="A26" s="629"/>
      <c r="B26" s="629"/>
      <c r="C26" s="232"/>
      <c r="D26" s="232"/>
      <c r="E26" s="290"/>
      <c r="F26" s="290"/>
      <c r="G26" s="290"/>
      <c r="H26" s="234"/>
      <c r="I26" s="237"/>
      <c r="J26" s="234"/>
      <c r="K26" s="237"/>
      <c r="L26" s="234"/>
      <c r="M26" s="219"/>
      <c r="N26" s="234"/>
      <c r="O26" s="219"/>
      <c r="P26" s="358">
        <f t="shared" si="0"/>
        <v>0</v>
      </c>
      <c r="Q26" s="359">
        <f t="shared" si="1"/>
        <v>0</v>
      </c>
      <c r="R26" s="233"/>
      <c r="S26" s="233"/>
      <c r="T26" s="233"/>
      <c r="U26" s="290"/>
    </row>
    <row r="27" spans="1:21" ht="15.75" x14ac:dyDescent="0.25">
      <c r="A27" s="629"/>
      <c r="B27" s="630"/>
      <c r="C27" s="232"/>
      <c r="D27" s="232"/>
      <c r="E27" s="290"/>
      <c r="F27" s="290"/>
      <c r="G27" s="261"/>
      <c r="H27" s="234"/>
      <c r="I27" s="233"/>
      <c r="J27" s="234"/>
      <c r="K27" s="233"/>
      <c r="L27" s="234"/>
      <c r="M27" s="219"/>
      <c r="N27" s="234"/>
      <c r="O27" s="219"/>
      <c r="P27" s="358">
        <f t="shared" si="0"/>
        <v>0</v>
      </c>
      <c r="Q27" s="359">
        <f t="shared" si="1"/>
        <v>0</v>
      </c>
      <c r="R27" s="233"/>
      <c r="S27" s="233"/>
      <c r="T27" s="233"/>
      <c r="U27" s="290"/>
    </row>
    <row r="28" spans="1:21" ht="15.75" customHeight="1" x14ac:dyDescent="0.25">
      <c r="A28" s="629"/>
      <c r="B28" s="631" t="s">
        <v>1491</v>
      </c>
      <c r="C28" s="232"/>
      <c r="D28" s="232"/>
      <c r="E28" s="290"/>
      <c r="F28" s="290"/>
      <c r="G28" s="290"/>
      <c r="H28" s="233"/>
      <c r="I28" s="233"/>
      <c r="J28" s="194"/>
      <c r="K28" s="233"/>
      <c r="L28" s="233"/>
      <c r="M28" s="219"/>
      <c r="N28" s="233"/>
      <c r="O28" s="219"/>
      <c r="P28" s="358">
        <f t="shared" si="0"/>
        <v>0</v>
      </c>
      <c r="Q28" s="359">
        <f t="shared" si="1"/>
        <v>0</v>
      </c>
      <c r="R28" s="233"/>
      <c r="S28" s="233"/>
      <c r="T28" s="233"/>
      <c r="U28" s="290"/>
    </row>
    <row r="29" spans="1:21" ht="15.75" x14ac:dyDescent="0.25">
      <c r="A29" s="629"/>
      <c r="B29" s="631"/>
      <c r="C29" s="232"/>
      <c r="D29" s="232"/>
      <c r="E29" s="290"/>
      <c r="F29" s="290"/>
      <c r="G29" s="290"/>
      <c r="H29" s="233"/>
      <c r="I29" s="233"/>
      <c r="J29" s="194"/>
      <c r="K29" s="233"/>
      <c r="L29" s="233"/>
      <c r="M29" s="219"/>
      <c r="N29" s="233"/>
      <c r="O29" s="219"/>
      <c r="P29" s="358">
        <f t="shared" si="0"/>
        <v>0</v>
      </c>
      <c r="Q29" s="359">
        <f t="shared" si="1"/>
        <v>0</v>
      </c>
      <c r="R29" s="233"/>
      <c r="S29" s="233"/>
      <c r="T29" s="233"/>
      <c r="U29" s="290"/>
    </row>
    <row r="30" spans="1:21" ht="15.75" x14ac:dyDescent="0.25">
      <c r="A30" s="629"/>
      <c r="B30" s="631"/>
      <c r="C30" s="232"/>
      <c r="D30" s="232"/>
      <c r="E30" s="290"/>
      <c r="F30" s="290"/>
      <c r="G30" s="290"/>
      <c r="H30" s="233"/>
      <c r="I30" s="233"/>
      <c r="J30" s="194"/>
      <c r="K30" s="233"/>
      <c r="L30" s="233"/>
      <c r="M30" s="219"/>
      <c r="N30" s="233"/>
      <c r="O30" s="219"/>
      <c r="P30" s="358">
        <f t="shared" si="0"/>
        <v>0</v>
      </c>
      <c r="Q30" s="359">
        <f t="shared" si="1"/>
        <v>0</v>
      </c>
      <c r="R30" s="233"/>
      <c r="S30" s="233"/>
      <c r="T30" s="233"/>
      <c r="U30" s="290"/>
    </row>
    <row r="31" spans="1:21" ht="15.75" x14ac:dyDescent="0.25">
      <c r="A31" s="629"/>
      <c r="B31" s="631"/>
      <c r="C31" s="232"/>
      <c r="D31" s="232"/>
      <c r="E31" s="290"/>
      <c r="F31" s="290"/>
      <c r="G31" s="290"/>
      <c r="H31" s="233"/>
      <c r="I31" s="233"/>
      <c r="J31" s="194"/>
      <c r="K31" s="233"/>
      <c r="L31" s="233"/>
      <c r="M31" s="219"/>
      <c r="N31" s="233"/>
      <c r="O31" s="219"/>
      <c r="P31" s="358"/>
      <c r="Q31" s="359"/>
      <c r="R31" s="233"/>
      <c r="S31" s="233"/>
      <c r="T31" s="233"/>
      <c r="U31" s="290"/>
    </row>
    <row r="32" spans="1:21" ht="15.75" x14ac:dyDescent="0.25">
      <c r="A32" s="629"/>
      <c r="B32" s="631"/>
      <c r="C32" s="232"/>
      <c r="D32" s="232"/>
      <c r="E32" s="290"/>
      <c r="F32" s="290"/>
      <c r="G32" s="290"/>
      <c r="H32" s="233"/>
      <c r="I32" s="233"/>
      <c r="J32" s="194"/>
      <c r="K32" s="233"/>
      <c r="L32" s="233"/>
      <c r="M32" s="219"/>
      <c r="N32" s="233"/>
      <c r="O32" s="219"/>
      <c r="P32" s="358"/>
      <c r="Q32" s="359"/>
      <c r="R32" s="233"/>
      <c r="S32" s="233"/>
      <c r="T32" s="233"/>
      <c r="U32" s="290"/>
    </row>
    <row r="33" spans="1:21" ht="15.75" x14ac:dyDescent="0.25">
      <c r="A33" s="629"/>
      <c r="B33" s="631"/>
      <c r="C33" s="232"/>
      <c r="D33" s="232"/>
      <c r="E33" s="290"/>
      <c r="F33" s="290"/>
      <c r="G33" s="290"/>
      <c r="H33" s="233"/>
      <c r="I33" s="233"/>
      <c r="J33" s="194"/>
      <c r="K33" s="233"/>
      <c r="L33" s="233"/>
      <c r="M33" s="219"/>
      <c r="N33" s="233"/>
      <c r="O33" s="219"/>
      <c r="P33" s="358">
        <f t="shared" si="0"/>
        <v>0</v>
      </c>
      <c r="Q33" s="359">
        <f t="shared" si="1"/>
        <v>0</v>
      </c>
      <c r="R33" s="233"/>
      <c r="S33" s="233"/>
      <c r="T33" s="233"/>
      <c r="U33" s="290"/>
    </row>
    <row r="34" spans="1:21" ht="15.75" x14ac:dyDescent="0.25">
      <c r="A34" s="629"/>
      <c r="B34" s="631"/>
      <c r="C34" s="232"/>
      <c r="D34" s="232"/>
      <c r="E34" s="290"/>
      <c r="F34" s="290"/>
      <c r="G34" s="290"/>
      <c r="H34" s="233"/>
      <c r="I34" s="233"/>
      <c r="J34" s="194"/>
      <c r="K34" s="233"/>
      <c r="L34" s="233"/>
      <c r="M34" s="219"/>
      <c r="N34" s="233"/>
      <c r="O34" s="219"/>
      <c r="P34" s="358">
        <f t="shared" si="0"/>
        <v>0</v>
      </c>
      <c r="Q34" s="359">
        <f t="shared" si="1"/>
        <v>0</v>
      </c>
      <c r="R34" s="233"/>
      <c r="S34" s="233"/>
      <c r="T34" s="233"/>
      <c r="U34" s="290"/>
    </row>
    <row r="35" spans="1:21" ht="15.75" x14ac:dyDescent="0.25">
      <c r="A35" s="629"/>
      <c r="B35" s="631"/>
      <c r="C35" s="232"/>
      <c r="D35" s="232"/>
      <c r="E35" s="290"/>
      <c r="F35" s="290"/>
      <c r="G35" s="290"/>
      <c r="H35" s="233"/>
      <c r="I35" s="233"/>
      <c r="J35" s="194"/>
      <c r="K35" s="233"/>
      <c r="L35" s="233"/>
      <c r="M35" s="219"/>
      <c r="N35" s="233"/>
      <c r="O35" s="219"/>
      <c r="P35" s="358">
        <f t="shared" si="0"/>
        <v>0</v>
      </c>
      <c r="Q35" s="359">
        <f t="shared" si="1"/>
        <v>0</v>
      </c>
      <c r="R35" s="233"/>
      <c r="S35" s="233"/>
      <c r="T35" s="233"/>
      <c r="U35" s="290"/>
    </row>
    <row r="36" spans="1:21" ht="15.75" x14ac:dyDescent="0.25">
      <c r="A36" s="629"/>
      <c r="B36" s="631"/>
      <c r="C36" s="232"/>
      <c r="D36" s="232"/>
      <c r="E36" s="290"/>
      <c r="F36" s="290"/>
      <c r="G36" s="290"/>
      <c r="H36" s="233"/>
      <c r="I36" s="233"/>
      <c r="J36" s="194"/>
      <c r="K36" s="233"/>
      <c r="L36" s="233"/>
      <c r="M36" s="219"/>
      <c r="N36" s="233"/>
      <c r="O36" s="219"/>
      <c r="P36" s="358">
        <f t="shared" si="0"/>
        <v>0</v>
      </c>
      <c r="Q36" s="359">
        <f t="shared" si="1"/>
        <v>0</v>
      </c>
      <c r="R36" s="233"/>
      <c r="S36" s="233"/>
      <c r="T36" s="233"/>
      <c r="U36" s="290"/>
    </row>
    <row r="37" spans="1:21" ht="15.75" x14ac:dyDescent="0.25">
      <c r="A37" s="629"/>
      <c r="B37" s="631"/>
      <c r="C37" s="232"/>
      <c r="D37" s="232"/>
      <c r="E37" s="290"/>
      <c r="F37" s="290"/>
      <c r="G37" s="290"/>
      <c r="H37" s="233"/>
      <c r="I37" s="233"/>
      <c r="J37" s="194"/>
      <c r="K37" s="233"/>
      <c r="L37" s="233"/>
      <c r="M37" s="219"/>
      <c r="N37" s="233"/>
      <c r="O37" s="219"/>
      <c r="P37" s="358">
        <f t="shared" si="0"/>
        <v>0</v>
      </c>
      <c r="Q37" s="359">
        <f t="shared" si="1"/>
        <v>0</v>
      </c>
      <c r="R37" s="233"/>
      <c r="S37" s="233"/>
      <c r="T37" s="233"/>
      <c r="U37" s="290"/>
    </row>
    <row r="38" spans="1:21" ht="15.75" x14ac:dyDescent="0.25">
      <c r="A38" s="629"/>
      <c r="B38" s="631"/>
      <c r="C38" s="232"/>
      <c r="D38" s="232"/>
      <c r="E38" s="290"/>
      <c r="F38" s="290"/>
      <c r="G38" s="290"/>
      <c r="H38" s="233"/>
      <c r="I38" s="233"/>
      <c r="J38" s="194"/>
      <c r="K38" s="233"/>
      <c r="L38" s="233"/>
      <c r="M38" s="219"/>
      <c r="N38" s="233"/>
      <c r="O38" s="219"/>
      <c r="P38" s="358">
        <f t="shared" si="0"/>
        <v>0</v>
      </c>
      <c r="Q38" s="359">
        <f t="shared" si="1"/>
        <v>0</v>
      </c>
      <c r="R38" s="233"/>
      <c r="S38" s="233"/>
      <c r="T38" s="233"/>
      <c r="U38" s="290"/>
    </row>
    <row r="39" spans="1:21" ht="15.75" x14ac:dyDescent="0.25">
      <c r="A39" s="629"/>
      <c r="B39" s="631" t="s">
        <v>1492</v>
      </c>
      <c r="C39" s="232"/>
      <c r="D39" s="232"/>
      <c r="E39" s="290"/>
      <c r="F39" s="290"/>
      <c r="G39" s="290"/>
      <c r="H39" s="233"/>
      <c r="I39" s="233"/>
      <c r="J39" s="194"/>
      <c r="K39" s="233"/>
      <c r="L39" s="233"/>
      <c r="M39" s="219"/>
      <c r="N39" s="233"/>
      <c r="O39" s="219"/>
      <c r="P39" s="358">
        <f t="shared" si="0"/>
        <v>0</v>
      </c>
      <c r="Q39" s="359">
        <f t="shared" si="1"/>
        <v>0</v>
      </c>
      <c r="R39" s="233"/>
      <c r="S39" s="233"/>
      <c r="T39" s="233"/>
      <c r="U39" s="290"/>
    </row>
    <row r="40" spans="1:21" ht="15.75" x14ac:dyDescent="0.25">
      <c r="A40" s="629"/>
      <c r="B40" s="631"/>
      <c r="C40" s="290"/>
      <c r="D40" s="290"/>
      <c r="E40" s="290"/>
      <c r="F40" s="290"/>
      <c r="G40" s="290"/>
      <c r="H40" s="233"/>
      <c r="I40" s="233"/>
      <c r="J40" s="194"/>
      <c r="K40" s="233"/>
      <c r="L40" s="233"/>
      <c r="M40" s="219"/>
      <c r="N40" s="233"/>
      <c r="O40" s="219"/>
      <c r="P40" s="358">
        <f t="shared" si="0"/>
        <v>0</v>
      </c>
      <c r="Q40" s="359">
        <f t="shared" si="1"/>
        <v>0</v>
      </c>
      <c r="R40" s="233"/>
      <c r="S40" s="233"/>
      <c r="T40" s="233"/>
      <c r="U40" s="290"/>
    </row>
    <row r="41" spans="1:21" ht="15.75" x14ac:dyDescent="0.25">
      <c r="A41" s="629"/>
      <c r="B41" s="631"/>
      <c r="C41" s="290"/>
      <c r="D41" s="290"/>
      <c r="E41" s="290"/>
      <c r="F41" s="290"/>
      <c r="G41" s="290"/>
      <c r="H41" s="233"/>
      <c r="I41" s="233"/>
      <c r="J41" s="194"/>
      <c r="K41" s="233"/>
      <c r="L41" s="233"/>
      <c r="M41" s="219"/>
      <c r="N41" s="233"/>
      <c r="O41" s="219"/>
      <c r="P41" s="358">
        <f t="shared" si="0"/>
        <v>0</v>
      </c>
      <c r="Q41" s="359">
        <f t="shared" si="1"/>
        <v>0</v>
      </c>
      <c r="R41" s="233"/>
      <c r="S41" s="233"/>
      <c r="T41" s="233"/>
      <c r="U41" s="290"/>
    </row>
    <row r="42" spans="1:21" ht="15.75" x14ac:dyDescent="0.25">
      <c r="A42" s="629"/>
      <c r="B42" s="631"/>
      <c r="C42" s="290"/>
      <c r="D42" s="290"/>
      <c r="E42" s="290"/>
      <c r="F42" s="290"/>
      <c r="G42" s="290"/>
      <c r="H42" s="233"/>
      <c r="I42" s="233"/>
      <c r="J42" s="194"/>
      <c r="K42" s="233"/>
      <c r="L42" s="233"/>
      <c r="M42" s="219"/>
      <c r="N42" s="233"/>
      <c r="O42" s="219"/>
      <c r="P42" s="358">
        <f t="shared" si="0"/>
        <v>0</v>
      </c>
      <c r="Q42" s="359">
        <f t="shared" si="1"/>
        <v>0</v>
      </c>
      <c r="R42" s="233"/>
      <c r="S42" s="233"/>
      <c r="T42" s="233"/>
      <c r="U42" s="290"/>
    </row>
    <row r="43" spans="1:21" ht="15.75" x14ac:dyDescent="0.25">
      <c r="A43" s="629"/>
      <c r="B43" s="631"/>
      <c r="C43" s="290"/>
      <c r="D43" s="290"/>
      <c r="E43" s="290"/>
      <c r="F43" s="290"/>
      <c r="G43" s="290"/>
      <c r="H43" s="233"/>
      <c r="I43" s="233"/>
      <c r="J43" s="194"/>
      <c r="K43" s="233"/>
      <c r="L43" s="233"/>
      <c r="M43" s="219"/>
      <c r="N43" s="233"/>
      <c r="O43" s="219"/>
      <c r="P43" s="358">
        <f t="shared" si="0"/>
        <v>0</v>
      </c>
      <c r="Q43" s="359">
        <f t="shared" si="1"/>
        <v>0</v>
      </c>
      <c r="R43" s="233"/>
      <c r="S43" s="233"/>
      <c r="T43" s="233"/>
      <c r="U43" s="290"/>
    </row>
    <row r="44" spans="1:21" ht="15.75" x14ac:dyDescent="0.25">
      <c r="A44" s="629"/>
      <c r="B44" s="631"/>
      <c r="C44" s="290"/>
      <c r="D44" s="290"/>
      <c r="E44" s="290"/>
      <c r="F44" s="290"/>
      <c r="G44" s="290"/>
      <c r="H44" s="233"/>
      <c r="I44" s="233"/>
      <c r="J44" s="194"/>
      <c r="K44" s="233"/>
      <c r="L44" s="233"/>
      <c r="M44" s="219"/>
      <c r="N44" s="233"/>
      <c r="O44" s="219"/>
      <c r="P44" s="358">
        <f t="shared" si="0"/>
        <v>0</v>
      </c>
      <c r="Q44" s="359">
        <f t="shared" si="1"/>
        <v>0</v>
      </c>
      <c r="R44" s="233"/>
      <c r="S44" s="233"/>
      <c r="T44" s="233"/>
      <c r="U44" s="290"/>
    </row>
    <row r="45" spans="1:21" ht="15.75" x14ac:dyDescent="0.25">
      <c r="A45" s="629"/>
      <c r="B45" s="631"/>
      <c r="C45" s="290"/>
      <c r="D45" s="290"/>
      <c r="E45" s="290"/>
      <c r="F45" s="290"/>
      <c r="G45" s="290"/>
      <c r="H45" s="233"/>
      <c r="I45" s="233"/>
      <c r="J45" s="194"/>
      <c r="K45" s="233"/>
      <c r="L45" s="233"/>
      <c r="M45" s="219"/>
      <c r="N45" s="233"/>
      <c r="O45" s="219"/>
      <c r="P45" s="358">
        <f t="shared" si="0"/>
        <v>0</v>
      </c>
      <c r="Q45" s="359">
        <f t="shared" si="1"/>
        <v>0</v>
      </c>
      <c r="R45" s="233"/>
      <c r="S45" s="233"/>
      <c r="T45" s="233"/>
      <c r="U45" s="290"/>
    </row>
    <row r="46" spans="1:21" ht="15.75" x14ac:dyDescent="0.25">
      <c r="A46" s="629"/>
      <c r="B46" s="631"/>
      <c r="C46" s="290"/>
      <c r="D46" s="290"/>
      <c r="E46" s="290"/>
      <c r="F46" s="290"/>
      <c r="G46" s="290"/>
      <c r="H46" s="233"/>
      <c r="I46" s="233"/>
      <c r="J46" s="194"/>
      <c r="K46" s="233"/>
      <c r="L46" s="233"/>
      <c r="M46" s="219"/>
      <c r="N46" s="233"/>
      <c r="O46" s="219"/>
      <c r="P46" s="358">
        <f t="shared" si="0"/>
        <v>0</v>
      </c>
      <c r="Q46" s="359">
        <f t="shared" si="1"/>
        <v>0</v>
      </c>
      <c r="R46" s="233"/>
      <c r="S46" s="233"/>
      <c r="T46" s="233"/>
      <c r="U46" s="290"/>
    </row>
    <row r="47" spans="1:21" ht="15.75" x14ac:dyDescent="0.25">
      <c r="A47" s="275"/>
      <c r="B47" s="276"/>
      <c r="C47" s="275" t="s">
        <v>1493</v>
      </c>
      <c r="D47" s="276"/>
      <c r="E47" s="276"/>
      <c r="F47" s="276"/>
      <c r="G47" s="277"/>
      <c r="H47" s="239">
        <f t="shared" ref="H47:O47" si="2">SUM(H8:H46)</f>
        <v>0</v>
      </c>
      <c r="I47" s="239">
        <f t="shared" si="2"/>
        <v>0</v>
      </c>
      <c r="J47" s="239">
        <f t="shared" si="2"/>
        <v>0</v>
      </c>
      <c r="K47" s="239">
        <f t="shared" si="2"/>
        <v>0</v>
      </c>
      <c r="L47" s="239">
        <f t="shared" si="2"/>
        <v>0</v>
      </c>
      <c r="M47" s="239">
        <f t="shared" si="2"/>
        <v>0</v>
      </c>
      <c r="N47" s="239">
        <f t="shared" si="2"/>
        <v>0</v>
      </c>
      <c r="O47" s="239">
        <f t="shared" si="2"/>
        <v>0</v>
      </c>
      <c r="P47" s="239">
        <f>SUM(P8:P46)</f>
        <v>0</v>
      </c>
      <c r="Q47" s="239">
        <f>SUM(Q8:Q46)</f>
        <v>0</v>
      </c>
      <c r="R47" s="240"/>
      <c r="S47" s="240"/>
      <c r="T47" s="240"/>
      <c r="U47" s="240"/>
    </row>
    <row r="48" spans="1:21" ht="15.75" x14ac:dyDescent="0.25">
      <c r="A48" s="241"/>
      <c r="B48" s="242"/>
      <c r="C48" s="242"/>
      <c r="D48" s="242"/>
      <c r="E48" s="242"/>
      <c r="F48" s="243"/>
      <c r="G48" s="242"/>
      <c r="H48" s="242"/>
      <c r="I48" s="242"/>
      <c r="J48" s="242"/>
      <c r="K48" s="242"/>
      <c r="L48" s="242"/>
      <c r="M48" s="242"/>
      <c r="N48" s="242"/>
      <c r="O48" s="242"/>
      <c r="P48" s="361"/>
      <c r="Q48" s="361"/>
      <c r="R48" s="242"/>
      <c r="S48" s="242"/>
      <c r="T48" s="242"/>
      <c r="U48" s="242"/>
    </row>
    <row r="49" spans="1:21" ht="15.75" x14ac:dyDescent="0.25">
      <c r="A49" s="241"/>
      <c r="B49" s="242"/>
      <c r="C49" s="242"/>
      <c r="D49" s="242"/>
      <c r="E49" s="242"/>
      <c r="F49" s="243"/>
      <c r="G49" s="242"/>
      <c r="H49" s="242"/>
      <c r="I49" s="242"/>
      <c r="J49" s="242"/>
      <c r="K49" s="242"/>
      <c r="L49" s="242"/>
      <c r="M49" s="242"/>
      <c r="N49" s="242"/>
      <c r="O49" s="242"/>
      <c r="P49" s="361"/>
      <c r="Q49" s="361"/>
      <c r="R49" s="242"/>
      <c r="S49" s="242"/>
      <c r="T49" s="242"/>
      <c r="U49" s="242"/>
    </row>
    <row r="50" spans="1:21" ht="15.75" x14ac:dyDescent="0.25">
      <c r="A50" s="241"/>
      <c r="B50" s="242"/>
      <c r="C50" s="242"/>
      <c r="D50" s="242"/>
      <c r="E50" s="242"/>
      <c r="F50" s="243"/>
      <c r="G50" s="242"/>
      <c r="H50" s="242"/>
      <c r="I50" s="242"/>
      <c r="J50" s="242"/>
      <c r="K50" s="242"/>
      <c r="L50" s="242"/>
      <c r="M50" s="242"/>
      <c r="N50" s="242"/>
      <c r="O50" s="242"/>
      <c r="P50" s="361"/>
      <c r="Q50" s="361"/>
      <c r="R50" s="242"/>
      <c r="S50" s="242"/>
      <c r="T50" s="242"/>
      <c r="U50" s="242"/>
    </row>
    <row r="51" spans="1:21" ht="15.75" x14ac:dyDescent="0.25">
      <c r="A51" s="241"/>
      <c r="B51" s="242"/>
      <c r="C51" s="242"/>
      <c r="D51" s="242"/>
      <c r="E51" s="242"/>
      <c r="F51" s="243"/>
      <c r="G51" s="242"/>
      <c r="H51" s="242"/>
      <c r="I51" s="242"/>
      <c r="J51" s="242"/>
      <c r="K51" s="242"/>
      <c r="L51" s="242"/>
      <c r="M51" s="242"/>
      <c r="N51" s="242"/>
      <c r="O51" s="242"/>
      <c r="P51" s="361"/>
      <c r="Q51" s="361"/>
      <c r="R51" s="242"/>
      <c r="S51" s="242"/>
      <c r="T51" s="242"/>
      <c r="U51" s="242"/>
    </row>
    <row r="52" spans="1:21" ht="15.75" x14ac:dyDescent="0.25">
      <c r="A52" s="241"/>
      <c r="B52" s="242"/>
      <c r="C52" s="242"/>
      <c r="D52" s="242"/>
      <c r="E52" s="242"/>
      <c r="F52" s="243"/>
      <c r="G52" s="242"/>
      <c r="H52" s="242"/>
      <c r="I52" s="242"/>
      <c r="J52" s="242"/>
      <c r="K52" s="242"/>
      <c r="L52" s="242"/>
      <c r="M52" s="242"/>
      <c r="N52" s="242"/>
      <c r="O52" s="242"/>
      <c r="P52" s="361"/>
      <c r="Q52" s="361"/>
      <c r="R52" s="242"/>
      <c r="S52" s="242"/>
      <c r="T52" s="242"/>
      <c r="U52" s="242"/>
    </row>
    <row r="53" spans="1:21" ht="15.75" x14ac:dyDescent="0.25">
      <c r="A53" s="241"/>
      <c r="B53" s="242"/>
      <c r="C53" s="242"/>
      <c r="D53" s="242"/>
      <c r="E53" s="242"/>
      <c r="F53" s="243"/>
      <c r="G53" s="242"/>
      <c r="H53" s="242"/>
      <c r="I53" s="242"/>
      <c r="J53" s="242"/>
      <c r="K53" s="242"/>
      <c r="L53" s="242"/>
      <c r="M53" s="242"/>
      <c r="N53" s="242"/>
      <c r="O53" s="242"/>
      <c r="P53" s="361"/>
      <c r="Q53" s="361"/>
      <c r="R53" s="242"/>
      <c r="S53" s="242"/>
      <c r="T53" s="242"/>
      <c r="U53" s="242"/>
    </row>
    <row r="54" spans="1:21" ht="15" x14ac:dyDescent="0.25">
      <c r="C54" s="474"/>
    </row>
    <row r="66" spans="1:6" x14ac:dyDescent="0.25">
      <c r="A66" s="236"/>
      <c r="F66" s="236"/>
    </row>
    <row r="67" spans="1:6" x14ac:dyDescent="0.25">
      <c r="A67" s="236"/>
      <c r="F67" s="236"/>
    </row>
    <row r="68" spans="1:6" x14ac:dyDescent="0.25">
      <c r="A68" s="236"/>
      <c r="F68" s="236"/>
    </row>
    <row r="69" spans="1:6" x14ac:dyDescent="0.25">
      <c r="A69" s="236"/>
      <c r="F69" s="236"/>
    </row>
    <row r="70" spans="1:6" x14ac:dyDescent="0.25">
      <c r="A70" s="236"/>
      <c r="F70" s="236"/>
    </row>
    <row r="71" spans="1:6" x14ac:dyDescent="0.25">
      <c r="A71" s="236"/>
      <c r="F71" s="236"/>
    </row>
    <row r="72" spans="1:6" x14ac:dyDescent="0.25">
      <c r="A72" s="236"/>
      <c r="F72" s="236"/>
    </row>
    <row r="73" spans="1:6" x14ac:dyDescent="0.25">
      <c r="A73" s="236"/>
      <c r="F73" s="236"/>
    </row>
    <row r="74" spans="1:6" x14ac:dyDescent="0.25">
      <c r="A74" s="236"/>
      <c r="F74" s="236"/>
    </row>
    <row r="75" spans="1:6" x14ac:dyDescent="0.25">
      <c r="A75" s="236"/>
      <c r="F75" s="236"/>
    </row>
    <row r="76" spans="1:6" x14ac:dyDescent="0.25">
      <c r="A76" s="236"/>
      <c r="F76" s="236"/>
    </row>
    <row r="77" spans="1:6" x14ac:dyDescent="0.25">
      <c r="A77" s="236"/>
      <c r="F77" s="236"/>
    </row>
    <row r="78" spans="1:6" x14ac:dyDescent="0.25">
      <c r="A78" s="236"/>
      <c r="F78" s="236"/>
    </row>
    <row r="79" spans="1:6" x14ac:dyDescent="0.25">
      <c r="A79" s="236"/>
      <c r="F79" s="236"/>
    </row>
    <row r="80" spans="1:6" x14ac:dyDescent="0.25">
      <c r="A80" s="236"/>
      <c r="F80" s="236"/>
    </row>
    <row r="81" spans="1:6" x14ac:dyDescent="0.25">
      <c r="A81" s="236"/>
      <c r="F81" s="236"/>
    </row>
    <row r="82" spans="1:6" x14ac:dyDescent="0.25">
      <c r="A82" s="236"/>
      <c r="F82" s="236"/>
    </row>
    <row r="83" spans="1:6" x14ac:dyDescent="0.25">
      <c r="A83" s="236"/>
      <c r="F83" s="236"/>
    </row>
    <row r="84" spans="1:6" x14ac:dyDescent="0.25">
      <c r="A84" s="236"/>
      <c r="F84" s="236"/>
    </row>
    <row r="85" spans="1:6" x14ac:dyDescent="0.25">
      <c r="A85" s="236"/>
      <c r="F85" s="236"/>
    </row>
    <row r="86" spans="1:6" x14ac:dyDescent="0.25">
      <c r="A86" s="236"/>
      <c r="F86" s="236"/>
    </row>
    <row r="87" spans="1:6" x14ac:dyDescent="0.25">
      <c r="A87" s="236"/>
      <c r="F87" s="236"/>
    </row>
    <row r="88" spans="1:6" x14ac:dyDescent="0.25">
      <c r="A88" s="236"/>
      <c r="F88" s="236"/>
    </row>
    <row r="89" spans="1:6" x14ac:dyDescent="0.25">
      <c r="A89" s="236"/>
      <c r="F89" s="236"/>
    </row>
    <row r="90" spans="1:6" x14ac:dyDescent="0.25">
      <c r="A90" s="236"/>
      <c r="F90" s="236"/>
    </row>
    <row r="91" spans="1:6" x14ac:dyDescent="0.25">
      <c r="A91" s="236"/>
      <c r="F91" s="236"/>
    </row>
    <row r="92" spans="1:6" x14ac:dyDescent="0.25">
      <c r="A92" s="236"/>
      <c r="F92" s="236"/>
    </row>
    <row r="93" spans="1:6" x14ac:dyDescent="0.25">
      <c r="A93" s="236"/>
      <c r="F93" s="236"/>
    </row>
    <row r="94" spans="1:6" x14ac:dyDescent="0.25">
      <c r="A94" s="236"/>
      <c r="F94" s="236"/>
    </row>
    <row r="95" spans="1:6" x14ac:dyDescent="0.25">
      <c r="A95" s="236"/>
      <c r="F95" s="236"/>
    </row>
    <row r="96" spans="1:6" x14ac:dyDescent="0.25">
      <c r="A96" s="236"/>
      <c r="F96" s="236"/>
    </row>
    <row r="97" spans="1:6" x14ac:dyDescent="0.25">
      <c r="A97" s="236"/>
      <c r="F97" s="236"/>
    </row>
    <row r="98" spans="1:6" x14ac:dyDescent="0.25">
      <c r="A98" s="236"/>
      <c r="F98" s="236"/>
    </row>
    <row r="99" spans="1:6" x14ac:dyDescent="0.25">
      <c r="A99" s="236"/>
      <c r="F99" s="236"/>
    </row>
    <row r="100" spans="1:6" x14ac:dyDescent="0.25">
      <c r="A100" s="236"/>
      <c r="F100" s="236"/>
    </row>
    <row r="101" spans="1:6" x14ac:dyDescent="0.25">
      <c r="A101" s="236"/>
      <c r="F101" s="236"/>
    </row>
    <row r="102" spans="1:6" x14ac:dyDescent="0.25">
      <c r="A102" s="236"/>
      <c r="F102" s="236"/>
    </row>
    <row r="103" spans="1:6" x14ac:dyDescent="0.25">
      <c r="A103" s="236"/>
      <c r="F103" s="236"/>
    </row>
    <row r="104" spans="1:6" x14ac:dyDescent="0.25">
      <c r="A104" s="236"/>
      <c r="F104" s="236"/>
    </row>
    <row r="105" spans="1:6" x14ac:dyDescent="0.25">
      <c r="A105" s="236"/>
      <c r="F105" s="236"/>
    </row>
    <row r="106" spans="1:6" x14ac:dyDescent="0.25">
      <c r="A106" s="236"/>
      <c r="F106" s="236"/>
    </row>
    <row r="107" spans="1:6" x14ac:dyDescent="0.25">
      <c r="A107" s="236"/>
      <c r="F107" s="236"/>
    </row>
    <row r="108" spans="1:6" x14ac:dyDescent="0.25">
      <c r="A108" s="236"/>
      <c r="F108" s="236"/>
    </row>
    <row r="109" spans="1:6" x14ac:dyDescent="0.25">
      <c r="A109" s="236"/>
      <c r="F109" s="236"/>
    </row>
    <row r="110" spans="1:6" x14ac:dyDescent="0.25">
      <c r="A110" s="236"/>
      <c r="F110" s="236"/>
    </row>
    <row r="111" spans="1:6" x14ac:dyDescent="0.25">
      <c r="A111" s="236"/>
      <c r="F111" s="236"/>
    </row>
    <row r="112" spans="1:6" x14ac:dyDescent="0.25">
      <c r="A112" s="236"/>
      <c r="F112" s="236"/>
    </row>
    <row r="113" spans="1:6" x14ac:dyDescent="0.25">
      <c r="A113" s="236"/>
      <c r="F113" s="236"/>
    </row>
    <row r="114" spans="1:6" x14ac:dyDescent="0.25">
      <c r="A114" s="236"/>
      <c r="F114" s="236"/>
    </row>
    <row r="115" spans="1:6" x14ac:dyDescent="0.25">
      <c r="A115" s="236"/>
      <c r="F115" s="236"/>
    </row>
    <row r="116" spans="1:6" x14ac:dyDescent="0.25">
      <c r="A116" s="236"/>
      <c r="F116" s="236"/>
    </row>
    <row r="117" spans="1:6" x14ac:dyDescent="0.25">
      <c r="A117" s="236"/>
      <c r="F117" s="236"/>
    </row>
    <row r="118" spans="1:6" x14ac:dyDescent="0.25">
      <c r="A118" s="236"/>
      <c r="F118" s="236"/>
    </row>
    <row r="119" spans="1:6" x14ac:dyDescent="0.25">
      <c r="A119" s="236"/>
      <c r="F119" s="236"/>
    </row>
    <row r="120" spans="1:6" x14ac:dyDescent="0.25">
      <c r="A120" s="236"/>
      <c r="F120" s="236"/>
    </row>
    <row r="121" spans="1:6" x14ac:dyDescent="0.25">
      <c r="A121" s="236"/>
      <c r="F121" s="236"/>
    </row>
    <row r="122" spans="1:6" x14ac:dyDescent="0.25">
      <c r="A122" s="236"/>
      <c r="F122" s="236"/>
    </row>
    <row r="123" spans="1:6" x14ac:dyDescent="0.25">
      <c r="A123" s="236"/>
      <c r="F123" s="236"/>
    </row>
    <row r="124" spans="1:6" x14ac:dyDescent="0.25">
      <c r="A124" s="236"/>
      <c r="F124" s="236"/>
    </row>
    <row r="125" spans="1:6" x14ac:dyDescent="0.25">
      <c r="A125" s="236"/>
      <c r="F125" s="236"/>
    </row>
    <row r="126" spans="1:6" x14ac:dyDescent="0.25">
      <c r="A126" s="236"/>
      <c r="F126" s="236"/>
    </row>
    <row r="127" spans="1:6" x14ac:dyDescent="0.25">
      <c r="A127" s="236"/>
      <c r="F127" s="236"/>
    </row>
    <row r="128" spans="1:6" x14ac:dyDescent="0.25">
      <c r="A128" s="236"/>
      <c r="F128" s="236"/>
    </row>
    <row r="129" spans="1:6" x14ac:dyDescent="0.25">
      <c r="A129" s="236"/>
      <c r="F129" s="236"/>
    </row>
    <row r="130" spans="1:6" x14ac:dyDescent="0.25">
      <c r="A130" s="236"/>
      <c r="F130" s="236"/>
    </row>
    <row r="131" spans="1:6" x14ac:dyDescent="0.25">
      <c r="A131" s="236"/>
      <c r="F131" s="236"/>
    </row>
    <row r="132" spans="1:6" x14ac:dyDescent="0.25">
      <c r="A132" s="236"/>
      <c r="F132" s="236"/>
    </row>
    <row r="133" spans="1:6" x14ac:dyDescent="0.25">
      <c r="A133" s="236"/>
      <c r="F133" s="236"/>
    </row>
    <row r="134" spans="1:6" x14ac:dyDescent="0.25">
      <c r="A134" s="236"/>
      <c r="F134" s="236"/>
    </row>
  </sheetData>
  <mergeCells count="23">
    <mergeCell ref="J5:K5"/>
    <mergeCell ref="L5:M5"/>
    <mergeCell ref="N5:O5"/>
    <mergeCell ref="U4:U6"/>
    <mergeCell ref="H4:O4"/>
    <mergeCell ref="S4:S6"/>
    <mergeCell ref="T4:T6"/>
    <mergeCell ref="P4:Q5"/>
    <mergeCell ref="R4:R6"/>
    <mergeCell ref="H5:I5"/>
    <mergeCell ref="F4:F6"/>
    <mergeCell ref="A4:A6"/>
    <mergeCell ref="E4:E6"/>
    <mergeCell ref="G4:G6"/>
    <mergeCell ref="B4:B6"/>
    <mergeCell ref="D4:D6"/>
    <mergeCell ref="A8:A46"/>
    <mergeCell ref="B14:B19"/>
    <mergeCell ref="C4:C6"/>
    <mergeCell ref="B8:B13"/>
    <mergeCell ref="B20:B27"/>
    <mergeCell ref="B28:B38"/>
    <mergeCell ref="B39:B4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46" customWidth="1"/>
    <col min="2" max="2" width="38.5703125" style="246" customWidth="1"/>
    <col min="3" max="5" width="27.42578125" style="246" customWidth="1"/>
    <col min="6" max="6" width="27.42578125" style="245" customWidth="1"/>
    <col min="7" max="7" width="27.42578125" style="246" customWidth="1"/>
    <col min="8" max="8" width="15.28515625" style="246" customWidth="1"/>
    <col min="9" max="9" width="16" style="246" customWidth="1"/>
    <col min="10" max="10" width="15.28515625" style="246" customWidth="1"/>
    <col min="11" max="11" width="18.5703125" style="246" customWidth="1"/>
    <col min="12" max="12" width="15.28515625" style="246" customWidth="1"/>
    <col min="13" max="13" width="15.85546875" style="246" customWidth="1"/>
    <col min="14" max="14" width="15.28515625" style="246" customWidth="1"/>
    <col min="15" max="15" width="15" style="246" customWidth="1"/>
    <col min="16" max="16" width="15.28515625" style="246" customWidth="1"/>
    <col min="17" max="17" width="17" style="246" bestFit="1" customWidth="1"/>
    <col min="18" max="18" width="14.28515625" style="246" customWidth="1"/>
    <col min="19" max="20" width="14.28515625" style="244" customWidth="1"/>
    <col min="21" max="21" width="17" style="246" customWidth="1"/>
    <col min="22" max="16384" width="11.42578125" style="246"/>
  </cols>
  <sheetData>
    <row r="1" spans="1:36" ht="18.75" customHeight="1" x14ac:dyDescent="0.25">
      <c r="F1" s="272"/>
      <c r="H1" s="267" t="s">
        <v>1494</v>
      </c>
      <c r="J1" s="267"/>
      <c r="K1" s="267"/>
      <c r="L1" s="267"/>
      <c r="M1" s="476" t="s">
        <v>1495</v>
      </c>
      <c r="N1" s="476" t="s">
        <v>1496</v>
      </c>
      <c r="O1" s="476" t="s">
        <v>1497</v>
      </c>
      <c r="P1" s="476" t="s">
        <v>1498</v>
      </c>
      <c r="Q1" s="476" t="s">
        <v>1499</v>
      </c>
      <c r="R1" s="476" t="s">
        <v>1500</v>
      </c>
      <c r="S1" s="476" t="s">
        <v>1501</v>
      </c>
      <c r="T1" s="476" t="s">
        <v>1502</v>
      </c>
      <c r="U1" s="476" t="s">
        <v>1503</v>
      </c>
      <c r="V1" s="476" t="s">
        <v>1504</v>
      </c>
      <c r="W1" s="476" t="s">
        <v>1505</v>
      </c>
      <c r="X1" s="476" t="s">
        <v>1506</v>
      </c>
      <c r="Y1" s="476" t="s">
        <v>1507</v>
      </c>
      <c r="Z1" s="476" t="s">
        <v>1508</v>
      </c>
      <c r="AA1" s="476" t="s">
        <v>1509</v>
      </c>
      <c r="AB1" s="476" t="s">
        <v>1510</v>
      </c>
      <c r="AC1" s="476" t="s">
        <v>1511</v>
      </c>
      <c r="AD1" s="476" t="s">
        <v>1512</v>
      </c>
      <c r="AE1" s="476" t="s">
        <v>1513</v>
      </c>
      <c r="AF1" s="476" t="s">
        <v>1514</v>
      </c>
      <c r="AG1" s="476" t="s">
        <v>1515</v>
      </c>
      <c r="AH1" s="476" t="s">
        <v>1516</v>
      </c>
      <c r="AI1" s="476" t="s">
        <v>1517</v>
      </c>
      <c r="AJ1" s="476" t="s">
        <v>1518</v>
      </c>
    </row>
    <row r="2" spans="1:36" ht="18.75" x14ac:dyDescent="0.25">
      <c r="A2" s="252" t="s">
        <v>1519</v>
      </c>
      <c r="F2" s="272"/>
      <c r="H2" s="267"/>
      <c r="J2" s="267"/>
      <c r="K2" s="267"/>
      <c r="L2" s="267"/>
      <c r="M2" s="267"/>
      <c r="N2" s="267"/>
      <c r="O2" s="267"/>
      <c r="P2" s="267"/>
      <c r="Q2" s="267"/>
      <c r="R2" s="267"/>
      <c r="S2" s="267"/>
      <c r="T2" s="267"/>
      <c r="U2" s="267"/>
      <c r="V2" s="267"/>
      <c r="W2" s="267"/>
      <c r="X2" s="267"/>
      <c r="Y2" s="267"/>
      <c r="Z2" s="267"/>
      <c r="AA2" s="267"/>
    </row>
    <row r="3" spans="1:36" ht="18.75" x14ac:dyDescent="0.25">
      <c r="A3" s="299" t="s">
        <v>1520</v>
      </c>
      <c r="F3" s="272"/>
      <c r="H3" s="267"/>
      <c r="J3" s="267"/>
      <c r="K3" s="267"/>
      <c r="L3" s="267"/>
      <c r="M3" s="267"/>
      <c r="N3" s="267"/>
      <c r="O3" s="267"/>
      <c r="P3" s="267"/>
      <c r="Q3" s="267"/>
      <c r="R3" s="267"/>
      <c r="S3" s="267"/>
      <c r="T3" s="267"/>
      <c r="U3" s="267"/>
      <c r="V3" s="267"/>
      <c r="W3" s="267"/>
      <c r="X3" s="267"/>
      <c r="Y3" s="267"/>
      <c r="Z3" s="267"/>
      <c r="AA3" s="267"/>
    </row>
    <row r="4" spans="1:36" ht="15" x14ac:dyDescent="0.25">
      <c r="A4" s="350" t="s">
        <v>1521</v>
      </c>
      <c r="B4" s="252"/>
      <c r="C4" s="252"/>
      <c r="D4" s="252"/>
      <c r="E4" s="252"/>
      <c r="F4" s="231"/>
      <c r="G4" s="252"/>
      <c r="H4" s="252"/>
      <c r="I4" s="252"/>
      <c r="J4" s="252"/>
      <c r="K4" s="252"/>
      <c r="L4" s="252"/>
      <c r="M4" s="252"/>
      <c r="N4" s="252"/>
      <c r="O4" s="252"/>
      <c r="P4" s="252"/>
      <c r="Q4" s="252"/>
      <c r="R4" s="252"/>
      <c r="S4" s="252"/>
      <c r="T4" s="252"/>
      <c r="U4" s="252"/>
    </row>
    <row r="5" spans="1:36" s="65" customFormat="1" ht="23.25" customHeight="1" x14ac:dyDescent="0.25">
      <c r="A5" s="603" t="s">
        <v>1447</v>
      </c>
      <c r="B5" s="605" t="s">
        <v>1448</v>
      </c>
      <c r="C5" s="615" t="s">
        <v>1449</v>
      </c>
      <c r="D5" s="615" t="s">
        <v>1450</v>
      </c>
      <c r="E5" s="615" t="s">
        <v>1451</v>
      </c>
      <c r="F5" s="615" t="s">
        <v>1309</v>
      </c>
      <c r="G5" s="615" t="s">
        <v>1452</v>
      </c>
      <c r="H5" s="618" t="s">
        <v>1453</v>
      </c>
      <c r="I5" s="620"/>
      <c r="J5" s="620"/>
      <c r="K5" s="620"/>
      <c r="L5" s="620"/>
      <c r="M5" s="620"/>
      <c r="N5" s="620"/>
      <c r="O5" s="619"/>
      <c r="P5" s="624" t="s">
        <v>1454</v>
      </c>
      <c r="Q5" s="625"/>
      <c r="R5" s="605" t="s">
        <v>1455</v>
      </c>
      <c r="S5" s="605" t="s">
        <v>1456</v>
      </c>
      <c r="T5" s="605" t="s">
        <v>1457</v>
      </c>
      <c r="U5" s="621" t="s">
        <v>1458</v>
      </c>
    </row>
    <row r="6" spans="1:36" s="65" customFormat="1" ht="15" customHeight="1" x14ac:dyDescent="0.25">
      <c r="A6" s="603"/>
      <c r="B6" s="603"/>
      <c r="C6" s="616"/>
      <c r="D6" s="616"/>
      <c r="E6" s="616"/>
      <c r="F6" s="616"/>
      <c r="G6" s="616"/>
      <c r="H6" s="618" t="s">
        <v>1459</v>
      </c>
      <c r="I6" s="619"/>
      <c r="J6" s="618" t="s">
        <v>1460</v>
      </c>
      <c r="K6" s="619"/>
      <c r="L6" s="618" t="s">
        <v>1461</v>
      </c>
      <c r="M6" s="619"/>
      <c r="N6" s="618" t="s">
        <v>1462</v>
      </c>
      <c r="O6" s="619"/>
      <c r="P6" s="626"/>
      <c r="Q6" s="627"/>
      <c r="R6" s="603"/>
      <c r="S6" s="603"/>
      <c r="T6" s="603"/>
      <c r="U6" s="622"/>
    </row>
    <row r="7" spans="1:36" s="65" customFormat="1" ht="24" customHeight="1" x14ac:dyDescent="0.25">
      <c r="A7" s="604"/>
      <c r="B7" s="604"/>
      <c r="C7" s="617"/>
      <c r="D7" s="617"/>
      <c r="E7" s="617"/>
      <c r="F7" s="617"/>
      <c r="G7" s="617"/>
      <c r="H7" s="415" t="s">
        <v>1463</v>
      </c>
      <c r="I7" s="415" t="s">
        <v>35</v>
      </c>
      <c r="J7" s="415" t="s">
        <v>1463</v>
      </c>
      <c r="K7" s="415" t="s">
        <v>35</v>
      </c>
      <c r="L7" s="415" t="s">
        <v>1463</v>
      </c>
      <c r="M7" s="415" t="s">
        <v>35</v>
      </c>
      <c r="N7" s="415" t="s">
        <v>1463</v>
      </c>
      <c r="O7" s="415" t="s">
        <v>35</v>
      </c>
      <c r="P7" s="415" t="s">
        <v>1463</v>
      </c>
      <c r="Q7" s="415" t="s">
        <v>35</v>
      </c>
      <c r="R7" s="604"/>
      <c r="S7" s="604"/>
      <c r="T7" s="604"/>
      <c r="U7" s="623"/>
    </row>
    <row r="8" spans="1:36" ht="15.75" customHeight="1" x14ac:dyDescent="0.25">
      <c r="A8" s="416"/>
      <c r="B8" s="417"/>
      <c r="C8" s="418"/>
      <c r="D8" s="418"/>
      <c r="E8" s="418"/>
      <c r="F8" s="419"/>
      <c r="G8" s="418"/>
      <c r="H8" s="420"/>
      <c r="I8" s="420"/>
      <c r="J8" s="420"/>
      <c r="K8" s="420"/>
      <c r="L8" s="420"/>
      <c r="M8" s="420"/>
      <c r="N8" s="420"/>
      <c r="O8" s="420"/>
      <c r="P8" s="420"/>
      <c r="Q8" s="420"/>
      <c r="R8" s="421"/>
      <c r="S8" s="421"/>
      <c r="T8" s="421"/>
      <c r="U8" s="422"/>
    </row>
    <row r="9" spans="1:36" ht="15.75" x14ac:dyDescent="0.25">
      <c r="A9" s="636" t="s">
        <v>1522</v>
      </c>
      <c r="B9" s="631" t="s">
        <v>1523</v>
      </c>
      <c r="C9" s="290"/>
      <c r="D9" s="290"/>
      <c r="E9" s="233"/>
      <c r="F9" s="290"/>
      <c r="G9" s="290"/>
      <c r="H9" s="234"/>
      <c r="I9" s="330"/>
      <c r="J9" s="332"/>
      <c r="K9" s="330"/>
      <c r="L9" s="332"/>
      <c r="M9" s="330"/>
      <c r="N9" s="332"/>
      <c r="O9" s="330"/>
      <c r="P9" s="363">
        <f t="shared" ref="P9:P40" si="0">H9+J9+L9+N9</f>
        <v>0</v>
      </c>
      <c r="Q9" s="364">
        <f t="shared" ref="Q9:Q40" si="1">I9+K9+M9+O9</f>
        <v>0</v>
      </c>
      <c r="R9" s="330"/>
      <c r="S9" s="233"/>
      <c r="T9" s="233"/>
      <c r="U9" s="233"/>
    </row>
    <row r="10" spans="1:36" ht="15.75" x14ac:dyDescent="0.25">
      <c r="A10" s="637"/>
      <c r="B10" s="631"/>
      <c r="C10" s="290"/>
      <c r="D10" s="290"/>
      <c r="E10" s="233"/>
      <c r="F10" s="290"/>
      <c r="G10" s="290"/>
      <c r="H10" s="234"/>
      <c r="I10" s="330"/>
      <c r="J10" s="332"/>
      <c r="K10" s="330"/>
      <c r="L10" s="332"/>
      <c r="M10" s="330"/>
      <c r="N10" s="332"/>
      <c r="O10" s="330"/>
      <c r="P10" s="363">
        <f t="shared" si="0"/>
        <v>0</v>
      </c>
      <c r="Q10" s="364">
        <f t="shared" si="1"/>
        <v>0</v>
      </c>
      <c r="R10" s="330"/>
      <c r="S10" s="233"/>
      <c r="T10" s="233"/>
      <c r="U10" s="233"/>
    </row>
    <row r="11" spans="1:36" ht="15.75" x14ac:dyDescent="0.25">
      <c r="A11" s="637"/>
      <c r="B11" s="631"/>
      <c r="C11" s="290"/>
      <c r="D11" s="290"/>
      <c r="E11" s="233"/>
      <c r="F11" s="290"/>
      <c r="G11" s="290"/>
      <c r="H11" s="234"/>
      <c r="I11" s="330"/>
      <c r="J11" s="332"/>
      <c r="K11" s="330"/>
      <c r="L11" s="332"/>
      <c r="M11" s="330"/>
      <c r="N11" s="332"/>
      <c r="O11" s="330"/>
      <c r="P11" s="363">
        <f t="shared" si="0"/>
        <v>0</v>
      </c>
      <c r="Q11" s="364">
        <f t="shared" si="1"/>
        <v>0</v>
      </c>
      <c r="R11" s="330"/>
      <c r="S11" s="233"/>
      <c r="T11" s="233"/>
      <c r="U11" s="233"/>
    </row>
    <row r="12" spans="1:36" ht="15.75" x14ac:dyDescent="0.25">
      <c r="A12" s="637"/>
      <c r="B12" s="631"/>
      <c r="C12" s="290"/>
      <c r="D12" s="290"/>
      <c r="E12" s="233"/>
      <c r="F12" s="290"/>
      <c r="G12" s="290"/>
      <c r="H12" s="234"/>
      <c r="I12" s="330"/>
      <c r="J12" s="332"/>
      <c r="K12" s="330"/>
      <c r="L12" s="332"/>
      <c r="M12" s="330"/>
      <c r="N12" s="332"/>
      <c r="O12" s="330"/>
      <c r="P12" s="363">
        <f t="shared" si="0"/>
        <v>0</v>
      </c>
      <c r="Q12" s="364">
        <f t="shared" si="1"/>
        <v>0</v>
      </c>
      <c r="R12" s="330"/>
      <c r="S12" s="233"/>
      <c r="T12" s="233"/>
      <c r="U12" s="233"/>
    </row>
    <row r="13" spans="1:36" ht="15.75" x14ac:dyDescent="0.25">
      <c r="A13" s="637"/>
      <c r="B13" s="631"/>
      <c r="C13" s="290"/>
      <c r="D13" s="290"/>
      <c r="E13" s="233"/>
      <c r="F13" s="290"/>
      <c r="G13" s="290"/>
      <c r="H13" s="234"/>
      <c r="I13" s="330"/>
      <c r="J13" s="332"/>
      <c r="K13" s="330"/>
      <c r="L13" s="332"/>
      <c r="M13" s="330"/>
      <c r="N13" s="332"/>
      <c r="O13" s="330"/>
      <c r="P13" s="363">
        <f t="shared" si="0"/>
        <v>0</v>
      </c>
      <c r="Q13" s="364">
        <f t="shared" si="1"/>
        <v>0</v>
      </c>
      <c r="R13" s="330"/>
      <c r="S13" s="233"/>
      <c r="T13" s="233"/>
      <c r="U13" s="233"/>
    </row>
    <row r="14" spans="1:36" ht="15.75" x14ac:dyDescent="0.25">
      <c r="A14" s="637"/>
      <c r="B14" s="631"/>
      <c r="C14" s="290"/>
      <c r="D14" s="290"/>
      <c r="E14" s="233"/>
      <c r="F14" s="290"/>
      <c r="G14" s="290"/>
      <c r="H14" s="234"/>
      <c r="I14" s="330"/>
      <c r="J14" s="332"/>
      <c r="K14" s="330"/>
      <c r="L14" s="332"/>
      <c r="M14" s="330"/>
      <c r="N14" s="332"/>
      <c r="O14" s="330"/>
      <c r="P14" s="363">
        <f t="shared" si="0"/>
        <v>0</v>
      </c>
      <c r="Q14" s="364">
        <f t="shared" si="1"/>
        <v>0</v>
      </c>
      <c r="R14" s="330"/>
      <c r="S14" s="233"/>
      <c r="T14" s="233"/>
      <c r="U14" s="233"/>
    </row>
    <row r="15" spans="1:36" ht="15.75" x14ac:dyDescent="0.25">
      <c r="A15" s="637"/>
      <c r="B15" s="631"/>
      <c r="C15" s="290"/>
      <c r="D15" s="290"/>
      <c r="E15" s="233"/>
      <c r="F15" s="290"/>
      <c r="G15" s="290"/>
      <c r="H15" s="234"/>
      <c r="I15" s="330"/>
      <c r="J15" s="332"/>
      <c r="K15" s="330"/>
      <c r="L15" s="332"/>
      <c r="M15" s="330"/>
      <c r="N15" s="332"/>
      <c r="O15" s="330"/>
      <c r="P15" s="363">
        <f t="shared" si="0"/>
        <v>0</v>
      </c>
      <c r="Q15" s="364">
        <f t="shared" si="1"/>
        <v>0</v>
      </c>
      <c r="R15" s="330"/>
      <c r="S15" s="233"/>
      <c r="T15" s="233"/>
      <c r="U15" s="233"/>
    </row>
    <row r="16" spans="1:36" ht="15.75" x14ac:dyDescent="0.25">
      <c r="A16" s="638"/>
      <c r="B16" s="631"/>
      <c r="C16" s="290"/>
      <c r="D16" s="290"/>
      <c r="E16" s="233"/>
      <c r="F16" s="290"/>
      <c r="G16" s="290"/>
      <c r="H16" s="234"/>
      <c r="I16" s="330"/>
      <c r="J16" s="332"/>
      <c r="K16" s="330"/>
      <c r="L16" s="332"/>
      <c r="M16" s="330"/>
      <c r="N16" s="332"/>
      <c r="O16" s="330"/>
      <c r="P16" s="363">
        <f t="shared" si="0"/>
        <v>0</v>
      </c>
      <c r="Q16" s="364">
        <f t="shared" si="1"/>
        <v>0</v>
      </c>
      <c r="R16" s="330"/>
      <c r="S16" s="233"/>
      <c r="T16" s="233"/>
      <c r="U16" s="233"/>
    </row>
    <row r="17" spans="1:21" ht="15.75" customHeight="1" x14ac:dyDescent="0.25">
      <c r="A17" s="628" t="s">
        <v>1524</v>
      </c>
      <c r="B17" s="628" t="s">
        <v>1525</v>
      </c>
      <c r="C17" s="290"/>
      <c r="D17" s="290"/>
      <c r="E17" s="233"/>
      <c r="F17" s="290"/>
      <c r="G17" s="290"/>
      <c r="H17" s="233"/>
      <c r="I17" s="330"/>
      <c r="J17" s="330"/>
      <c r="K17" s="330"/>
      <c r="L17" s="330"/>
      <c r="M17" s="330"/>
      <c r="N17" s="330"/>
      <c r="O17" s="330"/>
      <c r="P17" s="363">
        <f t="shared" si="0"/>
        <v>0</v>
      </c>
      <c r="Q17" s="364">
        <f t="shared" si="1"/>
        <v>0</v>
      </c>
      <c r="R17" s="330"/>
      <c r="S17" s="233"/>
      <c r="T17" s="233"/>
      <c r="U17" s="233"/>
    </row>
    <row r="18" spans="1:21" ht="15.75" x14ac:dyDescent="0.25">
      <c r="A18" s="629"/>
      <c r="B18" s="629"/>
      <c r="C18" s="290"/>
      <c r="D18" s="290"/>
      <c r="E18" s="233"/>
      <c r="F18" s="290"/>
      <c r="G18" s="290"/>
      <c r="H18" s="233"/>
      <c r="I18" s="330"/>
      <c r="J18" s="330"/>
      <c r="K18" s="330"/>
      <c r="L18" s="330"/>
      <c r="M18" s="330"/>
      <c r="N18" s="330"/>
      <c r="O18" s="330"/>
      <c r="P18" s="363">
        <f t="shared" si="0"/>
        <v>0</v>
      </c>
      <c r="Q18" s="364">
        <f t="shared" si="1"/>
        <v>0</v>
      </c>
      <c r="R18" s="330"/>
      <c r="S18" s="233"/>
      <c r="T18" s="233"/>
      <c r="U18" s="233"/>
    </row>
    <row r="19" spans="1:21" ht="15.75" x14ac:dyDescent="0.25">
      <c r="A19" s="629"/>
      <c r="B19" s="629"/>
      <c r="C19" s="290"/>
      <c r="D19" s="290"/>
      <c r="E19" s="233"/>
      <c r="F19" s="290"/>
      <c r="G19" s="290"/>
      <c r="H19" s="233"/>
      <c r="I19" s="330"/>
      <c r="J19" s="330"/>
      <c r="K19" s="330"/>
      <c r="L19" s="330"/>
      <c r="M19" s="330"/>
      <c r="N19" s="330"/>
      <c r="O19" s="330"/>
      <c r="P19" s="363">
        <f t="shared" si="0"/>
        <v>0</v>
      </c>
      <c r="Q19" s="364">
        <f t="shared" si="1"/>
        <v>0</v>
      </c>
      <c r="R19" s="330"/>
      <c r="S19" s="233"/>
      <c r="T19" s="233"/>
      <c r="U19" s="233"/>
    </row>
    <row r="20" spans="1:21" ht="15.75" x14ac:dyDescent="0.25">
      <c r="A20" s="629"/>
      <c r="B20" s="629"/>
      <c r="C20" s="290"/>
      <c r="D20" s="290"/>
      <c r="E20" s="233"/>
      <c r="F20" s="290"/>
      <c r="G20" s="290"/>
      <c r="H20" s="233"/>
      <c r="I20" s="330"/>
      <c r="J20" s="330"/>
      <c r="K20" s="330"/>
      <c r="L20" s="330"/>
      <c r="M20" s="330"/>
      <c r="N20" s="330"/>
      <c r="O20" s="330"/>
      <c r="P20" s="363">
        <f t="shared" si="0"/>
        <v>0</v>
      </c>
      <c r="Q20" s="364">
        <f t="shared" si="1"/>
        <v>0</v>
      </c>
      <c r="R20" s="330"/>
      <c r="S20" s="233"/>
      <c r="T20" s="233"/>
      <c r="U20" s="233"/>
    </row>
    <row r="21" spans="1:21" ht="15.75" x14ac:dyDescent="0.25">
      <c r="A21" s="629"/>
      <c r="B21" s="629"/>
      <c r="C21" s="290"/>
      <c r="D21" s="290"/>
      <c r="E21" s="233"/>
      <c r="F21" s="290"/>
      <c r="G21" s="290"/>
      <c r="H21" s="233"/>
      <c r="I21" s="330"/>
      <c r="J21" s="330"/>
      <c r="K21" s="330"/>
      <c r="L21" s="330"/>
      <c r="M21" s="330"/>
      <c r="N21" s="330"/>
      <c r="O21" s="330"/>
      <c r="P21" s="363">
        <f t="shared" si="0"/>
        <v>0</v>
      </c>
      <c r="Q21" s="364">
        <f t="shared" si="1"/>
        <v>0</v>
      </c>
      <c r="R21" s="330"/>
      <c r="S21" s="233"/>
      <c r="T21" s="233"/>
      <c r="U21" s="233"/>
    </row>
    <row r="22" spans="1:21" ht="15.75" x14ac:dyDescent="0.25">
      <c r="A22" s="629"/>
      <c r="B22" s="630"/>
      <c r="C22" s="290"/>
      <c r="D22" s="290"/>
      <c r="E22" s="233"/>
      <c r="F22" s="290"/>
      <c r="G22" s="290"/>
      <c r="H22" s="233"/>
      <c r="I22" s="330"/>
      <c r="J22" s="330"/>
      <c r="K22" s="330"/>
      <c r="L22" s="330"/>
      <c r="M22" s="330"/>
      <c r="N22" s="330"/>
      <c r="O22" s="330"/>
      <c r="P22" s="363">
        <f t="shared" si="0"/>
        <v>0</v>
      </c>
      <c r="Q22" s="364">
        <f t="shared" si="1"/>
        <v>0</v>
      </c>
      <c r="R22" s="330"/>
      <c r="S22" s="233"/>
      <c r="T22" s="233"/>
      <c r="U22" s="233"/>
    </row>
    <row r="23" spans="1:21" ht="15.75" customHeight="1" x14ac:dyDescent="0.25">
      <c r="A23" s="629"/>
      <c r="B23" s="628" t="s">
        <v>1526</v>
      </c>
      <c r="C23" s="290"/>
      <c r="D23" s="290"/>
      <c r="E23" s="233"/>
      <c r="F23" s="290"/>
      <c r="G23" s="290"/>
      <c r="H23" s="234"/>
      <c r="I23" s="331"/>
      <c r="J23" s="332"/>
      <c r="K23" s="331"/>
      <c r="L23" s="332"/>
      <c r="M23" s="331"/>
      <c r="N23" s="332"/>
      <c r="O23" s="331"/>
      <c r="P23" s="363">
        <f t="shared" si="0"/>
        <v>0</v>
      </c>
      <c r="Q23" s="365">
        <f t="shared" si="1"/>
        <v>0</v>
      </c>
      <c r="R23" s="329"/>
      <c r="S23" s="233"/>
      <c r="T23" s="233"/>
      <c r="U23" s="233"/>
    </row>
    <row r="24" spans="1:21" ht="15.75" x14ac:dyDescent="0.25">
      <c r="A24" s="629"/>
      <c r="B24" s="629"/>
      <c r="C24" s="290"/>
      <c r="D24" s="290"/>
      <c r="E24" s="233"/>
      <c r="F24" s="290"/>
      <c r="G24" s="290"/>
      <c r="H24" s="234"/>
      <c r="I24" s="331"/>
      <c r="J24" s="332"/>
      <c r="K24" s="331"/>
      <c r="L24" s="332"/>
      <c r="M24" s="331"/>
      <c r="N24" s="332"/>
      <c r="O24" s="331"/>
      <c r="P24" s="363">
        <f t="shared" si="0"/>
        <v>0</v>
      </c>
      <c r="Q24" s="365">
        <f t="shared" si="1"/>
        <v>0</v>
      </c>
      <c r="R24" s="329"/>
      <c r="S24" s="233"/>
      <c r="T24" s="233"/>
      <c r="U24" s="233"/>
    </row>
    <row r="25" spans="1:21" ht="15.75" x14ac:dyDescent="0.25">
      <c r="A25" s="629"/>
      <c r="B25" s="629"/>
      <c r="C25" s="290"/>
      <c r="D25" s="290"/>
      <c r="E25" s="233"/>
      <c r="F25" s="290"/>
      <c r="G25" s="290"/>
      <c r="H25" s="234"/>
      <c r="I25" s="331"/>
      <c r="J25" s="332"/>
      <c r="K25" s="331"/>
      <c r="L25" s="332"/>
      <c r="M25" s="331"/>
      <c r="N25" s="332"/>
      <c r="O25" s="331"/>
      <c r="P25" s="363">
        <f t="shared" si="0"/>
        <v>0</v>
      </c>
      <c r="Q25" s="365">
        <f t="shared" si="1"/>
        <v>0</v>
      </c>
      <c r="R25" s="329"/>
      <c r="S25" s="233"/>
      <c r="T25" s="233"/>
      <c r="U25" s="233"/>
    </row>
    <row r="26" spans="1:21" ht="15.75" x14ac:dyDescent="0.25">
      <c r="A26" s="629"/>
      <c r="B26" s="629"/>
      <c r="C26" s="290"/>
      <c r="D26" s="290"/>
      <c r="E26" s="233"/>
      <c r="F26" s="290"/>
      <c r="G26" s="290"/>
      <c r="H26" s="233"/>
      <c r="I26" s="331"/>
      <c r="J26" s="330"/>
      <c r="K26" s="330"/>
      <c r="L26" s="330"/>
      <c r="M26" s="330"/>
      <c r="N26" s="330"/>
      <c r="O26" s="330"/>
      <c r="P26" s="363">
        <f t="shared" si="0"/>
        <v>0</v>
      </c>
      <c r="Q26" s="364">
        <f t="shared" si="1"/>
        <v>0</v>
      </c>
      <c r="R26" s="233"/>
      <c r="S26" s="233"/>
      <c r="T26" s="233"/>
      <c r="U26" s="233"/>
    </row>
    <row r="27" spans="1:21" ht="15.75" x14ac:dyDescent="0.25">
      <c r="A27" s="629"/>
      <c r="B27" s="629"/>
      <c r="C27" s="290"/>
      <c r="D27" s="290"/>
      <c r="E27" s="233"/>
      <c r="F27" s="290"/>
      <c r="G27" s="290"/>
      <c r="H27" s="233"/>
      <c r="I27" s="331"/>
      <c r="J27" s="330"/>
      <c r="K27" s="330"/>
      <c r="L27" s="330"/>
      <c r="M27" s="330"/>
      <c r="N27" s="330"/>
      <c r="O27" s="330"/>
      <c r="P27" s="363">
        <f t="shared" si="0"/>
        <v>0</v>
      </c>
      <c r="Q27" s="364">
        <f t="shared" si="1"/>
        <v>0</v>
      </c>
      <c r="R27" s="233"/>
      <c r="S27" s="233"/>
      <c r="T27" s="233"/>
      <c r="U27" s="233"/>
    </row>
    <row r="28" spans="1:21" ht="15.75" x14ac:dyDescent="0.25">
      <c r="A28" s="629"/>
      <c r="B28" s="629"/>
      <c r="C28" s="290"/>
      <c r="D28" s="290"/>
      <c r="E28" s="233"/>
      <c r="F28" s="290"/>
      <c r="G28" s="290"/>
      <c r="H28" s="233"/>
      <c r="I28" s="331"/>
      <c r="J28" s="330"/>
      <c r="K28" s="330"/>
      <c r="L28" s="330"/>
      <c r="M28" s="330"/>
      <c r="N28" s="330"/>
      <c r="O28" s="330"/>
      <c r="P28" s="363">
        <f t="shared" si="0"/>
        <v>0</v>
      </c>
      <c r="Q28" s="364">
        <f t="shared" si="1"/>
        <v>0</v>
      </c>
      <c r="R28" s="233"/>
      <c r="S28" s="233"/>
      <c r="T28" s="233"/>
      <c r="U28" s="233"/>
    </row>
    <row r="29" spans="1:21" ht="15.75" x14ac:dyDescent="0.25">
      <c r="A29" s="629"/>
      <c r="B29" s="631" t="s">
        <v>1527</v>
      </c>
      <c r="C29" s="290"/>
      <c r="D29" s="290"/>
      <c r="E29" s="233"/>
      <c r="F29" s="290"/>
      <c r="G29" s="290"/>
      <c r="H29" s="233"/>
      <c r="I29" s="331"/>
      <c r="J29" s="330"/>
      <c r="K29" s="330"/>
      <c r="L29" s="330"/>
      <c r="M29" s="330"/>
      <c r="N29" s="330"/>
      <c r="O29" s="330"/>
      <c r="P29" s="363">
        <f t="shared" si="0"/>
        <v>0</v>
      </c>
      <c r="Q29" s="364">
        <f t="shared" si="1"/>
        <v>0</v>
      </c>
      <c r="R29" s="233"/>
      <c r="S29" s="233"/>
      <c r="T29" s="233"/>
      <c r="U29" s="233"/>
    </row>
    <row r="30" spans="1:21" ht="15.75" x14ac:dyDescent="0.25">
      <c r="A30" s="629"/>
      <c r="B30" s="631"/>
      <c r="C30" s="290"/>
      <c r="D30" s="290"/>
      <c r="E30" s="233"/>
      <c r="F30" s="290"/>
      <c r="G30" s="290"/>
      <c r="H30" s="233"/>
      <c r="I30" s="331"/>
      <c r="J30" s="330"/>
      <c r="K30" s="330"/>
      <c r="L30" s="330"/>
      <c r="M30" s="330"/>
      <c r="N30" s="330"/>
      <c r="O30" s="330"/>
      <c r="P30" s="363">
        <f t="shared" si="0"/>
        <v>0</v>
      </c>
      <c r="Q30" s="364">
        <f t="shared" si="1"/>
        <v>0</v>
      </c>
      <c r="R30" s="233"/>
      <c r="S30" s="233"/>
      <c r="T30" s="233"/>
      <c r="U30" s="233"/>
    </row>
    <row r="31" spans="1:21" ht="15.75" x14ac:dyDescent="0.25">
      <c r="A31" s="629"/>
      <c r="B31" s="631"/>
      <c r="C31" s="290"/>
      <c r="D31" s="290"/>
      <c r="E31" s="233"/>
      <c r="F31" s="290"/>
      <c r="G31" s="290"/>
      <c r="H31" s="233"/>
      <c r="I31" s="331"/>
      <c r="J31" s="330"/>
      <c r="K31" s="330"/>
      <c r="L31" s="330"/>
      <c r="M31" s="330"/>
      <c r="N31" s="330"/>
      <c r="O31" s="330"/>
      <c r="P31" s="363">
        <f t="shared" si="0"/>
        <v>0</v>
      </c>
      <c r="Q31" s="364">
        <f t="shared" si="1"/>
        <v>0</v>
      </c>
      <c r="R31" s="233"/>
      <c r="S31" s="233"/>
      <c r="T31" s="233"/>
      <c r="U31" s="233"/>
    </row>
    <row r="32" spans="1:21" ht="15.75" x14ac:dyDescent="0.25">
      <c r="A32" s="629"/>
      <c r="B32" s="631"/>
      <c r="C32" s="290"/>
      <c r="D32" s="290"/>
      <c r="E32" s="233"/>
      <c r="F32" s="290"/>
      <c r="G32" s="290"/>
      <c r="H32" s="233"/>
      <c r="I32" s="331"/>
      <c r="J32" s="330"/>
      <c r="K32" s="330"/>
      <c r="L32" s="330"/>
      <c r="M32" s="330"/>
      <c r="N32" s="330"/>
      <c r="O32" s="330"/>
      <c r="P32" s="363">
        <f t="shared" si="0"/>
        <v>0</v>
      </c>
      <c r="Q32" s="364">
        <f t="shared" si="1"/>
        <v>0</v>
      </c>
      <c r="R32" s="233"/>
      <c r="S32" s="233"/>
      <c r="T32" s="233"/>
      <c r="U32" s="233"/>
    </row>
    <row r="33" spans="1:21" ht="15.75" x14ac:dyDescent="0.25">
      <c r="A33" s="629"/>
      <c r="B33" s="631"/>
      <c r="C33" s="290"/>
      <c r="D33" s="290"/>
      <c r="E33" s="233"/>
      <c r="F33" s="290"/>
      <c r="G33" s="290"/>
      <c r="H33" s="233"/>
      <c r="I33" s="331"/>
      <c r="J33" s="330"/>
      <c r="K33" s="330"/>
      <c r="L33" s="330"/>
      <c r="M33" s="330"/>
      <c r="N33" s="330"/>
      <c r="O33" s="330"/>
      <c r="P33" s="363">
        <f t="shared" si="0"/>
        <v>0</v>
      </c>
      <c r="Q33" s="364">
        <f t="shared" si="1"/>
        <v>0</v>
      </c>
      <c r="R33" s="233"/>
      <c r="S33" s="233"/>
      <c r="T33" s="233"/>
      <c r="U33" s="233"/>
    </row>
    <row r="34" spans="1:21" ht="15.75" x14ac:dyDescent="0.25">
      <c r="A34" s="629"/>
      <c r="B34" s="631" t="s">
        <v>1528</v>
      </c>
      <c r="C34" s="290"/>
      <c r="D34" s="290"/>
      <c r="E34" s="233"/>
      <c r="F34" s="290"/>
      <c r="G34" s="290"/>
      <c r="H34" s="233"/>
      <c r="I34" s="331"/>
      <c r="J34" s="330"/>
      <c r="K34" s="330"/>
      <c r="L34" s="330"/>
      <c r="M34" s="330"/>
      <c r="N34" s="330"/>
      <c r="O34" s="330"/>
      <c r="P34" s="363">
        <f t="shared" si="0"/>
        <v>0</v>
      </c>
      <c r="Q34" s="364">
        <f t="shared" si="1"/>
        <v>0</v>
      </c>
      <c r="R34" s="233"/>
      <c r="S34" s="233"/>
      <c r="T34" s="233"/>
      <c r="U34" s="233"/>
    </row>
    <row r="35" spans="1:21" ht="15.75" x14ac:dyDescent="0.25">
      <c r="A35" s="629"/>
      <c r="B35" s="631"/>
      <c r="C35" s="290"/>
      <c r="D35" s="290"/>
      <c r="E35" s="233"/>
      <c r="F35" s="290"/>
      <c r="G35" s="290"/>
      <c r="H35" s="233"/>
      <c r="I35" s="331"/>
      <c r="J35" s="330"/>
      <c r="K35" s="330"/>
      <c r="L35" s="330"/>
      <c r="M35" s="330"/>
      <c r="N35" s="330"/>
      <c r="O35" s="330"/>
      <c r="P35" s="363">
        <f t="shared" si="0"/>
        <v>0</v>
      </c>
      <c r="Q35" s="364">
        <f t="shared" si="1"/>
        <v>0</v>
      </c>
      <c r="R35" s="233"/>
      <c r="S35" s="233"/>
      <c r="T35" s="233"/>
      <c r="U35" s="233"/>
    </row>
    <row r="36" spans="1:21" ht="15.75" x14ac:dyDescent="0.25">
      <c r="A36" s="629"/>
      <c r="B36" s="631"/>
      <c r="C36" s="290"/>
      <c r="D36" s="290"/>
      <c r="E36" s="233"/>
      <c r="F36" s="290"/>
      <c r="G36" s="290"/>
      <c r="H36" s="233"/>
      <c r="I36" s="331"/>
      <c r="J36" s="330"/>
      <c r="K36" s="330"/>
      <c r="L36" s="330"/>
      <c r="M36" s="330"/>
      <c r="N36" s="330"/>
      <c r="O36" s="330"/>
      <c r="P36" s="363">
        <f t="shared" si="0"/>
        <v>0</v>
      </c>
      <c r="Q36" s="364">
        <f t="shared" si="1"/>
        <v>0</v>
      </c>
      <c r="R36" s="233"/>
      <c r="S36" s="233"/>
      <c r="T36" s="233"/>
      <c r="U36" s="233"/>
    </row>
    <row r="37" spans="1:21" ht="15.75" x14ac:dyDescent="0.25">
      <c r="A37" s="629"/>
      <c r="B37" s="631"/>
      <c r="C37" s="290"/>
      <c r="D37" s="290"/>
      <c r="E37" s="233"/>
      <c r="F37" s="290"/>
      <c r="G37" s="290"/>
      <c r="H37" s="233"/>
      <c r="I37" s="331"/>
      <c r="J37" s="330"/>
      <c r="K37" s="330"/>
      <c r="L37" s="330"/>
      <c r="M37" s="330"/>
      <c r="N37" s="330"/>
      <c r="O37" s="330"/>
      <c r="P37" s="363">
        <f t="shared" si="0"/>
        <v>0</v>
      </c>
      <c r="Q37" s="364">
        <f t="shared" si="1"/>
        <v>0</v>
      </c>
      <c r="R37" s="233"/>
      <c r="S37" s="233"/>
      <c r="T37" s="233"/>
      <c r="U37" s="233"/>
    </row>
    <row r="38" spans="1:21" ht="15.75" x14ac:dyDescent="0.25">
      <c r="A38" s="629"/>
      <c r="B38" s="631" t="s">
        <v>1529</v>
      </c>
      <c r="C38" s="290"/>
      <c r="D38" s="290"/>
      <c r="E38" s="233"/>
      <c r="F38" s="290"/>
      <c r="G38" s="290"/>
      <c r="H38" s="233"/>
      <c r="I38" s="331"/>
      <c r="J38" s="330"/>
      <c r="K38" s="330"/>
      <c r="L38" s="330"/>
      <c r="M38" s="330"/>
      <c r="N38" s="330"/>
      <c r="O38" s="330"/>
      <c r="P38" s="363">
        <f t="shared" si="0"/>
        <v>0</v>
      </c>
      <c r="Q38" s="364">
        <f t="shared" si="1"/>
        <v>0</v>
      </c>
      <c r="R38" s="233"/>
      <c r="S38" s="233"/>
      <c r="T38" s="233"/>
      <c r="U38" s="233"/>
    </row>
    <row r="39" spans="1:21" ht="15.75" x14ac:dyDescent="0.25">
      <c r="A39" s="629"/>
      <c r="B39" s="631"/>
      <c r="C39" s="290"/>
      <c r="D39" s="290"/>
      <c r="E39" s="233"/>
      <c r="F39" s="290"/>
      <c r="G39" s="290"/>
      <c r="H39" s="233"/>
      <c r="I39" s="331"/>
      <c r="J39" s="330"/>
      <c r="K39" s="330"/>
      <c r="L39" s="330"/>
      <c r="M39" s="330"/>
      <c r="N39" s="330"/>
      <c r="O39" s="330"/>
      <c r="P39" s="363">
        <f t="shared" si="0"/>
        <v>0</v>
      </c>
      <c r="Q39" s="364">
        <f t="shared" si="1"/>
        <v>0</v>
      </c>
      <c r="R39" s="233"/>
      <c r="S39" s="233"/>
      <c r="T39" s="233"/>
      <c r="U39" s="233"/>
    </row>
    <row r="40" spans="1:21" ht="15.75" x14ac:dyDescent="0.25">
      <c r="A40" s="629"/>
      <c r="B40" s="631"/>
      <c r="C40" s="290"/>
      <c r="D40" s="290"/>
      <c r="E40" s="233"/>
      <c r="F40" s="290"/>
      <c r="G40" s="290"/>
      <c r="H40" s="233"/>
      <c r="I40" s="331"/>
      <c r="J40" s="330"/>
      <c r="K40" s="330"/>
      <c r="L40" s="330"/>
      <c r="M40" s="330"/>
      <c r="N40" s="330"/>
      <c r="O40" s="330"/>
      <c r="P40" s="363">
        <f t="shared" si="0"/>
        <v>0</v>
      </c>
      <c r="Q40" s="364">
        <f t="shared" si="1"/>
        <v>0</v>
      </c>
      <c r="R40" s="233"/>
      <c r="S40" s="233"/>
      <c r="T40" s="233"/>
      <c r="U40" s="233"/>
    </row>
    <row r="41" spans="1:21" ht="15.75" x14ac:dyDescent="0.25">
      <c r="A41" s="629"/>
      <c r="B41" s="631"/>
      <c r="C41" s="290"/>
      <c r="D41" s="290"/>
      <c r="E41" s="233"/>
      <c r="F41" s="290"/>
      <c r="G41" s="290"/>
      <c r="H41" s="233"/>
      <c r="I41" s="331"/>
      <c r="J41" s="330"/>
      <c r="K41" s="330"/>
      <c r="L41" s="330"/>
      <c r="M41" s="330"/>
      <c r="N41" s="330"/>
      <c r="O41" s="330"/>
      <c r="P41" s="363">
        <f t="shared" ref="P41:P73" si="2">H41+J41+L41+N41</f>
        <v>0</v>
      </c>
      <c r="Q41" s="364">
        <f t="shared" ref="Q41:Q73" si="3">I41+K41+M41+O41</f>
        <v>0</v>
      </c>
      <c r="R41" s="233"/>
      <c r="S41" s="233"/>
      <c r="T41" s="233"/>
      <c r="U41" s="233"/>
    </row>
    <row r="42" spans="1:21" ht="15.75" x14ac:dyDescent="0.25">
      <c r="A42" s="629"/>
      <c r="B42" s="631"/>
      <c r="C42" s="290"/>
      <c r="D42" s="290"/>
      <c r="E42" s="233"/>
      <c r="F42" s="290"/>
      <c r="G42" s="290"/>
      <c r="H42" s="233"/>
      <c r="I42" s="331"/>
      <c r="J42" s="330"/>
      <c r="K42" s="330"/>
      <c r="L42" s="330"/>
      <c r="M42" s="330"/>
      <c r="N42" s="330"/>
      <c r="O42" s="330"/>
      <c r="P42" s="363">
        <f t="shared" si="2"/>
        <v>0</v>
      </c>
      <c r="Q42" s="364">
        <f t="shared" si="3"/>
        <v>0</v>
      </c>
      <c r="R42" s="233"/>
      <c r="S42" s="233"/>
      <c r="T42" s="233"/>
      <c r="U42" s="233"/>
    </row>
    <row r="43" spans="1:21" ht="15.75" x14ac:dyDescent="0.25">
      <c r="A43" s="628" t="s">
        <v>1522</v>
      </c>
      <c r="B43" s="631" t="s">
        <v>1530</v>
      </c>
      <c r="C43" s="290"/>
      <c r="D43" s="290"/>
      <c r="E43" s="233"/>
      <c r="F43" s="290"/>
      <c r="G43" s="290"/>
      <c r="H43" s="234"/>
      <c r="I43" s="330"/>
      <c r="J43" s="332"/>
      <c r="K43" s="330"/>
      <c r="L43" s="332"/>
      <c r="M43" s="330"/>
      <c r="N43" s="332"/>
      <c r="O43" s="330"/>
      <c r="P43" s="363">
        <f t="shared" si="2"/>
        <v>0</v>
      </c>
      <c r="Q43" s="364">
        <f t="shared" si="3"/>
        <v>0</v>
      </c>
      <c r="R43" s="330"/>
      <c r="S43" s="233"/>
      <c r="T43" s="233"/>
      <c r="U43" s="233"/>
    </row>
    <row r="44" spans="1:21" ht="15.75" x14ac:dyDescent="0.25">
      <c r="A44" s="629"/>
      <c r="B44" s="631"/>
      <c r="C44" s="290"/>
      <c r="D44" s="290"/>
      <c r="E44" s="233"/>
      <c r="F44" s="290"/>
      <c r="G44" s="290"/>
      <c r="H44" s="234"/>
      <c r="I44" s="330"/>
      <c r="J44" s="332"/>
      <c r="K44" s="330"/>
      <c r="L44" s="332"/>
      <c r="M44" s="330"/>
      <c r="N44" s="332"/>
      <c r="O44" s="330"/>
      <c r="P44" s="363">
        <f t="shared" si="2"/>
        <v>0</v>
      </c>
      <c r="Q44" s="364">
        <f t="shared" si="3"/>
        <v>0</v>
      </c>
      <c r="R44" s="330"/>
      <c r="S44" s="233"/>
      <c r="T44" s="233"/>
      <c r="U44" s="233"/>
    </row>
    <row r="45" spans="1:21" ht="15.75" x14ac:dyDescent="0.25">
      <c r="A45" s="629"/>
      <c r="B45" s="631"/>
      <c r="C45" s="290"/>
      <c r="D45" s="290"/>
      <c r="E45" s="233"/>
      <c r="F45" s="290"/>
      <c r="G45" s="290"/>
      <c r="H45" s="234"/>
      <c r="I45" s="330"/>
      <c r="J45" s="332"/>
      <c r="K45" s="330"/>
      <c r="L45" s="332"/>
      <c r="M45" s="330"/>
      <c r="N45" s="332"/>
      <c r="O45" s="330"/>
      <c r="P45" s="363">
        <f t="shared" si="2"/>
        <v>0</v>
      </c>
      <c r="Q45" s="364">
        <f t="shared" si="3"/>
        <v>0</v>
      </c>
      <c r="R45" s="330"/>
      <c r="S45" s="233"/>
      <c r="T45" s="233"/>
      <c r="U45" s="233"/>
    </row>
    <row r="46" spans="1:21" ht="15.75" x14ac:dyDescent="0.25">
      <c r="A46" s="629"/>
      <c r="B46" s="631"/>
      <c r="C46" s="290"/>
      <c r="D46" s="290"/>
      <c r="E46" s="233"/>
      <c r="F46" s="290"/>
      <c r="G46" s="290"/>
      <c r="H46" s="234"/>
      <c r="I46" s="330"/>
      <c r="J46" s="332"/>
      <c r="K46" s="330"/>
      <c r="L46" s="332"/>
      <c r="M46" s="330"/>
      <c r="N46" s="332"/>
      <c r="O46" s="330"/>
      <c r="P46" s="363">
        <f t="shared" si="2"/>
        <v>0</v>
      </c>
      <c r="Q46" s="364">
        <f t="shared" si="3"/>
        <v>0</v>
      </c>
      <c r="R46" s="330"/>
      <c r="S46" s="233"/>
      <c r="T46" s="233"/>
      <c r="U46" s="233"/>
    </row>
    <row r="47" spans="1:21" ht="15.75" x14ac:dyDescent="0.25">
      <c r="A47" s="629"/>
      <c r="B47" s="631"/>
      <c r="C47" s="290"/>
      <c r="D47" s="290"/>
      <c r="E47" s="233"/>
      <c r="F47" s="290"/>
      <c r="G47" s="290"/>
      <c r="H47" s="234"/>
      <c r="I47" s="330"/>
      <c r="J47" s="332"/>
      <c r="K47" s="330"/>
      <c r="L47" s="332"/>
      <c r="M47" s="330"/>
      <c r="N47" s="332"/>
      <c r="O47" s="330"/>
      <c r="P47" s="363">
        <f t="shared" si="2"/>
        <v>0</v>
      </c>
      <c r="Q47" s="364">
        <f t="shared" si="3"/>
        <v>0</v>
      </c>
      <c r="R47" s="330"/>
      <c r="S47" s="233"/>
      <c r="T47" s="233"/>
      <c r="U47" s="233"/>
    </row>
    <row r="48" spans="1:21" ht="15.75" x14ac:dyDescent="0.25">
      <c r="A48" s="629"/>
      <c r="B48" s="631"/>
      <c r="C48" s="290"/>
      <c r="D48" s="290"/>
      <c r="E48" s="233"/>
      <c r="F48" s="290"/>
      <c r="G48" s="290"/>
      <c r="H48" s="234"/>
      <c r="I48" s="330"/>
      <c r="J48" s="332"/>
      <c r="K48" s="330"/>
      <c r="L48" s="332"/>
      <c r="M48" s="330"/>
      <c r="N48" s="332"/>
      <c r="O48" s="330"/>
      <c r="P48" s="363">
        <f t="shared" si="2"/>
        <v>0</v>
      </c>
      <c r="Q48" s="364">
        <f t="shared" si="3"/>
        <v>0</v>
      </c>
      <c r="R48" s="330"/>
      <c r="S48" s="233"/>
      <c r="T48" s="233"/>
      <c r="U48" s="233"/>
    </row>
    <row r="49" spans="1:21" ht="15.75" customHeight="1" x14ac:dyDescent="0.25">
      <c r="A49" s="629"/>
      <c r="B49" s="631" t="s">
        <v>1531</v>
      </c>
      <c r="C49" s="290"/>
      <c r="D49" s="290"/>
      <c r="E49" s="233"/>
      <c r="F49" s="290"/>
      <c r="G49" s="290"/>
      <c r="H49" s="234"/>
      <c r="I49" s="330"/>
      <c r="J49" s="332"/>
      <c r="K49" s="330"/>
      <c r="L49" s="332"/>
      <c r="M49" s="330"/>
      <c r="N49" s="332"/>
      <c r="O49" s="330"/>
      <c r="P49" s="363">
        <f t="shared" si="2"/>
        <v>0</v>
      </c>
      <c r="Q49" s="364">
        <f t="shared" si="3"/>
        <v>0</v>
      </c>
      <c r="R49" s="330"/>
      <c r="S49" s="233"/>
      <c r="T49" s="233"/>
      <c r="U49" s="233"/>
    </row>
    <row r="50" spans="1:21" ht="15.75" customHeight="1" x14ac:dyDescent="0.25">
      <c r="A50" s="629"/>
      <c r="B50" s="631"/>
      <c r="C50" s="290"/>
      <c r="D50" s="290"/>
      <c r="E50" s="233"/>
      <c r="F50" s="290"/>
      <c r="G50" s="290"/>
      <c r="H50" s="234"/>
      <c r="I50" s="330"/>
      <c r="J50" s="332"/>
      <c r="K50" s="330"/>
      <c r="L50" s="332"/>
      <c r="M50" s="330"/>
      <c r="N50" s="332"/>
      <c r="O50" s="330"/>
      <c r="P50" s="363">
        <f t="shared" si="2"/>
        <v>0</v>
      </c>
      <c r="Q50" s="364">
        <f t="shared" si="3"/>
        <v>0</v>
      </c>
      <c r="R50" s="330"/>
      <c r="S50" s="233"/>
      <c r="T50" s="233"/>
      <c r="U50" s="233"/>
    </row>
    <row r="51" spans="1:21" ht="15.75" customHeight="1" x14ac:dyDescent="0.25">
      <c r="A51" s="629"/>
      <c r="B51" s="631"/>
      <c r="C51" s="290"/>
      <c r="D51" s="290"/>
      <c r="E51" s="233"/>
      <c r="F51" s="290"/>
      <c r="G51" s="290"/>
      <c r="H51" s="234"/>
      <c r="I51" s="330"/>
      <c r="J51" s="332"/>
      <c r="K51" s="330"/>
      <c r="L51" s="332"/>
      <c r="M51" s="330"/>
      <c r="N51" s="332"/>
      <c r="O51" s="330"/>
      <c r="P51" s="363">
        <f t="shared" si="2"/>
        <v>0</v>
      </c>
      <c r="Q51" s="364">
        <f t="shared" si="3"/>
        <v>0</v>
      </c>
      <c r="R51" s="330"/>
      <c r="S51" s="233"/>
      <c r="T51" s="233"/>
      <c r="U51" s="233"/>
    </row>
    <row r="52" spans="1:21" ht="15.75" customHeight="1" x14ac:dyDescent="0.25">
      <c r="A52" s="629"/>
      <c r="B52" s="631" t="s">
        <v>1532</v>
      </c>
      <c r="C52" s="290"/>
      <c r="D52" s="290"/>
      <c r="E52" s="233"/>
      <c r="F52" s="290"/>
      <c r="G52" s="290"/>
      <c r="H52" s="234"/>
      <c r="I52" s="330"/>
      <c r="J52" s="332"/>
      <c r="K52" s="330"/>
      <c r="L52" s="332"/>
      <c r="M52" s="330"/>
      <c r="N52" s="332"/>
      <c r="O52" s="330"/>
      <c r="P52" s="363">
        <f t="shared" si="2"/>
        <v>0</v>
      </c>
      <c r="Q52" s="364">
        <f t="shared" si="3"/>
        <v>0</v>
      </c>
      <c r="R52" s="330"/>
      <c r="S52" s="233"/>
      <c r="T52" s="233"/>
      <c r="U52" s="233"/>
    </row>
    <row r="53" spans="1:21" ht="15.75" customHeight="1" x14ac:dyDescent="0.25">
      <c r="A53" s="629"/>
      <c r="B53" s="631"/>
      <c r="C53" s="290"/>
      <c r="D53" s="290"/>
      <c r="E53" s="233"/>
      <c r="F53" s="290"/>
      <c r="G53" s="290"/>
      <c r="H53" s="234"/>
      <c r="I53" s="330"/>
      <c r="J53" s="332"/>
      <c r="K53" s="330"/>
      <c r="L53" s="332"/>
      <c r="M53" s="330"/>
      <c r="N53" s="332"/>
      <c r="O53" s="330"/>
      <c r="P53" s="363">
        <f t="shared" si="2"/>
        <v>0</v>
      </c>
      <c r="Q53" s="364">
        <f t="shared" si="3"/>
        <v>0</v>
      </c>
      <c r="R53" s="330"/>
      <c r="S53" s="233"/>
      <c r="T53" s="233"/>
      <c r="U53" s="233"/>
    </row>
    <row r="54" spans="1:21" ht="15.75" customHeight="1" x14ac:dyDescent="0.25">
      <c r="A54" s="629"/>
      <c r="B54" s="631"/>
      <c r="C54" s="290"/>
      <c r="D54" s="290"/>
      <c r="E54" s="233"/>
      <c r="F54" s="290"/>
      <c r="G54" s="290"/>
      <c r="H54" s="234"/>
      <c r="I54" s="330"/>
      <c r="J54" s="332"/>
      <c r="K54" s="330"/>
      <c r="L54" s="332"/>
      <c r="M54" s="330"/>
      <c r="N54" s="332"/>
      <c r="O54" s="330"/>
      <c r="P54" s="363">
        <f t="shared" si="2"/>
        <v>0</v>
      </c>
      <c r="Q54" s="364">
        <f t="shared" si="3"/>
        <v>0</v>
      </c>
      <c r="R54" s="330"/>
      <c r="S54" s="233"/>
      <c r="T54" s="233"/>
      <c r="U54" s="233"/>
    </row>
    <row r="55" spans="1:21" ht="15.75" customHeight="1" x14ac:dyDescent="0.25">
      <c r="A55" s="629"/>
      <c r="B55" s="631"/>
      <c r="C55" s="290"/>
      <c r="D55" s="290"/>
      <c r="E55" s="233"/>
      <c r="F55" s="290"/>
      <c r="G55" s="290"/>
      <c r="H55" s="234"/>
      <c r="I55" s="330"/>
      <c r="J55" s="332"/>
      <c r="K55" s="330"/>
      <c r="L55" s="332"/>
      <c r="M55" s="330"/>
      <c r="N55" s="332"/>
      <c r="O55" s="330"/>
      <c r="P55" s="363">
        <f t="shared" si="2"/>
        <v>0</v>
      </c>
      <c r="Q55" s="364">
        <f t="shared" si="3"/>
        <v>0</v>
      </c>
      <c r="R55" s="330"/>
      <c r="S55" s="233"/>
      <c r="T55" s="233"/>
      <c r="U55" s="233"/>
    </row>
    <row r="56" spans="1:21" ht="15.75" customHeight="1" x14ac:dyDescent="0.25">
      <c r="A56" s="629"/>
      <c r="B56" s="631" t="s">
        <v>1533</v>
      </c>
      <c r="C56" s="290"/>
      <c r="D56" s="290"/>
      <c r="E56" s="233"/>
      <c r="F56" s="290"/>
      <c r="G56" s="290"/>
      <c r="H56" s="234"/>
      <c r="I56" s="330"/>
      <c r="J56" s="332"/>
      <c r="K56" s="330"/>
      <c r="L56" s="332"/>
      <c r="M56" s="330"/>
      <c r="N56" s="332"/>
      <c r="O56" s="330"/>
      <c r="P56" s="363">
        <f t="shared" si="2"/>
        <v>0</v>
      </c>
      <c r="Q56" s="364">
        <f t="shared" si="3"/>
        <v>0</v>
      </c>
      <c r="R56" s="330"/>
      <c r="S56" s="233"/>
      <c r="T56" s="233"/>
      <c r="U56" s="233"/>
    </row>
    <row r="57" spans="1:21" ht="15.75" customHeight="1" x14ac:dyDescent="0.25">
      <c r="A57" s="629"/>
      <c r="B57" s="631"/>
      <c r="C57" s="290"/>
      <c r="D57" s="290"/>
      <c r="E57" s="233"/>
      <c r="F57" s="290"/>
      <c r="G57" s="290"/>
      <c r="H57" s="234"/>
      <c r="I57" s="330"/>
      <c r="J57" s="332"/>
      <c r="K57" s="330"/>
      <c r="L57" s="332"/>
      <c r="M57" s="330"/>
      <c r="N57" s="332"/>
      <c r="O57" s="330"/>
      <c r="P57" s="363">
        <f t="shared" si="2"/>
        <v>0</v>
      </c>
      <c r="Q57" s="364">
        <f t="shared" si="3"/>
        <v>0</v>
      </c>
      <c r="R57" s="330"/>
      <c r="S57" s="233"/>
      <c r="T57" s="233"/>
      <c r="U57" s="233"/>
    </row>
    <row r="58" spans="1:21" ht="15.75" customHeight="1" x14ac:dyDescent="0.25">
      <c r="A58" s="629"/>
      <c r="B58" s="631"/>
      <c r="C58" s="290"/>
      <c r="D58" s="290"/>
      <c r="E58" s="233"/>
      <c r="F58" s="290"/>
      <c r="G58" s="290"/>
      <c r="H58" s="234"/>
      <c r="I58" s="330"/>
      <c r="J58" s="332"/>
      <c r="K58" s="330"/>
      <c r="L58" s="332"/>
      <c r="M58" s="330"/>
      <c r="N58" s="332"/>
      <c r="O58" s="330"/>
      <c r="P58" s="363">
        <f t="shared" si="2"/>
        <v>0</v>
      </c>
      <c r="Q58" s="364">
        <f t="shared" si="3"/>
        <v>0</v>
      </c>
      <c r="R58" s="330"/>
      <c r="S58" s="233"/>
      <c r="T58" s="233"/>
      <c r="U58" s="233"/>
    </row>
    <row r="59" spans="1:21" ht="15.75" customHeight="1" x14ac:dyDescent="0.25">
      <c r="A59" s="629"/>
      <c r="B59" s="631"/>
      <c r="C59" s="290"/>
      <c r="D59" s="290"/>
      <c r="E59" s="233"/>
      <c r="F59" s="290"/>
      <c r="G59" s="290"/>
      <c r="H59" s="234"/>
      <c r="I59" s="330"/>
      <c r="J59" s="332"/>
      <c r="K59" s="330"/>
      <c r="L59" s="332"/>
      <c r="M59" s="330"/>
      <c r="N59" s="332"/>
      <c r="O59" s="330"/>
      <c r="P59" s="363">
        <f t="shared" si="2"/>
        <v>0</v>
      </c>
      <c r="Q59" s="364">
        <f t="shared" si="3"/>
        <v>0</v>
      </c>
      <c r="R59" s="330"/>
      <c r="S59" s="233"/>
      <c r="T59" s="233"/>
      <c r="U59" s="233"/>
    </row>
    <row r="60" spans="1:21" ht="15.75" x14ac:dyDescent="0.25">
      <c r="A60" s="629"/>
      <c r="B60" s="631" t="s">
        <v>1534</v>
      </c>
      <c r="C60" s="290"/>
      <c r="D60" s="290"/>
      <c r="E60" s="233"/>
      <c r="F60" s="290"/>
      <c r="G60" s="290"/>
      <c r="H60" s="234"/>
      <c r="I60" s="330"/>
      <c r="J60" s="332"/>
      <c r="K60" s="330"/>
      <c r="L60" s="332"/>
      <c r="M60" s="330"/>
      <c r="N60" s="332"/>
      <c r="O60" s="330"/>
      <c r="P60" s="363">
        <f t="shared" si="2"/>
        <v>0</v>
      </c>
      <c r="Q60" s="364">
        <f t="shared" si="3"/>
        <v>0</v>
      </c>
      <c r="R60" s="330"/>
      <c r="S60" s="233"/>
      <c r="T60" s="233"/>
      <c r="U60" s="233"/>
    </row>
    <row r="61" spans="1:21" ht="15.75" x14ac:dyDescent="0.25">
      <c r="A61" s="629"/>
      <c r="B61" s="631"/>
      <c r="C61" s="290"/>
      <c r="D61" s="290"/>
      <c r="E61" s="233"/>
      <c r="F61" s="290"/>
      <c r="G61" s="290"/>
      <c r="H61" s="234"/>
      <c r="I61" s="330"/>
      <c r="J61" s="332"/>
      <c r="K61" s="330"/>
      <c r="L61" s="332"/>
      <c r="M61" s="330"/>
      <c r="N61" s="332"/>
      <c r="O61" s="330"/>
      <c r="P61" s="363">
        <f t="shared" si="2"/>
        <v>0</v>
      </c>
      <c r="Q61" s="364">
        <f t="shared" si="3"/>
        <v>0</v>
      </c>
      <c r="R61" s="330"/>
      <c r="S61" s="233"/>
      <c r="T61" s="233"/>
      <c r="U61" s="233"/>
    </row>
    <row r="62" spans="1:21" ht="15.75" x14ac:dyDescent="0.25">
      <c r="A62" s="629"/>
      <c r="B62" s="631"/>
      <c r="C62" s="290"/>
      <c r="D62" s="290"/>
      <c r="E62" s="233"/>
      <c r="F62" s="290"/>
      <c r="G62" s="290"/>
      <c r="H62" s="234"/>
      <c r="I62" s="330"/>
      <c r="J62" s="332"/>
      <c r="K62" s="330"/>
      <c r="L62" s="332"/>
      <c r="M62" s="330"/>
      <c r="N62" s="332"/>
      <c r="O62" s="330"/>
      <c r="P62" s="363">
        <f t="shared" si="2"/>
        <v>0</v>
      </c>
      <c r="Q62" s="364">
        <f t="shared" si="3"/>
        <v>0</v>
      </c>
      <c r="R62" s="330"/>
      <c r="S62" s="233"/>
      <c r="T62" s="233"/>
      <c r="U62" s="233"/>
    </row>
    <row r="63" spans="1:21" ht="15.75" x14ac:dyDescent="0.25">
      <c r="A63" s="629"/>
      <c r="B63" s="631"/>
      <c r="C63" s="290"/>
      <c r="D63" s="290"/>
      <c r="E63" s="233"/>
      <c r="F63" s="290"/>
      <c r="G63" s="290"/>
      <c r="H63" s="234"/>
      <c r="I63" s="330"/>
      <c r="J63" s="332"/>
      <c r="K63" s="330"/>
      <c r="L63" s="332"/>
      <c r="M63" s="330"/>
      <c r="N63" s="332"/>
      <c r="O63" s="330"/>
      <c r="P63" s="363">
        <f t="shared" si="2"/>
        <v>0</v>
      </c>
      <c r="Q63" s="364">
        <f t="shared" si="3"/>
        <v>0</v>
      </c>
      <c r="R63" s="330"/>
      <c r="S63" s="233"/>
      <c r="T63" s="233"/>
      <c r="U63" s="233"/>
    </row>
    <row r="64" spans="1:21" ht="15.75" customHeight="1" x14ac:dyDescent="0.25">
      <c r="A64" s="629"/>
      <c r="B64" s="633" t="s">
        <v>1535</v>
      </c>
      <c r="C64" s="290"/>
      <c r="D64" s="290"/>
      <c r="E64" s="233"/>
      <c r="F64" s="290"/>
      <c r="G64" s="290"/>
      <c r="H64" s="234"/>
      <c r="I64" s="330"/>
      <c r="J64" s="332"/>
      <c r="K64" s="330"/>
      <c r="L64" s="332"/>
      <c r="M64" s="330"/>
      <c r="N64" s="332"/>
      <c r="O64" s="330"/>
      <c r="P64" s="363">
        <f t="shared" si="2"/>
        <v>0</v>
      </c>
      <c r="Q64" s="364">
        <f t="shared" si="3"/>
        <v>0</v>
      </c>
      <c r="R64" s="330"/>
      <c r="S64" s="233"/>
      <c r="T64" s="233"/>
      <c r="U64" s="233"/>
    </row>
    <row r="65" spans="1:21" ht="15.75" customHeight="1" x14ac:dyDescent="0.25">
      <c r="A65" s="629"/>
      <c r="B65" s="634"/>
      <c r="C65" s="290"/>
      <c r="D65" s="290"/>
      <c r="E65" s="233"/>
      <c r="F65" s="290"/>
      <c r="G65" s="290"/>
      <c r="H65" s="234"/>
      <c r="I65" s="330"/>
      <c r="J65" s="332"/>
      <c r="K65" s="330"/>
      <c r="L65" s="332"/>
      <c r="M65" s="330"/>
      <c r="N65" s="332"/>
      <c r="O65" s="330"/>
      <c r="P65" s="363">
        <f t="shared" si="2"/>
        <v>0</v>
      </c>
      <c r="Q65" s="364">
        <f t="shared" si="3"/>
        <v>0</v>
      </c>
      <c r="R65" s="330"/>
      <c r="S65" s="233"/>
      <c r="T65" s="233"/>
      <c r="U65" s="233"/>
    </row>
    <row r="66" spans="1:21" ht="15.75" customHeight="1" x14ac:dyDescent="0.25">
      <c r="A66" s="629"/>
      <c r="B66" s="634"/>
      <c r="C66" s="290"/>
      <c r="D66" s="290"/>
      <c r="E66" s="233"/>
      <c r="F66" s="290"/>
      <c r="G66" s="290"/>
      <c r="H66" s="234"/>
      <c r="I66" s="330"/>
      <c r="J66" s="332"/>
      <c r="K66" s="330"/>
      <c r="L66" s="332"/>
      <c r="M66" s="330"/>
      <c r="N66" s="332"/>
      <c r="O66" s="330"/>
      <c r="P66" s="363">
        <f t="shared" si="2"/>
        <v>0</v>
      </c>
      <c r="Q66" s="364">
        <f t="shared" si="3"/>
        <v>0</v>
      </c>
      <c r="R66" s="330"/>
      <c r="S66" s="233"/>
      <c r="T66" s="233"/>
      <c r="U66" s="233"/>
    </row>
    <row r="67" spans="1:21" ht="18" customHeight="1" x14ac:dyDescent="0.25">
      <c r="A67" s="629"/>
      <c r="B67" s="635"/>
      <c r="C67" s="290"/>
      <c r="D67" s="290"/>
      <c r="E67" s="233"/>
      <c r="F67" s="290"/>
      <c r="G67" s="290"/>
      <c r="H67" s="234"/>
      <c r="I67" s="330"/>
      <c r="J67" s="332"/>
      <c r="K67" s="330"/>
      <c r="L67" s="332"/>
      <c r="M67" s="330"/>
      <c r="N67" s="332"/>
      <c r="O67" s="330"/>
      <c r="P67" s="363">
        <f t="shared" si="2"/>
        <v>0</v>
      </c>
      <c r="Q67" s="364">
        <f t="shared" si="3"/>
        <v>0</v>
      </c>
      <c r="R67" s="330"/>
      <c r="S67" s="233"/>
      <c r="T67" s="233"/>
      <c r="U67" s="233"/>
    </row>
    <row r="68" spans="1:21" ht="15.75" x14ac:dyDescent="0.25">
      <c r="A68" s="629"/>
      <c r="B68" s="632" t="s">
        <v>1536</v>
      </c>
      <c r="C68" s="290"/>
      <c r="D68" s="290"/>
      <c r="E68" s="233"/>
      <c r="F68" s="290"/>
      <c r="G68" s="290"/>
      <c r="H68" s="234"/>
      <c r="I68" s="330"/>
      <c r="J68" s="332"/>
      <c r="K68" s="330"/>
      <c r="L68" s="332"/>
      <c r="M68" s="330"/>
      <c r="N68" s="332"/>
      <c r="O68" s="330"/>
      <c r="P68" s="363">
        <f t="shared" si="2"/>
        <v>0</v>
      </c>
      <c r="Q68" s="364">
        <f t="shared" si="3"/>
        <v>0</v>
      </c>
      <c r="R68" s="330"/>
      <c r="S68" s="233"/>
      <c r="T68" s="233"/>
      <c r="U68" s="233"/>
    </row>
    <row r="69" spans="1:21" ht="15.75" x14ac:dyDescent="0.25">
      <c r="A69" s="629"/>
      <c r="B69" s="632"/>
      <c r="C69" s="290"/>
      <c r="D69" s="290"/>
      <c r="E69" s="233"/>
      <c r="F69" s="290"/>
      <c r="G69" s="290"/>
      <c r="H69" s="234"/>
      <c r="I69" s="330"/>
      <c r="J69" s="332"/>
      <c r="K69" s="330"/>
      <c r="L69" s="332"/>
      <c r="M69" s="330"/>
      <c r="N69" s="332"/>
      <c r="O69" s="330"/>
      <c r="P69" s="363">
        <f t="shared" si="2"/>
        <v>0</v>
      </c>
      <c r="Q69" s="364">
        <f t="shared" si="3"/>
        <v>0</v>
      </c>
      <c r="R69" s="330"/>
      <c r="S69" s="233"/>
      <c r="T69" s="233"/>
      <c r="U69" s="233"/>
    </row>
    <row r="70" spans="1:21" ht="15.75" x14ac:dyDescent="0.25">
      <c r="A70" s="629"/>
      <c r="B70" s="632"/>
      <c r="C70" s="290"/>
      <c r="D70" s="290"/>
      <c r="E70" s="233"/>
      <c r="F70" s="290"/>
      <c r="G70" s="290"/>
      <c r="H70" s="234"/>
      <c r="I70" s="330"/>
      <c r="J70" s="332"/>
      <c r="K70" s="330"/>
      <c r="L70" s="332"/>
      <c r="M70" s="330"/>
      <c r="N70" s="332"/>
      <c r="O70" s="330"/>
      <c r="P70" s="363">
        <f t="shared" si="2"/>
        <v>0</v>
      </c>
      <c r="Q70" s="364">
        <f t="shared" si="3"/>
        <v>0</v>
      </c>
      <c r="R70" s="330"/>
      <c r="S70" s="233"/>
      <c r="T70" s="233"/>
      <c r="U70" s="233"/>
    </row>
    <row r="71" spans="1:21" ht="15.75" customHeight="1" x14ac:dyDescent="0.25">
      <c r="A71" s="629"/>
      <c r="B71" s="633" t="s">
        <v>1537</v>
      </c>
      <c r="C71" s="290"/>
      <c r="D71" s="290"/>
      <c r="E71" s="233"/>
      <c r="F71" s="290"/>
      <c r="G71" s="290"/>
      <c r="H71" s="234"/>
      <c r="I71" s="330"/>
      <c r="J71" s="332"/>
      <c r="K71" s="330"/>
      <c r="L71" s="332"/>
      <c r="M71" s="330"/>
      <c r="N71" s="332"/>
      <c r="O71" s="330"/>
      <c r="P71" s="363">
        <f t="shared" si="2"/>
        <v>0</v>
      </c>
      <c r="Q71" s="364">
        <f t="shared" si="3"/>
        <v>0</v>
      </c>
      <c r="R71" s="330"/>
      <c r="S71" s="233"/>
      <c r="T71" s="233"/>
      <c r="U71" s="233"/>
    </row>
    <row r="72" spans="1:21" ht="15.75" customHeight="1" x14ac:dyDescent="0.25">
      <c r="A72" s="629"/>
      <c r="B72" s="634"/>
      <c r="C72" s="290"/>
      <c r="D72" s="290"/>
      <c r="E72" s="233"/>
      <c r="F72" s="290"/>
      <c r="G72" s="290"/>
      <c r="H72" s="234"/>
      <c r="I72" s="330"/>
      <c r="J72" s="332"/>
      <c r="K72" s="330"/>
      <c r="L72" s="332"/>
      <c r="M72" s="330"/>
      <c r="N72" s="332"/>
      <c r="O72" s="330"/>
      <c r="P72" s="363">
        <f t="shared" si="2"/>
        <v>0</v>
      </c>
      <c r="Q72" s="364">
        <f t="shared" si="3"/>
        <v>0</v>
      </c>
      <c r="R72" s="330"/>
      <c r="S72" s="233"/>
      <c r="T72" s="233"/>
      <c r="U72" s="233"/>
    </row>
    <row r="73" spans="1:21" ht="15.75" x14ac:dyDescent="0.25">
      <c r="A73" s="629"/>
      <c r="B73" s="635"/>
      <c r="C73" s="290"/>
      <c r="D73" s="290"/>
      <c r="E73" s="233"/>
      <c r="F73" s="290"/>
      <c r="G73" s="290"/>
      <c r="H73" s="234"/>
      <c r="I73" s="330"/>
      <c r="J73" s="332"/>
      <c r="K73" s="330"/>
      <c r="L73" s="332"/>
      <c r="M73" s="330"/>
      <c r="N73" s="332"/>
      <c r="O73" s="330"/>
      <c r="P73" s="363">
        <f t="shared" si="2"/>
        <v>0</v>
      </c>
      <c r="Q73" s="364">
        <f t="shared" si="3"/>
        <v>0</v>
      </c>
      <c r="R73" s="330"/>
      <c r="S73" s="233"/>
      <c r="T73" s="233"/>
      <c r="U73" s="233"/>
    </row>
    <row r="74" spans="1:21" s="244" customFormat="1" ht="15.75" x14ac:dyDescent="0.25">
      <c r="A74" s="275"/>
      <c r="B74" s="276"/>
      <c r="C74" s="275" t="s">
        <v>1538</v>
      </c>
      <c r="D74" s="276"/>
      <c r="E74" s="276"/>
      <c r="F74" s="276"/>
      <c r="G74" s="277"/>
      <c r="H74" s="247">
        <f>SUM(H8:H73)</f>
        <v>0</v>
      </c>
      <c r="I74" s="247">
        <f t="shared" ref="I74:Q74" si="4">SUM(I8:I73)</f>
        <v>0</v>
      </c>
      <c r="J74" s="247">
        <f t="shared" si="4"/>
        <v>0</v>
      </c>
      <c r="K74" s="247">
        <f t="shared" si="4"/>
        <v>0</v>
      </c>
      <c r="L74" s="247">
        <f t="shared" si="4"/>
        <v>0</v>
      </c>
      <c r="M74" s="247">
        <f t="shared" si="4"/>
        <v>0</v>
      </c>
      <c r="N74" s="247">
        <f t="shared" si="4"/>
        <v>0</v>
      </c>
      <c r="O74" s="247">
        <f t="shared" si="4"/>
        <v>0</v>
      </c>
      <c r="P74" s="247">
        <f t="shared" si="4"/>
        <v>0</v>
      </c>
      <c r="Q74" s="247">
        <f t="shared" si="4"/>
        <v>0</v>
      </c>
      <c r="R74" s="248"/>
      <c r="S74" s="248"/>
      <c r="T74" s="248"/>
      <c r="U74" s="248"/>
    </row>
    <row r="75" spans="1:21" ht="15.75" x14ac:dyDescent="0.25">
      <c r="A75" s="244"/>
      <c r="B75" s="244"/>
      <c r="C75" s="244"/>
      <c r="D75" s="244"/>
      <c r="E75" s="244"/>
      <c r="F75" s="243"/>
      <c r="G75" s="244"/>
      <c r="H75" s="244"/>
      <c r="S75" s="249"/>
      <c r="T75" s="249"/>
      <c r="U75" s="250"/>
    </row>
    <row r="76" spans="1:21" ht="15.75" x14ac:dyDescent="0.25">
      <c r="F76" s="243"/>
      <c r="S76" s="249"/>
      <c r="T76" s="249"/>
    </row>
    <row r="77" spans="1:21" ht="15.75" x14ac:dyDescent="0.25">
      <c r="F77" s="243"/>
      <c r="S77" s="249"/>
      <c r="T77" s="249"/>
    </row>
    <row r="78" spans="1:21" ht="15.75" x14ac:dyDescent="0.25">
      <c r="F78" s="243"/>
      <c r="S78" s="249"/>
      <c r="T78" s="249"/>
    </row>
    <row r="79" spans="1:21" ht="15.75" x14ac:dyDescent="0.25">
      <c r="F79" s="243"/>
      <c r="S79" s="249"/>
      <c r="T79" s="249"/>
    </row>
    <row r="80" spans="1:21" ht="15.75" x14ac:dyDescent="0.25">
      <c r="F80" s="243"/>
      <c r="S80" s="249"/>
      <c r="T80" s="249"/>
    </row>
    <row r="81" spans="6:20" ht="15.75" x14ac:dyDescent="0.25">
      <c r="F81" s="243"/>
      <c r="S81" s="249"/>
      <c r="T81" s="249"/>
    </row>
    <row r="82" spans="6:20" ht="15.75" x14ac:dyDescent="0.25">
      <c r="F82" s="243"/>
      <c r="S82" s="249"/>
      <c r="T82" s="249"/>
    </row>
    <row r="83" spans="6:20" ht="15.75" x14ac:dyDescent="0.25">
      <c r="F83" s="243"/>
      <c r="S83" s="249"/>
      <c r="T83" s="249"/>
    </row>
    <row r="84" spans="6:20" ht="15.75" x14ac:dyDescent="0.25">
      <c r="F84" s="243"/>
      <c r="S84" s="251"/>
      <c r="T84" s="251"/>
    </row>
    <row r="85" spans="6:20" ht="15.75" x14ac:dyDescent="0.25">
      <c r="F85" s="243"/>
      <c r="S85" s="249"/>
      <c r="T85" s="249"/>
    </row>
    <row r="86" spans="6:20" ht="15.75" x14ac:dyDescent="0.25">
      <c r="F86" s="243"/>
      <c r="S86" s="249"/>
      <c r="T86" s="249"/>
    </row>
    <row r="87" spans="6:20" ht="15.75" x14ac:dyDescent="0.25">
      <c r="F87" s="243"/>
      <c r="S87" s="249"/>
      <c r="T87" s="249"/>
    </row>
    <row r="88" spans="6:20" ht="15.75" x14ac:dyDescent="0.25">
      <c r="F88" s="243"/>
      <c r="S88" s="249"/>
      <c r="T88" s="249"/>
    </row>
    <row r="89" spans="6:20" ht="15.75" x14ac:dyDescent="0.25">
      <c r="F89" s="243"/>
      <c r="S89" s="249"/>
      <c r="T89" s="249"/>
    </row>
    <row r="90" spans="6:20" ht="15.75" x14ac:dyDescent="0.25">
      <c r="F90" s="243"/>
      <c r="S90" s="249"/>
      <c r="T90" s="249"/>
    </row>
    <row r="91" spans="6:20" ht="15.75" x14ac:dyDescent="0.25">
      <c r="F91" s="243"/>
      <c r="S91" s="249"/>
      <c r="T91" s="249"/>
    </row>
    <row r="92" spans="6:20" ht="15.75" x14ac:dyDescent="0.25">
      <c r="F92" s="243"/>
      <c r="S92" s="249"/>
      <c r="T92" s="249"/>
    </row>
    <row r="93" spans="6:20" ht="15.75" x14ac:dyDescent="0.25">
      <c r="F93" s="243"/>
      <c r="S93" s="249"/>
      <c r="T93" s="249"/>
    </row>
    <row r="94" spans="6:20" x14ac:dyDescent="0.25">
      <c r="S94" s="249"/>
      <c r="T94" s="249"/>
    </row>
    <row r="95" spans="6:20" x14ac:dyDescent="0.25">
      <c r="S95" s="249"/>
      <c r="T95" s="249"/>
    </row>
    <row r="96" spans="6:20" x14ac:dyDescent="0.25">
      <c r="S96" s="249"/>
      <c r="T96" s="249"/>
    </row>
    <row r="97" spans="6:20" x14ac:dyDescent="0.25">
      <c r="S97" s="249"/>
      <c r="T97" s="249"/>
    </row>
    <row r="98" spans="6:20" x14ac:dyDescent="0.25">
      <c r="S98" s="249"/>
      <c r="T98" s="249"/>
    </row>
    <row r="99" spans="6:20" x14ac:dyDescent="0.25">
      <c r="S99" s="249"/>
      <c r="T99" s="249"/>
    </row>
    <row r="100" spans="6:20" x14ac:dyDescent="0.25">
      <c r="S100" s="249"/>
      <c r="T100" s="249"/>
    </row>
    <row r="101" spans="6:20" x14ac:dyDescent="0.25">
      <c r="S101" s="249"/>
      <c r="T101" s="249"/>
    </row>
    <row r="105" spans="6:20" x14ac:dyDescent="0.25">
      <c r="F105" s="236"/>
      <c r="S105" s="246"/>
      <c r="T105" s="246"/>
    </row>
    <row r="106" spans="6:20" x14ac:dyDescent="0.25">
      <c r="F106" s="236"/>
      <c r="S106" s="246"/>
      <c r="T106" s="246"/>
    </row>
    <row r="107" spans="6:20" x14ac:dyDescent="0.25">
      <c r="F107" s="236"/>
      <c r="S107" s="246"/>
      <c r="T107" s="246"/>
    </row>
    <row r="108" spans="6:20" x14ac:dyDescent="0.25">
      <c r="F108" s="236"/>
      <c r="S108" s="246"/>
      <c r="T108" s="246"/>
    </row>
    <row r="109" spans="6:20" x14ac:dyDescent="0.25">
      <c r="F109" s="236"/>
      <c r="S109" s="246"/>
      <c r="T109" s="246"/>
    </row>
    <row r="110" spans="6:20" x14ac:dyDescent="0.25">
      <c r="F110" s="236"/>
      <c r="S110" s="246"/>
      <c r="T110" s="246"/>
    </row>
    <row r="111" spans="6:20" x14ac:dyDescent="0.25">
      <c r="F111" s="236"/>
      <c r="S111" s="246"/>
      <c r="T111" s="246"/>
    </row>
    <row r="112" spans="6:20" x14ac:dyDescent="0.25">
      <c r="F112" s="236"/>
      <c r="S112" s="246"/>
      <c r="T112" s="246"/>
    </row>
    <row r="113" spans="6:20" x14ac:dyDescent="0.25">
      <c r="F113" s="236"/>
      <c r="S113" s="246"/>
      <c r="T113" s="246"/>
    </row>
    <row r="114" spans="6:20" x14ac:dyDescent="0.25">
      <c r="F114" s="236"/>
      <c r="S114" s="246"/>
      <c r="T114" s="246"/>
    </row>
    <row r="115" spans="6:20" x14ac:dyDescent="0.25">
      <c r="F115" s="236"/>
      <c r="S115" s="246"/>
      <c r="T115" s="246"/>
    </row>
    <row r="116" spans="6:20" x14ac:dyDescent="0.25">
      <c r="F116" s="236"/>
      <c r="S116" s="246"/>
      <c r="T116" s="246"/>
    </row>
    <row r="117" spans="6:20" x14ac:dyDescent="0.25">
      <c r="F117" s="236"/>
      <c r="S117" s="246"/>
      <c r="T117" s="246"/>
    </row>
    <row r="118" spans="6:20" x14ac:dyDescent="0.25">
      <c r="F118" s="236"/>
      <c r="S118" s="246"/>
      <c r="T118" s="246"/>
    </row>
    <row r="119" spans="6:20" x14ac:dyDescent="0.25">
      <c r="F119" s="236"/>
      <c r="S119" s="246"/>
      <c r="T119" s="246"/>
    </row>
    <row r="120" spans="6:20" x14ac:dyDescent="0.25">
      <c r="F120" s="236"/>
      <c r="S120" s="246"/>
      <c r="T120" s="246"/>
    </row>
    <row r="121" spans="6:20" x14ac:dyDescent="0.25">
      <c r="F121" s="236"/>
      <c r="S121" s="246"/>
      <c r="T121" s="246"/>
    </row>
    <row r="122" spans="6:20" x14ac:dyDescent="0.25">
      <c r="F122" s="236"/>
      <c r="S122" s="246"/>
      <c r="T122" s="246"/>
    </row>
    <row r="123" spans="6:20" x14ac:dyDescent="0.25">
      <c r="F123" s="236"/>
      <c r="S123" s="246"/>
      <c r="T123" s="246"/>
    </row>
    <row r="124" spans="6:20" x14ac:dyDescent="0.25">
      <c r="F124" s="236"/>
      <c r="S124" s="246"/>
      <c r="T124" s="246"/>
    </row>
    <row r="125" spans="6:20" x14ac:dyDescent="0.25">
      <c r="F125" s="236"/>
      <c r="S125" s="246"/>
      <c r="T125" s="246"/>
    </row>
    <row r="126" spans="6:20" x14ac:dyDescent="0.25">
      <c r="F126" s="236"/>
      <c r="S126" s="246"/>
      <c r="T126" s="246"/>
    </row>
    <row r="127" spans="6:20" x14ac:dyDescent="0.25">
      <c r="F127" s="236"/>
      <c r="S127" s="246"/>
      <c r="T127" s="246"/>
    </row>
    <row r="128" spans="6:20" x14ac:dyDescent="0.25">
      <c r="F128" s="236"/>
      <c r="S128" s="246"/>
      <c r="T128" s="246"/>
    </row>
    <row r="129" spans="6:20" x14ac:dyDescent="0.25">
      <c r="F129" s="236"/>
      <c r="S129" s="246"/>
      <c r="T129" s="246"/>
    </row>
    <row r="130" spans="6:20" x14ac:dyDescent="0.25">
      <c r="F130" s="236"/>
      <c r="S130" s="246"/>
      <c r="T130" s="246"/>
    </row>
    <row r="131" spans="6:20" x14ac:dyDescent="0.25">
      <c r="F131" s="236"/>
    </row>
    <row r="132" spans="6:20" x14ac:dyDescent="0.25">
      <c r="F132" s="236"/>
    </row>
    <row r="133" spans="6:20" x14ac:dyDescent="0.25">
      <c r="F133" s="236"/>
    </row>
    <row r="134" spans="6:20" x14ac:dyDescent="0.25">
      <c r="F134" s="236"/>
    </row>
    <row r="135" spans="6:20" x14ac:dyDescent="0.25">
      <c r="F135" s="236"/>
    </row>
    <row r="136" spans="6:20" x14ac:dyDescent="0.25">
      <c r="F136" s="236"/>
    </row>
    <row r="137" spans="6:20" x14ac:dyDescent="0.25">
      <c r="F137" s="236"/>
    </row>
    <row r="138" spans="6:20" x14ac:dyDescent="0.25">
      <c r="F138" s="236"/>
    </row>
    <row r="139" spans="6:20" x14ac:dyDescent="0.25">
      <c r="F139" s="236"/>
    </row>
    <row r="140" spans="6:20" x14ac:dyDescent="0.25">
      <c r="F140" s="236"/>
    </row>
    <row r="141" spans="6:20" x14ac:dyDescent="0.25">
      <c r="F141" s="236"/>
    </row>
    <row r="142" spans="6:20" x14ac:dyDescent="0.25">
      <c r="F142" s="236"/>
    </row>
    <row r="143" spans="6:20" x14ac:dyDescent="0.25">
      <c r="F143" s="236"/>
    </row>
    <row r="144" spans="6:20" x14ac:dyDescent="0.25">
      <c r="F144" s="236"/>
    </row>
    <row r="145" spans="6:6" x14ac:dyDescent="0.25">
      <c r="F145" s="236"/>
    </row>
    <row r="146" spans="6:6" x14ac:dyDescent="0.25">
      <c r="F146" s="236"/>
    </row>
    <row r="147" spans="6:6" x14ac:dyDescent="0.25">
      <c r="F147" s="236"/>
    </row>
    <row r="148" spans="6:6" x14ac:dyDescent="0.25">
      <c r="F148" s="236"/>
    </row>
    <row r="149" spans="6:6" x14ac:dyDescent="0.25">
      <c r="F149" s="236"/>
    </row>
    <row r="150" spans="6:6" x14ac:dyDescent="0.25">
      <c r="F150" s="236"/>
    </row>
    <row r="151" spans="6:6" x14ac:dyDescent="0.25">
      <c r="F151" s="236"/>
    </row>
    <row r="152" spans="6:6" x14ac:dyDescent="0.25">
      <c r="F152" s="236"/>
    </row>
    <row r="153" spans="6:6" x14ac:dyDescent="0.25">
      <c r="F153" s="236"/>
    </row>
    <row r="154" spans="6:6" x14ac:dyDescent="0.25">
      <c r="F154" s="236"/>
    </row>
    <row r="155" spans="6:6" x14ac:dyDescent="0.25">
      <c r="F155" s="236"/>
    </row>
    <row r="156" spans="6:6" x14ac:dyDescent="0.25">
      <c r="F156" s="236"/>
    </row>
    <row r="157" spans="6:6" x14ac:dyDescent="0.25">
      <c r="F157" s="236"/>
    </row>
    <row r="158" spans="6:6" x14ac:dyDescent="0.25">
      <c r="F158" s="236"/>
    </row>
    <row r="159" spans="6:6" x14ac:dyDescent="0.25">
      <c r="F159" s="236"/>
    </row>
    <row r="160" spans="6:6" x14ac:dyDescent="0.25">
      <c r="F160" s="236"/>
    </row>
    <row r="161" spans="6:6" x14ac:dyDescent="0.25">
      <c r="F161" s="236"/>
    </row>
    <row r="162" spans="6:6" x14ac:dyDescent="0.25">
      <c r="F162" s="236"/>
    </row>
    <row r="163" spans="6:6" x14ac:dyDescent="0.25">
      <c r="F163" s="236"/>
    </row>
    <row r="164" spans="6:6" x14ac:dyDescent="0.25">
      <c r="F164" s="236"/>
    </row>
    <row r="165" spans="6:6" x14ac:dyDescent="0.25">
      <c r="F165" s="236"/>
    </row>
    <row r="166" spans="6:6" x14ac:dyDescent="0.25">
      <c r="F166" s="236"/>
    </row>
    <row r="167" spans="6:6" x14ac:dyDescent="0.25">
      <c r="F167" s="236"/>
    </row>
    <row r="168" spans="6:6" x14ac:dyDescent="0.25">
      <c r="F168" s="236"/>
    </row>
    <row r="169" spans="6:6" x14ac:dyDescent="0.25">
      <c r="F169" s="236"/>
    </row>
    <row r="170" spans="6:6" x14ac:dyDescent="0.25">
      <c r="F170" s="236"/>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J6:K6"/>
    <mergeCell ref="B68:B70"/>
    <mergeCell ref="B64:B67"/>
    <mergeCell ref="B71:B73"/>
    <mergeCell ref="B17:B22"/>
    <mergeCell ref="D5:D7"/>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ColWidth="11.42578125" defaultRowHeight="15" x14ac:dyDescent="0.25"/>
  <cols>
    <col min="1" max="1" width="40" customWidth="1"/>
    <col min="2" max="2" width="21.7109375" customWidth="1"/>
    <col min="3" max="3" width="30.5703125" customWidth="1"/>
    <col min="4" max="4" width="30.5703125" style="434" customWidth="1"/>
    <col min="5" max="7" width="27.42578125" customWidth="1"/>
    <col min="8" max="8" width="15.28515625" customWidth="1"/>
    <col min="9" max="9" width="12.140625" style="222" bestFit="1" customWidth="1"/>
    <col min="10" max="10" width="15.28515625" customWidth="1"/>
    <col min="11" max="11" width="18.85546875" style="222" customWidth="1"/>
    <col min="13" max="13" width="13.7109375" style="222" bestFit="1" customWidth="1"/>
    <col min="15" max="15" width="13.7109375" style="222" bestFit="1" customWidth="1"/>
    <col min="16" max="16" width="15.28515625" customWidth="1"/>
    <col min="17" max="17" width="18.28515625" style="222" customWidth="1"/>
    <col min="18" max="18" width="14.140625" hidden="1" customWidth="1"/>
    <col min="19" max="21" width="14.140625" customWidth="1"/>
    <col min="22" max="22" width="17" customWidth="1"/>
  </cols>
  <sheetData>
    <row r="1" spans="1:22" ht="18.75" x14ac:dyDescent="0.25">
      <c r="A1" s="434"/>
      <c r="B1" s="267"/>
      <c r="C1" s="478" t="s">
        <v>1539</v>
      </c>
      <c r="D1" s="267"/>
      <c r="E1" s="267"/>
      <c r="F1" s="267"/>
      <c r="G1" s="267"/>
      <c r="H1" s="267" t="s">
        <v>1540</v>
      </c>
      <c r="J1" s="267"/>
      <c r="K1" s="267"/>
      <c r="L1" s="267"/>
      <c r="M1" s="267"/>
      <c r="N1" s="267"/>
      <c r="O1" s="267"/>
      <c r="P1" s="267"/>
      <c r="Q1" s="267"/>
      <c r="R1" s="267"/>
      <c r="S1" s="267"/>
      <c r="T1" s="267"/>
      <c r="U1" s="267"/>
      <c r="V1" s="267"/>
    </row>
    <row r="2" spans="1:22" ht="18.75" x14ac:dyDescent="0.25">
      <c r="A2" s="300" t="s">
        <v>1541</v>
      </c>
      <c r="B2" s="267"/>
      <c r="C2" s="267"/>
      <c r="D2" s="267"/>
      <c r="E2" s="267"/>
      <c r="F2" s="267"/>
      <c r="G2" s="267"/>
      <c r="H2" s="267"/>
      <c r="J2" s="267"/>
      <c r="K2" s="267"/>
      <c r="L2" s="267"/>
      <c r="M2" s="267"/>
      <c r="N2" s="267"/>
      <c r="O2" s="267"/>
      <c r="P2" s="267"/>
      <c r="Q2" s="267"/>
      <c r="R2" s="267"/>
      <c r="S2" s="267"/>
      <c r="T2" s="267"/>
      <c r="U2" s="267"/>
      <c r="V2" s="267"/>
    </row>
    <row r="3" spans="1:22" x14ac:dyDescent="0.25">
      <c r="A3" s="639" t="s">
        <v>1542</v>
      </c>
      <c r="B3" s="639"/>
      <c r="C3" s="639"/>
      <c r="D3" s="639"/>
      <c r="E3" s="639"/>
      <c r="F3" s="639"/>
      <c r="G3" s="639"/>
      <c r="H3" s="639"/>
      <c r="I3" s="639"/>
      <c r="J3" s="639"/>
      <c r="K3" s="639"/>
      <c r="L3" s="639"/>
      <c r="M3" s="639"/>
      <c r="N3" s="639"/>
      <c r="O3" s="639"/>
      <c r="P3" s="639"/>
      <c r="Q3" s="639"/>
      <c r="R3" s="639"/>
      <c r="S3" s="639"/>
      <c r="T3" s="639"/>
      <c r="U3" s="639"/>
      <c r="V3" s="639"/>
    </row>
    <row r="4" spans="1:22" ht="1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1543</v>
      </c>
      <c r="S4" s="605" t="s">
        <v>1455</v>
      </c>
      <c r="T4" s="605" t="s">
        <v>1456</v>
      </c>
      <c r="U4" s="605" t="s">
        <v>1457</v>
      </c>
      <c r="V4" s="621" t="s">
        <v>1458</v>
      </c>
    </row>
    <row r="5" spans="1:22"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03"/>
      <c r="V5" s="622"/>
    </row>
    <row r="6" spans="1:22" ht="25.5"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04"/>
      <c r="V6" s="623"/>
    </row>
    <row r="7" spans="1:22" s="346" customFormat="1" ht="15.75" x14ac:dyDescent="0.25">
      <c r="A7" s="416"/>
      <c r="B7" s="417"/>
      <c r="C7" s="418"/>
      <c r="D7" s="418"/>
      <c r="E7" s="418"/>
      <c r="F7" s="419"/>
      <c r="G7" s="418"/>
      <c r="H7" s="420"/>
      <c r="I7" s="420"/>
      <c r="J7" s="420"/>
      <c r="K7" s="420"/>
      <c r="L7" s="420"/>
      <c r="M7" s="420"/>
      <c r="N7" s="420"/>
      <c r="O7" s="420"/>
      <c r="P7" s="420"/>
      <c r="Q7" s="420"/>
      <c r="R7" s="421"/>
      <c r="S7" s="421"/>
      <c r="T7" s="421"/>
      <c r="U7" s="421"/>
      <c r="V7" s="422"/>
    </row>
    <row r="8" spans="1:22" ht="15.75" x14ac:dyDescent="0.25">
      <c r="A8" s="628" t="s">
        <v>1544</v>
      </c>
      <c r="B8" s="628" t="s">
        <v>1545</v>
      </c>
      <c r="C8" s="491"/>
      <c r="D8" s="491"/>
      <c r="E8" s="491"/>
      <c r="F8" s="495"/>
      <c r="G8" s="233"/>
      <c r="H8" s="234"/>
      <c r="I8" s="219"/>
      <c r="J8" s="234"/>
      <c r="K8" s="219"/>
      <c r="L8" s="234"/>
      <c r="M8" s="219"/>
      <c r="N8" s="234"/>
      <c r="O8" s="219"/>
      <c r="P8" s="358">
        <f t="shared" ref="P8:P20" si="0">H8+J8+L8+N8</f>
        <v>0</v>
      </c>
      <c r="Q8" s="359">
        <f t="shared" ref="Q8:Q20" si="1">I8+K8+M8+O8</f>
        <v>0</v>
      </c>
      <c r="R8" s="233"/>
      <c r="S8" s="233"/>
      <c r="T8" s="233"/>
      <c r="U8" s="233"/>
      <c r="V8" s="233"/>
    </row>
    <row r="9" spans="1:22" ht="15.75" x14ac:dyDescent="0.25">
      <c r="A9" s="629"/>
      <c r="B9" s="629"/>
      <c r="C9" s="491"/>
      <c r="D9" s="491"/>
      <c r="E9" s="491"/>
      <c r="F9" s="495"/>
      <c r="G9" s="233"/>
      <c r="H9" s="234"/>
      <c r="I9" s="219"/>
      <c r="J9" s="234"/>
      <c r="K9" s="219"/>
      <c r="L9" s="234"/>
      <c r="M9" s="219"/>
      <c r="N9" s="234"/>
      <c r="O9" s="219"/>
      <c r="P9" s="358">
        <f t="shared" si="0"/>
        <v>0</v>
      </c>
      <c r="Q9" s="359">
        <f t="shared" si="1"/>
        <v>0</v>
      </c>
      <c r="R9" s="233"/>
      <c r="S9" s="233"/>
      <c r="T9" s="233"/>
      <c r="U9" s="233"/>
      <c r="V9" s="233"/>
    </row>
    <row r="10" spans="1:22" ht="15.75" x14ac:dyDescent="0.25">
      <c r="A10" s="629"/>
      <c r="B10" s="629"/>
      <c r="C10" s="491"/>
      <c r="D10" s="491"/>
      <c r="E10" s="491"/>
      <c r="F10" s="495"/>
      <c r="G10" s="233"/>
      <c r="H10" s="234"/>
      <c r="I10" s="219"/>
      <c r="J10" s="234"/>
      <c r="K10" s="219"/>
      <c r="L10" s="234"/>
      <c r="M10" s="219"/>
      <c r="N10" s="234"/>
      <c r="O10" s="219"/>
      <c r="P10" s="358">
        <f t="shared" si="0"/>
        <v>0</v>
      </c>
      <c r="Q10" s="359">
        <f t="shared" si="1"/>
        <v>0</v>
      </c>
      <c r="R10" s="233"/>
      <c r="S10" s="233"/>
      <c r="T10" s="233"/>
      <c r="U10" s="233"/>
      <c r="V10" s="233"/>
    </row>
    <row r="11" spans="1:22" ht="15.75" x14ac:dyDescent="0.25">
      <c r="A11" s="629"/>
      <c r="B11" s="629"/>
      <c r="C11" s="491"/>
      <c r="D11" s="491"/>
      <c r="E11" s="491"/>
      <c r="F11" s="495"/>
      <c r="G11" s="233"/>
      <c r="H11" s="234"/>
      <c r="I11" s="219"/>
      <c r="J11" s="234"/>
      <c r="K11" s="219"/>
      <c r="L11" s="234"/>
      <c r="M11" s="219"/>
      <c r="N11" s="234"/>
      <c r="O11" s="219"/>
      <c r="P11" s="358">
        <f t="shared" si="0"/>
        <v>0</v>
      </c>
      <c r="Q11" s="359">
        <f t="shared" si="1"/>
        <v>0</v>
      </c>
      <c r="R11" s="233"/>
      <c r="S11" s="233"/>
      <c r="T11" s="233"/>
      <c r="U11" s="233"/>
      <c r="V11" s="233"/>
    </row>
    <row r="12" spans="1:22" ht="15.75" x14ac:dyDescent="0.25">
      <c r="A12" s="629"/>
      <c r="B12" s="629"/>
      <c r="C12" s="491"/>
      <c r="D12" s="491"/>
      <c r="E12" s="491"/>
      <c r="F12" s="495"/>
      <c r="G12" s="233"/>
      <c r="H12" s="234"/>
      <c r="I12" s="219"/>
      <c r="J12" s="234"/>
      <c r="K12" s="219"/>
      <c r="L12" s="234"/>
      <c r="M12" s="219"/>
      <c r="N12" s="234"/>
      <c r="O12" s="219"/>
      <c r="P12" s="358">
        <f t="shared" si="0"/>
        <v>0</v>
      </c>
      <c r="Q12" s="359">
        <f t="shared" si="1"/>
        <v>0</v>
      </c>
      <c r="R12" s="233"/>
      <c r="S12" s="233"/>
      <c r="T12" s="233"/>
      <c r="U12" s="233"/>
      <c r="V12" s="233"/>
    </row>
    <row r="13" spans="1:22" ht="15.75" x14ac:dyDescent="0.25">
      <c r="A13" s="629"/>
      <c r="B13" s="629"/>
      <c r="C13" s="491"/>
      <c r="D13" s="491"/>
      <c r="E13" s="491"/>
      <c r="F13" s="495"/>
      <c r="G13" s="233"/>
      <c r="H13" s="234"/>
      <c r="I13" s="219"/>
      <c r="J13" s="234"/>
      <c r="K13" s="219"/>
      <c r="L13" s="234"/>
      <c r="M13" s="219"/>
      <c r="N13" s="234"/>
      <c r="O13" s="219"/>
      <c r="P13" s="358">
        <f t="shared" si="0"/>
        <v>0</v>
      </c>
      <c r="Q13" s="359">
        <f t="shared" si="1"/>
        <v>0</v>
      </c>
      <c r="R13" s="233"/>
      <c r="S13" s="233"/>
      <c r="T13" s="233"/>
      <c r="U13" s="233"/>
      <c r="V13" s="233"/>
    </row>
    <row r="14" spans="1:22" ht="15.75" x14ac:dyDescent="0.25">
      <c r="A14" s="629"/>
      <c r="B14" s="629"/>
      <c r="C14" s="491"/>
      <c r="D14" s="491"/>
      <c r="E14" s="491"/>
      <c r="F14" s="495"/>
      <c r="G14" s="233"/>
      <c r="H14" s="234"/>
      <c r="I14" s="219"/>
      <c r="J14" s="234"/>
      <c r="K14" s="219"/>
      <c r="L14" s="234"/>
      <c r="M14" s="219"/>
      <c r="N14" s="234"/>
      <c r="O14" s="219"/>
      <c r="P14" s="358">
        <f t="shared" si="0"/>
        <v>0</v>
      </c>
      <c r="Q14" s="359">
        <f t="shared" si="1"/>
        <v>0</v>
      </c>
      <c r="R14" s="233"/>
      <c r="S14" s="233"/>
      <c r="T14" s="233"/>
      <c r="U14" s="233"/>
      <c r="V14" s="233"/>
    </row>
    <row r="15" spans="1:22" ht="15.75" x14ac:dyDescent="0.25">
      <c r="A15" s="629"/>
      <c r="B15" s="629"/>
      <c r="C15" s="491"/>
      <c r="D15" s="491"/>
      <c r="E15" s="491"/>
      <c r="F15" s="495"/>
      <c r="G15" s="233"/>
      <c r="H15" s="234"/>
      <c r="I15" s="219"/>
      <c r="J15" s="234"/>
      <c r="K15" s="219"/>
      <c r="L15" s="234"/>
      <c r="M15" s="219"/>
      <c r="N15" s="234"/>
      <c r="O15" s="219"/>
      <c r="P15" s="358">
        <f t="shared" si="0"/>
        <v>0</v>
      </c>
      <c r="Q15" s="359">
        <f t="shared" si="1"/>
        <v>0</v>
      </c>
      <c r="R15" s="233"/>
      <c r="S15" s="233"/>
      <c r="T15" s="233"/>
      <c r="U15" s="233"/>
      <c r="V15" s="233"/>
    </row>
    <row r="16" spans="1:22" ht="15.75" x14ac:dyDescent="0.25">
      <c r="A16" s="629"/>
      <c r="B16" s="629"/>
      <c r="C16" s="491"/>
      <c r="D16" s="491"/>
      <c r="E16" s="491"/>
      <c r="F16" s="495"/>
      <c r="G16" s="233"/>
      <c r="H16" s="234"/>
      <c r="I16" s="219"/>
      <c r="J16" s="234"/>
      <c r="K16" s="219"/>
      <c r="L16" s="234"/>
      <c r="M16" s="219"/>
      <c r="N16" s="234"/>
      <c r="O16" s="219"/>
      <c r="P16" s="358">
        <f t="shared" si="0"/>
        <v>0</v>
      </c>
      <c r="Q16" s="359">
        <f t="shared" si="1"/>
        <v>0</v>
      </c>
      <c r="R16" s="233"/>
      <c r="S16" s="233"/>
      <c r="T16" s="233"/>
      <c r="U16" s="233"/>
      <c r="V16" s="233"/>
    </row>
    <row r="17" spans="1:22" ht="15.75" x14ac:dyDescent="0.25">
      <c r="A17" s="629"/>
      <c r="B17" s="629"/>
      <c r="C17" s="491"/>
      <c r="D17" s="491"/>
      <c r="E17" s="491"/>
      <c r="F17" s="495"/>
      <c r="G17" s="238"/>
      <c r="H17" s="238"/>
      <c r="I17" s="254"/>
      <c r="J17" s="238"/>
      <c r="K17" s="254"/>
      <c r="L17" s="238"/>
      <c r="M17" s="254"/>
      <c r="N17" s="238"/>
      <c r="O17" s="254"/>
      <c r="P17" s="366">
        <f t="shared" si="0"/>
        <v>0</v>
      </c>
      <c r="Q17" s="367">
        <f t="shared" si="1"/>
        <v>0</v>
      </c>
      <c r="R17" s="238"/>
      <c r="S17" s="238"/>
      <c r="T17" s="238"/>
      <c r="U17" s="238"/>
      <c r="V17" s="238"/>
    </row>
    <row r="18" spans="1:22" ht="15.75" x14ac:dyDescent="0.25">
      <c r="A18" s="629"/>
      <c r="B18" s="629"/>
      <c r="C18" s="491"/>
      <c r="D18" s="491"/>
      <c r="E18" s="491"/>
      <c r="F18" s="495"/>
      <c r="G18" s="233"/>
      <c r="H18" s="233"/>
      <c r="I18" s="219"/>
      <c r="J18" s="233"/>
      <c r="K18" s="219"/>
      <c r="L18" s="233"/>
      <c r="M18" s="219"/>
      <c r="N18" s="233"/>
      <c r="O18" s="219"/>
      <c r="P18" s="358">
        <f t="shared" si="0"/>
        <v>0</v>
      </c>
      <c r="Q18" s="359">
        <f t="shared" si="1"/>
        <v>0</v>
      </c>
      <c r="R18" s="255"/>
      <c r="S18" s="255"/>
      <c r="T18" s="255"/>
      <c r="U18" s="233"/>
      <c r="V18" s="256"/>
    </row>
    <row r="19" spans="1:22" ht="15.75" x14ac:dyDescent="0.25">
      <c r="A19" s="629"/>
      <c r="B19" s="629"/>
      <c r="C19" s="491"/>
      <c r="D19" s="491"/>
      <c r="E19" s="491"/>
      <c r="F19" s="495"/>
      <c r="G19" s="238"/>
      <c r="H19" s="238"/>
      <c r="I19" s="254"/>
      <c r="J19" s="238"/>
      <c r="K19" s="254"/>
      <c r="L19" s="238"/>
      <c r="M19" s="254"/>
      <c r="N19" s="238"/>
      <c r="O19" s="254"/>
      <c r="P19" s="366">
        <f t="shared" si="0"/>
        <v>0</v>
      </c>
      <c r="Q19" s="367">
        <f t="shared" si="1"/>
        <v>0</v>
      </c>
      <c r="R19" s="238"/>
      <c r="S19" s="238"/>
      <c r="T19" s="238"/>
      <c r="U19" s="238"/>
      <c r="V19" s="238"/>
    </row>
    <row r="20" spans="1:22" ht="15.75" x14ac:dyDescent="0.25">
      <c r="A20" s="630"/>
      <c r="B20" s="630"/>
      <c r="C20" s="491"/>
      <c r="D20" s="491"/>
      <c r="E20" s="491"/>
      <c r="F20" s="495"/>
      <c r="G20" s="233"/>
      <c r="H20" s="234"/>
      <c r="I20" s="219"/>
      <c r="J20" s="234"/>
      <c r="K20" s="219"/>
      <c r="L20" s="234"/>
      <c r="M20" s="219"/>
      <c r="N20" s="233"/>
      <c r="O20" s="219"/>
      <c r="P20" s="358">
        <f t="shared" si="0"/>
        <v>0</v>
      </c>
      <c r="Q20" s="359">
        <f t="shared" si="1"/>
        <v>0</v>
      </c>
      <c r="R20" s="233"/>
      <c r="S20" s="233"/>
      <c r="T20" s="233"/>
      <c r="U20" s="233"/>
      <c r="V20" s="233"/>
    </row>
    <row r="21" spans="1:22" ht="15.75" x14ac:dyDescent="0.25">
      <c r="A21" s="275"/>
      <c r="B21" s="276"/>
      <c r="C21" s="275" t="s">
        <v>1546</v>
      </c>
      <c r="D21" s="276"/>
      <c r="E21" s="276"/>
      <c r="F21" s="276"/>
      <c r="G21" s="277"/>
      <c r="H21" s="247">
        <f t="shared" ref="H21:Q21" si="2">SUM(H8:H20)</f>
        <v>0</v>
      </c>
      <c r="I21" s="257">
        <f t="shared" si="2"/>
        <v>0</v>
      </c>
      <c r="J21" s="247">
        <f t="shared" si="2"/>
        <v>0</v>
      </c>
      <c r="K21" s="257">
        <f t="shared" si="2"/>
        <v>0</v>
      </c>
      <c r="L21" s="247">
        <f t="shared" si="2"/>
        <v>0</v>
      </c>
      <c r="M21" s="257">
        <f t="shared" si="2"/>
        <v>0</v>
      </c>
      <c r="N21" s="247">
        <f t="shared" si="2"/>
        <v>0</v>
      </c>
      <c r="O21" s="257">
        <f t="shared" si="2"/>
        <v>0</v>
      </c>
      <c r="P21" s="257">
        <f t="shared" si="2"/>
        <v>0</v>
      </c>
      <c r="Q21" s="257">
        <f t="shared" si="2"/>
        <v>0</v>
      </c>
      <c r="R21" s="248"/>
      <c r="S21" s="248"/>
      <c r="T21" s="248"/>
      <c r="U21" s="248"/>
      <c r="V21" s="248"/>
    </row>
    <row r="26" spans="1:22" x14ac:dyDescent="0.25">
      <c r="A26" s="434"/>
      <c r="B26" s="434"/>
      <c r="C26" s="434"/>
      <c r="E26" s="434"/>
      <c r="F26" s="434"/>
      <c r="G26" s="434"/>
      <c r="H26" s="434"/>
      <c r="I26" s="434"/>
      <c r="J26" s="434"/>
      <c r="K26" s="434"/>
      <c r="L26" s="434"/>
      <c r="M26" s="434"/>
      <c r="N26" s="434"/>
      <c r="O26" s="434"/>
      <c r="P26" s="434"/>
      <c r="Q26" s="434"/>
      <c r="R26" s="434"/>
      <c r="S26" s="434"/>
      <c r="T26" s="434"/>
      <c r="U26" s="434"/>
      <c r="V26" s="434"/>
    </row>
    <row r="27" spans="1:22" x14ac:dyDescent="0.25">
      <c r="A27" s="434"/>
      <c r="B27" s="434"/>
      <c r="C27" s="434"/>
      <c r="E27" s="434"/>
      <c r="F27" s="434"/>
      <c r="G27" s="434"/>
      <c r="H27" s="434"/>
      <c r="I27" s="434"/>
      <c r="J27" s="434"/>
      <c r="K27" s="434"/>
      <c r="L27" s="434"/>
      <c r="M27" s="434"/>
      <c r="N27" s="434"/>
      <c r="O27" s="434"/>
      <c r="P27" s="434"/>
      <c r="Q27" s="434"/>
      <c r="R27" s="434"/>
      <c r="S27" s="434"/>
      <c r="T27" s="434"/>
      <c r="U27" s="434"/>
      <c r="V27" s="434"/>
    </row>
    <row r="28" spans="1:22" x14ac:dyDescent="0.25">
      <c r="A28" s="434"/>
      <c r="B28" s="434"/>
      <c r="C28" s="434"/>
      <c r="E28" s="434"/>
      <c r="F28" s="434"/>
      <c r="G28" s="434"/>
      <c r="H28" s="434"/>
      <c r="I28" s="434"/>
      <c r="J28" s="434"/>
      <c r="K28" s="434"/>
      <c r="L28" s="434"/>
      <c r="M28" s="434"/>
      <c r="N28" s="434"/>
      <c r="O28" s="434"/>
      <c r="P28" s="434"/>
      <c r="Q28" s="434"/>
      <c r="R28" s="434"/>
      <c r="S28" s="434"/>
      <c r="T28" s="434"/>
      <c r="U28" s="434"/>
      <c r="V28" s="434"/>
    </row>
    <row r="29" spans="1:22" x14ac:dyDescent="0.25">
      <c r="A29" s="434"/>
      <c r="B29" s="434"/>
      <c r="C29" s="434"/>
      <c r="E29" s="434"/>
      <c r="F29" s="434"/>
      <c r="G29" s="434"/>
      <c r="H29" s="434"/>
      <c r="I29" s="434"/>
      <c r="J29" s="434"/>
      <c r="K29" s="434"/>
      <c r="L29" s="434"/>
      <c r="M29" s="434"/>
      <c r="N29" s="434"/>
      <c r="O29" s="434"/>
      <c r="P29" s="434"/>
      <c r="Q29" s="434"/>
      <c r="R29" s="434"/>
      <c r="S29" s="434"/>
      <c r="T29" s="434"/>
      <c r="U29" s="434"/>
      <c r="V29" s="434"/>
    </row>
    <row r="30" spans="1:22" x14ac:dyDescent="0.25">
      <c r="A30" s="434"/>
      <c r="B30" s="434"/>
      <c r="C30" s="434"/>
      <c r="E30" s="434"/>
      <c r="F30" s="434"/>
      <c r="G30" s="434"/>
      <c r="H30" s="434"/>
      <c r="I30" s="434"/>
      <c r="J30" s="434"/>
      <c r="K30" s="434"/>
      <c r="L30" s="434"/>
      <c r="M30" s="434"/>
      <c r="N30" s="434"/>
      <c r="O30" s="434"/>
      <c r="P30" s="434"/>
      <c r="Q30" s="434"/>
      <c r="R30" s="434"/>
      <c r="S30" s="434"/>
      <c r="T30" s="434"/>
      <c r="U30" s="434"/>
      <c r="V30" s="434"/>
    </row>
    <row r="31" spans="1:22" x14ac:dyDescent="0.25">
      <c r="A31" s="434"/>
      <c r="B31" s="434"/>
      <c r="C31" s="434"/>
      <c r="E31" s="434"/>
      <c r="F31" s="434"/>
      <c r="G31" s="434"/>
      <c r="H31" s="434"/>
      <c r="I31" s="434"/>
      <c r="J31" s="434"/>
      <c r="K31" s="434"/>
      <c r="L31" s="434"/>
      <c r="M31" s="434"/>
      <c r="N31" s="434"/>
      <c r="O31" s="434"/>
      <c r="P31" s="434"/>
      <c r="Q31" s="434"/>
      <c r="R31" s="434"/>
      <c r="S31" s="434"/>
      <c r="T31" s="434"/>
      <c r="U31" s="434"/>
      <c r="V31" s="434"/>
    </row>
    <row r="32" spans="1:22" x14ac:dyDescent="0.25">
      <c r="A32" s="434"/>
      <c r="B32" s="434"/>
      <c r="C32" s="434"/>
      <c r="E32" s="434"/>
      <c r="F32" s="434"/>
      <c r="G32" s="434"/>
      <c r="H32" s="434"/>
      <c r="I32" s="434"/>
      <c r="J32" s="434"/>
      <c r="K32" s="434"/>
      <c r="L32" s="434"/>
      <c r="M32" s="434"/>
      <c r="N32" s="434"/>
      <c r="O32" s="434"/>
      <c r="P32" s="434"/>
      <c r="Q32" s="434"/>
      <c r="R32" s="434"/>
      <c r="S32" s="434"/>
      <c r="T32" s="434"/>
      <c r="U32" s="434"/>
      <c r="V32" s="434"/>
    </row>
    <row r="33" spans="9:17" x14ac:dyDescent="0.25">
      <c r="I33" s="434"/>
      <c r="J33" s="434"/>
      <c r="K33" s="434"/>
      <c r="L33" s="434"/>
      <c r="M33" s="434"/>
      <c r="N33" s="434"/>
      <c r="O33" s="434"/>
      <c r="P33" s="434"/>
      <c r="Q33" s="434"/>
    </row>
    <row r="34" spans="9:17" x14ac:dyDescent="0.25">
      <c r="I34" s="434"/>
      <c r="J34" s="434"/>
      <c r="K34" s="434"/>
      <c r="L34" s="434"/>
      <c r="M34" s="434"/>
      <c r="N34" s="434"/>
      <c r="O34" s="434"/>
      <c r="P34" s="434"/>
      <c r="Q34" s="434"/>
    </row>
    <row r="35" spans="9:17" x14ac:dyDescent="0.25">
      <c r="I35" s="434"/>
      <c r="J35" s="434"/>
      <c r="K35" s="434"/>
      <c r="L35" s="434"/>
      <c r="M35" s="434"/>
      <c r="N35" s="434"/>
      <c r="O35" s="434"/>
      <c r="P35" s="434"/>
      <c r="Q35" s="434"/>
    </row>
    <row r="36" spans="9:17" x14ac:dyDescent="0.25">
      <c r="I36" s="434"/>
      <c r="J36" s="434"/>
      <c r="K36" s="434"/>
      <c r="L36" s="434"/>
      <c r="M36" s="434"/>
      <c r="N36" s="434"/>
      <c r="O36" s="434"/>
      <c r="P36" s="434"/>
      <c r="Q36" s="434"/>
    </row>
    <row r="37" spans="9:17" x14ac:dyDescent="0.25">
      <c r="I37" s="434"/>
      <c r="J37" s="434"/>
      <c r="K37" s="434"/>
      <c r="L37" s="434"/>
      <c r="M37" s="434"/>
      <c r="N37" s="434"/>
      <c r="O37" s="434"/>
      <c r="P37" s="434"/>
      <c r="Q37" s="434"/>
    </row>
    <row r="38" spans="9:17" x14ac:dyDescent="0.25">
      <c r="I38" s="434"/>
      <c r="J38" s="434"/>
      <c r="K38" s="434"/>
      <c r="L38" s="434"/>
      <c r="M38" s="434"/>
      <c r="N38" s="434"/>
      <c r="O38" s="434"/>
      <c r="P38" s="434"/>
      <c r="Q38" s="434"/>
    </row>
    <row r="39" spans="9:17" x14ac:dyDescent="0.25">
      <c r="I39" s="434"/>
      <c r="J39" s="434"/>
      <c r="K39" s="434"/>
      <c r="L39" s="434"/>
      <c r="M39" s="434"/>
      <c r="N39" s="434"/>
      <c r="O39" s="434"/>
      <c r="P39" s="434"/>
      <c r="Q39" s="434"/>
    </row>
    <row r="40" spans="9:17" x14ac:dyDescent="0.25">
      <c r="I40" s="434"/>
      <c r="J40" s="434"/>
      <c r="K40" s="434"/>
      <c r="L40" s="434"/>
      <c r="M40" s="434"/>
      <c r="N40" s="434"/>
      <c r="O40" s="434"/>
      <c r="P40" s="434"/>
      <c r="Q40" s="434"/>
    </row>
    <row r="41" spans="9:17" x14ac:dyDescent="0.25">
      <c r="I41" s="434"/>
      <c r="J41" s="434"/>
      <c r="K41" s="434"/>
      <c r="L41" s="434"/>
      <c r="M41" s="434"/>
      <c r="N41" s="434"/>
      <c r="O41" s="434"/>
      <c r="P41" s="434"/>
      <c r="Q41" s="434"/>
    </row>
    <row r="42" spans="9:17" x14ac:dyDescent="0.25">
      <c r="I42" s="434"/>
      <c r="J42" s="434"/>
      <c r="K42" s="434"/>
      <c r="L42" s="434"/>
      <c r="M42" s="434"/>
      <c r="N42" s="434"/>
      <c r="O42" s="434"/>
      <c r="P42" s="434"/>
      <c r="Q42" s="434"/>
    </row>
    <row r="43" spans="9:17" x14ac:dyDescent="0.25">
      <c r="I43" s="434"/>
      <c r="J43" s="434"/>
      <c r="K43" s="434"/>
      <c r="L43" s="434"/>
      <c r="M43" s="434"/>
      <c r="N43" s="434"/>
      <c r="O43" s="434"/>
      <c r="P43" s="434"/>
      <c r="Q43" s="434"/>
    </row>
    <row r="44" spans="9:17" x14ac:dyDescent="0.25">
      <c r="I44" s="434"/>
      <c r="J44" s="434"/>
      <c r="K44" s="434"/>
      <c r="L44" s="434"/>
      <c r="M44" s="434"/>
      <c r="N44" s="434"/>
      <c r="O44" s="434"/>
      <c r="P44" s="434"/>
      <c r="Q44" s="434"/>
    </row>
    <row r="45" spans="9:17" x14ac:dyDescent="0.25">
      <c r="I45" s="434"/>
      <c r="J45" s="434"/>
      <c r="K45" s="434"/>
      <c r="L45" s="434"/>
      <c r="M45" s="434"/>
      <c r="N45" s="434"/>
      <c r="O45" s="434"/>
      <c r="P45" s="434"/>
      <c r="Q45" s="434"/>
    </row>
    <row r="46" spans="9:17" x14ac:dyDescent="0.25">
      <c r="I46" s="434"/>
      <c r="J46" s="434"/>
      <c r="K46" s="434"/>
      <c r="L46" s="434"/>
      <c r="M46" s="434"/>
      <c r="N46" s="434"/>
      <c r="O46" s="434"/>
      <c r="P46" s="434"/>
      <c r="Q46" s="434"/>
    </row>
    <row r="47" spans="9:17" x14ac:dyDescent="0.25">
      <c r="I47" s="434"/>
      <c r="J47" s="434"/>
      <c r="K47" s="434"/>
      <c r="L47" s="434"/>
      <c r="M47" s="434"/>
      <c r="N47" s="434"/>
      <c r="O47" s="434"/>
      <c r="P47" s="434"/>
      <c r="Q47" s="434"/>
    </row>
    <row r="48" spans="9:17" x14ac:dyDescent="0.25">
      <c r="I48" s="434"/>
      <c r="J48" s="434"/>
      <c r="K48" s="434"/>
      <c r="L48" s="434"/>
      <c r="M48" s="434"/>
      <c r="N48" s="434"/>
      <c r="O48" s="434"/>
      <c r="P48" s="434"/>
      <c r="Q48" s="434"/>
    </row>
    <row r="49" spans="9:17" x14ac:dyDescent="0.25">
      <c r="I49" s="434"/>
      <c r="J49" s="434"/>
      <c r="K49" s="434"/>
      <c r="L49" s="434"/>
      <c r="M49" s="434"/>
      <c r="N49" s="434"/>
      <c r="O49" s="434"/>
      <c r="P49" s="434"/>
      <c r="Q49" s="434"/>
    </row>
    <row r="50" spans="9:17" x14ac:dyDescent="0.25">
      <c r="I50" s="434"/>
      <c r="J50" s="434"/>
      <c r="K50" s="434"/>
      <c r="L50" s="434"/>
      <c r="M50" s="434"/>
      <c r="N50" s="434"/>
      <c r="O50" s="434"/>
      <c r="P50" s="434"/>
      <c r="Q50" s="434"/>
    </row>
    <row r="51" spans="9:17" x14ac:dyDescent="0.25">
      <c r="I51" s="434"/>
      <c r="J51" s="434"/>
      <c r="K51" s="434"/>
      <c r="L51" s="434"/>
      <c r="M51" s="434"/>
      <c r="N51" s="434"/>
      <c r="O51" s="434"/>
      <c r="P51" s="434"/>
      <c r="Q51" s="434"/>
    </row>
    <row r="52" spans="9:17" x14ac:dyDescent="0.25">
      <c r="I52" s="434"/>
      <c r="J52" s="434"/>
      <c r="K52" s="434"/>
      <c r="L52" s="434"/>
      <c r="M52" s="434"/>
      <c r="N52" s="434"/>
      <c r="O52" s="434"/>
      <c r="P52" s="434"/>
      <c r="Q52" s="434"/>
    </row>
    <row r="53" spans="9:17" x14ac:dyDescent="0.25">
      <c r="I53" s="434"/>
      <c r="J53" s="434"/>
      <c r="K53" s="434"/>
      <c r="L53" s="434"/>
      <c r="M53" s="434"/>
      <c r="N53" s="434"/>
      <c r="O53" s="434"/>
      <c r="P53" s="434"/>
      <c r="Q53" s="434"/>
    </row>
    <row r="54" spans="9:17" x14ac:dyDescent="0.25">
      <c r="I54" s="434"/>
      <c r="J54" s="434"/>
      <c r="K54" s="434"/>
      <c r="L54" s="434"/>
      <c r="M54" s="434"/>
      <c r="N54" s="434"/>
      <c r="O54" s="434"/>
      <c r="P54" s="434"/>
      <c r="Q54" s="434"/>
    </row>
    <row r="55" spans="9:17" x14ac:dyDescent="0.25">
      <c r="I55" s="434"/>
      <c r="J55" s="434"/>
      <c r="K55" s="434"/>
      <c r="L55" s="434"/>
      <c r="M55" s="434"/>
      <c r="N55" s="434"/>
      <c r="O55" s="434"/>
      <c r="P55" s="434"/>
      <c r="Q55" s="434"/>
    </row>
    <row r="56" spans="9:17" ht="15.6" customHeight="1" x14ac:dyDescent="0.25">
      <c r="I56" s="434"/>
      <c r="J56" s="434"/>
      <c r="K56" s="434"/>
      <c r="L56" s="434"/>
      <c r="M56" s="434"/>
      <c r="N56" s="434"/>
      <c r="O56" s="434"/>
      <c r="P56" s="434"/>
      <c r="Q56" s="434"/>
    </row>
  </sheetData>
  <mergeCells count="21">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 ref="A8:A20"/>
    <mergeCell ref="H5:I5"/>
    <mergeCell ref="B8:B20"/>
    <mergeCell ref="H4:O4"/>
    <mergeCell ref="P4:Q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ColWidth="11.42578125" defaultRowHeight="15" x14ac:dyDescent="0.25"/>
  <cols>
    <col min="1" max="1" width="21.7109375" customWidth="1"/>
    <col min="2" max="2" width="41.42578125" customWidth="1"/>
    <col min="3" max="3" width="27.42578125" customWidth="1"/>
    <col min="4" max="4" width="27.42578125" style="434" customWidth="1"/>
    <col min="5" max="7" width="27.42578125" customWidth="1"/>
    <col min="8" max="8" width="15.28515625" customWidth="1"/>
    <col min="9" max="9" width="13.7109375" style="222" bestFit="1" customWidth="1"/>
    <col min="10" max="10" width="15.28515625" customWidth="1"/>
    <col min="11" max="11" width="18.85546875" style="222" customWidth="1"/>
    <col min="13" max="13" width="12.140625" style="222" bestFit="1" customWidth="1"/>
    <col min="15" max="15" width="12.140625" style="222" bestFit="1" customWidth="1"/>
    <col min="16" max="16" width="15.28515625" style="371" customWidth="1"/>
    <col min="17" max="17" width="18.28515625" style="372" customWidth="1"/>
    <col min="18" max="20" width="14.140625" customWidth="1"/>
    <col min="21" max="21" width="17" customWidth="1"/>
  </cols>
  <sheetData>
    <row r="1" spans="1:33" ht="18.75" x14ac:dyDescent="0.25">
      <c r="A1" s="434"/>
      <c r="B1" s="434"/>
      <c r="C1" s="479" t="s">
        <v>1547</v>
      </c>
      <c r="D1" s="479" t="s">
        <v>1548</v>
      </c>
      <c r="E1" s="434"/>
      <c r="F1" s="434"/>
      <c r="G1" s="434"/>
      <c r="H1" s="267" t="s">
        <v>1549</v>
      </c>
      <c r="J1" s="267"/>
      <c r="K1" s="267"/>
      <c r="L1" s="434"/>
      <c r="M1" s="479" t="s">
        <v>1550</v>
      </c>
      <c r="N1" s="479" t="s">
        <v>1551</v>
      </c>
      <c r="O1" s="479" t="s">
        <v>1552</v>
      </c>
      <c r="P1" s="479" t="s">
        <v>1553</v>
      </c>
      <c r="Q1" s="479" t="s">
        <v>1554</v>
      </c>
      <c r="R1" s="479" t="s">
        <v>1555</v>
      </c>
      <c r="S1" s="479" t="s">
        <v>1556</v>
      </c>
      <c r="T1" s="479" t="s">
        <v>1557</v>
      </c>
      <c r="U1" s="479" t="s">
        <v>1558</v>
      </c>
      <c r="V1" s="479" t="s">
        <v>1559</v>
      </c>
      <c r="W1" s="479" t="s">
        <v>1560</v>
      </c>
      <c r="X1" s="479" t="s">
        <v>1561</v>
      </c>
      <c r="Y1" s="479" t="s">
        <v>1562</v>
      </c>
      <c r="Z1" s="479" t="s">
        <v>1563</v>
      </c>
      <c r="AA1" s="479" t="s">
        <v>1564</v>
      </c>
      <c r="AB1" s="479" t="s">
        <v>1565</v>
      </c>
      <c r="AC1" s="479" t="s">
        <v>1566</v>
      </c>
      <c r="AD1" s="479" t="s">
        <v>1567</v>
      </c>
      <c r="AE1" s="479" t="s">
        <v>1568</v>
      </c>
      <c r="AF1" s="479" t="s">
        <v>1569</v>
      </c>
      <c r="AG1" s="479" t="s">
        <v>1570</v>
      </c>
    </row>
    <row r="2" spans="1:33" ht="18.75" x14ac:dyDescent="0.25">
      <c r="A2" s="297" t="s">
        <v>1541</v>
      </c>
      <c r="B2" s="434"/>
      <c r="C2" s="434"/>
      <c r="E2" s="434"/>
      <c r="F2" s="434"/>
      <c r="G2" s="434"/>
      <c r="H2" s="267"/>
      <c r="J2" s="267"/>
      <c r="K2" s="267"/>
      <c r="L2" s="267"/>
      <c r="M2" s="267"/>
      <c r="N2" s="267"/>
      <c r="O2" s="267"/>
      <c r="P2" s="368"/>
      <c r="Q2" s="368"/>
      <c r="R2" s="267"/>
      <c r="S2" s="267"/>
      <c r="T2" s="267"/>
      <c r="U2" s="267"/>
      <c r="V2" s="267"/>
      <c r="W2" s="267"/>
      <c r="X2" s="267"/>
      <c r="Y2" s="267"/>
      <c r="Z2" s="267"/>
      <c r="AA2" s="267"/>
      <c r="AB2" s="434"/>
      <c r="AC2" s="434"/>
      <c r="AD2" s="434"/>
      <c r="AE2" s="434"/>
      <c r="AF2" s="434"/>
      <c r="AG2" s="434"/>
    </row>
    <row r="3" spans="1:33" ht="18.75" x14ac:dyDescent="0.25">
      <c r="A3" s="298" t="s">
        <v>1571</v>
      </c>
      <c r="B3" s="434"/>
      <c r="C3" s="434"/>
      <c r="E3" s="434"/>
      <c r="F3" s="434"/>
      <c r="G3" s="434"/>
      <c r="H3" s="267"/>
      <c r="J3" s="267"/>
      <c r="K3" s="267"/>
      <c r="L3" s="267"/>
      <c r="M3" s="267"/>
      <c r="N3" s="267"/>
      <c r="O3" s="267"/>
      <c r="P3" s="368"/>
      <c r="Q3" s="368"/>
      <c r="R3" s="267"/>
      <c r="S3" s="267"/>
      <c r="T3" s="267"/>
      <c r="U3" s="267"/>
      <c r="V3" s="267"/>
      <c r="W3" s="267"/>
      <c r="X3" s="267"/>
      <c r="Y3" s="267"/>
      <c r="Z3" s="267"/>
      <c r="AA3" s="267"/>
      <c r="AB3" s="434"/>
      <c r="AC3" s="434"/>
      <c r="AD3" s="434"/>
      <c r="AE3" s="434"/>
      <c r="AF3" s="434"/>
      <c r="AG3" s="434"/>
    </row>
    <row r="4" spans="1:33" ht="18.75" x14ac:dyDescent="0.25">
      <c r="A4" s="298" t="s">
        <v>1572</v>
      </c>
      <c r="B4" s="434"/>
      <c r="C4" s="434"/>
      <c r="E4" s="434"/>
      <c r="F4" s="434"/>
      <c r="G4" s="434"/>
      <c r="H4" s="267"/>
      <c r="J4" s="267"/>
      <c r="K4" s="267"/>
      <c r="L4" s="267"/>
      <c r="M4" s="267"/>
      <c r="N4" s="267"/>
      <c r="O4" s="267"/>
      <c r="P4" s="368"/>
      <c r="Q4" s="368"/>
      <c r="R4" s="267"/>
      <c r="S4" s="267"/>
      <c r="T4" s="267"/>
      <c r="U4" s="267"/>
      <c r="V4" s="267"/>
      <c r="W4" s="267"/>
      <c r="X4" s="267"/>
      <c r="Y4" s="267"/>
      <c r="Z4" s="267"/>
      <c r="AA4" s="267"/>
      <c r="AB4" s="434"/>
      <c r="AC4" s="434"/>
      <c r="AD4" s="434"/>
      <c r="AE4" s="434"/>
      <c r="AF4" s="434"/>
      <c r="AG4" s="434"/>
    </row>
    <row r="5" spans="1:33" x14ac:dyDescent="0.25">
      <c r="A5" s="271" t="s">
        <v>1573</v>
      </c>
      <c r="B5" s="253"/>
      <c r="C5" s="253"/>
      <c r="D5" s="253"/>
      <c r="E5" s="253"/>
      <c r="F5" s="253"/>
      <c r="G5" s="253"/>
      <c r="H5" s="253"/>
      <c r="I5" s="253"/>
      <c r="J5" s="253"/>
      <c r="K5" s="253"/>
      <c r="L5" s="253"/>
      <c r="M5" s="253"/>
      <c r="N5" s="253"/>
      <c r="O5" s="253"/>
      <c r="P5" s="369"/>
      <c r="Q5" s="369"/>
      <c r="R5" s="253"/>
      <c r="S5" s="253"/>
      <c r="T5" s="253"/>
      <c r="U5" s="253"/>
      <c r="V5" s="434"/>
      <c r="W5" s="434"/>
      <c r="X5" s="434"/>
      <c r="Y5" s="434"/>
      <c r="Z5" s="434"/>
      <c r="AA5" s="434"/>
      <c r="AB5" s="434"/>
      <c r="AC5" s="434"/>
      <c r="AD5" s="434"/>
      <c r="AE5" s="434"/>
      <c r="AF5" s="434"/>
      <c r="AG5" s="434"/>
    </row>
    <row r="6" spans="1:33" ht="15" customHeight="1" x14ac:dyDescent="0.25">
      <c r="A6" s="603" t="s">
        <v>1447</v>
      </c>
      <c r="B6" s="605" t="s">
        <v>1448</v>
      </c>
      <c r="C6" s="615" t="s">
        <v>1449</v>
      </c>
      <c r="D6" s="615" t="s">
        <v>1450</v>
      </c>
      <c r="E6" s="615" t="s">
        <v>1451</v>
      </c>
      <c r="F6" s="615" t="s">
        <v>1309</v>
      </c>
      <c r="G6" s="615" t="s">
        <v>1452</v>
      </c>
      <c r="H6" s="618" t="s">
        <v>1453</v>
      </c>
      <c r="I6" s="620"/>
      <c r="J6" s="620"/>
      <c r="K6" s="620"/>
      <c r="L6" s="620"/>
      <c r="M6" s="620"/>
      <c r="N6" s="620"/>
      <c r="O6" s="619"/>
      <c r="P6" s="624" t="s">
        <v>1454</v>
      </c>
      <c r="Q6" s="625"/>
      <c r="R6" s="605" t="s">
        <v>1455</v>
      </c>
      <c r="S6" s="605" t="s">
        <v>1456</v>
      </c>
      <c r="T6" s="605" t="s">
        <v>1457</v>
      </c>
      <c r="U6" s="621" t="s">
        <v>1458</v>
      </c>
      <c r="V6" s="434"/>
      <c r="W6" s="434"/>
      <c r="X6" s="434"/>
      <c r="Y6" s="434"/>
      <c r="Z6" s="434"/>
      <c r="AA6" s="434"/>
      <c r="AB6" s="434"/>
      <c r="AC6" s="434"/>
      <c r="AD6" s="434"/>
      <c r="AE6" s="434"/>
      <c r="AF6" s="434"/>
      <c r="AG6" s="434"/>
    </row>
    <row r="7" spans="1:33" ht="15" customHeight="1" x14ac:dyDescent="0.25">
      <c r="A7" s="603"/>
      <c r="B7" s="603"/>
      <c r="C7" s="616"/>
      <c r="D7" s="616"/>
      <c r="E7" s="616"/>
      <c r="F7" s="616"/>
      <c r="G7" s="616"/>
      <c r="H7" s="618" t="s">
        <v>1459</v>
      </c>
      <c r="I7" s="619"/>
      <c r="J7" s="618" t="s">
        <v>1460</v>
      </c>
      <c r="K7" s="619"/>
      <c r="L7" s="618" t="s">
        <v>1461</v>
      </c>
      <c r="M7" s="619"/>
      <c r="N7" s="618" t="s">
        <v>1462</v>
      </c>
      <c r="O7" s="619"/>
      <c r="P7" s="626"/>
      <c r="Q7" s="627"/>
      <c r="R7" s="603"/>
      <c r="S7" s="603"/>
      <c r="T7" s="603"/>
      <c r="U7" s="622"/>
      <c r="V7" s="434"/>
      <c r="W7" s="434"/>
      <c r="X7" s="434"/>
      <c r="Y7" s="434"/>
      <c r="Z7" s="434"/>
      <c r="AA7" s="434"/>
      <c r="AB7" s="434"/>
      <c r="AC7" s="434"/>
      <c r="AD7" s="434"/>
      <c r="AE7" s="434"/>
      <c r="AF7" s="434"/>
      <c r="AG7" s="434"/>
    </row>
    <row r="8" spans="1:33" ht="25.5" x14ac:dyDescent="0.25">
      <c r="A8" s="604"/>
      <c r="B8" s="604"/>
      <c r="C8" s="617"/>
      <c r="D8" s="617"/>
      <c r="E8" s="617"/>
      <c r="F8" s="617"/>
      <c r="G8" s="617"/>
      <c r="H8" s="415" t="s">
        <v>1463</v>
      </c>
      <c r="I8" s="415" t="s">
        <v>35</v>
      </c>
      <c r="J8" s="415" t="s">
        <v>1463</v>
      </c>
      <c r="K8" s="415" t="s">
        <v>35</v>
      </c>
      <c r="L8" s="415" t="s">
        <v>1463</v>
      </c>
      <c r="M8" s="415" t="s">
        <v>35</v>
      </c>
      <c r="N8" s="415" t="s">
        <v>1463</v>
      </c>
      <c r="O8" s="415" t="s">
        <v>35</v>
      </c>
      <c r="P8" s="415" t="s">
        <v>1463</v>
      </c>
      <c r="Q8" s="415" t="s">
        <v>35</v>
      </c>
      <c r="R8" s="604"/>
      <c r="S8" s="604"/>
      <c r="T8" s="604"/>
      <c r="U8" s="623"/>
      <c r="V8" s="434"/>
      <c r="W8" s="434"/>
      <c r="X8" s="434"/>
      <c r="Y8" s="434"/>
      <c r="Z8" s="434"/>
      <c r="AA8" s="434"/>
      <c r="AB8" s="434"/>
      <c r="AC8" s="434"/>
      <c r="AD8" s="434"/>
      <c r="AE8" s="434"/>
      <c r="AF8" s="434"/>
      <c r="AG8" s="434"/>
    </row>
    <row r="9" spans="1:33" s="346" customFormat="1" ht="15.75" x14ac:dyDescent="0.25">
      <c r="A9" s="416"/>
      <c r="B9" s="417"/>
      <c r="C9" s="418"/>
      <c r="D9" s="418"/>
      <c r="E9" s="418"/>
      <c r="F9" s="419"/>
      <c r="G9" s="418"/>
      <c r="H9" s="420"/>
      <c r="I9" s="420"/>
      <c r="J9" s="420"/>
      <c r="K9" s="420"/>
      <c r="L9" s="420"/>
      <c r="M9" s="420"/>
      <c r="N9" s="420"/>
      <c r="O9" s="420"/>
      <c r="P9" s="420"/>
      <c r="Q9" s="420"/>
      <c r="R9" s="421"/>
      <c r="S9" s="421"/>
      <c r="T9" s="421"/>
      <c r="U9" s="422"/>
      <c r="V9" s="434"/>
      <c r="W9" s="434"/>
      <c r="X9" s="434"/>
      <c r="Y9" s="434"/>
      <c r="Z9" s="434"/>
      <c r="AA9" s="434"/>
      <c r="AB9" s="434"/>
      <c r="AC9" s="434"/>
      <c r="AD9" s="434"/>
      <c r="AE9" s="434"/>
      <c r="AF9" s="434"/>
      <c r="AG9" s="434"/>
    </row>
    <row r="10" spans="1:33" ht="15.75" x14ac:dyDescent="0.25">
      <c r="A10" s="628" t="s">
        <v>1574</v>
      </c>
      <c r="B10" s="628" t="s">
        <v>1575</v>
      </c>
      <c r="C10" s="233"/>
      <c r="D10" s="233"/>
      <c r="E10" s="233"/>
      <c r="F10" s="233"/>
      <c r="G10" s="238"/>
      <c r="H10" s="238"/>
      <c r="I10" s="254"/>
      <c r="J10" s="238"/>
      <c r="K10" s="254"/>
      <c r="L10" s="238"/>
      <c r="M10" s="254"/>
      <c r="N10" s="238"/>
      <c r="O10" s="254"/>
      <c r="P10" s="366">
        <f t="shared" ref="P10:P29" si="0">H10+J10+L10+N10</f>
        <v>0</v>
      </c>
      <c r="Q10" s="367">
        <f t="shared" ref="Q10:Q29" si="1">I10+K10+M10+O10</f>
        <v>0</v>
      </c>
      <c r="R10" s="238"/>
      <c r="S10" s="238"/>
      <c r="T10" s="238"/>
      <c r="U10" s="72"/>
      <c r="V10" s="434"/>
      <c r="W10" s="434"/>
      <c r="X10" s="434"/>
      <c r="Y10" s="434"/>
      <c r="Z10" s="434"/>
      <c r="AA10" s="434"/>
      <c r="AB10" s="434"/>
      <c r="AC10" s="434"/>
      <c r="AD10" s="434"/>
      <c r="AE10" s="434"/>
      <c r="AF10" s="434"/>
      <c r="AG10" s="434"/>
    </row>
    <row r="11" spans="1:33" ht="15.75" x14ac:dyDescent="0.25">
      <c r="A11" s="629"/>
      <c r="B11" s="629"/>
      <c r="C11" s="233"/>
      <c r="D11" s="233"/>
      <c r="E11" s="233"/>
      <c r="F11" s="233"/>
      <c r="G11" s="238"/>
      <c r="H11" s="238"/>
      <c r="I11" s="254"/>
      <c r="J11" s="238"/>
      <c r="K11" s="254"/>
      <c r="L11" s="238"/>
      <c r="M11" s="254"/>
      <c r="N11" s="238"/>
      <c r="O11" s="254"/>
      <c r="P11" s="366">
        <f t="shared" si="0"/>
        <v>0</v>
      </c>
      <c r="Q11" s="367">
        <f t="shared" si="1"/>
        <v>0</v>
      </c>
      <c r="R11" s="238"/>
      <c r="S11" s="238"/>
      <c r="T11" s="238"/>
      <c r="U11" s="72"/>
      <c r="V11" s="434"/>
      <c r="W11" s="434"/>
      <c r="X11" s="434"/>
      <c r="Y11" s="434"/>
      <c r="Z11" s="434"/>
      <c r="AA11" s="434"/>
      <c r="AB11" s="434"/>
      <c r="AC11" s="434"/>
      <c r="AD11" s="434"/>
      <c r="AE11" s="434"/>
      <c r="AF11" s="434"/>
      <c r="AG11" s="434"/>
    </row>
    <row r="12" spans="1:33" ht="15.75" x14ac:dyDescent="0.25">
      <c r="A12" s="629"/>
      <c r="B12" s="629"/>
      <c r="C12" s="233"/>
      <c r="D12" s="233"/>
      <c r="E12" s="233"/>
      <c r="F12" s="233"/>
      <c r="G12" s="238"/>
      <c r="H12" s="238"/>
      <c r="I12" s="254"/>
      <c r="J12" s="238"/>
      <c r="K12" s="254"/>
      <c r="L12" s="238"/>
      <c r="M12" s="254"/>
      <c r="N12" s="238"/>
      <c r="O12" s="254"/>
      <c r="P12" s="366">
        <f t="shared" si="0"/>
        <v>0</v>
      </c>
      <c r="Q12" s="367">
        <f t="shared" si="1"/>
        <v>0</v>
      </c>
      <c r="R12" s="238"/>
      <c r="S12" s="238"/>
      <c r="T12" s="238"/>
      <c r="U12" s="72"/>
      <c r="V12" s="434"/>
      <c r="W12" s="434"/>
      <c r="X12" s="434"/>
      <c r="Y12" s="434"/>
      <c r="Z12" s="434"/>
      <c r="AA12" s="434"/>
      <c r="AB12" s="434"/>
      <c r="AC12" s="434"/>
      <c r="AD12" s="434"/>
      <c r="AE12" s="434"/>
      <c r="AF12" s="434"/>
      <c r="AG12" s="434"/>
    </row>
    <row r="13" spans="1:33" ht="15.75" x14ac:dyDescent="0.25">
      <c r="A13" s="629"/>
      <c r="B13" s="629"/>
      <c r="C13" s="233"/>
      <c r="D13" s="233"/>
      <c r="E13" s="233"/>
      <c r="F13" s="233"/>
      <c r="G13" s="238"/>
      <c r="H13" s="238"/>
      <c r="I13" s="254"/>
      <c r="J13" s="238"/>
      <c r="K13" s="254"/>
      <c r="L13" s="238"/>
      <c r="M13" s="254"/>
      <c r="N13" s="238"/>
      <c r="O13" s="254"/>
      <c r="P13" s="366">
        <f t="shared" si="0"/>
        <v>0</v>
      </c>
      <c r="Q13" s="367">
        <f t="shared" si="1"/>
        <v>0</v>
      </c>
      <c r="R13" s="238"/>
      <c r="S13" s="238"/>
      <c r="T13" s="238"/>
      <c r="U13" s="72"/>
      <c r="V13" s="434"/>
      <c r="W13" s="434"/>
      <c r="X13" s="434"/>
      <c r="Y13" s="434"/>
      <c r="Z13" s="434"/>
      <c r="AA13" s="434"/>
      <c r="AB13" s="434"/>
      <c r="AC13" s="434"/>
      <c r="AD13" s="434"/>
      <c r="AE13" s="434"/>
      <c r="AF13" s="434"/>
      <c r="AG13" s="434"/>
    </row>
    <row r="14" spans="1:33" ht="15.75" x14ac:dyDescent="0.25">
      <c r="A14" s="629"/>
      <c r="B14" s="629"/>
      <c r="C14" s="233"/>
      <c r="D14" s="233"/>
      <c r="E14" s="233"/>
      <c r="F14" s="233"/>
      <c r="G14" s="238"/>
      <c r="H14" s="238"/>
      <c r="I14" s="254"/>
      <c r="J14" s="238"/>
      <c r="K14" s="254"/>
      <c r="L14" s="238"/>
      <c r="M14" s="254"/>
      <c r="N14" s="238"/>
      <c r="O14" s="254"/>
      <c r="P14" s="366">
        <f t="shared" si="0"/>
        <v>0</v>
      </c>
      <c r="Q14" s="367">
        <f t="shared" si="1"/>
        <v>0</v>
      </c>
      <c r="R14" s="238"/>
      <c r="S14" s="238"/>
      <c r="T14" s="238"/>
      <c r="U14" s="72"/>
      <c r="V14" s="434"/>
      <c r="W14" s="434"/>
      <c r="X14" s="434"/>
      <c r="Y14" s="434"/>
      <c r="Z14" s="434"/>
      <c r="AA14" s="434"/>
      <c r="AB14" s="434"/>
      <c r="AC14" s="434"/>
      <c r="AD14" s="434"/>
      <c r="AE14" s="434"/>
      <c r="AF14" s="434"/>
      <c r="AG14" s="434"/>
    </row>
    <row r="15" spans="1:33" ht="15.75" x14ac:dyDescent="0.25">
      <c r="A15" s="629"/>
      <c r="B15" s="630"/>
      <c r="C15" s="233"/>
      <c r="D15" s="233"/>
      <c r="E15" s="233"/>
      <c r="F15" s="233"/>
      <c r="G15" s="238"/>
      <c r="H15" s="238"/>
      <c r="I15" s="254"/>
      <c r="J15" s="238"/>
      <c r="K15" s="254"/>
      <c r="L15" s="238"/>
      <c r="M15" s="254"/>
      <c r="N15" s="238"/>
      <c r="O15" s="254"/>
      <c r="P15" s="366">
        <f t="shared" si="0"/>
        <v>0</v>
      </c>
      <c r="Q15" s="367">
        <f t="shared" si="1"/>
        <v>0</v>
      </c>
      <c r="R15" s="238"/>
      <c r="S15" s="238"/>
      <c r="T15" s="238"/>
      <c r="U15" s="72"/>
      <c r="V15" s="434"/>
      <c r="W15" s="434"/>
      <c r="X15" s="434"/>
      <c r="Y15" s="434"/>
      <c r="Z15" s="434"/>
      <c r="AA15" s="434"/>
      <c r="AB15" s="434"/>
      <c r="AC15" s="434"/>
      <c r="AD15" s="434"/>
      <c r="AE15" s="434"/>
      <c r="AF15" s="434"/>
      <c r="AG15" s="434"/>
    </row>
    <row r="16" spans="1:33" ht="15.75" x14ac:dyDescent="0.25">
      <c r="A16" s="629"/>
      <c r="B16" s="628" t="s">
        <v>1576</v>
      </c>
      <c r="C16" s="233"/>
      <c r="D16" s="233"/>
      <c r="E16" s="233"/>
      <c r="F16" s="233"/>
      <c r="G16" s="238"/>
      <c r="H16" s="238"/>
      <c r="I16" s="254"/>
      <c r="J16" s="238"/>
      <c r="K16" s="254"/>
      <c r="L16" s="238"/>
      <c r="M16" s="254"/>
      <c r="N16" s="238"/>
      <c r="O16" s="254"/>
      <c r="P16" s="366">
        <f t="shared" si="0"/>
        <v>0</v>
      </c>
      <c r="Q16" s="367">
        <f t="shared" si="1"/>
        <v>0</v>
      </c>
      <c r="R16" s="238"/>
      <c r="S16" s="238"/>
      <c r="T16" s="238"/>
      <c r="U16" s="72"/>
      <c r="V16" s="434"/>
      <c r="W16" s="434"/>
      <c r="X16" s="434"/>
      <c r="Y16" s="434"/>
      <c r="Z16" s="434"/>
      <c r="AA16" s="434"/>
      <c r="AB16" s="434"/>
      <c r="AC16" s="434"/>
      <c r="AD16" s="434"/>
      <c r="AE16" s="434"/>
      <c r="AF16" s="434"/>
      <c r="AG16" s="434"/>
    </row>
    <row r="17" spans="1:21" ht="15.75" x14ac:dyDescent="0.25">
      <c r="A17" s="629"/>
      <c r="B17" s="629"/>
      <c r="C17" s="233"/>
      <c r="D17" s="233"/>
      <c r="E17" s="233"/>
      <c r="F17" s="233"/>
      <c r="G17" s="238"/>
      <c r="H17" s="238"/>
      <c r="I17" s="254"/>
      <c r="J17" s="238"/>
      <c r="K17" s="254"/>
      <c r="L17" s="238"/>
      <c r="M17" s="254"/>
      <c r="N17" s="238"/>
      <c r="O17" s="254"/>
      <c r="P17" s="366">
        <f t="shared" si="0"/>
        <v>0</v>
      </c>
      <c r="Q17" s="367">
        <f t="shared" si="1"/>
        <v>0</v>
      </c>
      <c r="R17" s="238"/>
      <c r="S17" s="238"/>
      <c r="T17" s="238"/>
      <c r="U17" s="72"/>
    </row>
    <row r="18" spans="1:21" ht="15.75" x14ac:dyDescent="0.25">
      <c r="A18" s="629"/>
      <c r="B18" s="629"/>
      <c r="C18" s="233"/>
      <c r="D18" s="233"/>
      <c r="E18" s="233"/>
      <c r="F18" s="233"/>
      <c r="G18" s="238"/>
      <c r="H18" s="238"/>
      <c r="I18" s="254"/>
      <c r="J18" s="238"/>
      <c r="K18" s="254"/>
      <c r="L18" s="238"/>
      <c r="M18" s="254"/>
      <c r="N18" s="238"/>
      <c r="O18" s="254"/>
      <c r="P18" s="366">
        <f t="shared" si="0"/>
        <v>0</v>
      </c>
      <c r="Q18" s="367">
        <f t="shared" si="1"/>
        <v>0</v>
      </c>
      <c r="R18" s="238"/>
      <c r="S18" s="238"/>
      <c r="T18" s="238"/>
      <c r="U18" s="72"/>
    </row>
    <row r="19" spans="1:21" ht="15.75" x14ac:dyDescent="0.25">
      <c r="A19" s="629"/>
      <c r="B19" s="629"/>
      <c r="C19" s="233"/>
      <c r="D19" s="233"/>
      <c r="E19" s="233"/>
      <c r="F19" s="233"/>
      <c r="G19" s="238"/>
      <c r="H19" s="238"/>
      <c r="I19" s="254"/>
      <c r="J19" s="238"/>
      <c r="K19" s="254"/>
      <c r="L19" s="238"/>
      <c r="M19" s="254"/>
      <c r="N19" s="238"/>
      <c r="O19" s="254"/>
      <c r="P19" s="366">
        <f t="shared" si="0"/>
        <v>0</v>
      </c>
      <c r="Q19" s="367">
        <f t="shared" si="1"/>
        <v>0</v>
      </c>
      <c r="R19" s="238"/>
      <c r="S19" s="238"/>
      <c r="T19" s="238"/>
      <c r="U19" s="72"/>
    </row>
    <row r="20" spans="1:21" ht="15.75" x14ac:dyDescent="0.25">
      <c r="A20" s="629"/>
      <c r="B20" s="630"/>
      <c r="C20" s="233"/>
      <c r="D20" s="233"/>
      <c r="E20" s="233"/>
      <c r="F20" s="233"/>
      <c r="G20" s="233"/>
      <c r="H20" s="233"/>
      <c r="I20" s="219"/>
      <c r="J20" s="233"/>
      <c r="K20" s="219"/>
      <c r="L20" s="233"/>
      <c r="M20" s="219"/>
      <c r="N20" s="233"/>
      <c r="O20" s="219"/>
      <c r="P20" s="358">
        <f t="shared" si="0"/>
        <v>0</v>
      </c>
      <c r="Q20" s="359">
        <f t="shared" si="1"/>
        <v>0</v>
      </c>
      <c r="R20" s="233"/>
      <c r="S20" s="233"/>
      <c r="T20" s="233"/>
      <c r="U20" s="307"/>
    </row>
    <row r="21" spans="1:21" ht="15.75" x14ac:dyDescent="0.25">
      <c r="A21" s="629"/>
      <c r="B21" s="628" t="s">
        <v>1577</v>
      </c>
      <c r="C21" s="233"/>
      <c r="D21" s="233"/>
      <c r="E21" s="233"/>
      <c r="F21" s="233"/>
      <c r="G21" s="238"/>
      <c r="H21" s="234"/>
      <c r="I21" s="334"/>
      <c r="J21" s="234"/>
      <c r="K21" s="334"/>
      <c r="L21" s="234"/>
      <c r="M21" s="219"/>
      <c r="N21" s="233"/>
      <c r="O21" s="219"/>
      <c r="P21" s="358">
        <f t="shared" si="0"/>
        <v>0</v>
      </c>
      <c r="Q21" s="370">
        <f t="shared" si="1"/>
        <v>0</v>
      </c>
      <c r="R21" s="233"/>
      <c r="S21" s="233"/>
      <c r="T21" s="233"/>
      <c r="U21" s="233"/>
    </row>
    <row r="22" spans="1:21" ht="15.75" x14ac:dyDescent="0.25">
      <c r="A22" s="629"/>
      <c r="B22" s="629"/>
      <c r="C22" s="233"/>
      <c r="D22" s="233"/>
      <c r="E22" s="233"/>
      <c r="F22" s="233"/>
      <c r="G22" s="238"/>
      <c r="H22" s="234"/>
      <c r="I22" s="334"/>
      <c r="J22" s="234"/>
      <c r="K22" s="334"/>
      <c r="L22" s="234"/>
      <c r="M22" s="219"/>
      <c r="N22" s="233"/>
      <c r="O22" s="219"/>
      <c r="P22" s="358">
        <f t="shared" si="0"/>
        <v>0</v>
      </c>
      <c r="Q22" s="370">
        <f t="shared" si="1"/>
        <v>0</v>
      </c>
      <c r="R22" s="233"/>
      <c r="S22" s="233"/>
      <c r="T22" s="233"/>
      <c r="U22" s="233"/>
    </row>
    <row r="23" spans="1:21" ht="15.75" x14ac:dyDescent="0.25">
      <c r="A23" s="629"/>
      <c r="B23" s="629"/>
      <c r="C23" s="233"/>
      <c r="D23" s="233"/>
      <c r="E23" s="233"/>
      <c r="F23" s="233"/>
      <c r="G23" s="238"/>
      <c r="H23" s="234"/>
      <c r="I23" s="334"/>
      <c r="J23" s="234"/>
      <c r="K23" s="334"/>
      <c r="L23" s="234"/>
      <c r="M23" s="219"/>
      <c r="N23" s="233"/>
      <c r="O23" s="219"/>
      <c r="P23" s="358">
        <f t="shared" si="0"/>
        <v>0</v>
      </c>
      <c r="Q23" s="370">
        <f t="shared" si="1"/>
        <v>0</v>
      </c>
      <c r="R23" s="233"/>
      <c r="S23" s="233"/>
      <c r="T23" s="233"/>
      <c r="U23" s="233"/>
    </row>
    <row r="24" spans="1:21" ht="15.75" x14ac:dyDescent="0.25">
      <c r="A24" s="629"/>
      <c r="B24" s="630"/>
      <c r="C24" s="233"/>
      <c r="D24" s="233"/>
      <c r="E24" s="233"/>
      <c r="F24" s="233"/>
      <c r="G24" s="238"/>
      <c r="H24" s="234"/>
      <c r="I24" s="334"/>
      <c r="J24" s="234"/>
      <c r="K24" s="334"/>
      <c r="L24" s="234"/>
      <c r="M24" s="219"/>
      <c r="N24" s="233"/>
      <c r="O24" s="219"/>
      <c r="P24" s="358">
        <f t="shared" si="0"/>
        <v>0</v>
      </c>
      <c r="Q24" s="370">
        <f t="shared" si="1"/>
        <v>0</v>
      </c>
      <c r="R24" s="233"/>
      <c r="S24" s="233"/>
      <c r="T24" s="233"/>
      <c r="U24" s="233"/>
    </row>
    <row r="25" spans="1:21" ht="15.75" x14ac:dyDescent="0.25">
      <c r="A25" s="629"/>
      <c r="B25" s="631" t="s">
        <v>1578</v>
      </c>
      <c r="C25" s="233"/>
      <c r="D25" s="233"/>
      <c r="E25" s="233"/>
      <c r="F25" s="233"/>
      <c r="G25" s="238"/>
      <c r="H25" s="234"/>
      <c r="I25" s="334"/>
      <c r="J25" s="234"/>
      <c r="K25" s="334"/>
      <c r="L25" s="234"/>
      <c r="M25" s="219"/>
      <c r="N25" s="233"/>
      <c r="O25" s="219"/>
      <c r="P25" s="358">
        <f t="shared" si="0"/>
        <v>0</v>
      </c>
      <c r="Q25" s="370">
        <f t="shared" si="1"/>
        <v>0</v>
      </c>
      <c r="R25" s="233"/>
      <c r="S25" s="233"/>
      <c r="T25" s="233"/>
      <c r="U25" s="233"/>
    </row>
    <row r="26" spans="1:21" ht="15.75" customHeight="1" x14ac:dyDescent="0.25">
      <c r="A26" s="629"/>
      <c r="B26" s="631"/>
      <c r="C26" s="233"/>
      <c r="D26" s="233"/>
      <c r="E26" s="233"/>
      <c r="F26" s="233"/>
      <c r="G26" s="238"/>
      <c r="H26" s="234"/>
      <c r="I26" s="334"/>
      <c r="J26" s="234"/>
      <c r="K26" s="334"/>
      <c r="L26" s="234"/>
      <c r="M26" s="219"/>
      <c r="N26" s="233"/>
      <c r="O26" s="219"/>
      <c r="P26" s="358">
        <f t="shared" si="0"/>
        <v>0</v>
      </c>
      <c r="Q26" s="370">
        <f t="shared" si="1"/>
        <v>0</v>
      </c>
      <c r="R26" s="233"/>
      <c r="S26" s="233"/>
      <c r="T26" s="233"/>
      <c r="U26" s="233"/>
    </row>
    <row r="27" spans="1:21" ht="15.75" x14ac:dyDescent="0.25">
      <c r="A27" s="629"/>
      <c r="B27" s="631"/>
      <c r="C27" s="233"/>
      <c r="D27" s="233"/>
      <c r="E27" s="233"/>
      <c r="F27" s="233"/>
      <c r="G27" s="238"/>
      <c r="H27" s="234"/>
      <c r="I27" s="334"/>
      <c r="J27" s="234"/>
      <c r="K27" s="334"/>
      <c r="L27" s="234"/>
      <c r="M27" s="219"/>
      <c r="N27" s="233"/>
      <c r="O27" s="219"/>
      <c r="P27" s="358">
        <f t="shared" si="0"/>
        <v>0</v>
      </c>
      <c r="Q27" s="370">
        <f t="shared" si="1"/>
        <v>0</v>
      </c>
      <c r="R27" s="233"/>
      <c r="S27" s="233"/>
      <c r="T27" s="233"/>
      <c r="U27" s="233"/>
    </row>
    <row r="28" spans="1:21" ht="15.75" x14ac:dyDescent="0.25">
      <c r="A28" s="629"/>
      <c r="B28" s="631"/>
      <c r="C28" s="233"/>
      <c r="D28" s="233"/>
      <c r="E28" s="233"/>
      <c r="F28" s="233"/>
      <c r="G28" s="233"/>
      <c r="H28" s="233"/>
      <c r="I28" s="219"/>
      <c r="J28" s="233"/>
      <c r="K28" s="219"/>
      <c r="L28" s="233"/>
      <c r="M28" s="219"/>
      <c r="N28" s="233"/>
      <c r="O28" s="219"/>
      <c r="P28" s="358">
        <f t="shared" si="0"/>
        <v>0</v>
      </c>
      <c r="Q28" s="359">
        <f t="shared" si="1"/>
        <v>0</v>
      </c>
      <c r="R28" s="233"/>
      <c r="S28" s="233"/>
      <c r="T28" s="233"/>
      <c r="U28" s="233"/>
    </row>
    <row r="29" spans="1:21" ht="15.75" x14ac:dyDescent="0.25">
      <c r="A29" s="630"/>
      <c r="B29" s="631"/>
      <c r="C29" s="233"/>
      <c r="D29" s="233"/>
      <c r="E29" s="233"/>
      <c r="F29" s="233"/>
      <c r="G29" s="233"/>
      <c r="H29" s="233"/>
      <c r="I29" s="219"/>
      <c r="J29" s="233"/>
      <c r="K29" s="219"/>
      <c r="L29" s="233"/>
      <c r="M29" s="219"/>
      <c r="N29" s="233"/>
      <c r="O29" s="219"/>
      <c r="P29" s="358">
        <f t="shared" si="0"/>
        <v>0</v>
      </c>
      <c r="Q29" s="359">
        <f t="shared" si="1"/>
        <v>0</v>
      </c>
      <c r="R29" s="233"/>
      <c r="S29" s="233"/>
      <c r="T29" s="233"/>
      <c r="U29" s="233"/>
    </row>
    <row r="30" spans="1:21" ht="15.75" x14ac:dyDescent="0.25">
      <c r="A30" s="640" t="s">
        <v>1579</v>
      </c>
      <c r="B30" s="641"/>
      <c r="C30" s="641"/>
      <c r="D30" s="641"/>
      <c r="E30" s="641"/>
      <c r="F30" s="641"/>
      <c r="G30" s="641"/>
      <c r="H30" s="641"/>
      <c r="I30" s="641"/>
      <c r="J30" s="641"/>
      <c r="K30" s="641"/>
      <c r="L30" s="641"/>
      <c r="M30" s="641"/>
      <c r="N30" s="641"/>
      <c r="O30" s="641"/>
      <c r="P30" s="641"/>
      <c r="Q30" s="641"/>
      <c r="R30" s="641"/>
      <c r="S30" s="641"/>
      <c r="T30" s="641"/>
      <c r="U30" s="642"/>
    </row>
    <row r="31" spans="1:21" ht="15.75" customHeight="1" x14ac:dyDescent="0.25">
      <c r="A31" s="628" t="s">
        <v>1580</v>
      </c>
      <c r="B31" s="631" t="s">
        <v>1581</v>
      </c>
      <c r="C31" s="233"/>
      <c r="D31" s="233"/>
      <c r="E31" s="233"/>
      <c r="F31" s="233"/>
      <c r="G31" s="238"/>
      <c r="H31" s="233"/>
      <c r="I31" s="219"/>
      <c r="J31" s="233"/>
      <c r="K31" s="219"/>
      <c r="L31" s="233"/>
      <c r="M31" s="219"/>
      <c r="N31" s="233"/>
      <c r="O31" s="219"/>
      <c r="P31" s="358">
        <f t="shared" ref="P31:P42" si="2">H31+J31+L31+N31</f>
        <v>0</v>
      </c>
      <c r="Q31" s="359">
        <f t="shared" ref="Q31:Q42" si="3">I31+K31+M31+O31</f>
        <v>0</v>
      </c>
      <c r="R31" s="233"/>
      <c r="S31" s="233"/>
      <c r="T31" s="233"/>
      <c r="U31" s="256"/>
    </row>
    <row r="32" spans="1:21" ht="15.75" x14ac:dyDescent="0.25">
      <c r="A32" s="629"/>
      <c r="B32" s="631"/>
      <c r="C32" s="233"/>
      <c r="D32" s="233"/>
      <c r="E32" s="233"/>
      <c r="F32" s="233"/>
      <c r="G32" s="238"/>
      <c r="H32" s="233"/>
      <c r="I32" s="219"/>
      <c r="J32" s="233"/>
      <c r="K32" s="219"/>
      <c r="L32" s="233"/>
      <c r="M32" s="219"/>
      <c r="N32" s="233"/>
      <c r="O32" s="219"/>
      <c r="P32" s="358">
        <f t="shared" si="2"/>
        <v>0</v>
      </c>
      <c r="Q32" s="359">
        <f t="shared" si="3"/>
        <v>0</v>
      </c>
      <c r="R32" s="233"/>
      <c r="S32" s="233"/>
      <c r="T32" s="233"/>
      <c r="U32" s="256"/>
    </row>
    <row r="33" spans="1:21" ht="15.75" x14ac:dyDescent="0.25">
      <c r="A33" s="629"/>
      <c r="B33" s="631"/>
      <c r="C33" s="233"/>
      <c r="D33" s="233"/>
      <c r="E33" s="233"/>
      <c r="F33" s="233"/>
      <c r="G33" s="238"/>
      <c r="H33" s="233"/>
      <c r="I33" s="219"/>
      <c r="J33" s="233"/>
      <c r="K33" s="219"/>
      <c r="L33" s="233"/>
      <c r="M33" s="219"/>
      <c r="N33" s="233"/>
      <c r="O33" s="219"/>
      <c r="P33" s="358">
        <f t="shared" si="2"/>
        <v>0</v>
      </c>
      <c r="Q33" s="359">
        <f t="shared" si="3"/>
        <v>0</v>
      </c>
      <c r="R33" s="233"/>
      <c r="S33" s="233"/>
      <c r="T33" s="233"/>
      <c r="U33" s="256"/>
    </row>
    <row r="34" spans="1:21" ht="15.75" x14ac:dyDescent="0.25">
      <c r="A34" s="629"/>
      <c r="B34" s="631"/>
      <c r="C34" s="233"/>
      <c r="D34" s="233"/>
      <c r="E34" s="233"/>
      <c r="F34" s="233"/>
      <c r="G34" s="238"/>
      <c r="H34" s="233"/>
      <c r="I34" s="219"/>
      <c r="J34" s="233"/>
      <c r="K34" s="219"/>
      <c r="L34" s="233"/>
      <c r="M34" s="219"/>
      <c r="N34" s="233"/>
      <c r="O34" s="219"/>
      <c r="P34" s="358">
        <f t="shared" si="2"/>
        <v>0</v>
      </c>
      <c r="Q34" s="359">
        <f t="shared" si="3"/>
        <v>0</v>
      </c>
      <c r="R34" s="233"/>
      <c r="S34" s="233"/>
      <c r="T34" s="233"/>
      <c r="U34" s="256"/>
    </row>
    <row r="35" spans="1:21" ht="15.75" x14ac:dyDescent="0.25">
      <c r="A35" s="629"/>
      <c r="B35" s="631"/>
      <c r="C35" s="233"/>
      <c r="D35" s="233"/>
      <c r="E35" s="233"/>
      <c r="F35" s="233"/>
      <c r="G35" s="238"/>
      <c r="H35" s="233"/>
      <c r="I35" s="219"/>
      <c r="J35" s="233"/>
      <c r="K35" s="219"/>
      <c r="L35" s="233"/>
      <c r="M35" s="219"/>
      <c r="N35" s="233"/>
      <c r="O35" s="219"/>
      <c r="P35" s="358">
        <f t="shared" si="2"/>
        <v>0</v>
      </c>
      <c r="Q35" s="359">
        <f t="shared" si="3"/>
        <v>0</v>
      </c>
      <c r="R35" s="233"/>
      <c r="S35" s="233"/>
      <c r="T35" s="233"/>
      <c r="U35" s="256"/>
    </row>
    <row r="36" spans="1:21" ht="15.75" x14ac:dyDescent="0.25">
      <c r="A36" s="630"/>
      <c r="B36" s="631"/>
      <c r="C36" s="233"/>
      <c r="D36" s="233"/>
      <c r="E36" s="233"/>
      <c r="F36" s="233"/>
      <c r="G36" s="238"/>
      <c r="H36" s="233"/>
      <c r="I36" s="219"/>
      <c r="J36" s="233"/>
      <c r="K36" s="219"/>
      <c r="L36" s="233"/>
      <c r="M36" s="219"/>
      <c r="N36" s="233"/>
      <c r="O36" s="219"/>
      <c r="P36" s="358">
        <f t="shared" si="2"/>
        <v>0</v>
      </c>
      <c r="Q36" s="359">
        <f t="shared" si="3"/>
        <v>0</v>
      </c>
      <c r="R36" s="233"/>
      <c r="S36" s="233"/>
      <c r="T36" s="233"/>
      <c r="U36" s="256"/>
    </row>
    <row r="37" spans="1:21" ht="15.75" x14ac:dyDescent="0.25">
      <c r="A37" s="631" t="s">
        <v>1582</v>
      </c>
      <c r="B37" s="631" t="s">
        <v>1583</v>
      </c>
      <c r="C37" s="233"/>
      <c r="D37" s="233"/>
      <c r="E37" s="233"/>
      <c r="F37" s="233"/>
      <c r="G37" s="233"/>
      <c r="H37" s="233"/>
      <c r="I37" s="219"/>
      <c r="J37" s="233"/>
      <c r="K37" s="219"/>
      <c r="L37" s="234"/>
      <c r="M37" s="219"/>
      <c r="N37" s="233"/>
      <c r="O37" s="219"/>
      <c r="P37" s="360">
        <f t="shared" si="2"/>
        <v>0</v>
      </c>
      <c r="Q37" s="359">
        <f t="shared" si="3"/>
        <v>0</v>
      </c>
      <c r="R37" s="233"/>
      <c r="S37" s="233"/>
      <c r="T37" s="233"/>
      <c r="U37" s="307"/>
    </row>
    <row r="38" spans="1:21" ht="15.75" x14ac:dyDescent="0.25">
      <c r="A38" s="631"/>
      <c r="B38" s="631"/>
      <c r="C38" s="233"/>
      <c r="D38" s="233"/>
      <c r="E38" s="233"/>
      <c r="F38" s="233"/>
      <c r="G38" s="233"/>
      <c r="H38" s="233"/>
      <c r="I38" s="219"/>
      <c r="J38" s="233"/>
      <c r="K38" s="219"/>
      <c r="L38" s="234"/>
      <c r="M38" s="219"/>
      <c r="N38" s="233"/>
      <c r="O38" s="219"/>
      <c r="P38" s="360">
        <f t="shared" si="2"/>
        <v>0</v>
      </c>
      <c r="Q38" s="359">
        <f t="shared" si="3"/>
        <v>0</v>
      </c>
      <c r="R38" s="233"/>
      <c r="S38" s="233"/>
      <c r="T38" s="233"/>
      <c r="U38" s="307"/>
    </row>
    <row r="39" spans="1:21" ht="15.75" x14ac:dyDescent="0.25">
      <c r="A39" s="631"/>
      <c r="B39" s="631"/>
      <c r="C39" s="233"/>
      <c r="D39" s="233"/>
      <c r="E39" s="233"/>
      <c r="F39" s="233"/>
      <c r="G39" s="233"/>
      <c r="H39" s="233"/>
      <c r="I39" s="219"/>
      <c r="J39" s="233"/>
      <c r="K39" s="219"/>
      <c r="L39" s="234"/>
      <c r="M39" s="219"/>
      <c r="N39" s="233"/>
      <c r="O39" s="219"/>
      <c r="P39" s="360">
        <f t="shared" si="2"/>
        <v>0</v>
      </c>
      <c r="Q39" s="359">
        <f t="shared" si="3"/>
        <v>0</v>
      </c>
      <c r="R39" s="233"/>
      <c r="S39" s="233"/>
      <c r="T39" s="233"/>
      <c r="U39" s="307"/>
    </row>
    <row r="40" spans="1:21" ht="15.75" x14ac:dyDescent="0.25">
      <c r="A40" s="631"/>
      <c r="B40" s="631"/>
      <c r="C40" s="233"/>
      <c r="D40" s="233"/>
      <c r="E40" s="233"/>
      <c r="F40" s="233"/>
      <c r="G40" s="233"/>
      <c r="H40" s="233"/>
      <c r="I40" s="219"/>
      <c r="J40" s="233"/>
      <c r="K40" s="219"/>
      <c r="L40" s="234"/>
      <c r="M40" s="219"/>
      <c r="N40" s="233"/>
      <c r="O40" s="219"/>
      <c r="P40" s="360">
        <f t="shared" si="2"/>
        <v>0</v>
      </c>
      <c r="Q40" s="359">
        <f t="shared" si="3"/>
        <v>0</v>
      </c>
      <c r="R40" s="233"/>
      <c r="S40" s="233"/>
      <c r="T40" s="233"/>
      <c r="U40" s="307"/>
    </row>
    <row r="41" spans="1:21" ht="15.75" x14ac:dyDescent="0.25">
      <c r="A41" s="631"/>
      <c r="B41" s="631"/>
      <c r="C41" s="233"/>
      <c r="D41" s="233"/>
      <c r="E41" s="233"/>
      <c r="F41" s="233"/>
      <c r="G41" s="233"/>
      <c r="H41" s="233"/>
      <c r="I41" s="219"/>
      <c r="J41" s="233"/>
      <c r="K41" s="219"/>
      <c r="L41" s="234"/>
      <c r="M41" s="219"/>
      <c r="N41" s="233"/>
      <c r="O41" s="219"/>
      <c r="P41" s="360">
        <f t="shared" si="2"/>
        <v>0</v>
      </c>
      <c r="Q41" s="359">
        <f t="shared" si="3"/>
        <v>0</v>
      </c>
      <c r="R41" s="233"/>
      <c r="S41" s="233"/>
      <c r="T41" s="233"/>
      <c r="U41" s="307"/>
    </row>
    <row r="42" spans="1:21" ht="15.75" x14ac:dyDescent="0.25">
      <c r="A42" s="631"/>
      <c r="B42" s="631"/>
      <c r="C42" s="233"/>
      <c r="D42" s="233"/>
      <c r="E42" s="233"/>
      <c r="F42" s="233"/>
      <c r="G42" s="233"/>
      <c r="H42" s="233"/>
      <c r="I42" s="219"/>
      <c r="J42" s="233"/>
      <c r="K42" s="219"/>
      <c r="L42" s="233"/>
      <c r="M42" s="219"/>
      <c r="N42" s="234"/>
      <c r="O42" s="219"/>
      <c r="P42" s="360">
        <f t="shared" si="2"/>
        <v>0</v>
      </c>
      <c r="Q42" s="359">
        <f t="shared" si="3"/>
        <v>0</v>
      </c>
      <c r="R42" s="233"/>
      <c r="S42" s="233"/>
      <c r="T42" s="233"/>
      <c r="U42" s="307"/>
    </row>
    <row r="43" spans="1:21" ht="15.75" x14ac:dyDescent="0.25">
      <c r="A43" s="275"/>
      <c r="B43" s="276"/>
      <c r="C43" s="276"/>
      <c r="D43" s="276"/>
      <c r="E43" s="275" t="s">
        <v>1584</v>
      </c>
      <c r="F43" s="276"/>
      <c r="G43" s="277"/>
      <c r="H43" s="258">
        <f t="shared" ref="H43:Q43" si="4">SUM(H10:H42)</f>
        <v>0</v>
      </c>
      <c r="I43" s="259">
        <f t="shared" si="4"/>
        <v>0</v>
      </c>
      <c r="J43" s="258">
        <f t="shared" si="4"/>
        <v>0</v>
      </c>
      <c r="K43" s="259">
        <f t="shared" si="4"/>
        <v>0</v>
      </c>
      <c r="L43" s="258">
        <f t="shared" si="4"/>
        <v>0</v>
      </c>
      <c r="M43" s="259">
        <f t="shared" si="4"/>
        <v>0</v>
      </c>
      <c r="N43" s="258">
        <f t="shared" si="4"/>
        <v>0</v>
      </c>
      <c r="O43" s="259">
        <f t="shared" si="4"/>
        <v>0</v>
      </c>
      <c r="P43" s="259">
        <f t="shared" si="4"/>
        <v>0</v>
      </c>
      <c r="Q43" s="259">
        <f t="shared" si="4"/>
        <v>0</v>
      </c>
      <c r="R43" s="248"/>
      <c r="S43" s="248"/>
      <c r="T43" s="248"/>
      <c r="U43" s="248"/>
    </row>
    <row r="45" spans="1:21" x14ac:dyDescent="0.25">
      <c r="A45" s="434"/>
      <c r="B45" s="434"/>
      <c r="C45" s="434"/>
      <c r="E45" s="434"/>
      <c r="F45" s="434"/>
      <c r="G45" s="434"/>
      <c r="H45" s="434"/>
      <c r="I45" s="434"/>
      <c r="J45" s="434"/>
      <c r="K45" s="434"/>
      <c r="L45" s="434"/>
      <c r="M45" s="434"/>
      <c r="N45" s="434"/>
      <c r="O45" s="434"/>
      <c r="Q45" s="371"/>
      <c r="R45" s="434"/>
      <c r="S45" s="434"/>
      <c r="T45" s="434"/>
      <c r="U45" s="434"/>
    </row>
    <row r="46" spans="1:21" x14ac:dyDescent="0.25">
      <c r="A46" s="434"/>
      <c r="B46" s="434"/>
      <c r="C46" s="434"/>
      <c r="E46" s="434"/>
      <c r="F46" s="434"/>
      <c r="G46" s="434"/>
      <c r="H46" s="434"/>
      <c r="I46" s="434"/>
      <c r="J46" s="434"/>
      <c r="K46" s="434"/>
      <c r="L46" s="434"/>
      <c r="M46" s="434"/>
      <c r="N46" s="434"/>
      <c r="O46" s="434"/>
      <c r="Q46" s="371"/>
      <c r="R46" s="434"/>
      <c r="S46" s="434"/>
      <c r="T46" s="434"/>
      <c r="U46" s="434"/>
    </row>
    <row r="47" spans="1:21" x14ac:dyDescent="0.25">
      <c r="A47" s="434"/>
      <c r="B47" s="434"/>
      <c r="C47" s="434"/>
      <c r="E47" s="434"/>
      <c r="F47" s="434"/>
      <c r="G47" s="434"/>
      <c r="H47" s="434"/>
      <c r="I47" s="434"/>
      <c r="J47" s="434"/>
      <c r="K47" s="434"/>
      <c r="L47" s="434"/>
      <c r="M47" s="434"/>
      <c r="N47" s="434"/>
      <c r="O47" s="434"/>
      <c r="Q47" s="371"/>
      <c r="R47" s="434"/>
      <c r="S47" s="434"/>
      <c r="T47" s="434"/>
      <c r="U47" s="434"/>
    </row>
    <row r="48" spans="1:21" x14ac:dyDescent="0.25">
      <c r="A48" s="434"/>
      <c r="B48" s="434"/>
      <c r="C48" s="434"/>
      <c r="E48" s="434"/>
      <c r="F48" s="434"/>
      <c r="G48" s="434"/>
      <c r="H48" s="434"/>
      <c r="I48" s="434"/>
      <c r="J48" s="434"/>
      <c r="K48" s="434"/>
      <c r="L48" s="434"/>
      <c r="M48" s="434"/>
      <c r="N48" s="434"/>
      <c r="O48" s="434"/>
      <c r="Q48" s="371"/>
      <c r="R48" s="434"/>
      <c r="S48" s="434"/>
      <c r="T48" s="434"/>
      <c r="U48" s="434"/>
    </row>
    <row r="49" spans="3:17" x14ac:dyDescent="0.25">
      <c r="C49" s="434"/>
      <c r="E49" s="434"/>
      <c r="F49" s="434"/>
      <c r="G49" s="434"/>
      <c r="H49" s="434"/>
      <c r="I49" s="434"/>
      <c r="J49" s="434"/>
      <c r="K49" s="434"/>
      <c r="L49" s="434"/>
      <c r="M49" s="434"/>
      <c r="N49" s="434"/>
      <c r="O49" s="434"/>
      <c r="Q49" s="371"/>
    </row>
    <row r="50" spans="3:17" x14ac:dyDescent="0.25">
      <c r="C50" s="434"/>
      <c r="E50" s="434"/>
      <c r="F50" s="434"/>
      <c r="G50" s="434"/>
      <c r="H50" s="434"/>
      <c r="I50" s="434"/>
      <c r="J50" s="434"/>
      <c r="K50" s="434"/>
      <c r="L50" s="434"/>
      <c r="M50" s="434"/>
      <c r="N50" s="434"/>
      <c r="O50" s="434"/>
      <c r="Q50" s="371"/>
    </row>
    <row r="51" spans="3:17" x14ac:dyDescent="0.25">
      <c r="C51" s="434"/>
      <c r="E51" s="434"/>
      <c r="F51" s="434"/>
      <c r="G51" s="434"/>
      <c r="H51" s="434"/>
      <c r="I51" s="434"/>
      <c r="J51" s="434"/>
      <c r="K51" s="434"/>
      <c r="L51" s="434"/>
      <c r="M51" s="434"/>
      <c r="N51" s="434"/>
      <c r="O51" s="434"/>
      <c r="Q51" s="371"/>
    </row>
    <row r="52" spans="3:17" x14ac:dyDescent="0.25">
      <c r="C52" s="434"/>
      <c r="E52" s="434"/>
      <c r="F52" s="434"/>
      <c r="G52" s="434"/>
      <c r="H52" s="434"/>
      <c r="I52" s="434"/>
      <c r="J52" s="434"/>
      <c r="K52" s="434"/>
      <c r="L52" s="434"/>
      <c r="M52" s="434"/>
      <c r="N52" s="434"/>
      <c r="O52" s="434"/>
      <c r="Q52" s="371"/>
    </row>
    <row r="53" spans="3:17" x14ac:dyDescent="0.25">
      <c r="C53" s="434"/>
      <c r="E53" s="434"/>
      <c r="F53" s="434"/>
      <c r="G53" s="434"/>
      <c r="H53" s="434"/>
      <c r="I53" s="434"/>
      <c r="J53" s="434"/>
      <c r="K53" s="434"/>
      <c r="L53" s="434"/>
      <c r="M53" s="434"/>
      <c r="N53" s="434"/>
      <c r="O53" s="434"/>
      <c r="Q53" s="371"/>
    </row>
    <row r="54" spans="3:17" x14ac:dyDescent="0.25">
      <c r="C54" s="434"/>
      <c r="E54" s="434"/>
      <c r="F54" s="434"/>
      <c r="G54" s="434"/>
      <c r="H54" s="434"/>
      <c r="I54" s="434"/>
      <c r="J54" s="434"/>
      <c r="K54" s="434"/>
      <c r="L54" s="434"/>
      <c r="M54" s="434"/>
      <c r="N54" s="434"/>
      <c r="O54" s="434"/>
      <c r="Q54" s="371"/>
    </row>
    <row r="55" spans="3:17" x14ac:dyDescent="0.25">
      <c r="C55" s="434"/>
      <c r="E55" s="434"/>
      <c r="F55" s="434"/>
      <c r="G55" s="434"/>
      <c r="H55" s="434"/>
      <c r="I55" s="434"/>
      <c r="J55" s="434"/>
      <c r="K55" s="434"/>
      <c r="L55" s="434"/>
      <c r="M55" s="434"/>
      <c r="N55" s="434"/>
      <c r="O55" s="434"/>
      <c r="Q55" s="371"/>
    </row>
    <row r="56" spans="3:17" x14ac:dyDescent="0.25">
      <c r="C56" s="434"/>
      <c r="E56" s="434"/>
      <c r="F56" s="434"/>
      <c r="G56" s="434"/>
      <c r="H56" s="434"/>
      <c r="I56" s="434"/>
      <c r="J56" s="434"/>
      <c r="K56" s="434"/>
      <c r="L56" s="434"/>
      <c r="M56" s="434"/>
      <c r="N56" s="434"/>
      <c r="O56" s="434"/>
      <c r="Q56" s="371"/>
    </row>
    <row r="57" spans="3:17" x14ac:dyDescent="0.25">
      <c r="C57" s="434"/>
      <c r="E57" s="434"/>
      <c r="F57" s="434"/>
      <c r="G57" s="434"/>
      <c r="H57" s="434"/>
      <c r="I57" s="434"/>
      <c r="J57" s="434"/>
      <c r="K57" s="434"/>
      <c r="L57" s="434"/>
      <c r="M57" s="434"/>
      <c r="N57" s="434"/>
      <c r="O57" s="434"/>
      <c r="Q57" s="371"/>
    </row>
    <row r="58" spans="3:17" x14ac:dyDescent="0.25">
      <c r="C58" s="434"/>
      <c r="E58" s="434"/>
      <c r="F58" s="434"/>
      <c r="G58" s="434"/>
      <c r="H58" s="434"/>
      <c r="I58" s="434"/>
      <c r="J58" s="434"/>
      <c r="K58" s="434"/>
      <c r="L58" s="434"/>
      <c r="M58" s="434"/>
      <c r="N58" s="434"/>
      <c r="O58" s="434"/>
      <c r="Q58" s="371"/>
    </row>
    <row r="59" spans="3:17" x14ac:dyDescent="0.25">
      <c r="C59" s="434"/>
      <c r="E59" s="434"/>
      <c r="F59" s="434"/>
      <c r="G59" s="434"/>
      <c r="H59" s="434"/>
      <c r="I59" s="434"/>
      <c r="J59" s="434"/>
      <c r="K59" s="434"/>
      <c r="L59" s="434"/>
      <c r="M59" s="434"/>
      <c r="N59" s="434"/>
      <c r="O59" s="434"/>
      <c r="Q59" s="371"/>
    </row>
    <row r="60" spans="3:17" x14ac:dyDescent="0.25">
      <c r="C60" s="434"/>
      <c r="E60" s="434"/>
      <c r="F60" s="434"/>
      <c r="G60" s="434"/>
      <c r="H60" s="434"/>
      <c r="I60" s="434"/>
      <c r="J60" s="434"/>
      <c r="K60" s="434"/>
      <c r="L60" s="434"/>
      <c r="M60" s="434"/>
      <c r="N60" s="434"/>
      <c r="O60" s="434"/>
      <c r="Q60" s="371"/>
    </row>
    <row r="61" spans="3:17" x14ac:dyDescent="0.25">
      <c r="C61" s="434"/>
      <c r="E61" s="434"/>
      <c r="F61" s="434"/>
      <c r="G61" s="434"/>
      <c r="H61" s="434"/>
      <c r="I61" s="434"/>
      <c r="J61" s="434"/>
      <c r="K61" s="434"/>
      <c r="L61" s="434"/>
      <c r="M61" s="434"/>
      <c r="N61" s="434"/>
      <c r="O61" s="434"/>
      <c r="Q61" s="371"/>
    </row>
    <row r="62" spans="3:17" x14ac:dyDescent="0.25">
      <c r="C62" s="434"/>
      <c r="E62" s="434"/>
      <c r="F62" s="434"/>
      <c r="G62" s="434"/>
      <c r="H62" s="434"/>
      <c r="I62" s="434"/>
      <c r="J62" s="434"/>
      <c r="K62" s="434"/>
      <c r="L62" s="434"/>
      <c r="M62" s="434"/>
      <c r="N62" s="434"/>
      <c r="O62" s="434"/>
      <c r="Q62" s="371"/>
    </row>
    <row r="63" spans="3:17" x14ac:dyDescent="0.25">
      <c r="C63" s="434"/>
      <c r="E63" s="434"/>
      <c r="F63" s="434"/>
      <c r="G63" s="434"/>
      <c r="H63" s="434"/>
      <c r="J63" s="434"/>
      <c r="L63" s="434"/>
      <c r="N63" s="434"/>
    </row>
    <row r="64" spans="3:17" x14ac:dyDescent="0.25">
      <c r="C64" s="434"/>
      <c r="E64" s="434"/>
      <c r="F64" s="434"/>
      <c r="G64" s="434"/>
      <c r="H64" s="434"/>
      <c r="J64" s="434"/>
      <c r="L64" s="434"/>
      <c r="N64" s="434"/>
    </row>
    <row r="65" spans="3:3" x14ac:dyDescent="0.25">
      <c r="C65" s="434"/>
    </row>
    <row r="66" spans="3:3" x14ac:dyDescent="0.25">
      <c r="C66" s="434"/>
    </row>
    <row r="67" spans="3:3" x14ac:dyDescent="0.25">
      <c r="C67" s="434"/>
    </row>
    <row r="68" spans="3:3" x14ac:dyDescent="0.25">
      <c r="C68" s="434"/>
    </row>
    <row r="69" spans="3:3" x14ac:dyDescent="0.25">
      <c r="C69" s="434"/>
    </row>
  </sheetData>
  <mergeCells count="27">
    <mergeCell ref="F6:F8"/>
    <mergeCell ref="A6:A8"/>
    <mergeCell ref="B6:B8"/>
    <mergeCell ref="C6:C8"/>
    <mergeCell ref="E6:E8"/>
    <mergeCell ref="D6:D8"/>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A30:U30"/>
    <mergeCell ref="B31:B36"/>
    <mergeCell ref="B37:B42"/>
    <mergeCell ref="A37:A42"/>
    <mergeCell ref="A31:A36"/>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ColWidth="11.42578125" defaultRowHeight="15" x14ac:dyDescent="0.25"/>
  <cols>
    <col min="1" max="1" width="21.7109375" customWidth="1"/>
    <col min="2" max="2" width="42.85546875" customWidth="1"/>
    <col min="3" max="3" width="27.42578125" customWidth="1"/>
    <col min="4" max="4" width="27.42578125" style="434" customWidth="1"/>
    <col min="5" max="7" width="27.42578125" customWidth="1"/>
    <col min="8" max="8" width="15.28515625" customWidth="1"/>
    <col min="9" max="9" width="12.140625" style="222" bestFit="1" customWidth="1"/>
    <col min="10" max="10" width="15.28515625" customWidth="1"/>
    <col min="11" max="11" width="12.140625" style="222" bestFit="1" customWidth="1"/>
    <col min="12" max="12" width="15.28515625" customWidth="1"/>
    <col min="13" max="13" width="12.140625" style="222" bestFit="1" customWidth="1"/>
    <col min="14" max="14" width="15.28515625" customWidth="1"/>
    <col min="15" max="15" width="11.5703125" style="222"/>
    <col min="16" max="16" width="15.28515625" customWidth="1"/>
    <col min="17" max="17" width="15.7109375" style="222" customWidth="1"/>
    <col min="18" max="20" width="14.28515625" customWidth="1"/>
    <col min="21" max="21" width="17" customWidth="1"/>
  </cols>
  <sheetData>
    <row r="1" spans="1:21" s="268" customFormat="1" ht="18" customHeight="1" x14ac:dyDescent="0.25">
      <c r="B1" s="267"/>
      <c r="C1" s="479" t="s">
        <v>1585</v>
      </c>
      <c r="D1" s="479" t="s">
        <v>1586</v>
      </c>
      <c r="E1" s="479" t="s">
        <v>1587</v>
      </c>
      <c r="F1" s="267"/>
      <c r="G1" s="267"/>
      <c r="H1" s="267" t="s">
        <v>1588</v>
      </c>
      <c r="J1" s="267"/>
      <c r="K1" s="267"/>
      <c r="L1" s="267"/>
      <c r="M1" s="267"/>
      <c r="N1" s="267"/>
      <c r="O1" s="267"/>
      <c r="P1" s="267"/>
      <c r="Q1" s="267"/>
      <c r="R1" s="267"/>
      <c r="S1" s="267"/>
      <c r="T1" s="267"/>
      <c r="U1" s="267"/>
    </row>
    <row r="2" spans="1:21" s="268" customFormat="1" ht="18" customHeight="1" x14ac:dyDescent="0.25">
      <c r="A2" s="301" t="s">
        <v>1589</v>
      </c>
      <c r="B2" s="267"/>
      <c r="C2" s="267"/>
      <c r="D2" s="267"/>
      <c r="E2" s="267"/>
      <c r="F2" s="267"/>
      <c r="G2" s="267"/>
      <c r="H2" s="267"/>
      <c r="J2" s="267"/>
      <c r="K2" s="267"/>
      <c r="L2" s="267"/>
      <c r="M2" s="267"/>
      <c r="N2" s="267"/>
      <c r="O2" s="267"/>
      <c r="P2" s="267"/>
      <c r="Q2" s="267"/>
      <c r="R2" s="267"/>
      <c r="S2" s="267"/>
      <c r="T2" s="267"/>
      <c r="U2" s="267"/>
    </row>
    <row r="3" spans="1:21" s="268" customFormat="1" ht="18.75" x14ac:dyDescent="0.2">
      <c r="A3" s="335" t="s">
        <v>1590</v>
      </c>
      <c r="B3" s="267"/>
      <c r="C3" s="267"/>
      <c r="D3" s="267"/>
      <c r="E3" s="267"/>
      <c r="F3" s="267"/>
      <c r="G3" s="267"/>
      <c r="H3" s="267"/>
      <c r="J3" s="267"/>
      <c r="K3" s="267"/>
      <c r="L3" s="267"/>
      <c r="M3" s="267"/>
      <c r="N3" s="267"/>
      <c r="O3" s="267"/>
      <c r="P3" s="267"/>
      <c r="Q3" s="267"/>
      <c r="R3" s="267"/>
      <c r="S3" s="267"/>
      <c r="T3" s="267"/>
      <c r="U3" s="267"/>
    </row>
    <row r="4" spans="1:21" s="65" customFormat="1" ht="15.7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1455</v>
      </c>
      <c r="S4" s="605" t="s">
        <v>1456</v>
      </c>
      <c r="T4" s="605" t="s">
        <v>1457</v>
      </c>
      <c r="U4" s="621" t="s">
        <v>1458</v>
      </c>
    </row>
    <row r="5" spans="1:21" s="65" customFormat="1"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22"/>
    </row>
    <row r="6" spans="1:21" s="66" customFormat="1" ht="25.5"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23"/>
    </row>
    <row r="7" spans="1:21" s="66" customFormat="1" ht="15.75" x14ac:dyDescent="0.25">
      <c r="A7" s="416"/>
      <c r="B7" s="417"/>
      <c r="C7" s="418"/>
      <c r="D7" s="418"/>
      <c r="E7" s="418"/>
      <c r="F7" s="419"/>
      <c r="G7" s="418"/>
      <c r="H7" s="420"/>
      <c r="I7" s="420"/>
      <c r="J7" s="420"/>
      <c r="K7" s="420"/>
      <c r="L7" s="420"/>
      <c r="M7" s="420"/>
      <c r="N7" s="420"/>
      <c r="O7" s="420"/>
      <c r="P7" s="420"/>
      <c r="Q7" s="420"/>
      <c r="R7" s="421"/>
      <c r="S7" s="421"/>
      <c r="T7" s="421"/>
      <c r="U7" s="422"/>
    </row>
    <row r="8" spans="1:21" ht="15.75" x14ac:dyDescent="0.25">
      <c r="A8" s="643" t="s">
        <v>1591</v>
      </c>
      <c r="B8" s="643" t="s">
        <v>1592</v>
      </c>
      <c r="C8" s="307"/>
      <c r="D8" s="307"/>
      <c r="E8" s="307"/>
      <c r="F8" s="307"/>
      <c r="G8" s="72"/>
      <c r="H8" s="333"/>
      <c r="I8" s="336"/>
      <c r="J8" s="333"/>
      <c r="K8" s="336"/>
      <c r="L8" s="333"/>
      <c r="M8" s="336"/>
      <c r="N8" s="333"/>
      <c r="O8" s="336"/>
      <c r="P8" s="373">
        <f>H8+J8+L8+N8</f>
        <v>0</v>
      </c>
      <c r="Q8" s="374">
        <f>I8+K8+M8+O8</f>
        <v>0</v>
      </c>
      <c r="R8" s="330"/>
      <c r="S8" s="233"/>
      <c r="T8" s="233"/>
      <c r="U8" s="233"/>
    </row>
    <row r="9" spans="1:21" ht="15.75" x14ac:dyDescent="0.25">
      <c r="A9" s="643"/>
      <c r="B9" s="643"/>
      <c r="C9" s="307"/>
      <c r="D9" s="307"/>
      <c r="E9" s="307"/>
      <c r="F9" s="307"/>
      <c r="G9" s="72"/>
      <c r="H9" s="333"/>
      <c r="I9" s="336"/>
      <c r="J9" s="333"/>
      <c r="K9" s="336"/>
      <c r="L9" s="333"/>
      <c r="M9" s="336"/>
      <c r="N9" s="333"/>
      <c r="O9" s="336"/>
      <c r="P9" s="373">
        <f t="shared" ref="P9:P26" si="0">H9+J9+L9+N9</f>
        <v>0</v>
      </c>
      <c r="Q9" s="374">
        <f t="shared" ref="Q9:Q26" si="1">I9+K9+M9+O9</f>
        <v>0</v>
      </c>
      <c r="R9" s="330"/>
      <c r="S9" s="233"/>
      <c r="T9" s="233"/>
      <c r="U9" s="233"/>
    </row>
    <row r="10" spans="1:21" ht="15.75" x14ac:dyDescent="0.25">
      <c r="A10" s="643"/>
      <c r="B10" s="643"/>
      <c r="C10" s="307"/>
      <c r="D10" s="307"/>
      <c r="E10" s="307"/>
      <c r="F10" s="307"/>
      <c r="G10" s="72"/>
      <c r="H10" s="333"/>
      <c r="I10" s="336"/>
      <c r="J10" s="333"/>
      <c r="K10" s="336"/>
      <c r="L10" s="333"/>
      <c r="M10" s="336"/>
      <c r="N10" s="333"/>
      <c r="O10" s="336"/>
      <c r="P10" s="373">
        <f t="shared" si="0"/>
        <v>0</v>
      </c>
      <c r="Q10" s="374">
        <f t="shared" si="1"/>
        <v>0</v>
      </c>
      <c r="R10" s="330"/>
      <c r="S10" s="233"/>
      <c r="T10" s="233"/>
      <c r="U10" s="233"/>
    </row>
    <row r="11" spans="1:21" ht="15.75" x14ac:dyDescent="0.25">
      <c r="A11" s="643"/>
      <c r="B11" s="643"/>
      <c r="C11" s="307"/>
      <c r="D11" s="307"/>
      <c r="E11" s="307"/>
      <c r="F11" s="307"/>
      <c r="G11" s="72"/>
      <c r="H11" s="333"/>
      <c r="I11" s="336"/>
      <c r="J11" s="333"/>
      <c r="K11" s="336"/>
      <c r="L11" s="333"/>
      <c r="M11" s="336"/>
      <c r="N11" s="333"/>
      <c r="O11" s="336"/>
      <c r="P11" s="373">
        <f t="shared" si="0"/>
        <v>0</v>
      </c>
      <c r="Q11" s="374">
        <f t="shared" si="1"/>
        <v>0</v>
      </c>
      <c r="R11" s="330"/>
      <c r="S11" s="233"/>
      <c r="T11" s="233"/>
      <c r="U11" s="233"/>
    </row>
    <row r="12" spans="1:21" ht="15.75" x14ac:dyDescent="0.25">
      <c r="A12" s="643"/>
      <c r="B12" s="643"/>
      <c r="C12" s="307"/>
      <c r="D12" s="307"/>
      <c r="E12" s="307"/>
      <c r="F12" s="307"/>
      <c r="G12" s="72"/>
      <c r="H12" s="333"/>
      <c r="I12" s="336"/>
      <c r="J12" s="333"/>
      <c r="K12" s="336"/>
      <c r="L12" s="333"/>
      <c r="M12" s="336"/>
      <c r="N12" s="333"/>
      <c r="O12" s="336"/>
      <c r="P12" s="373">
        <f t="shared" si="0"/>
        <v>0</v>
      </c>
      <c r="Q12" s="374">
        <f t="shared" si="1"/>
        <v>0</v>
      </c>
      <c r="R12" s="330"/>
      <c r="S12" s="233"/>
      <c r="T12" s="233"/>
      <c r="U12" s="233"/>
    </row>
    <row r="13" spans="1:21" ht="15.75" x14ac:dyDescent="0.25">
      <c r="A13" s="643"/>
      <c r="B13" s="643"/>
      <c r="C13" s="307"/>
      <c r="D13" s="307"/>
      <c r="E13" s="307"/>
      <c r="F13" s="307"/>
      <c r="G13" s="72"/>
      <c r="H13" s="333"/>
      <c r="I13" s="336"/>
      <c r="J13" s="333"/>
      <c r="K13" s="336"/>
      <c r="L13" s="333"/>
      <c r="M13" s="336"/>
      <c r="N13" s="333"/>
      <c r="O13" s="336"/>
      <c r="P13" s="373">
        <f t="shared" si="0"/>
        <v>0</v>
      </c>
      <c r="Q13" s="374">
        <f t="shared" si="1"/>
        <v>0</v>
      </c>
      <c r="R13" s="330"/>
      <c r="S13" s="233"/>
      <c r="T13" s="233"/>
      <c r="U13" s="233"/>
    </row>
    <row r="14" spans="1:21" ht="15.75" x14ac:dyDescent="0.25">
      <c r="A14" s="643"/>
      <c r="B14" s="643" t="s">
        <v>1593</v>
      </c>
      <c r="C14" s="307"/>
      <c r="D14" s="307"/>
      <c r="E14" s="307"/>
      <c r="F14" s="307"/>
      <c r="G14" s="72"/>
      <c r="H14" s="333"/>
      <c r="I14" s="336"/>
      <c r="J14" s="333"/>
      <c r="K14" s="336"/>
      <c r="L14" s="333"/>
      <c r="M14" s="336"/>
      <c r="N14" s="333"/>
      <c r="O14" s="336"/>
      <c r="P14" s="373">
        <f t="shared" si="0"/>
        <v>0</v>
      </c>
      <c r="Q14" s="374">
        <f t="shared" si="1"/>
        <v>0</v>
      </c>
      <c r="R14" s="330"/>
      <c r="S14" s="233"/>
      <c r="T14" s="233"/>
      <c r="U14" s="233"/>
    </row>
    <row r="15" spans="1:21" ht="15.75" x14ac:dyDescent="0.25">
      <c r="A15" s="643"/>
      <c r="B15" s="643"/>
      <c r="C15" s="307"/>
      <c r="D15" s="307"/>
      <c r="E15" s="307"/>
      <c r="F15" s="307"/>
      <c r="G15" s="72"/>
      <c r="H15" s="333"/>
      <c r="I15" s="336"/>
      <c r="J15" s="333"/>
      <c r="K15" s="336"/>
      <c r="L15" s="333"/>
      <c r="M15" s="336"/>
      <c r="N15" s="333"/>
      <c r="O15" s="336"/>
      <c r="P15" s="373">
        <f t="shared" si="0"/>
        <v>0</v>
      </c>
      <c r="Q15" s="374">
        <f t="shared" si="1"/>
        <v>0</v>
      </c>
      <c r="R15" s="330"/>
      <c r="S15" s="233"/>
      <c r="T15" s="233"/>
      <c r="U15" s="233"/>
    </row>
    <row r="16" spans="1:21" ht="15.75" x14ac:dyDescent="0.25">
      <c r="A16" s="643"/>
      <c r="B16" s="643"/>
      <c r="C16" s="307"/>
      <c r="D16" s="307"/>
      <c r="E16" s="307"/>
      <c r="F16" s="307"/>
      <c r="G16" s="72"/>
      <c r="H16" s="333"/>
      <c r="I16" s="336"/>
      <c r="J16" s="333"/>
      <c r="K16" s="336"/>
      <c r="L16" s="333"/>
      <c r="M16" s="336"/>
      <c r="N16" s="333"/>
      <c r="O16" s="336"/>
      <c r="P16" s="373">
        <f t="shared" si="0"/>
        <v>0</v>
      </c>
      <c r="Q16" s="374">
        <f t="shared" si="1"/>
        <v>0</v>
      </c>
      <c r="R16" s="330"/>
      <c r="S16" s="233"/>
      <c r="T16" s="233"/>
      <c r="U16" s="233"/>
    </row>
    <row r="17" spans="1:21" ht="15.75" x14ac:dyDescent="0.25">
      <c r="A17" s="643"/>
      <c r="B17" s="643"/>
      <c r="C17" s="307"/>
      <c r="D17" s="307"/>
      <c r="E17" s="307"/>
      <c r="F17" s="307"/>
      <c r="G17" s="72"/>
      <c r="H17" s="333"/>
      <c r="I17" s="336"/>
      <c r="J17" s="333"/>
      <c r="K17" s="336"/>
      <c r="L17" s="333"/>
      <c r="M17" s="336"/>
      <c r="N17" s="333"/>
      <c r="O17" s="336"/>
      <c r="P17" s="373">
        <f t="shared" si="0"/>
        <v>0</v>
      </c>
      <c r="Q17" s="374">
        <f t="shared" si="1"/>
        <v>0</v>
      </c>
      <c r="R17" s="330"/>
      <c r="S17" s="233"/>
      <c r="T17" s="233"/>
      <c r="U17" s="233"/>
    </row>
    <row r="18" spans="1:21" ht="15.75" x14ac:dyDescent="0.25">
      <c r="A18" s="643"/>
      <c r="B18" s="643"/>
      <c r="C18" s="307"/>
      <c r="D18" s="307"/>
      <c r="E18" s="307"/>
      <c r="F18" s="307"/>
      <c r="G18" s="72"/>
      <c r="H18" s="333"/>
      <c r="I18" s="336"/>
      <c r="J18" s="333"/>
      <c r="K18" s="336"/>
      <c r="L18" s="333"/>
      <c r="M18" s="336"/>
      <c r="N18" s="333"/>
      <c r="O18" s="336"/>
      <c r="P18" s="373">
        <f t="shared" si="0"/>
        <v>0</v>
      </c>
      <c r="Q18" s="374">
        <f t="shared" si="1"/>
        <v>0</v>
      </c>
      <c r="R18" s="330"/>
      <c r="S18" s="233"/>
      <c r="T18" s="233"/>
      <c r="U18" s="233"/>
    </row>
    <row r="19" spans="1:21" ht="15.75" x14ac:dyDescent="0.25">
      <c r="A19" s="643"/>
      <c r="B19" s="643"/>
      <c r="C19" s="307"/>
      <c r="D19" s="307"/>
      <c r="E19" s="307"/>
      <c r="F19" s="307"/>
      <c r="G19" s="72"/>
      <c r="H19" s="333"/>
      <c r="I19" s="336"/>
      <c r="J19" s="333"/>
      <c r="K19" s="336"/>
      <c r="L19" s="333"/>
      <c r="M19" s="336"/>
      <c r="N19" s="333"/>
      <c r="O19" s="336"/>
      <c r="P19" s="373">
        <f t="shared" si="0"/>
        <v>0</v>
      </c>
      <c r="Q19" s="374">
        <f t="shared" si="1"/>
        <v>0</v>
      </c>
      <c r="R19" s="330"/>
      <c r="S19" s="233"/>
      <c r="T19" s="233"/>
      <c r="U19" s="233"/>
    </row>
    <row r="20" spans="1:21" ht="15.75" x14ac:dyDescent="0.25">
      <c r="A20" s="643"/>
      <c r="B20" s="643" t="s">
        <v>1594</v>
      </c>
      <c r="C20" s="307"/>
      <c r="D20" s="307"/>
      <c r="E20" s="307"/>
      <c r="F20" s="307"/>
      <c r="G20" s="72"/>
      <c r="H20" s="333"/>
      <c r="I20" s="336"/>
      <c r="J20" s="333"/>
      <c r="K20" s="336"/>
      <c r="L20" s="333"/>
      <c r="M20" s="336"/>
      <c r="N20" s="333"/>
      <c r="O20" s="336"/>
      <c r="P20" s="373">
        <f t="shared" si="0"/>
        <v>0</v>
      </c>
      <c r="Q20" s="374">
        <f t="shared" si="1"/>
        <v>0</v>
      </c>
      <c r="R20" s="330"/>
      <c r="S20" s="233"/>
      <c r="T20" s="233"/>
      <c r="U20" s="233"/>
    </row>
    <row r="21" spans="1:21" ht="15.75" x14ac:dyDescent="0.25">
      <c r="A21" s="643"/>
      <c r="B21" s="643"/>
      <c r="C21" s="307"/>
      <c r="D21" s="307"/>
      <c r="E21" s="307"/>
      <c r="F21" s="307"/>
      <c r="G21" s="72"/>
      <c r="H21" s="333"/>
      <c r="I21" s="336"/>
      <c r="J21" s="333"/>
      <c r="K21" s="336"/>
      <c r="L21" s="333"/>
      <c r="M21" s="336"/>
      <c r="N21" s="333"/>
      <c r="O21" s="336"/>
      <c r="P21" s="373">
        <f t="shared" si="0"/>
        <v>0</v>
      </c>
      <c r="Q21" s="374">
        <f t="shared" si="1"/>
        <v>0</v>
      </c>
      <c r="R21" s="330"/>
      <c r="S21" s="233"/>
      <c r="T21" s="233"/>
      <c r="U21" s="233"/>
    </row>
    <row r="22" spans="1:21" ht="15.75" x14ac:dyDescent="0.25">
      <c r="A22" s="643"/>
      <c r="B22" s="643"/>
      <c r="C22" s="307"/>
      <c r="D22" s="307"/>
      <c r="E22" s="307"/>
      <c r="F22" s="307"/>
      <c r="G22" s="72"/>
      <c r="H22" s="333"/>
      <c r="I22" s="336"/>
      <c r="J22" s="333"/>
      <c r="K22" s="336"/>
      <c r="L22" s="333"/>
      <c r="M22" s="336"/>
      <c r="N22" s="333"/>
      <c r="O22" s="336"/>
      <c r="P22" s="373">
        <f t="shared" si="0"/>
        <v>0</v>
      </c>
      <c r="Q22" s="374">
        <f t="shared" si="1"/>
        <v>0</v>
      </c>
      <c r="R22" s="330"/>
      <c r="S22" s="233"/>
      <c r="T22" s="233"/>
      <c r="U22" s="233"/>
    </row>
    <row r="23" spans="1:21" ht="15.75" x14ac:dyDescent="0.25">
      <c r="A23" s="643"/>
      <c r="B23" s="643"/>
      <c r="C23" s="307"/>
      <c r="D23" s="307"/>
      <c r="E23" s="307"/>
      <c r="F23" s="307"/>
      <c r="G23" s="72"/>
      <c r="H23" s="333"/>
      <c r="I23" s="336"/>
      <c r="J23" s="333"/>
      <c r="K23" s="336"/>
      <c r="L23" s="333"/>
      <c r="M23" s="336"/>
      <c r="N23" s="333"/>
      <c r="O23" s="336"/>
      <c r="P23" s="373">
        <f t="shared" si="0"/>
        <v>0</v>
      </c>
      <c r="Q23" s="374">
        <f t="shared" si="1"/>
        <v>0</v>
      </c>
      <c r="R23" s="330"/>
      <c r="S23" s="233"/>
      <c r="T23" s="233"/>
      <c r="U23" s="233"/>
    </row>
    <row r="24" spans="1:21" ht="15.75" x14ac:dyDescent="0.25">
      <c r="A24" s="643"/>
      <c r="B24" s="643"/>
      <c r="C24" s="73"/>
      <c r="D24" s="73"/>
      <c r="E24" s="307"/>
      <c r="F24" s="307"/>
      <c r="G24" s="72"/>
      <c r="H24" s="333"/>
      <c r="I24" s="336"/>
      <c r="J24" s="333"/>
      <c r="K24" s="336"/>
      <c r="L24" s="333"/>
      <c r="M24" s="336"/>
      <c r="N24" s="333"/>
      <c r="O24" s="336"/>
      <c r="P24" s="373">
        <f t="shared" si="0"/>
        <v>0</v>
      </c>
      <c r="Q24" s="374">
        <f t="shared" si="1"/>
        <v>0</v>
      </c>
      <c r="R24" s="330"/>
      <c r="S24" s="233"/>
      <c r="T24" s="233"/>
      <c r="U24" s="233"/>
    </row>
    <row r="25" spans="1:21" ht="15.75" x14ac:dyDescent="0.25">
      <c r="A25" s="643"/>
      <c r="B25" s="643"/>
      <c r="C25" s="73"/>
      <c r="D25" s="73"/>
      <c r="E25" s="307"/>
      <c r="F25" s="307"/>
      <c r="G25" s="72"/>
      <c r="H25" s="333"/>
      <c r="I25" s="336"/>
      <c r="J25" s="333"/>
      <c r="K25" s="336"/>
      <c r="L25" s="333"/>
      <c r="M25" s="336"/>
      <c r="N25" s="333"/>
      <c r="O25" s="336"/>
      <c r="P25" s="373">
        <f t="shared" si="0"/>
        <v>0</v>
      </c>
      <c r="Q25" s="374">
        <f t="shared" si="1"/>
        <v>0</v>
      </c>
      <c r="R25" s="330"/>
      <c r="S25" s="233"/>
      <c r="T25" s="233"/>
      <c r="U25" s="233"/>
    </row>
    <row r="26" spans="1:21" ht="15.75" x14ac:dyDescent="0.25">
      <c r="A26" s="643"/>
      <c r="B26" s="643"/>
      <c r="C26" s="307"/>
      <c r="D26" s="307"/>
      <c r="E26" s="307"/>
      <c r="F26" s="307"/>
      <c r="G26" s="72"/>
      <c r="H26" s="333"/>
      <c r="I26" s="336"/>
      <c r="J26" s="333"/>
      <c r="K26" s="336"/>
      <c r="L26" s="333"/>
      <c r="M26" s="336"/>
      <c r="N26" s="333"/>
      <c r="O26" s="336"/>
      <c r="P26" s="373">
        <f t="shared" si="0"/>
        <v>0</v>
      </c>
      <c r="Q26" s="374">
        <f t="shared" si="1"/>
        <v>0</v>
      </c>
      <c r="R26" s="330"/>
      <c r="S26" s="233"/>
      <c r="T26" s="233"/>
      <c r="U26" s="233"/>
    </row>
    <row r="27" spans="1:21" s="269" customFormat="1" ht="15.75" x14ac:dyDescent="0.2">
      <c r="A27" s="281"/>
      <c r="B27" s="282"/>
      <c r="C27" s="281" t="s">
        <v>1595</v>
      </c>
      <c r="D27" s="282"/>
      <c r="E27" s="282"/>
      <c r="F27" s="282"/>
      <c r="G27" s="283"/>
      <c r="H27" s="248">
        <f t="shared" ref="H27:Q27" si="2">SUM(H8:H26)</f>
        <v>0</v>
      </c>
      <c r="I27" s="221">
        <f t="shared" si="2"/>
        <v>0</v>
      </c>
      <c r="J27" s="248">
        <f t="shared" si="2"/>
        <v>0</v>
      </c>
      <c r="K27" s="221">
        <f t="shared" si="2"/>
        <v>0</v>
      </c>
      <c r="L27" s="248">
        <f t="shared" si="2"/>
        <v>0</v>
      </c>
      <c r="M27" s="221">
        <f t="shared" si="2"/>
        <v>0</v>
      </c>
      <c r="N27" s="248">
        <f t="shared" si="2"/>
        <v>0</v>
      </c>
      <c r="O27" s="221">
        <f t="shared" si="2"/>
        <v>0</v>
      </c>
      <c r="P27" s="221">
        <f t="shared" si="2"/>
        <v>0</v>
      </c>
      <c r="Q27" s="221">
        <f t="shared" si="2"/>
        <v>0</v>
      </c>
      <c r="R27" s="248"/>
      <c r="S27" s="248"/>
      <c r="T27" s="248"/>
      <c r="U27" s="248"/>
    </row>
    <row r="28" spans="1:21" x14ac:dyDescent="0.25">
      <c r="A28" s="434"/>
      <c r="B28" s="434"/>
      <c r="C28" s="434"/>
      <c r="E28" s="434"/>
      <c r="F28" s="434"/>
      <c r="G28" s="434"/>
      <c r="H28" s="434"/>
      <c r="I28" s="434"/>
      <c r="J28" s="434"/>
      <c r="K28" s="434"/>
      <c r="L28" s="434"/>
      <c r="M28" s="434"/>
      <c r="N28" s="434"/>
      <c r="O28" s="434"/>
      <c r="P28" s="434"/>
      <c r="Q28" s="434"/>
      <c r="R28" s="434"/>
      <c r="S28" s="434"/>
      <c r="T28" s="434"/>
      <c r="U28" s="434"/>
    </row>
    <row r="29" spans="1:21" x14ac:dyDescent="0.25">
      <c r="A29" s="434"/>
      <c r="B29" s="434"/>
      <c r="C29" s="434"/>
      <c r="E29" s="434"/>
      <c r="F29" s="434"/>
      <c r="G29" s="434"/>
      <c r="H29" s="434"/>
      <c r="I29" s="434"/>
      <c r="J29" s="434"/>
      <c r="K29" s="434"/>
      <c r="L29" s="434"/>
      <c r="M29" s="434"/>
      <c r="N29" s="434"/>
      <c r="O29" s="434"/>
      <c r="P29" s="434"/>
      <c r="Q29" s="434"/>
      <c r="R29" s="434"/>
      <c r="S29" s="434"/>
      <c r="T29" s="434"/>
      <c r="U29" s="434"/>
    </row>
    <row r="30" spans="1:21" x14ac:dyDescent="0.25">
      <c r="A30" s="434"/>
      <c r="B30" s="434"/>
      <c r="C30" s="434"/>
      <c r="E30" s="434"/>
      <c r="F30" s="434"/>
      <c r="G30" s="434"/>
      <c r="H30" s="434"/>
      <c r="I30" s="434"/>
      <c r="J30" s="434"/>
      <c r="K30" s="434"/>
      <c r="L30" s="434"/>
      <c r="M30" s="434"/>
      <c r="N30" s="434"/>
      <c r="O30" s="434"/>
      <c r="P30" s="434"/>
      <c r="Q30" s="434"/>
      <c r="R30" s="434"/>
      <c r="S30" s="434"/>
      <c r="T30" s="434"/>
      <c r="U30" s="434"/>
    </row>
    <row r="31" spans="1:21" x14ac:dyDescent="0.25">
      <c r="A31" s="434"/>
      <c r="B31" s="434"/>
      <c r="C31" s="434"/>
      <c r="E31" s="434"/>
      <c r="F31" s="434"/>
      <c r="G31" s="434"/>
      <c r="H31" s="434"/>
      <c r="I31" s="434"/>
      <c r="J31" s="434"/>
      <c r="K31" s="434"/>
      <c r="L31" s="434"/>
      <c r="M31" s="434"/>
      <c r="N31" s="434"/>
      <c r="O31" s="434"/>
      <c r="P31" s="434"/>
      <c r="Q31" s="434"/>
      <c r="R31" s="434"/>
      <c r="S31" s="434"/>
      <c r="T31" s="434"/>
      <c r="U31" s="434"/>
    </row>
    <row r="32" spans="1:21" x14ac:dyDescent="0.25">
      <c r="A32" s="434"/>
      <c r="B32" s="434"/>
      <c r="C32" s="434"/>
      <c r="E32" s="434"/>
      <c r="F32" s="434"/>
      <c r="G32" s="434"/>
      <c r="H32" s="434"/>
      <c r="I32" s="434"/>
      <c r="J32" s="434"/>
      <c r="K32" s="434"/>
      <c r="L32" s="434"/>
      <c r="M32" s="434"/>
      <c r="N32" s="434"/>
      <c r="O32" s="434"/>
      <c r="P32" s="434"/>
      <c r="Q32" s="434"/>
      <c r="R32" s="434"/>
      <c r="S32" s="434"/>
      <c r="T32" s="434"/>
      <c r="U32" s="434"/>
    </row>
    <row r="33" spans="9:17" x14ac:dyDescent="0.25">
      <c r="I33" s="434"/>
      <c r="J33" s="434"/>
      <c r="K33" s="434"/>
      <c r="L33" s="434"/>
      <c r="M33" s="434"/>
      <c r="N33" s="434"/>
      <c r="O33" s="434"/>
      <c r="P33" s="434"/>
      <c r="Q33" s="434"/>
    </row>
    <row r="34" spans="9:17" x14ac:dyDescent="0.25">
      <c r="I34" s="434"/>
      <c r="J34" s="434"/>
      <c r="K34" s="434"/>
      <c r="L34" s="434"/>
      <c r="M34" s="434"/>
      <c r="N34" s="434"/>
      <c r="O34" s="434"/>
      <c r="P34" s="434"/>
      <c r="Q34" s="434"/>
    </row>
    <row r="35" spans="9:17" x14ac:dyDescent="0.25">
      <c r="I35" s="434"/>
      <c r="J35" s="434"/>
      <c r="K35" s="434"/>
      <c r="L35" s="434"/>
      <c r="M35" s="434"/>
      <c r="N35" s="434"/>
      <c r="O35" s="434"/>
      <c r="P35" s="434"/>
      <c r="Q35" s="434"/>
    </row>
    <row r="36" spans="9:17" x14ac:dyDescent="0.25">
      <c r="I36" s="434"/>
      <c r="J36" s="434"/>
      <c r="K36" s="434"/>
      <c r="L36" s="434"/>
      <c r="M36" s="434"/>
      <c r="N36" s="434"/>
      <c r="O36" s="434"/>
      <c r="P36" s="434"/>
      <c r="Q36" s="434"/>
    </row>
    <row r="37" spans="9:17" x14ac:dyDescent="0.25">
      <c r="I37" s="434"/>
      <c r="J37" s="434"/>
      <c r="K37" s="434"/>
      <c r="L37" s="434"/>
      <c r="M37" s="434"/>
      <c r="N37" s="434"/>
      <c r="O37" s="434"/>
      <c r="P37" s="434"/>
      <c r="Q37" s="434"/>
    </row>
    <row r="38" spans="9:17" x14ac:dyDescent="0.25">
      <c r="I38" s="434"/>
      <c r="J38" s="434"/>
      <c r="K38" s="434"/>
      <c r="L38" s="434"/>
      <c r="M38" s="434"/>
      <c r="N38" s="434"/>
      <c r="O38" s="434"/>
      <c r="P38" s="434"/>
      <c r="Q38" s="434"/>
    </row>
    <row r="39" spans="9:17" x14ac:dyDescent="0.25">
      <c r="I39" s="434"/>
      <c r="J39" s="434"/>
      <c r="K39" s="434"/>
      <c r="L39" s="434"/>
      <c r="M39" s="434"/>
      <c r="N39" s="434"/>
      <c r="O39" s="434"/>
      <c r="P39" s="434"/>
      <c r="Q39" s="434"/>
    </row>
    <row r="40" spans="9:17" x14ac:dyDescent="0.25">
      <c r="I40" s="434"/>
      <c r="J40" s="434"/>
      <c r="K40" s="434"/>
      <c r="L40" s="434"/>
      <c r="M40" s="434"/>
      <c r="N40" s="434"/>
      <c r="O40" s="434"/>
      <c r="P40" s="434"/>
      <c r="Q40" s="434"/>
    </row>
    <row r="41" spans="9:17" x14ac:dyDescent="0.25">
      <c r="I41" s="434"/>
      <c r="J41" s="434"/>
      <c r="K41" s="434"/>
      <c r="L41" s="434"/>
      <c r="M41" s="434"/>
      <c r="N41" s="434"/>
      <c r="O41" s="434"/>
      <c r="P41" s="434"/>
      <c r="Q41" s="434"/>
    </row>
    <row r="42" spans="9:17" x14ac:dyDescent="0.25">
      <c r="I42" s="434"/>
      <c r="J42" s="434"/>
      <c r="K42" s="434"/>
      <c r="L42" s="434"/>
      <c r="M42" s="434"/>
      <c r="N42" s="434"/>
      <c r="O42" s="434"/>
      <c r="P42" s="434"/>
      <c r="Q42" s="434"/>
    </row>
    <row r="43" spans="9:17" x14ac:dyDescent="0.25">
      <c r="I43" s="434"/>
      <c r="J43" s="434"/>
      <c r="K43" s="434"/>
      <c r="L43" s="434"/>
      <c r="M43" s="434"/>
      <c r="N43" s="434"/>
      <c r="O43" s="434"/>
      <c r="P43" s="434"/>
      <c r="Q43" s="434"/>
    </row>
    <row r="44" spans="9:17" x14ac:dyDescent="0.25">
      <c r="I44" s="434"/>
      <c r="J44" s="434"/>
      <c r="K44" s="434"/>
      <c r="L44" s="434"/>
      <c r="M44" s="434"/>
      <c r="N44" s="434"/>
      <c r="O44" s="434"/>
      <c r="P44" s="434"/>
      <c r="Q44" s="434"/>
    </row>
    <row r="45" spans="9:17" x14ac:dyDescent="0.25">
      <c r="I45" s="434"/>
      <c r="J45" s="434"/>
      <c r="K45" s="434"/>
      <c r="L45" s="434"/>
      <c r="M45" s="434"/>
      <c r="N45" s="434"/>
      <c r="O45" s="434"/>
      <c r="P45" s="434"/>
      <c r="Q45" s="434"/>
    </row>
    <row r="46" spans="9:17" x14ac:dyDescent="0.25">
      <c r="I46" s="434"/>
      <c r="J46" s="434"/>
      <c r="K46" s="434"/>
      <c r="L46" s="434"/>
      <c r="M46" s="434"/>
      <c r="N46" s="434"/>
      <c r="O46" s="434"/>
      <c r="P46" s="434"/>
      <c r="Q46" s="434"/>
    </row>
    <row r="47" spans="9:17" x14ac:dyDescent="0.25">
      <c r="I47" s="434"/>
      <c r="J47" s="434"/>
      <c r="K47" s="434"/>
      <c r="L47" s="434"/>
      <c r="M47" s="434"/>
      <c r="N47" s="434"/>
      <c r="O47" s="434"/>
      <c r="P47" s="434"/>
      <c r="Q47" s="434"/>
    </row>
    <row r="48" spans="9:17" x14ac:dyDescent="0.25">
      <c r="I48" s="434"/>
      <c r="J48" s="434"/>
      <c r="K48" s="434"/>
      <c r="L48" s="434"/>
      <c r="M48" s="434"/>
      <c r="N48" s="434"/>
      <c r="O48" s="434"/>
      <c r="P48" s="434"/>
      <c r="Q48" s="434"/>
    </row>
    <row r="49" spans="9:17" x14ac:dyDescent="0.25">
      <c r="I49" s="434"/>
      <c r="J49" s="434"/>
      <c r="K49" s="434"/>
      <c r="L49" s="434"/>
      <c r="M49" s="434"/>
      <c r="N49" s="434"/>
      <c r="O49" s="434"/>
      <c r="P49" s="434"/>
      <c r="Q49" s="434"/>
    </row>
    <row r="50" spans="9:17" x14ac:dyDescent="0.25">
      <c r="I50" s="434"/>
      <c r="J50" s="434"/>
      <c r="K50" s="434"/>
      <c r="L50" s="434"/>
      <c r="M50" s="434"/>
      <c r="N50" s="434"/>
      <c r="O50" s="434"/>
      <c r="P50" s="434"/>
      <c r="Q50" s="434"/>
    </row>
    <row r="51" spans="9:17" x14ac:dyDescent="0.25">
      <c r="I51" s="434"/>
      <c r="J51" s="434"/>
      <c r="K51" s="434"/>
      <c r="L51" s="434"/>
      <c r="M51" s="434"/>
      <c r="N51" s="434"/>
      <c r="O51" s="434"/>
      <c r="P51" s="434"/>
      <c r="Q51" s="434"/>
    </row>
    <row r="52" spans="9:17" x14ac:dyDescent="0.25">
      <c r="I52" s="434"/>
      <c r="J52" s="434"/>
      <c r="K52" s="434"/>
      <c r="L52" s="434"/>
      <c r="M52" s="434"/>
      <c r="N52" s="434"/>
      <c r="O52" s="434"/>
      <c r="P52" s="434"/>
      <c r="Q52" s="434"/>
    </row>
    <row r="53" spans="9:17" x14ac:dyDescent="0.25">
      <c r="I53" s="434"/>
      <c r="J53" s="434"/>
      <c r="K53" s="434"/>
      <c r="L53" s="434"/>
      <c r="M53" s="434"/>
      <c r="N53" s="434"/>
      <c r="O53" s="434"/>
      <c r="P53" s="434"/>
      <c r="Q53" s="434"/>
    </row>
    <row r="54" spans="9:17" x14ac:dyDescent="0.25">
      <c r="I54" s="434"/>
      <c r="J54" s="434"/>
      <c r="K54" s="434"/>
      <c r="L54" s="434"/>
      <c r="M54" s="434"/>
      <c r="N54" s="434"/>
      <c r="O54" s="434"/>
      <c r="P54" s="434"/>
      <c r="Q54" s="434"/>
    </row>
    <row r="55" spans="9:17" x14ac:dyDescent="0.25">
      <c r="I55" s="434"/>
      <c r="J55" s="434"/>
      <c r="K55" s="434"/>
      <c r="L55" s="434"/>
      <c r="M55" s="434"/>
      <c r="N55" s="434"/>
      <c r="O55" s="434"/>
      <c r="P55" s="434"/>
      <c r="Q55" s="434"/>
    </row>
    <row r="56" spans="9:17" x14ac:dyDescent="0.25">
      <c r="I56" s="434"/>
      <c r="J56" s="434"/>
      <c r="K56" s="434"/>
      <c r="L56" s="434"/>
      <c r="M56" s="434"/>
      <c r="N56" s="434"/>
      <c r="O56" s="434"/>
      <c r="P56" s="434"/>
      <c r="Q56" s="434"/>
    </row>
    <row r="57" spans="9:17" x14ac:dyDescent="0.25">
      <c r="I57" s="434"/>
      <c r="J57" s="434"/>
      <c r="K57" s="434"/>
      <c r="L57" s="434"/>
      <c r="M57" s="434"/>
      <c r="N57" s="434"/>
      <c r="O57" s="434"/>
      <c r="P57" s="434"/>
      <c r="Q57" s="434"/>
    </row>
    <row r="58" spans="9:17" x14ac:dyDescent="0.25">
      <c r="I58" s="434"/>
      <c r="J58" s="434"/>
      <c r="K58" s="434"/>
      <c r="L58" s="434"/>
      <c r="M58" s="434"/>
      <c r="N58" s="434"/>
      <c r="O58" s="434"/>
      <c r="P58" s="434"/>
      <c r="Q58" s="434"/>
    </row>
    <row r="59" spans="9:17" x14ac:dyDescent="0.25">
      <c r="I59" s="434"/>
      <c r="J59" s="434"/>
      <c r="K59" s="434"/>
      <c r="L59" s="434"/>
      <c r="M59" s="434"/>
      <c r="N59" s="434"/>
      <c r="O59" s="434"/>
      <c r="P59" s="434"/>
      <c r="Q59" s="434"/>
    </row>
    <row r="60" spans="9:17" x14ac:dyDescent="0.25">
      <c r="I60" s="434"/>
      <c r="J60" s="434"/>
      <c r="K60" s="434"/>
      <c r="L60" s="434"/>
      <c r="M60" s="434"/>
      <c r="N60" s="434"/>
      <c r="O60" s="434"/>
      <c r="P60" s="434"/>
      <c r="Q60" s="434"/>
    </row>
    <row r="61" spans="9:17" x14ac:dyDescent="0.25">
      <c r="I61" s="434"/>
      <c r="J61" s="434"/>
      <c r="K61" s="434"/>
      <c r="L61" s="434"/>
      <c r="M61" s="434"/>
      <c r="N61" s="434"/>
      <c r="O61" s="434"/>
      <c r="P61" s="434"/>
      <c r="Q61" s="434"/>
    </row>
    <row r="62" spans="9:17" x14ac:dyDescent="0.25">
      <c r="I62" s="434"/>
      <c r="J62" s="434"/>
      <c r="K62" s="434"/>
      <c r="L62" s="434"/>
      <c r="M62" s="434"/>
      <c r="N62" s="434"/>
      <c r="O62" s="434"/>
      <c r="P62" s="434"/>
      <c r="Q62" s="434"/>
    </row>
    <row r="63" spans="9:17" x14ac:dyDescent="0.25">
      <c r="I63" s="434"/>
      <c r="J63" s="434"/>
      <c r="K63" s="434"/>
      <c r="L63" s="434"/>
      <c r="M63" s="434"/>
      <c r="N63" s="434"/>
      <c r="O63" s="434"/>
      <c r="P63" s="434"/>
      <c r="Q63" s="434"/>
    </row>
    <row r="64" spans="9:17" x14ac:dyDescent="0.25">
      <c r="I64" s="434"/>
      <c r="J64" s="434"/>
      <c r="K64" s="434"/>
      <c r="L64" s="434"/>
      <c r="M64" s="434"/>
      <c r="N64" s="434"/>
      <c r="O64" s="434"/>
      <c r="P64" s="434"/>
      <c r="Q64" s="434"/>
    </row>
    <row r="65" spans="9:17" x14ac:dyDescent="0.25">
      <c r="I65" s="434"/>
      <c r="J65" s="434"/>
      <c r="K65" s="434"/>
      <c r="L65" s="434"/>
      <c r="M65" s="434"/>
      <c r="N65" s="434"/>
      <c r="O65" s="434"/>
      <c r="P65" s="434"/>
      <c r="Q65" s="434"/>
    </row>
    <row r="66" spans="9:17" x14ac:dyDescent="0.25">
      <c r="I66" s="434"/>
      <c r="J66" s="434"/>
      <c r="K66" s="434"/>
      <c r="L66" s="434"/>
      <c r="M66" s="434"/>
      <c r="N66" s="434"/>
      <c r="O66" s="434"/>
      <c r="P66" s="434"/>
      <c r="Q66" s="434"/>
    </row>
    <row r="67" spans="9:17" x14ac:dyDescent="0.25">
      <c r="I67" s="434"/>
      <c r="J67" s="434"/>
      <c r="K67" s="434"/>
      <c r="L67" s="434"/>
      <c r="M67" s="434"/>
      <c r="N67" s="434"/>
      <c r="O67" s="434"/>
      <c r="P67" s="434"/>
      <c r="Q67" s="434"/>
    </row>
    <row r="68" spans="9:17" x14ac:dyDescent="0.25">
      <c r="I68" s="434"/>
      <c r="J68" s="434"/>
      <c r="K68" s="434"/>
      <c r="L68" s="434"/>
      <c r="M68" s="434"/>
      <c r="N68" s="434"/>
      <c r="O68" s="434"/>
      <c r="P68" s="434"/>
      <c r="Q68" s="434"/>
    </row>
    <row r="69" spans="9:17" x14ac:dyDescent="0.25">
      <c r="I69" s="434"/>
      <c r="J69" s="434"/>
      <c r="K69" s="434"/>
      <c r="L69" s="434"/>
      <c r="M69" s="434"/>
      <c r="N69" s="434"/>
      <c r="O69" s="434"/>
      <c r="P69" s="434"/>
      <c r="Q69" s="434"/>
    </row>
    <row r="70" spans="9:17" x14ac:dyDescent="0.25">
      <c r="I70" s="434"/>
      <c r="J70" s="434"/>
      <c r="K70" s="434"/>
      <c r="L70" s="434"/>
      <c r="M70" s="434"/>
      <c r="N70" s="434"/>
      <c r="O70" s="434"/>
      <c r="P70" s="434"/>
      <c r="Q70" s="434"/>
    </row>
    <row r="71" spans="9:17" x14ac:dyDescent="0.25">
      <c r="I71" s="434"/>
      <c r="J71" s="434"/>
      <c r="K71" s="434"/>
      <c r="L71" s="434"/>
      <c r="M71" s="434"/>
      <c r="N71" s="434"/>
      <c r="O71" s="434"/>
      <c r="P71" s="434"/>
      <c r="Q71" s="434"/>
    </row>
    <row r="72" spans="9:17" x14ac:dyDescent="0.25">
      <c r="I72" s="434"/>
      <c r="J72" s="434"/>
      <c r="K72" s="434"/>
      <c r="L72" s="434"/>
      <c r="M72" s="434"/>
      <c r="N72" s="434"/>
      <c r="O72" s="434"/>
      <c r="P72" s="434"/>
      <c r="Q72" s="434"/>
    </row>
    <row r="73" spans="9:17" x14ac:dyDescent="0.25">
      <c r="I73" s="434"/>
      <c r="J73" s="434"/>
      <c r="K73" s="434"/>
      <c r="L73" s="434"/>
      <c r="M73" s="434"/>
      <c r="N73" s="434"/>
      <c r="O73" s="434"/>
      <c r="P73" s="434"/>
      <c r="Q73" s="434"/>
    </row>
    <row r="74" spans="9:17" x14ac:dyDescent="0.25">
      <c r="I74" s="434"/>
      <c r="J74" s="434"/>
      <c r="K74" s="434"/>
      <c r="L74" s="434"/>
      <c r="M74" s="434"/>
      <c r="N74" s="434"/>
      <c r="O74" s="434"/>
      <c r="P74" s="434"/>
      <c r="Q74" s="434"/>
    </row>
    <row r="75" spans="9:17" x14ac:dyDescent="0.25">
      <c r="I75" s="434"/>
      <c r="J75" s="434"/>
      <c r="K75" s="434"/>
      <c r="L75" s="434"/>
      <c r="M75" s="434"/>
      <c r="N75" s="434"/>
      <c r="O75" s="434"/>
      <c r="P75" s="434"/>
      <c r="Q75" s="434"/>
    </row>
    <row r="76" spans="9:17" x14ac:dyDescent="0.25">
      <c r="I76" s="434"/>
      <c r="J76" s="434"/>
      <c r="K76" s="434"/>
      <c r="L76" s="434"/>
      <c r="M76" s="434"/>
      <c r="N76" s="434"/>
      <c r="O76" s="434"/>
      <c r="P76" s="434"/>
      <c r="Q76" s="434"/>
    </row>
    <row r="77" spans="9:17" x14ac:dyDescent="0.25">
      <c r="I77" s="434"/>
      <c r="J77" s="434"/>
      <c r="K77" s="434"/>
      <c r="L77" s="434"/>
      <c r="M77" s="434"/>
      <c r="N77" s="434"/>
      <c r="O77" s="434"/>
      <c r="P77" s="434"/>
      <c r="Q77" s="434"/>
    </row>
    <row r="78" spans="9:17" x14ac:dyDescent="0.25">
      <c r="I78" s="434"/>
      <c r="J78" s="434"/>
      <c r="K78" s="434"/>
      <c r="L78" s="434"/>
      <c r="M78" s="434"/>
      <c r="N78" s="434"/>
      <c r="O78" s="434"/>
      <c r="P78" s="434"/>
      <c r="Q78" s="434"/>
    </row>
    <row r="79" spans="9:17" x14ac:dyDescent="0.25">
      <c r="I79" s="434"/>
      <c r="J79" s="434"/>
      <c r="K79" s="434"/>
      <c r="L79" s="434"/>
      <c r="M79" s="434"/>
      <c r="N79" s="434"/>
      <c r="O79" s="434"/>
      <c r="P79" s="434"/>
      <c r="Q79" s="434"/>
    </row>
    <row r="80" spans="9:17" x14ac:dyDescent="0.25">
      <c r="I80" s="434"/>
      <c r="J80" s="434"/>
      <c r="K80" s="434"/>
      <c r="L80" s="434"/>
      <c r="M80" s="434"/>
      <c r="N80" s="434"/>
      <c r="O80" s="434"/>
      <c r="P80" s="434"/>
      <c r="Q80" s="434"/>
    </row>
    <row r="81" spans="9:17" x14ac:dyDescent="0.25">
      <c r="I81" s="434"/>
      <c r="J81" s="434"/>
      <c r="K81" s="434"/>
      <c r="L81" s="434"/>
      <c r="M81" s="434"/>
      <c r="N81" s="434"/>
      <c r="O81" s="434"/>
      <c r="P81" s="434"/>
      <c r="Q81" s="434"/>
    </row>
    <row r="82" spans="9:17" x14ac:dyDescent="0.25">
      <c r="I82" s="434"/>
      <c r="J82" s="434"/>
      <c r="K82" s="434"/>
      <c r="L82" s="434"/>
      <c r="M82" s="434"/>
      <c r="N82" s="434"/>
      <c r="O82" s="434"/>
      <c r="P82" s="434"/>
      <c r="Q82" s="434"/>
    </row>
    <row r="83" spans="9:17" x14ac:dyDescent="0.25">
      <c r="I83" s="434"/>
      <c r="J83" s="434"/>
      <c r="K83" s="434"/>
      <c r="L83" s="434"/>
      <c r="M83" s="434"/>
      <c r="N83" s="434"/>
      <c r="O83" s="434"/>
      <c r="P83" s="434"/>
      <c r="Q83" s="434"/>
    </row>
    <row r="84" spans="9:17" x14ac:dyDescent="0.25">
      <c r="I84" s="434"/>
      <c r="J84" s="434"/>
      <c r="K84" s="434"/>
      <c r="L84" s="434"/>
      <c r="M84" s="434"/>
      <c r="N84" s="434"/>
      <c r="O84" s="434"/>
      <c r="P84" s="434"/>
      <c r="Q84" s="434"/>
    </row>
    <row r="85" spans="9:17" x14ac:dyDescent="0.25">
      <c r="I85" s="434"/>
      <c r="J85" s="434"/>
      <c r="K85" s="434"/>
      <c r="L85" s="434"/>
      <c r="M85" s="434"/>
      <c r="N85" s="434"/>
      <c r="O85" s="434"/>
      <c r="P85" s="434"/>
      <c r="Q85" s="434"/>
    </row>
    <row r="86" spans="9:17" x14ac:dyDescent="0.25">
      <c r="I86" s="434"/>
      <c r="J86" s="434"/>
      <c r="K86" s="434"/>
      <c r="L86" s="434"/>
      <c r="M86" s="434"/>
      <c r="N86" s="434"/>
      <c r="O86" s="434"/>
      <c r="P86" s="434"/>
      <c r="Q86" s="434"/>
    </row>
    <row r="87" spans="9:17" x14ac:dyDescent="0.25">
      <c r="I87" s="434"/>
      <c r="J87" s="434"/>
      <c r="K87" s="434"/>
      <c r="L87" s="434"/>
      <c r="M87" s="434"/>
      <c r="N87" s="434"/>
      <c r="O87" s="434"/>
      <c r="P87" s="434"/>
      <c r="Q87" s="434"/>
    </row>
    <row r="88" spans="9:17" x14ac:dyDescent="0.25">
      <c r="I88" s="434"/>
      <c r="J88" s="434"/>
      <c r="K88" s="434"/>
      <c r="L88" s="434"/>
      <c r="M88" s="434"/>
      <c r="N88" s="434"/>
      <c r="O88" s="434"/>
      <c r="P88" s="434"/>
      <c r="Q88" s="434"/>
    </row>
    <row r="89" spans="9:17" x14ac:dyDescent="0.25">
      <c r="I89" s="434"/>
      <c r="J89" s="434"/>
      <c r="K89" s="434"/>
      <c r="L89" s="434"/>
      <c r="M89" s="434"/>
      <c r="N89" s="434"/>
      <c r="O89" s="434"/>
      <c r="P89" s="434"/>
      <c r="Q89" s="434"/>
    </row>
    <row r="90" spans="9:17" x14ac:dyDescent="0.25">
      <c r="I90" s="434"/>
      <c r="J90" s="434"/>
      <c r="K90" s="434"/>
      <c r="L90" s="434"/>
      <c r="M90" s="434"/>
      <c r="N90" s="434"/>
      <c r="O90" s="434"/>
      <c r="P90" s="434"/>
      <c r="Q90" s="434"/>
    </row>
    <row r="91" spans="9:17" x14ac:dyDescent="0.25">
      <c r="I91" s="434"/>
      <c r="J91" s="434"/>
      <c r="K91" s="434"/>
      <c r="L91" s="434"/>
      <c r="M91" s="434"/>
      <c r="N91" s="434"/>
      <c r="O91" s="434"/>
      <c r="P91" s="434"/>
      <c r="Q91" s="434"/>
    </row>
    <row r="92" spans="9:17" x14ac:dyDescent="0.25">
      <c r="I92" s="434"/>
      <c r="J92" s="434"/>
      <c r="K92" s="434"/>
      <c r="L92" s="434"/>
      <c r="M92" s="434"/>
      <c r="N92" s="434"/>
      <c r="O92" s="434"/>
      <c r="P92" s="434"/>
      <c r="Q92" s="434"/>
    </row>
    <row r="93" spans="9:17" x14ac:dyDescent="0.25">
      <c r="I93" s="434"/>
      <c r="J93" s="434"/>
      <c r="K93" s="434"/>
      <c r="L93" s="434"/>
      <c r="M93" s="434"/>
      <c r="N93" s="434"/>
      <c r="O93" s="434"/>
      <c r="P93" s="434"/>
      <c r="Q93" s="434"/>
    </row>
    <row r="94" spans="9:17" x14ac:dyDescent="0.25">
      <c r="I94" s="434"/>
      <c r="J94" s="434"/>
      <c r="K94" s="434"/>
      <c r="L94" s="434"/>
      <c r="M94" s="434"/>
      <c r="N94" s="434"/>
      <c r="O94" s="434"/>
      <c r="P94" s="434"/>
      <c r="Q94" s="434"/>
    </row>
    <row r="95" spans="9:17" x14ac:dyDescent="0.25">
      <c r="I95" s="434"/>
      <c r="J95" s="434"/>
      <c r="K95" s="434"/>
      <c r="L95" s="434"/>
      <c r="M95" s="434"/>
      <c r="N95" s="434"/>
      <c r="O95" s="434"/>
      <c r="P95" s="434"/>
      <c r="Q95" s="434"/>
    </row>
    <row r="96" spans="9:17" x14ac:dyDescent="0.25">
      <c r="I96" s="434"/>
      <c r="J96" s="434"/>
      <c r="K96" s="434"/>
      <c r="L96" s="434"/>
      <c r="M96" s="434"/>
      <c r="N96" s="434"/>
      <c r="O96" s="434"/>
      <c r="P96" s="434"/>
      <c r="Q96" s="434"/>
    </row>
    <row r="97" spans="9:17" x14ac:dyDescent="0.25">
      <c r="I97" s="434"/>
      <c r="J97" s="434"/>
      <c r="K97" s="434"/>
      <c r="L97" s="434"/>
      <c r="M97" s="434"/>
      <c r="N97" s="434"/>
      <c r="O97" s="434"/>
      <c r="P97" s="434"/>
      <c r="Q97" s="434"/>
    </row>
    <row r="98" spans="9:17" x14ac:dyDescent="0.25">
      <c r="I98" s="434"/>
      <c r="J98" s="434"/>
      <c r="K98" s="434"/>
      <c r="L98" s="434"/>
      <c r="M98" s="434"/>
      <c r="N98" s="434"/>
      <c r="O98" s="434"/>
      <c r="P98" s="434"/>
      <c r="Q98" s="434"/>
    </row>
    <row r="99" spans="9:17" x14ac:dyDescent="0.25">
      <c r="I99" s="434"/>
      <c r="J99" s="434"/>
      <c r="K99" s="434"/>
      <c r="L99" s="434"/>
      <c r="M99" s="434"/>
      <c r="N99" s="434"/>
      <c r="O99" s="434"/>
      <c r="P99" s="434"/>
      <c r="Q99" s="434"/>
    </row>
    <row r="100" spans="9:17" x14ac:dyDescent="0.25">
      <c r="I100" s="434"/>
      <c r="J100" s="434"/>
      <c r="K100" s="434"/>
      <c r="L100" s="434"/>
      <c r="M100" s="434"/>
      <c r="N100" s="434"/>
      <c r="O100" s="434"/>
      <c r="P100" s="434"/>
      <c r="Q100" s="434"/>
    </row>
    <row r="101" spans="9:17" x14ac:dyDescent="0.25">
      <c r="I101" s="434"/>
      <c r="J101" s="434"/>
      <c r="K101" s="434"/>
      <c r="L101" s="434"/>
      <c r="M101" s="434"/>
      <c r="N101" s="434"/>
      <c r="O101" s="434"/>
      <c r="P101" s="434"/>
      <c r="Q101" s="434"/>
    </row>
    <row r="102" spans="9:17" x14ac:dyDescent="0.25">
      <c r="I102" s="434"/>
      <c r="J102" s="434"/>
      <c r="K102" s="434"/>
      <c r="L102" s="434"/>
      <c r="M102" s="434"/>
      <c r="N102" s="434"/>
      <c r="O102" s="434"/>
      <c r="P102" s="434"/>
      <c r="Q102" s="434"/>
    </row>
    <row r="103" spans="9:17" x14ac:dyDescent="0.25">
      <c r="I103" s="434"/>
      <c r="J103" s="434"/>
      <c r="K103" s="434"/>
      <c r="L103" s="434"/>
      <c r="M103" s="434"/>
      <c r="N103" s="434"/>
      <c r="O103" s="434"/>
      <c r="P103" s="434"/>
      <c r="Q103" s="434"/>
    </row>
    <row r="104" spans="9:17" x14ac:dyDescent="0.25">
      <c r="I104" s="434"/>
      <c r="J104" s="434"/>
      <c r="K104" s="434"/>
      <c r="L104" s="434"/>
      <c r="M104" s="434"/>
      <c r="N104" s="434"/>
      <c r="O104" s="434"/>
      <c r="P104" s="434"/>
      <c r="Q104" s="434"/>
    </row>
    <row r="105" spans="9:17" x14ac:dyDescent="0.25">
      <c r="I105" s="434"/>
      <c r="J105" s="434"/>
      <c r="K105" s="434"/>
      <c r="L105" s="434"/>
      <c r="M105" s="434"/>
      <c r="N105" s="434"/>
      <c r="O105" s="434"/>
      <c r="P105" s="434"/>
      <c r="Q105" s="434"/>
    </row>
    <row r="106" spans="9:17" x14ac:dyDescent="0.25">
      <c r="I106" s="434"/>
      <c r="J106" s="434"/>
      <c r="K106" s="434"/>
      <c r="L106" s="434"/>
      <c r="M106" s="434"/>
      <c r="N106" s="434"/>
      <c r="O106" s="434"/>
      <c r="P106" s="434"/>
      <c r="Q106" s="434"/>
    </row>
    <row r="107" spans="9:17" x14ac:dyDescent="0.25">
      <c r="I107" s="434"/>
      <c r="J107" s="434"/>
      <c r="K107" s="434"/>
      <c r="L107" s="434"/>
      <c r="M107" s="434"/>
      <c r="N107" s="434"/>
      <c r="O107" s="434"/>
      <c r="P107" s="434"/>
      <c r="Q107" s="434"/>
    </row>
    <row r="108" spans="9:17" x14ac:dyDescent="0.25">
      <c r="I108" s="434"/>
      <c r="J108" s="434"/>
      <c r="K108" s="434"/>
      <c r="L108" s="434"/>
      <c r="M108" s="434"/>
      <c r="N108" s="434"/>
      <c r="O108" s="434"/>
      <c r="P108" s="434"/>
      <c r="Q108" s="434"/>
    </row>
    <row r="109" spans="9:17" x14ac:dyDescent="0.25">
      <c r="I109" s="434"/>
      <c r="J109" s="434"/>
      <c r="K109" s="434"/>
      <c r="L109" s="434"/>
      <c r="M109" s="434"/>
      <c r="N109" s="434"/>
      <c r="O109" s="434"/>
      <c r="P109" s="434"/>
      <c r="Q109" s="434"/>
    </row>
    <row r="110" spans="9:17" x14ac:dyDescent="0.25">
      <c r="I110" s="434"/>
      <c r="J110" s="434"/>
      <c r="K110" s="434"/>
      <c r="L110" s="434"/>
      <c r="M110" s="434"/>
      <c r="N110" s="434"/>
      <c r="O110" s="434"/>
      <c r="P110" s="434"/>
      <c r="Q110" s="434"/>
    </row>
    <row r="111" spans="9:17" x14ac:dyDescent="0.25">
      <c r="I111" s="434"/>
      <c r="J111" s="434"/>
      <c r="K111" s="434"/>
      <c r="L111" s="434"/>
      <c r="M111" s="434"/>
      <c r="N111" s="434"/>
      <c r="O111" s="434"/>
      <c r="P111" s="434"/>
      <c r="Q111" s="434"/>
    </row>
    <row r="112" spans="9:17" x14ac:dyDescent="0.25">
      <c r="I112" s="434"/>
      <c r="J112" s="434"/>
      <c r="K112" s="434"/>
      <c r="L112" s="434"/>
      <c r="M112" s="434"/>
      <c r="N112" s="434"/>
      <c r="O112" s="434"/>
      <c r="P112" s="434"/>
      <c r="Q112" s="434"/>
    </row>
    <row r="113" spans="9:17" x14ac:dyDescent="0.25">
      <c r="I113" s="434"/>
      <c r="J113" s="434"/>
      <c r="K113" s="434"/>
      <c r="L113" s="434"/>
      <c r="M113" s="434"/>
      <c r="N113" s="434"/>
      <c r="O113" s="434"/>
      <c r="P113" s="434"/>
      <c r="Q113" s="434"/>
    </row>
    <row r="114" spans="9:17" x14ac:dyDescent="0.25">
      <c r="I114" s="434"/>
      <c r="J114" s="434"/>
      <c r="K114" s="434"/>
      <c r="L114" s="434"/>
      <c r="M114" s="434"/>
      <c r="N114" s="434"/>
      <c r="O114" s="434"/>
      <c r="P114" s="434"/>
      <c r="Q114" s="434"/>
    </row>
    <row r="115" spans="9:17" x14ac:dyDescent="0.25">
      <c r="I115" s="434"/>
      <c r="J115" s="434"/>
      <c r="K115" s="434"/>
      <c r="L115" s="434"/>
      <c r="M115" s="434"/>
      <c r="N115" s="434"/>
      <c r="O115" s="434"/>
      <c r="P115" s="434"/>
      <c r="Q115" s="434"/>
    </row>
    <row r="116" spans="9:17" x14ac:dyDescent="0.25">
      <c r="I116" s="434"/>
      <c r="J116" s="434"/>
      <c r="K116" s="434"/>
      <c r="L116" s="434"/>
      <c r="M116" s="434"/>
      <c r="N116" s="434"/>
      <c r="O116" s="434"/>
      <c r="P116" s="434"/>
      <c r="Q116" s="434"/>
    </row>
    <row r="117" spans="9:17" x14ac:dyDescent="0.25">
      <c r="I117" s="434"/>
      <c r="J117" s="434"/>
      <c r="K117" s="434"/>
      <c r="L117" s="434"/>
      <c r="M117" s="434"/>
      <c r="N117" s="434"/>
      <c r="O117" s="434"/>
      <c r="P117" s="434"/>
      <c r="Q117" s="434"/>
    </row>
    <row r="118" spans="9:17" x14ac:dyDescent="0.25">
      <c r="I118" s="434"/>
      <c r="J118" s="434"/>
      <c r="K118" s="434"/>
      <c r="L118" s="434"/>
      <c r="M118" s="434"/>
      <c r="N118" s="434"/>
      <c r="O118" s="434"/>
      <c r="P118" s="434"/>
      <c r="Q118" s="434"/>
    </row>
    <row r="119" spans="9:17" x14ac:dyDescent="0.25">
      <c r="I119" s="434"/>
      <c r="J119" s="434"/>
      <c r="K119" s="434"/>
      <c r="L119" s="434"/>
      <c r="M119" s="434"/>
      <c r="N119" s="434"/>
      <c r="O119" s="434"/>
      <c r="P119" s="434"/>
      <c r="Q119" s="434"/>
    </row>
    <row r="120" spans="9:17" x14ac:dyDescent="0.25">
      <c r="I120" s="434"/>
      <c r="J120" s="434"/>
      <c r="K120" s="434"/>
      <c r="L120" s="434"/>
      <c r="M120" s="434"/>
      <c r="N120" s="434"/>
      <c r="O120" s="434"/>
      <c r="P120" s="434"/>
      <c r="Q120" s="434"/>
    </row>
    <row r="121" spans="9:17" x14ac:dyDescent="0.25">
      <c r="I121" s="434"/>
      <c r="J121" s="434"/>
      <c r="K121" s="434"/>
      <c r="L121" s="434"/>
      <c r="M121" s="434"/>
      <c r="N121" s="434"/>
      <c r="O121" s="434"/>
      <c r="P121" s="434"/>
      <c r="Q121" s="434"/>
    </row>
    <row r="122" spans="9:17" x14ac:dyDescent="0.25">
      <c r="I122" s="434"/>
      <c r="J122" s="434"/>
      <c r="K122" s="434"/>
      <c r="L122" s="434"/>
      <c r="M122" s="434"/>
      <c r="N122" s="434"/>
      <c r="O122" s="434"/>
      <c r="P122" s="434"/>
      <c r="Q122" s="434"/>
    </row>
    <row r="123" spans="9:17" x14ac:dyDescent="0.25">
      <c r="I123" s="434"/>
      <c r="J123" s="434"/>
      <c r="K123" s="434"/>
      <c r="L123" s="434"/>
      <c r="M123" s="434"/>
      <c r="N123" s="434"/>
      <c r="O123" s="434"/>
      <c r="P123" s="434"/>
      <c r="Q123" s="434"/>
    </row>
    <row r="124" spans="9:17" x14ac:dyDescent="0.25">
      <c r="I124" s="434"/>
      <c r="J124" s="434"/>
      <c r="K124" s="434"/>
      <c r="L124" s="434"/>
      <c r="M124" s="434"/>
      <c r="N124" s="434"/>
      <c r="O124" s="434"/>
      <c r="P124" s="434"/>
      <c r="Q124" s="434"/>
    </row>
    <row r="125" spans="9:17" x14ac:dyDescent="0.25">
      <c r="I125" s="434"/>
      <c r="J125" s="434"/>
      <c r="K125" s="434"/>
      <c r="L125" s="434"/>
      <c r="M125" s="434"/>
      <c r="N125" s="434"/>
      <c r="O125" s="434"/>
      <c r="P125" s="434"/>
      <c r="Q125" s="434"/>
    </row>
    <row r="126" spans="9:17" x14ac:dyDescent="0.25">
      <c r="I126" s="434"/>
      <c r="J126" s="434"/>
      <c r="K126" s="434"/>
      <c r="L126" s="434"/>
      <c r="M126" s="434"/>
      <c r="N126" s="434"/>
      <c r="O126" s="434"/>
      <c r="P126" s="434"/>
      <c r="Q126" s="434"/>
    </row>
    <row r="127" spans="9:17" x14ac:dyDescent="0.25">
      <c r="I127" s="434"/>
      <c r="J127" s="434"/>
      <c r="K127" s="434"/>
      <c r="L127" s="434"/>
      <c r="M127" s="434"/>
      <c r="N127" s="434"/>
      <c r="O127" s="434"/>
      <c r="P127" s="434"/>
      <c r="Q127" s="434"/>
    </row>
    <row r="128" spans="9:17" x14ac:dyDescent="0.25">
      <c r="I128" s="434"/>
      <c r="J128" s="434"/>
      <c r="K128" s="434"/>
      <c r="L128" s="434"/>
      <c r="M128" s="434"/>
      <c r="N128" s="434"/>
      <c r="O128" s="434"/>
      <c r="P128" s="434"/>
      <c r="Q128" s="434"/>
    </row>
    <row r="129" spans="9:17" x14ac:dyDescent="0.25">
      <c r="I129" s="434"/>
      <c r="J129" s="434"/>
      <c r="K129" s="434"/>
      <c r="L129" s="434"/>
      <c r="M129" s="434"/>
      <c r="N129" s="434"/>
      <c r="O129" s="434"/>
      <c r="P129" s="434"/>
      <c r="Q129" s="434"/>
    </row>
    <row r="130" spans="9:17" x14ac:dyDescent="0.25">
      <c r="I130" s="434"/>
      <c r="J130" s="434"/>
      <c r="K130" s="434"/>
      <c r="L130" s="434"/>
      <c r="M130" s="434"/>
      <c r="N130" s="434"/>
      <c r="O130" s="434"/>
      <c r="P130" s="434"/>
      <c r="Q130" s="434"/>
    </row>
    <row r="131" spans="9:17" x14ac:dyDescent="0.25">
      <c r="I131" s="434"/>
      <c r="J131" s="434"/>
      <c r="K131" s="434"/>
      <c r="L131" s="434"/>
      <c r="M131" s="434"/>
      <c r="N131" s="434"/>
      <c r="O131" s="434"/>
      <c r="P131" s="434"/>
      <c r="Q131" s="434"/>
    </row>
    <row r="132" spans="9:17" x14ac:dyDescent="0.25">
      <c r="I132" s="434"/>
      <c r="J132" s="434"/>
      <c r="K132" s="434"/>
      <c r="L132" s="434"/>
      <c r="M132" s="434"/>
      <c r="N132" s="434"/>
      <c r="O132" s="434"/>
      <c r="P132" s="434"/>
      <c r="Q132" s="434"/>
    </row>
    <row r="133" spans="9:17" x14ac:dyDescent="0.25">
      <c r="I133" s="434"/>
      <c r="J133" s="434"/>
      <c r="K133" s="434"/>
      <c r="L133" s="434"/>
      <c r="M133" s="434"/>
      <c r="N133" s="434"/>
      <c r="O133" s="434"/>
      <c r="P133" s="434"/>
      <c r="Q133" s="434"/>
    </row>
    <row r="134" spans="9:17" x14ac:dyDescent="0.25">
      <c r="I134" s="434"/>
      <c r="J134" s="434"/>
      <c r="K134" s="434"/>
      <c r="L134" s="434"/>
      <c r="M134" s="434"/>
      <c r="N134" s="434"/>
      <c r="O134" s="434"/>
      <c r="P134" s="434"/>
      <c r="Q134" s="434"/>
    </row>
    <row r="135" spans="9:17" x14ac:dyDescent="0.25">
      <c r="I135" s="434"/>
      <c r="J135" s="434"/>
      <c r="K135" s="434"/>
      <c r="L135" s="434"/>
      <c r="M135" s="434"/>
      <c r="N135" s="434"/>
      <c r="O135" s="434"/>
      <c r="P135" s="434"/>
      <c r="Q135" s="434"/>
    </row>
    <row r="136" spans="9:17" x14ac:dyDescent="0.25">
      <c r="I136" s="434"/>
      <c r="J136" s="434"/>
      <c r="K136" s="434"/>
      <c r="L136" s="434"/>
      <c r="M136" s="434"/>
      <c r="N136" s="434"/>
      <c r="O136" s="434"/>
      <c r="P136" s="434"/>
      <c r="Q136" s="434"/>
    </row>
    <row r="137" spans="9:17" x14ac:dyDescent="0.25">
      <c r="I137" s="434"/>
      <c r="J137" s="434"/>
      <c r="K137" s="434"/>
      <c r="L137" s="434"/>
      <c r="M137" s="434"/>
      <c r="N137" s="434"/>
      <c r="O137" s="434"/>
      <c r="P137" s="434"/>
      <c r="Q137" s="434"/>
    </row>
    <row r="138" spans="9:17" x14ac:dyDescent="0.25">
      <c r="I138" s="434"/>
      <c r="J138" s="434"/>
      <c r="K138" s="434"/>
      <c r="L138" s="434"/>
      <c r="M138" s="434"/>
      <c r="N138" s="434"/>
      <c r="O138" s="434"/>
      <c r="P138" s="434"/>
      <c r="Q138" s="434"/>
    </row>
    <row r="139" spans="9:17" x14ac:dyDescent="0.25">
      <c r="I139" s="434"/>
      <c r="J139" s="434"/>
      <c r="K139" s="434"/>
      <c r="L139" s="434"/>
      <c r="M139" s="434"/>
      <c r="N139" s="434"/>
      <c r="O139" s="434"/>
      <c r="P139" s="434"/>
      <c r="Q139" s="434"/>
    </row>
    <row r="140" spans="9:17" x14ac:dyDescent="0.25">
      <c r="I140" s="434"/>
      <c r="J140" s="434"/>
      <c r="K140" s="434"/>
      <c r="L140" s="434"/>
      <c r="M140" s="434"/>
      <c r="N140" s="434"/>
      <c r="O140" s="434"/>
      <c r="P140" s="434"/>
      <c r="Q140" s="434"/>
    </row>
    <row r="141" spans="9:17" x14ac:dyDescent="0.25">
      <c r="I141" s="434"/>
      <c r="J141" s="434"/>
      <c r="K141" s="434"/>
      <c r="L141" s="434"/>
      <c r="M141" s="434"/>
      <c r="N141" s="434"/>
      <c r="O141" s="434"/>
      <c r="P141" s="434"/>
      <c r="Q141" s="434"/>
    </row>
    <row r="142" spans="9:17" x14ac:dyDescent="0.25">
      <c r="I142" s="434"/>
      <c r="J142" s="434"/>
      <c r="K142" s="434"/>
      <c r="L142" s="434"/>
      <c r="M142" s="434"/>
      <c r="N142" s="434"/>
      <c r="O142" s="434"/>
      <c r="P142" s="434"/>
      <c r="Q142" s="434"/>
    </row>
    <row r="143" spans="9:17" x14ac:dyDescent="0.25">
      <c r="I143" s="434"/>
      <c r="J143" s="434"/>
      <c r="K143" s="434"/>
      <c r="L143" s="434"/>
      <c r="M143" s="434"/>
      <c r="N143" s="434"/>
      <c r="O143" s="434"/>
      <c r="P143" s="434"/>
      <c r="Q143" s="434"/>
    </row>
    <row r="144" spans="9:17" x14ac:dyDescent="0.25">
      <c r="I144" s="434"/>
      <c r="J144" s="434"/>
      <c r="K144" s="434"/>
      <c r="L144" s="434"/>
      <c r="M144" s="434"/>
      <c r="N144" s="434"/>
      <c r="O144" s="434"/>
      <c r="P144" s="434"/>
      <c r="Q144" s="434"/>
    </row>
    <row r="145" spans="9:17" x14ac:dyDescent="0.25">
      <c r="I145" s="434"/>
      <c r="J145" s="434"/>
      <c r="K145" s="434"/>
      <c r="L145" s="434"/>
      <c r="M145" s="434"/>
      <c r="N145" s="434"/>
      <c r="O145" s="434"/>
      <c r="P145" s="434"/>
      <c r="Q145" s="434"/>
    </row>
    <row r="146" spans="9:17" x14ac:dyDescent="0.25">
      <c r="I146" s="434"/>
      <c r="J146" s="434"/>
      <c r="K146" s="434"/>
      <c r="L146" s="434"/>
      <c r="M146" s="434"/>
      <c r="N146" s="434"/>
      <c r="O146" s="434"/>
      <c r="P146" s="434"/>
      <c r="Q146" s="434"/>
    </row>
    <row r="147" spans="9:17" x14ac:dyDescent="0.25">
      <c r="I147" s="434"/>
      <c r="J147" s="434"/>
      <c r="K147" s="434"/>
      <c r="L147" s="434"/>
      <c r="M147" s="434"/>
      <c r="N147" s="434"/>
      <c r="O147" s="434"/>
      <c r="P147" s="434"/>
      <c r="Q147" s="434"/>
    </row>
    <row r="148" spans="9:17" x14ac:dyDescent="0.25">
      <c r="I148" s="434"/>
      <c r="J148" s="434"/>
      <c r="K148" s="434"/>
      <c r="L148" s="434"/>
      <c r="M148" s="434"/>
      <c r="N148" s="434"/>
      <c r="O148" s="434"/>
      <c r="P148" s="434"/>
      <c r="Q148" s="434"/>
    </row>
    <row r="149" spans="9:17" x14ac:dyDescent="0.25">
      <c r="I149" s="434"/>
      <c r="J149" s="434"/>
      <c r="K149" s="434"/>
      <c r="L149" s="434"/>
      <c r="M149" s="434"/>
      <c r="N149" s="434"/>
      <c r="O149" s="434"/>
      <c r="P149" s="434"/>
      <c r="Q149" s="434"/>
    </row>
    <row r="150" spans="9:17" x14ac:dyDescent="0.25">
      <c r="I150" s="434"/>
      <c r="J150" s="434"/>
      <c r="K150" s="434"/>
      <c r="L150" s="434"/>
      <c r="M150" s="434"/>
      <c r="N150" s="434"/>
      <c r="O150" s="434"/>
      <c r="P150" s="434"/>
      <c r="Q150" s="434"/>
    </row>
    <row r="151" spans="9:17" x14ac:dyDescent="0.25">
      <c r="I151" s="434"/>
      <c r="J151" s="434"/>
      <c r="K151" s="434"/>
      <c r="L151" s="434"/>
      <c r="M151" s="434"/>
      <c r="N151" s="434"/>
      <c r="O151" s="434"/>
      <c r="P151" s="434"/>
      <c r="Q151" s="434"/>
    </row>
    <row r="152" spans="9:17" x14ac:dyDescent="0.25">
      <c r="I152" s="434"/>
      <c r="J152" s="434"/>
      <c r="K152" s="434"/>
      <c r="L152" s="434"/>
      <c r="M152" s="434"/>
      <c r="N152" s="434"/>
      <c r="O152" s="434"/>
      <c r="P152" s="434"/>
      <c r="Q152" s="434"/>
    </row>
    <row r="153" spans="9:17" x14ac:dyDescent="0.25">
      <c r="I153" s="434"/>
      <c r="J153" s="434"/>
      <c r="K153" s="434"/>
      <c r="L153" s="434"/>
      <c r="M153" s="434"/>
      <c r="N153" s="434"/>
      <c r="O153" s="434"/>
      <c r="P153" s="434"/>
      <c r="Q153" s="434"/>
    </row>
    <row r="154" spans="9:17" x14ac:dyDescent="0.25">
      <c r="I154" s="434"/>
      <c r="J154" s="434"/>
      <c r="K154" s="434"/>
      <c r="L154" s="434"/>
      <c r="M154" s="434"/>
      <c r="N154" s="434"/>
      <c r="O154" s="434"/>
      <c r="P154" s="434"/>
      <c r="Q154" s="434"/>
    </row>
    <row r="155" spans="9:17" x14ac:dyDescent="0.25">
      <c r="I155" s="434"/>
      <c r="J155" s="434"/>
      <c r="K155" s="434"/>
      <c r="L155" s="434"/>
      <c r="M155" s="434"/>
      <c r="N155" s="434"/>
      <c r="O155" s="434"/>
      <c r="P155" s="434"/>
      <c r="Q155" s="434"/>
    </row>
    <row r="156" spans="9:17" x14ac:dyDescent="0.25">
      <c r="I156" s="434"/>
      <c r="J156" s="434"/>
      <c r="K156" s="434"/>
      <c r="L156" s="434"/>
      <c r="M156" s="434"/>
      <c r="N156" s="434"/>
      <c r="O156" s="434"/>
      <c r="P156" s="434"/>
      <c r="Q156" s="434"/>
    </row>
    <row r="157" spans="9:17" x14ac:dyDescent="0.25">
      <c r="I157" s="434"/>
      <c r="J157" s="434"/>
      <c r="K157" s="434"/>
      <c r="L157" s="434"/>
      <c r="M157" s="434"/>
      <c r="N157" s="434"/>
      <c r="O157" s="434"/>
      <c r="P157" s="434"/>
      <c r="Q157" s="434"/>
    </row>
    <row r="158" spans="9:17" x14ac:dyDescent="0.25">
      <c r="I158" s="434"/>
      <c r="J158" s="434"/>
      <c r="K158" s="434"/>
      <c r="L158" s="434"/>
      <c r="M158" s="434"/>
      <c r="N158" s="434"/>
      <c r="O158" s="434"/>
      <c r="P158" s="434"/>
      <c r="Q158" s="434"/>
    </row>
    <row r="159" spans="9:17" x14ac:dyDescent="0.25">
      <c r="I159" s="434"/>
      <c r="J159" s="434"/>
      <c r="K159" s="434"/>
      <c r="L159" s="434"/>
      <c r="M159" s="434"/>
      <c r="N159" s="434"/>
      <c r="O159" s="434"/>
      <c r="P159" s="434"/>
      <c r="Q159" s="434"/>
    </row>
    <row r="160" spans="9:17" x14ac:dyDescent="0.25">
      <c r="I160" s="434"/>
      <c r="J160" s="434"/>
      <c r="K160" s="434"/>
      <c r="L160" s="434"/>
      <c r="M160" s="434"/>
      <c r="N160" s="434"/>
      <c r="O160" s="434"/>
      <c r="P160" s="434"/>
      <c r="Q160" s="434"/>
    </row>
    <row r="161" spans="9:17" x14ac:dyDescent="0.25">
      <c r="I161" s="434"/>
      <c r="J161" s="434"/>
      <c r="K161" s="434"/>
      <c r="L161" s="434"/>
      <c r="M161" s="434"/>
      <c r="N161" s="434"/>
      <c r="O161" s="434"/>
      <c r="P161" s="434"/>
      <c r="Q161" s="434"/>
    </row>
    <row r="162" spans="9:17" x14ac:dyDescent="0.25">
      <c r="I162" s="434"/>
      <c r="J162" s="434"/>
      <c r="K162" s="434"/>
      <c r="L162" s="434"/>
      <c r="M162" s="434"/>
      <c r="N162" s="434"/>
      <c r="O162" s="434"/>
      <c r="P162" s="434"/>
      <c r="Q162" s="434"/>
    </row>
    <row r="163" spans="9:17" x14ac:dyDescent="0.25">
      <c r="I163" s="434"/>
      <c r="J163" s="434"/>
      <c r="K163" s="434"/>
      <c r="L163" s="434"/>
      <c r="M163" s="434"/>
      <c r="N163" s="434"/>
      <c r="O163" s="434"/>
      <c r="P163" s="434"/>
      <c r="Q163" s="434"/>
    </row>
    <row r="164" spans="9:17" x14ac:dyDescent="0.25">
      <c r="I164" s="434"/>
      <c r="J164" s="434"/>
      <c r="K164" s="434"/>
      <c r="L164" s="434"/>
      <c r="M164" s="434"/>
      <c r="N164" s="434"/>
      <c r="O164" s="434"/>
      <c r="P164" s="434"/>
      <c r="Q164" s="434"/>
    </row>
    <row r="165" spans="9:17" x14ac:dyDescent="0.25">
      <c r="I165" s="434"/>
      <c r="J165" s="434"/>
      <c r="K165" s="434"/>
      <c r="L165" s="434"/>
      <c r="M165" s="434"/>
      <c r="N165" s="434"/>
      <c r="O165" s="434"/>
      <c r="P165" s="434"/>
      <c r="Q165" s="434"/>
    </row>
    <row r="166" spans="9:17" x14ac:dyDescent="0.25">
      <c r="I166" s="434"/>
      <c r="J166" s="434"/>
      <c r="K166" s="434"/>
      <c r="L166" s="434"/>
      <c r="M166" s="434"/>
      <c r="N166" s="434"/>
      <c r="O166" s="434"/>
      <c r="P166" s="434"/>
      <c r="Q166" s="434"/>
    </row>
    <row r="167" spans="9:17" x14ac:dyDescent="0.25">
      <c r="I167" s="434"/>
      <c r="J167" s="434"/>
      <c r="K167" s="434"/>
      <c r="L167" s="434"/>
      <c r="M167" s="434"/>
      <c r="N167" s="434"/>
      <c r="O167" s="434"/>
      <c r="P167" s="434"/>
      <c r="Q167" s="434"/>
    </row>
    <row r="168" spans="9:17" x14ac:dyDescent="0.25">
      <c r="I168" s="434"/>
      <c r="J168" s="434"/>
      <c r="K168" s="434"/>
      <c r="L168" s="434"/>
      <c r="M168" s="434"/>
      <c r="N168" s="434"/>
      <c r="O168" s="434"/>
      <c r="P168" s="434"/>
      <c r="Q168" s="434"/>
    </row>
    <row r="169" spans="9:17" x14ac:dyDescent="0.25">
      <c r="I169" s="434"/>
      <c r="J169" s="434"/>
      <c r="K169" s="434"/>
      <c r="L169" s="434"/>
      <c r="M169" s="434"/>
      <c r="N169" s="434"/>
      <c r="O169" s="434"/>
      <c r="P169" s="434"/>
      <c r="Q169" s="434"/>
    </row>
    <row r="170" spans="9:17" x14ac:dyDescent="0.25">
      <c r="I170" s="434"/>
      <c r="J170" s="434"/>
      <c r="K170" s="434"/>
      <c r="L170" s="434"/>
      <c r="M170" s="434"/>
      <c r="N170" s="434"/>
      <c r="O170" s="434"/>
      <c r="P170" s="434"/>
      <c r="Q170" s="434"/>
    </row>
    <row r="171" spans="9:17" x14ac:dyDescent="0.25">
      <c r="I171" s="434"/>
      <c r="J171" s="434"/>
      <c r="K171" s="434"/>
      <c r="L171" s="434"/>
      <c r="M171" s="434"/>
      <c r="N171" s="434"/>
      <c r="O171" s="434"/>
      <c r="P171" s="434"/>
      <c r="Q171" s="434"/>
    </row>
    <row r="172" spans="9:17" x14ac:dyDescent="0.25">
      <c r="I172" s="434"/>
      <c r="J172" s="434"/>
      <c r="K172" s="434"/>
      <c r="L172" s="434"/>
      <c r="M172" s="434"/>
      <c r="N172" s="434"/>
      <c r="O172" s="434"/>
      <c r="P172" s="434"/>
      <c r="Q172" s="434"/>
    </row>
    <row r="173" spans="9:17" x14ac:dyDescent="0.25">
      <c r="I173" s="434"/>
      <c r="J173" s="434"/>
      <c r="K173" s="434"/>
      <c r="L173" s="434"/>
      <c r="M173" s="434"/>
      <c r="N173" s="434"/>
      <c r="O173" s="434"/>
      <c r="P173" s="434"/>
      <c r="Q173" s="434"/>
    </row>
    <row r="174" spans="9:17" x14ac:dyDescent="0.25">
      <c r="I174" s="434"/>
      <c r="J174" s="434"/>
      <c r="K174" s="434"/>
      <c r="L174" s="434"/>
      <c r="M174" s="434"/>
      <c r="N174" s="434"/>
      <c r="O174" s="434"/>
      <c r="P174" s="434"/>
      <c r="Q174" s="434"/>
    </row>
    <row r="175" spans="9:17" x14ac:dyDescent="0.25">
      <c r="I175" s="434"/>
      <c r="J175" s="434"/>
      <c r="K175" s="434"/>
      <c r="L175" s="434"/>
      <c r="M175" s="434"/>
      <c r="N175" s="434"/>
      <c r="O175" s="434"/>
      <c r="P175" s="434"/>
      <c r="Q175" s="434"/>
    </row>
    <row r="176" spans="9:17" x14ac:dyDescent="0.25">
      <c r="I176" s="434"/>
      <c r="J176" s="434"/>
      <c r="K176" s="434"/>
      <c r="L176" s="434"/>
      <c r="M176" s="434"/>
      <c r="N176" s="434"/>
      <c r="O176" s="434"/>
      <c r="P176" s="434"/>
      <c r="Q176" s="434"/>
    </row>
    <row r="177" spans="9:17" x14ac:dyDescent="0.25">
      <c r="I177" s="434"/>
      <c r="J177" s="434"/>
      <c r="K177" s="434"/>
      <c r="L177" s="434"/>
      <c r="M177" s="434"/>
      <c r="N177" s="434"/>
      <c r="O177" s="434"/>
      <c r="P177" s="434"/>
      <c r="Q177" s="434"/>
    </row>
    <row r="178" spans="9:17" x14ac:dyDescent="0.25">
      <c r="I178" s="434"/>
      <c r="J178" s="434"/>
      <c r="K178" s="434"/>
      <c r="L178" s="434"/>
      <c r="M178" s="434"/>
      <c r="N178" s="434"/>
      <c r="O178" s="434"/>
      <c r="P178" s="434"/>
      <c r="Q178" s="434"/>
    </row>
    <row r="179" spans="9:17" x14ac:dyDescent="0.25">
      <c r="I179" s="434"/>
      <c r="J179" s="434"/>
      <c r="K179" s="434"/>
      <c r="L179" s="434"/>
      <c r="M179" s="434"/>
      <c r="N179" s="434"/>
      <c r="O179" s="434"/>
      <c r="P179" s="434"/>
      <c r="Q179" s="434"/>
    </row>
    <row r="180" spans="9:17" x14ac:dyDescent="0.25">
      <c r="I180" s="434"/>
      <c r="J180" s="434"/>
      <c r="K180" s="434"/>
      <c r="L180" s="434"/>
      <c r="M180" s="434"/>
      <c r="N180" s="434"/>
      <c r="O180" s="434"/>
      <c r="P180" s="434"/>
      <c r="Q180" s="434"/>
    </row>
    <row r="181" spans="9:17" x14ac:dyDescent="0.25">
      <c r="I181" s="434"/>
      <c r="J181" s="434"/>
      <c r="K181" s="434"/>
      <c r="L181" s="434"/>
      <c r="M181" s="434"/>
      <c r="N181" s="434"/>
      <c r="O181" s="434"/>
      <c r="P181" s="434"/>
      <c r="Q181" s="434"/>
    </row>
    <row r="182" spans="9:17" x14ac:dyDescent="0.25">
      <c r="I182" s="434"/>
      <c r="J182" s="434"/>
      <c r="K182" s="434"/>
      <c r="L182" s="434"/>
      <c r="M182" s="434"/>
      <c r="N182" s="434"/>
      <c r="O182" s="434"/>
      <c r="P182" s="434"/>
      <c r="Q182" s="434"/>
    </row>
    <row r="183" spans="9:17" x14ac:dyDescent="0.25">
      <c r="I183" s="434"/>
      <c r="J183" s="434"/>
      <c r="K183" s="434"/>
      <c r="L183" s="434"/>
      <c r="M183" s="434"/>
      <c r="N183" s="434"/>
      <c r="O183" s="434"/>
      <c r="P183" s="434"/>
      <c r="Q183" s="434"/>
    </row>
    <row r="184" spans="9:17" x14ac:dyDescent="0.25">
      <c r="I184" s="434"/>
      <c r="J184" s="434"/>
      <c r="K184" s="434"/>
      <c r="L184" s="434"/>
      <c r="M184" s="434"/>
      <c r="N184" s="434"/>
      <c r="O184" s="434"/>
      <c r="P184" s="434"/>
      <c r="Q184" s="434"/>
    </row>
    <row r="185" spans="9:17" x14ac:dyDescent="0.25">
      <c r="I185" s="434"/>
      <c r="J185" s="434"/>
      <c r="K185" s="434"/>
      <c r="L185" s="434"/>
      <c r="M185" s="434"/>
      <c r="N185" s="434"/>
      <c r="O185" s="434"/>
      <c r="P185" s="434"/>
      <c r="Q185" s="434"/>
    </row>
    <row r="186" spans="9:17" x14ac:dyDescent="0.25">
      <c r="I186" s="434"/>
      <c r="J186" s="434"/>
      <c r="K186" s="434"/>
      <c r="L186" s="434"/>
      <c r="M186" s="434"/>
      <c r="N186" s="434"/>
      <c r="O186" s="434"/>
      <c r="P186" s="434"/>
      <c r="Q186" s="434"/>
    </row>
    <row r="187" spans="9:17" x14ac:dyDescent="0.25">
      <c r="I187" s="434"/>
      <c r="J187" s="434"/>
      <c r="K187" s="434"/>
      <c r="L187" s="434"/>
      <c r="M187" s="434"/>
      <c r="N187" s="434"/>
      <c r="O187" s="434"/>
      <c r="P187" s="434"/>
      <c r="Q187" s="434"/>
    </row>
    <row r="188" spans="9:17" x14ac:dyDescent="0.25">
      <c r="I188" s="434"/>
      <c r="J188" s="434"/>
      <c r="K188" s="434"/>
      <c r="L188" s="434"/>
      <c r="M188" s="434"/>
      <c r="N188" s="434"/>
      <c r="O188" s="434"/>
      <c r="P188" s="434"/>
      <c r="Q188" s="434"/>
    </row>
    <row r="189" spans="9:17" x14ac:dyDescent="0.25">
      <c r="I189" s="434"/>
      <c r="J189" s="434"/>
      <c r="K189" s="434"/>
      <c r="L189" s="434"/>
      <c r="M189" s="434"/>
      <c r="N189" s="434"/>
      <c r="O189" s="434"/>
      <c r="P189" s="434"/>
      <c r="Q189" s="434"/>
    </row>
    <row r="190" spans="9:17" x14ac:dyDescent="0.25">
      <c r="I190" s="434"/>
      <c r="J190" s="434"/>
      <c r="K190" s="434"/>
      <c r="L190" s="434"/>
      <c r="M190" s="434"/>
      <c r="N190" s="434"/>
      <c r="O190" s="434"/>
      <c r="P190" s="434"/>
      <c r="Q190" s="434"/>
    </row>
    <row r="191" spans="9:17" x14ac:dyDescent="0.25">
      <c r="I191" s="434"/>
      <c r="J191" s="434"/>
      <c r="K191" s="434"/>
      <c r="L191" s="434"/>
      <c r="M191" s="434"/>
      <c r="N191" s="434"/>
      <c r="O191" s="434"/>
      <c r="P191" s="434"/>
      <c r="Q191" s="434"/>
    </row>
    <row r="192" spans="9:17" x14ac:dyDescent="0.25">
      <c r="I192" s="434"/>
      <c r="J192" s="434"/>
      <c r="K192" s="434"/>
      <c r="L192" s="434"/>
      <c r="M192" s="434"/>
      <c r="N192" s="434"/>
      <c r="O192" s="434"/>
      <c r="P192" s="434"/>
      <c r="Q192" s="434"/>
    </row>
    <row r="193" spans="9:17" x14ac:dyDescent="0.25">
      <c r="I193" s="434"/>
      <c r="J193" s="434"/>
      <c r="K193" s="434"/>
      <c r="L193" s="434"/>
      <c r="M193" s="434"/>
      <c r="N193" s="434"/>
      <c r="O193" s="434"/>
      <c r="P193" s="434"/>
      <c r="Q193" s="434"/>
    </row>
    <row r="194" spans="9:17" x14ac:dyDescent="0.25">
      <c r="I194" s="434"/>
      <c r="J194" s="434"/>
      <c r="K194" s="434"/>
      <c r="L194" s="434"/>
      <c r="M194" s="434"/>
      <c r="N194" s="434"/>
      <c r="O194" s="434"/>
      <c r="P194" s="434"/>
      <c r="Q194" s="434"/>
    </row>
    <row r="195" spans="9:17" x14ac:dyDescent="0.25">
      <c r="I195" s="434"/>
      <c r="J195" s="434"/>
      <c r="K195" s="434"/>
      <c r="L195" s="434"/>
      <c r="M195" s="434"/>
      <c r="N195" s="434"/>
      <c r="O195" s="434"/>
      <c r="P195" s="434"/>
      <c r="Q195" s="434"/>
    </row>
    <row r="196" spans="9:17" x14ac:dyDescent="0.25">
      <c r="I196" s="434"/>
      <c r="J196" s="434"/>
      <c r="K196" s="434"/>
      <c r="L196" s="434"/>
      <c r="M196" s="434"/>
      <c r="N196" s="434"/>
      <c r="O196" s="434"/>
      <c r="P196" s="434"/>
      <c r="Q196" s="434"/>
    </row>
    <row r="197" spans="9:17" x14ac:dyDescent="0.25">
      <c r="I197" s="434"/>
      <c r="J197" s="434"/>
      <c r="K197" s="434"/>
      <c r="L197" s="434"/>
      <c r="M197" s="434"/>
      <c r="N197" s="434"/>
      <c r="O197" s="434"/>
      <c r="P197" s="434"/>
      <c r="Q197" s="434"/>
    </row>
    <row r="198" spans="9:17" x14ac:dyDescent="0.25">
      <c r="I198" s="434"/>
      <c r="J198" s="434"/>
      <c r="K198" s="434"/>
      <c r="L198" s="434"/>
      <c r="M198" s="434"/>
      <c r="N198" s="434"/>
      <c r="O198" s="434"/>
      <c r="P198" s="434"/>
      <c r="Q198" s="434"/>
    </row>
    <row r="199" spans="9:17" x14ac:dyDescent="0.25">
      <c r="I199" s="434"/>
      <c r="J199" s="434"/>
      <c r="K199" s="434"/>
      <c r="L199" s="434"/>
      <c r="M199" s="434"/>
      <c r="N199" s="434"/>
      <c r="O199" s="434"/>
      <c r="P199" s="434"/>
      <c r="Q199" s="434"/>
    </row>
    <row r="200" spans="9:17" x14ac:dyDescent="0.25">
      <c r="I200" s="434"/>
      <c r="J200" s="434"/>
      <c r="K200" s="434"/>
      <c r="L200" s="434"/>
      <c r="M200" s="434"/>
      <c r="N200" s="434"/>
      <c r="O200" s="434"/>
      <c r="P200" s="434"/>
      <c r="Q200" s="434"/>
    </row>
    <row r="201" spans="9:17" x14ac:dyDescent="0.25">
      <c r="I201" s="434"/>
      <c r="J201" s="434"/>
      <c r="K201" s="434"/>
      <c r="L201" s="434"/>
      <c r="M201" s="434"/>
      <c r="N201" s="434"/>
      <c r="O201" s="434"/>
      <c r="P201" s="434"/>
      <c r="Q201" s="434"/>
    </row>
    <row r="202" spans="9:17" x14ac:dyDescent="0.25">
      <c r="I202" s="434"/>
      <c r="J202" s="434"/>
      <c r="K202" s="434"/>
      <c r="L202" s="434"/>
      <c r="M202" s="434"/>
      <c r="N202" s="434"/>
      <c r="O202" s="434"/>
      <c r="P202" s="434"/>
      <c r="Q202" s="434"/>
    </row>
    <row r="203" spans="9:17" x14ac:dyDescent="0.25">
      <c r="I203" s="434"/>
      <c r="J203" s="434"/>
      <c r="K203" s="434"/>
      <c r="L203" s="434"/>
      <c r="M203" s="434"/>
      <c r="N203" s="434"/>
      <c r="O203" s="434"/>
      <c r="P203" s="434"/>
      <c r="Q203" s="434"/>
    </row>
    <row r="204" spans="9:17" x14ac:dyDescent="0.25">
      <c r="I204" s="434"/>
      <c r="J204" s="434"/>
      <c r="K204" s="434"/>
      <c r="L204" s="434"/>
      <c r="M204" s="434"/>
      <c r="N204" s="434"/>
      <c r="O204" s="434"/>
      <c r="P204" s="434"/>
      <c r="Q204" s="434"/>
    </row>
    <row r="205" spans="9:17" x14ac:dyDescent="0.25">
      <c r="I205" s="434"/>
      <c r="J205" s="434"/>
      <c r="K205" s="434"/>
      <c r="L205" s="434"/>
      <c r="M205" s="434"/>
      <c r="N205" s="434"/>
      <c r="O205" s="434"/>
      <c r="P205" s="434"/>
      <c r="Q205" s="434"/>
    </row>
    <row r="206" spans="9:17" x14ac:dyDescent="0.25">
      <c r="I206" s="434"/>
      <c r="J206" s="434"/>
      <c r="K206" s="434"/>
      <c r="L206" s="434"/>
      <c r="M206" s="434"/>
      <c r="N206" s="434"/>
      <c r="O206" s="434"/>
      <c r="P206" s="434"/>
      <c r="Q206" s="434"/>
    </row>
    <row r="207" spans="9:17" x14ac:dyDescent="0.25">
      <c r="I207" s="434"/>
      <c r="J207" s="434"/>
      <c r="K207" s="434"/>
      <c r="L207" s="434"/>
      <c r="M207" s="434"/>
      <c r="N207" s="434"/>
      <c r="O207" s="434"/>
      <c r="P207" s="434"/>
      <c r="Q207" s="434"/>
    </row>
    <row r="208" spans="9:17" x14ac:dyDescent="0.25">
      <c r="I208" s="434"/>
      <c r="J208" s="434"/>
      <c r="K208" s="434"/>
      <c r="L208" s="434"/>
      <c r="M208" s="434"/>
      <c r="N208" s="434"/>
      <c r="O208" s="434"/>
      <c r="P208" s="434"/>
      <c r="Q208" s="434"/>
    </row>
    <row r="209" spans="9:17" x14ac:dyDescent="0.25">
      <c r="I209" s="434"/>
      <c r="J209" s="434"/>
      <c r="K209" s="434"/>
      <c r="L209" s="434"/>
      <c r="M209" s="434"/>
      <c r="N209" s="434"/>
      <c r="O209" s="434"/>
      <c r="P209" s="434"/>
      <c r="Q209" s="434"/>
    </row>
    <row r="210" spans="9:17" x14ac:dyDescent="0.25">
      <c r="I210" s="434"/>
      <c r="J210" s="434"/>
      <c r="K210" s="434"/>
      <c r="L210" s="434"/>
      <c r="M210" s="434"/>
      <c r="N210" s="434"/>
      <c r="O210" s="434"/>
      <c r="P210" s="434"/>
      <c r="Q210" s="434"/>
    </row>
    <row r="211" spans="9:17" x14ac:dyDescent="0.25">
      <c r="I211" s="434"/>
      <c r="J211" s="434"/>
      <c r="K211" s="434"/>
      <c r="L211" s="434"/>
      <c r="M211" s="434"/>
      <c r="N211" s="434"/>
      <c r="O211" s="434"/>
      <c r="P211" s="434"/>
      <c r="Q211" s="434"/>
    </row>
    <row r="212" spans="9:17" x14ac:dyDescent="0.25">
      <c r="I212" s="434"/>
      <c r="J212" s="434"/>
      <c r="K212" s="434"/>
      <c r="L212" s="434"/>
      <c r="M212" s="434"/>
      <c r="N212" s="434"/>
      <c r="O212" s="434"/>
      <c r="P212" s="434"/>
      <c r="Q212" s="434"/>
    </row>
    <row r="213" spans="9:17" x14ac:dyDescent="0.25">
      <c r="I213" s="434"/>
      <c r="J213" s="434"/>
      <c r="K213" s="434"/>
      <c r="L213" s="434"/>
      <c r="M213" s="434"/>
      <c r="N213" s="434"/>
      <c r="O213" s="434"/>
      <c r="P213" s="434"/>
      <c r="Q213" s="434"/>
    </row>
    <row r="214" spans="9:17" x14ac:dyDescent="0.25">
      <c r="I214" s="434"/>
      <c r="J214" s="434"/>
      <c r="K214" s="434"/>
      <c r="L214" s="434"/>
      <c r="M214" s="434"/>
      <c r="N214" s="434"/>
      <c r="O214" s="434"/>
      <c r="P214" s="434"/>
      <c r="Q214" s="434"/>
    </row>
    <row r="215" spans="9:17" x14ac:dyDescent="0.25">
      <c r="I215" s="434"/>
      <c r="J215" s="434"/>
      <c r="K215" s="434"/>
      <c r="L215" s="434"/>
      <c r="M215" s="434"/>
      <c r="N215" s="434"/>
      <c r="O215" s="434"/>
      <c r="P215" s="434"/>
      <c r="Q215" s="434"/>
    </row>
    <row r="216" spans="9:17" x14ac:dyDescent="0.25">
      <c r="I216" s="434"/>
      <c r="J216" s="434"/>
      <c r="K216" s="434"/>
      <c r="L216" s="434"/>
      <c r="M216" s="434"/>
      <c r="N216" s="434"/>
      <c r="O216" s="434"/>
      <c r="P216" s="434"/>
      <c r="Q216" s="434"/>
    </row>
    <row r="217" spans="9:17" x14ac:dyDescent="0.25">
      <c r="I217" s="434"/>
      <c r="J217" s="434"/>
      <c r="K217" s="434"/>
      <c r="L217" s="434"/>
      <c r="M217" s="434"/>
      <c r="N217" s="434"/>
      <c r="O217" s="434"/>
      <c r="P217" s="434"/>
      <c r="Q217" s="434"/>
    </row>
    <row r="218" spans="9:17" x14ac:dyDescent="0.25">
      <c r="I218" s="434"/>
      <c r="J218" s="434"/>
      <c r="K218" s="434"/>
      <c r="L218" s="434"/>
      <c r="M218" s="434"/>
      <c r="N218" s="434"/>
      <c r="O218" s="434"/>
      <c r="P218" s="434"/>
      <c r="Q218" s="434"/>
    </row>
    <row r="219" spans="9:17" x14ac:dyDescent="0.25">
      <c r="I219" s="434"/>
      <c r="J219" s="434"/>
      <c r="K219" s="434"/>
      <c r="L219" s="434"/>
      <c r="M219" s="434"/>
      <c r="N219" s="434"/>
      <c r="O219" s="434"/>
      <c r="P219" s="434"/>
      <c r="Q219" s="434"/>
    </row>
    <row r="220" spans="9:17" x14ac:dyDescent="0.25">
      <c r="I220" s="434"/>
      <c r="J220" s="434"/>
      <c r="K220" s="434"/>
      <c r="L220" s="434"/>
      <c r="M220" s="434"/>
      <c r="N220" s="434"/>
      <c r="O220" s="434"/>
      <c r="P220" s="434"/>
      <c r="Q220" s="434"/>
    </row>
    <row r="221" spans="9:17" x14ac:dyDescent="0.25">
      <c r="I221" s="434"/>
      <c r="J221" s="434"/>
      <c r="K221" s="434"/>
      <c r="L221" s="434"/>
      <c r="M221" s="434"/>
      <c r="N221" s="434"/>
      <c r="O221" s="434"/>
      <c r="P221" s="434"/>
      <c r="Q221" s="434"/>
    </row>
    <row r="222" spans="9:17" x14ac:dyDescent="0.25">
      <c r="I222" s="434"/>
      <c r="J222" s="434"/>
      <c r="K222" s="434"/>
      <c r="L222" s="434"/>
      <c r="M222" s="434"/>
      <c r="N222" s="434"/>
      <c r="O222" s="434"/>
      <c r="P222" s="434"/>
      <c r="Q222" s="434"/>
    </row>
    <row r="223" spans="9:17" x14ac:dyDescent="0.25">
      <c r="I223" s="434"/>
      <c r="J223" s="434"/>
      <c r="K223" s="434"/>
      <c r="L223" s="434"/>
      <c r="M223" s="434"/>
      <c r="N223" s="434"/>
      <c r="O223" s="434"/>
      <c r="P223" s="434"/>
      <c r="Q223" s="434"/>
    </row>
    <row r="224" spans="9:17" x14ac:dyDescent="0.25">
      <c r="I224" s="434"/>
      <c r="J224" s="434"/>
      <c r="K224" s="434"/>
      <c r="L224" s="434"/>
      <c r="M224" s="434"/>
      <c r="N224" s="434"/>
      <c r="O224" s="434"/>
      <c r="P224" s="434"/>
      <c r="Q224" s="434"/>
    </row>
    <row r="225" spans="9:17" x14ac:dyDescent="0.25">
      <c r="I225" s="434"/>
      <c r="J225" s="434"/>
      <c r="K225" s="434"/>
      <c r="L225" s="434"/>
      <c r="M225" s="434"/>
      <c r="N225" s="434"/>
      <c r="O225" s="434"/>
      <c r="P225" s="434"/>
      <c r="Q225" s="434"/>
    </row>
    <row r="226" spans="9:17" x14ac:dyDescent="0.25">
      <c r="I226" s="434"/>
      <c r="J226" s="434"/>
      <c r="K226" s="434"/>
      <c r="L226" s="434"/>
      <c r="M226" s="434"/>
      <c r="N226" s="434"/>
      <c r="O226" s="434"/>
      <c r="P226" s="434"/>
      <c r="Q226" s="434"/>
    </row>
    <row r="227" spans="9:17" x14ac:dyDescent="0.25">
      <c r="I227" s="434"/>
      <c r="J227" s="434"/>
      <c r="K227" s="434"/>
      <c r="L227" s="434"/>
      <c r="M227" s="434"/>
      <c r="N227" s="434"/>
      <c r="O227" s="434"/>
      <c r="P227" s="434"/>
      <c r="Q227" s="434"/>
    </row>
    <row r="228" spans="9:17" x14ac:dyDescent="0.25">
      <c r="I228" s="434"/>
      <c r="J228" s="434"/>
      <c r="K228" s="434"/>
      <c r="L228" s="434"/>
      <c r="M228" s="434"/>
      <c r="N228" s="434"/>
      <c r="O228" s="434"/>
      <c r="P228" s="434"/>
      <c r="Q228" s="434"/>
    </row>
    <row r="229" spans="9:17" x14ac:dyDescent="0.25">
      <c r="I229" s="434"/>
      <c r="J229" s="434"/>
      <c r="K229" s="434"/>
      <c r="L229" s="434"/>
      <c r="M229" s="434"/>
      <c r="N229" s="434"/>
      <c r="O229" s="434"/>
      <c r="P229" s="434"/>
      <c r="Q229" s="434"/>
    </row>
    <row r="230" spans="9:17" x14ac:dyDescent="0.25">
      <c r="I230" s="434"/>
      <c r="J230" s="434"/>
      <c r="K230" s="434"/>
      <c r="L230" s="434"/>
      <c r="M230" s="434"/>
      <c r="N230" s="434"/>
      <c r="O230" s="434"/>
      <c r="P230" s="434"/>
      <c r="Q230" s="434"/>
    </row>
    <row r="231" spans="9:17" x14ac:dyDescent="0.25">
      <c r="I231" s="434"/>
      <c r="J231" s="434"/>
      <c r="K231" s="434"/>
      <c r="L231" s="434"/>
      <c r="M231" s="434"/>
      <c r="N231" s="434"/>
      <c r="O231" s="434"/>
      <c r="P231" s="434"/>
      <c r="Q231" s="434"/>
    </row>
    <row r="232" spans="9:17" x14ac:dyDescent="0.25">
      <c r="I232" s="434"/>
      <c r="J232" s="434"/>
      <c r="K232" s="434"/>
      <c r="L232" s="434"/>
      <c r="M232" s="434"/>
      <c r="N232" s="434"/>
      <c r="O232" s="434"/>
      <c r="P232" s="434"/>
      <c r="Q232" s="434"/>
    </row>
    <row r="233" spans="9:17" x14ac:dyDescent="0.25">
      <c r="I233" s="434"/>
      <c r="J233" s="434"/>
      <c r="K233" s="434"/>
      <c r="L233" s="434"/>
      <c r="M233" s="434"/>
      <c r="N233" s="434"/>
      <c r="O233" s="434"/>
      <c r="P233" s="434"/>
      <c r="Q233" s="434"/>
    </row>
    <row r="234" spans="9:17" x14ac:dyDescent="0.25">
      <c r="I234" s="434"/>
      <c r="J234" s="434"/>
      <c r="K234" s="434"/>
      <c r="L234" s="434"/>
      <c r="M234" s="434"/>
      <c r="N234" s="434"/>
      <c r="O234" s="434"/>
      <c r="P234" s="434"/>
      <c r="Q234" s="434"/>
    </row>
    <row r="235" spans="9:17" x14ac:dyDescent="0.25">
      <c r="I235" s="434"/>
      <c r="J235" s="434"/>
      <c r="K235" s="434"/>
      <c r="L235" s="434"/>
      <c r="M235" s="434"/>
      <c r="N235" s="434"/>
      <c r="O235" s="434"/>
      <c r="P235" s="434"/>
      <c r="Q235" s="434"/>
    </row>
    <row r="236" spans="9:17" x14ac:dyDescent="0.25">
      <c r="I236" s="434"/>
      <c r="J236" s="434"/>
      <c r="K236" s="434"/>
      <c r="L236" s="434"/>
      <c r="M236" s="434"/>
      <c r="N236" s="434"/>
      <c r="O236" s="434"/>
      <c r="P236" s="434"/>
      <c r="Q236" s="434"/>
    </row>
    <row r="237" spans="9:17" x14ac:dyDescent="0.25">
      <c r="I237" s="434"/>
      <c r="J237" s="434"/>
      <c r="K237" s="434"/>
      <c r="L237" s="434"/>
      <c r="M237" s="434"/>
      <c r="N237" s="434"/>
      <c r="O237" s="434"/>
      <c r="P237" s="434"/>
      <c r="Q237" s="434"/>
    </row>
    <row r="238" spans="9:17" x14ac:dyDescent="0.25">
      <c r="I238" s="434"/>
      <c r="J238" s="434"/>
      <c r="K238" s="434"/>
      <c r="L238" s="434"/>
      <c r="M238" s="434"/>
      <c r="N238" s="434"/>
      <c r="O238" s="434"/>
      <c r="P238" s="434"/>
      <c r="Q238" s="434"/>
    </row>
    <row r="239" spans="9:17" x14ac:dyDescent="0.25">
      <c r="I239" s="434"/>
      <c r="J239" s="434"/>
      <c r="K239" s="434"/>
      <c r="L239" s="434"/>
      <c r="M239" s="434"/>
      <c r="N239" s="434"/>
      <c r="O239" s="434"/>
      <c r="P239" s="434"/>
      <c r="Q239" s="434"/>
    </row>
    <row r="240" spans="9:17" x14ac:dyDescent="0.25">
      <c r="I240" s="434"/>
      <c r="J240" s="434"/>
      <c r="K240" s="434"/>
      <c r="L240" s="434"/>
      <c r="M240" s="434"/>
      <c r="N240" s="434"/>
      <c r="O240" s="434"/>
      <c r="P240" s="434"/>
      <c r="Q240" s="434"/>
    </row>
    <row r="241" spans="9:17" x14ac:dyDescent="0.25">
      <c r="I241" s="434"/>
      <c r="J241" s="434"/>
      <c r="K241" s="434"/>
      <c r="L241" s="434"/>
      <c r="M241" s="434"/>
      <c r="N241" s="434"/>
      <c r="O241" s="434"/>
      <c r="P241" s="434"/>
      <c r="Q241" s="434"/>
    </row>
    <row r="242" spans="9:17" x14ac:dyDescent="0.25">
      <c r="I242" s="434"/>
      <c r="J242" s="434"/>
      <c r="K242" s="434"/>
      <c r="L242" s="434"/>
      <c r="M242" s="434"/>
      <c r="N242" s="434"/>
      <c r="O242" s="434"/>
      <c r="P242" s="434"/>
      <c r="Q242" s="434"/>
    </row>
    <row r="243" spans="9:17" x14ac:dyDescent="0.25">
      <c r="I243" s="434"/>
      <c r="J243" s="434"/>
      <c r="K243" s="434"/>
      <c r="L243" s="434"/>
      <c r="M243" s="434"/>
      <c r="N243" s="434"/>
      <c r="O243" s="434"/>
      <c r="P243" s="434"/>
      <c r="Q243" s="434"/>
    </row>
    <row r="244" spans="9:17" x14ac:dyDescent="0.25">
      <c r="I244" s="434"/>
      <c r="J244" s="434"/>
      <c r="K244" s="434"/>
      <c r="L244" s="434"/>
      <c r="M244" s="434"/>
      <c r="N244" s="434"/>
      <c r="O244" s="434"/>
      <c r="P244" s="434"/>
      <c r="Q244" s="434"/>
    </row>
    <row r="245" spans="9:17" x14ac:dyDescent="0.25">
      <c r="I245" s="434"/>
      <c r="J245" s="434"/>
      <c r="K245" s="434"/>
      <c r="L245" s="434"/>
      <c r="M245" s="434"/>
      <c r="N245" s="434"/>
      <c r="O245" s="434"/>
      <c r="P245" s="434"/>
      <c r="Q245" s="434"/>
    </row>
    <row r="246" spans="9:17" x14ac:dyDescent="0.25">
      <c r="I246" s="434"/>
      <c r="J246" s="434"/>
      <c r="K246" s="434"/>
      <c r="L246" s="434"/>
      <c r="M246" s="434"/>
      <c r="N246" s="434"/>
      <c r="O246" s="434"/>
      <c r="P246" s="434"/>
      <c r="Q246" s="434"/>
    </row>
    <row r="247" spans="9:17" x14ac:dyDescent="0.25">
      <c r="I247" s="434"/>
      <c r="J247" s="434"/>
      <c r="K247" s="434"/>
      <c r="L247" s="434"/>
      <c r="M247" s="434"/>
      <c r="N247" s="434"/>
      <c r="O247" s="434"/>
      <c r="P247" s="434"/>
      <c r="Q247" s="434"/>
    </row>
    <row r="248" spans="9:17" x14ac:dyDescent="0.25">
      <c r="I248" s="434"/>
      <c r="J248" s="434"/>
      <c r="K248" s="434"/>
      <c r="L248" s="434"/>
      <c r="M248" s="434"/>
      <c r="N248" s="434"/>
      <c r="O248" s="434"/>
      <c r="P248" s="434"/>
      <c r="Q248" s="434"/>
    </row>
    <row r="249" spans="9:17" x14ac:dyDescent="0.25">
      <c r="I249" s="434"/>
      <c r="J249" s="434"/>
      <c r="K249" s="434"/>
      <c r="L249" s="434"/>
      <c r="M249" s="434"/>
      <c r="N249" s="434"/>
      <c r="O249" s="434"/>
      <c r="P249" s="434"/>
      <c r="Q249" s="434"/>
    </row>
  </sheetData>
  <mergeCells count="21">
    <mergeCell ref="T4:T6"/>
    <mergeCell ref="U4:U6"/>
    <mergeCell ref="H5:I5"/>
    <mergeCell ref="F4:F6"/>
    <mergeCell ref="P4:Q5"/>
    <mergeCell ref="R4:R6"/>
    <mergeCell ref="S4:S6"/>
    <mergeCell ref="J5:K5"/>
    <mergeCell ref="L5:M5"/>
    <mergeCell ref="N5:O5"/>
    <mergeCell ref="E4:E6"/>
    <mergeCell ref="G4:G6"/>
    <mergeCell ref="H4:O4"/>
    <mergeCell ref="A8:A26"/>
    <mergeCell ref="A4:A6"/>
    <mergeCell ref="B4:B6"/>
    <mergeCell ref="C4:C6"/>
    <mergeCell ref="B20:B26"/>
    <mergeCell ref="B8:B13"/>
    <mergeCell ref="B14:B19"/>
    <mergeCell ref="D4:D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ColWidth="11.42578125" defaultRowHeight="15" x14ac:dyDescent="0.25"/>
  <cols>
    <col min="1" max="2" width="35.7109375" customWidth="1"/>
    <col min="3" max="3" width="27.42578125" customWidth="1"/>
    <col min="4" max="4" width="27.42578125" style="434" customWidth="1"/>
    <col min="5" max="7" width="27.42578125" customWidth="1"/>
    <col min="8" max="8" width="15.28515625" customWidth="1"/>
    <col min="9" max="9" width="11.5703125" style="222"/>
    <col min="10" max="10" width="15.28515625" customWidth="1"/>
    <col min="11" max="11" width="18.85546875" style="222" customWidth="1"/>
    <col min="13" max="13" width="11.5703125" style="222"/>
    <col min="15" max="15" width="11.5703125" style="222"/>
    <col min="16" max="16" width="15.28515625" customWidth="1"/>
    <col min="17" max="17" width="18.28515625" style="222" customWidth="1"/>
    <col min="18" max="18" width="14.140625" hidden="1" customWidth="1"/>
    <col min="19" max="21" width="14.140625" customWidth="1"/>
    <col min="22" max="22" width="17" customWidth="1"/>
  </cols>
  <sheetData>
    <row r="1" spans="1:22" ht="18.75" x14ac:dyDescent="0.25">
      <c r="A1" s="434"/>
      <c r="B1" s="479" t="s">
        <v>1596</v>
      </c>
      <c r="C1" s="479" t="s">
        <v>1597</v>
      </c>
      <c r="D1" s="479" t="s">
        <v>1598</v>
      </c>
      <c r="E1" s="479" t="s">
        <v>1599</v>
      </c>
      <c r="F1" s="267"/>
      <c r="G1" s="267"/>
      <c r="H1" s="267" t="s">
        <v>1600</v>
      </c>
      <c r="J1" s="267"/>
      <c r="K1" s="267"/>
      <c r="L1" s="267"/>
      <c r="M1" s="267"/>
      <c r="N1" s="267"/>
      <c r="O1" s="267"/>
      <c r="P1" s="267"/>
      <c r="Q1" s="267"/>
      <c r="R1" s="267"/>
      <c r="S1" s="267"/>
      <c r="T1" s="267"/>
      <c r="U1" s="267"/>
      <c r="V1" s="267"/>
    </row>
    <row r="2" spans="1:22" x14ac:dyDescent="0.25">
      <c r="A2" s="253" t="s">
        <v>1601</v>
      </c>
      <c r="B2" s="253"/>
      <c r="C2" s="253"/>
      <c r="D2" s="253"/>
      <c r="E2" s="253"/>
      <c r="F2" s="253"/>
      <c r="G2" s="253"/>
      <c r="H2" s="253"/>
      <c r="I2" s="253"/>
      <c r="J2" s="253"/>
      <c r="K2" s="253"/>
      <c r="L2" s="253"/>
      <c r="M2" s="253"/>
      <c r="N2" s="253"/>
      <c r="O2" s="253"/>
      <c r="P2" s="253"/>
      <c r="Q2" s="253"/>
      <c r="R2" s="253"/>
      <c r="S2" s="253"/>
      <c r="T2" s="253"/>
      <c r="U2" s="253"/>
      <c r="V2" s="253"/>
    </row>
    <row r="3" spans="1:22" ht="15" customHeight="1" x14ac:dyDescent="0.25">
      <c r="A3" s="603" t="s">
        <v>1447</v>
      </c>
      <c r="B3" s="605" t="s">
        <v>1448</v>
      </c>
      <c r="C3" s="615" t="s">
        <v>1449</v>
      </c>
      <c r="D3" s="615" t="s">
        <v>1450</v>
      </c>
      <c r="E3" s="615" t="s">
        <v>1451</v>
      </c>
      <c r="F3" s="615" t="s">
        <v>1309</v>
      </c>
      <c r="G3" s="615" t="s">
        <v>1452</v>
      </c>
      <c r="H3" s="618" t="s">
        <v>1453</v>
      </c>
      <c r="I3" s="620"/>
      <c r="J3" s="620"/>
      <c r="K3" s="620"/>
      <c r="L3" s="620"/>
      <c r="M3" s="620"/>
      <c r="N3" s="620"/>
      <c r="O3" s="619"/>
      <c r="P3" s="624" t="s">
        <v>1454</v>
      </c>
      <c r="Q3" s="625"/>
      <c r="R3" s="605" t="s">
        <v>1543</v>
      </c>
      <c r="S3" s="605" t="s">
        <v>1455</v>
      </c>
      <c r="T3" s="605" t="s">
        <v>1456</v>
      </c>
      <c r="U3" s="605" t="s">
        <v>1457</v>
      </c>
      <c r="V3" s="621" t="s">
        <v>1458</v>
      </c>
    </row>
    <row r="4" spans="1:22" ht="15" customHeight="1" x14ac:dyDescent="0.25">
      <c r="A4" s="603"/>
      <c r="B4" s="603"/>
      <c r="C4" s="616"/>
      <c r="D4" s="616"/>
      <c r="E4" s="616"/>
      <c r="F4" s="616"/>
      <c r="G4" s="616"/>
      <c r="H4" s="618" t="s">
        <v>1459</v>
      </c>
      <c r="I4" s="619"/>
      <c r="J4" s="618" t="s">
        <v>1460</v>
      </c>
      <c r="K4" s="619"/>
      <c r="L4" s="618" t="s">
        <v>1461</v>
      </c>
      <c r="M4" s="619"/>
      <c r="N4" s="618" t="s">
        <v>1462</v>
      </c>
      <c r="O4" s="619"/>
      <c r="P4" s="626"/>
      <c r="Q4" s="627"/>
      <c r="R4" s="603"/>
      <c r="S4" s="603"/>
      <c r="T4" s="603"/>
      <c r="U4" s="603"/>
      <c r="V4" s="622"/>
    </row>
    <row r="5" spans="1:22" ht="25.5" x14ac:dyDescent="0.25">
      <c r="A5" s="604"/>
      <c r="B5" s="604"/>
      <c r="C5" s="617"/>
      <c r="D5" s="617"/>
      <c r="E5" s="617"/>
      <c r="F5" s="617"/>
      <c r="G5" s="617"/>
      <c r="H5" s="415" t="s">
        <v>1463</v>
      </c>
      <c r="I5" s="415" t="s">
        <v>35</v>
      </c>
      <c r="J5" s="415" t="s">
        <v>1463</v>
      </c>
      <c r="K5" s="415" t="s">
        <v>35</v>
      </c>
      <c r="L5" s="415" t="s">
        <v>1463</v>
      </c>
      <c r="M5" s="415" t="s">
        <v>35</v>
      </c>
      <c r="N5" s="415" t="s">
        <v>1463</v>
      </c>
      <c r="O5" s="415" t="s">
        <v>35</v>
      </c>
      <c r="P5" s="415" t="s">
        <v>1463</v>
      </c>
      <c r="Q5" s="415" t="s">
        <v>35</v>
      </c>
      <c r="R5" s="604"/>
      <c r="S5" s="604"/>
      <c r="T5" s="604"/>
      <c r="U5" s="604"/>
      <c r="V5" s="623"/>
    </row>
    <row r="6" spans="1:22" s="346" customFormat="1" ht="15.75" x14ac:dyDescent="0.25">
      <c r="A6" s="416"/>
      <c r="B6" s="417"/>
      <c r="C6" s="418"/>
      <c r="D6" s="418"/>
      <c r="E6" s="418"/>
      <c r="F6" s="419"/>
      <c r="G6" s="418"/>
      <c r="H6" s="420"/>
      <c r="I6" s="420"/>
      <c r="J6" s="420"/>
      <c r="K6" s="420"/>
      <c r="L6" s="420"/>
      <c r="M6" s="420"/>
      <c r="N6" s="420"/>
      <c r="O6" s="420"/>
      <c r="P6" s="420"/>
      <c r="Q6" s="420"/>
      <c r="R6" s="421"/>
      <c r="S6" s="421"/>
      <c r="T6" s="421"/>
      <c r="U6" s="421"/>
      <c r="V6" s="422"/>
    </row>
    <row r="7" spans="1:22" ht="15.75" x14ac:dyDescent="0.25">
      <c r="A7" s="631" t="s">
        <v>1602</v>
      </c>
      <c r="B7" s="628" t="s">
        <v>1603</v>
      </c>
      <c r="C7" s="73"/>
      <c r="D7" s="73"/>
      <c r="E7" s="307"/>
      <c r="F7" s="307"/>
      <c r="G7" s="261"/>
      <c r="H7" s="337"/>
      <c r="I7" s="338"/>
      <c r="J7" s="337"/>
      <c r="K7" s="338"/>
      <c r="L7" s="337"/>
      <c r="M7" s="338"/>
      <c r="N7" s="337"/>
      <c r="O7" s="338"/>
      <c r="P7" s="375">
        <f>H7+J7+L7+N7</f>
        <v>0</v>
      </c>
      <c r="Q7" s="376">
        <f>I7+K7+M7+O7</f>
        <v>0</v>
      </c>
      <c r="R7" s="307"/>
      <c r="S7" s="307"/>
      <c r="T7" s="307"/>
      <c r="U7" s="307"/>
      <c r="V7" s="307"/>
    </row>
    <row r="8" spans="1:22" s="346" customFormat="1" ht="15.75" x14ac:dyDescent="0.25">
      <c r="A8" s="631"/>
      <c r="B8" s="629"/>
      <c r="C8" s="73"/>
      <c r="D8" s="73"/>
      <c r="E8" s="307"/>
      <c r="F8" s="307"/>
      <c r="G8" s="261"/>
      <c r="H8" s="337"/>
      <c r="I8" s="338"/>
      <c r="J8" s="337"/>
      <c r="K8" s="338"/>
      <c r="L8" s="337"/>
      <c r="M8" s="338"/>
      <c r="N8" s="337"/>
      <c r="O8" s="338"/>
      <c r="P8" s="375">
        <f t="shared" ref="P8:P33" si="0">H8+J8+L8+N8</f>
        <v>0</v>
      </c>
      <c r="Q8" s="376">
        <f t="shared" ref="Q8:Q33" si="1">I8+K8+M8+O8</f>
        <v>0</v>
      </c>
      <c r="R8" s="307"/>
      <c r="S8" s="307"/>
      <c r="T8" s="307"/>
      <c r="U8" s="307"/>
      <c r="V8" s="307"/>
    </row>
    <row r="9" spans="1:22" s="346" customFormat="1" ht="15.75" x14ac:dyDescent="0.25">
      <c r="A9" s="631"/>
      <c r="B9" s="629"/>
      <c r="C9" s="73"/>
      <c r="D9" s="73"/>
      <c r="E9" s="307"/>
      <c r="F9" s="307"/>
      <c r="G9" s="261"/>
      <c r="H9" s="337"/>
      <c r="I9" s="338"/>
      <c r="J9" s="337"/>
      <c r="K9" s="338"/>
      <c r="L9" s="337"/>
      <c r="M9" s="338"/>
      <c r="N9" s="337"/>
      <c r="O9" s="338"/>
      <c r="P9" s="375">
        <f t="shared" si="0"/>
        <v>0</v>
      </c>
      <c r="Q9" s="376">
        <f t="shared" si="1"/>
        <v>0</v>
      </c>
      <c r="R9" s="307"/>
      <c r="S9" s="307"/>
      <c r="T9" s="307"/>
      <c r="U9" s="307"/>
      <c r="V9" s="307"/>
    </row>
    <row r="10" spans="1:22" ht="15.75" x14ac:dyDescent="0.25">
      <c r="A10" s="631"/>
      <c r="B10" s="629"/>
      <c r="C10" s="73"/>
      <c r="D10" s="73"/>
      <c r="E10" s="307"/>
      <c r="F10" s="307"/>
      <c r="G10" s="261"/>
      <c r="H10" s="337"/>
      <c r="I10" s="338"/>
      <c r="J10" s="337"/>
      <c r="K10" s="338"/>
      <c r="L10" s="337"/>
      <c r="M10" s="338"/>
      <c r="N10" s="337"/>
      <c r="O10" s="338"/>
      <c r="P10" s="375">
        <f t="shared" si="0"/>
        <v>0</v>
      </c>
      <c r="Q10" s="376">
        <f t="shared" si="1"/>
        <v>0</v>
      </c>
      <c r="R10" s="307"/>
      <c r="S10" s="307"/>
      <c r="T10" s="307"/>
      <c r="U10" s="307"/>
      <c r="V10" s="307"/>
    </row>
    <row r="11" spans="1:22" ht="15.75" x14ac:dyDescent="0.25">
      <c r="A11" s="631"/>
      <c r="B11" s="629"/>
      <c r="C11" s="73"/>
      <c r="D11" s="73"/>
      <c r="E11" s="307"/>
      <c r="F11" s="307"/>
      <c r="G11" s="261"/>
      <c r="H11" s="337"/>
      <c r="I11" s="338"/>
      <c r="J11" s="337"/>
      <c r="K11" s="338"/>
      <c r="L11" s="337"/>
      <c r="M11" s="338"/>
      <c r="N11" s="337"/>
      <c r="O11" s="338"/>
      <c r="P11" s="375">
        <f t="shared" si="0"/>
        <v>0</v>
      </c>
      <c r="Q11" s="376">
        <f t="shared" si="1"/>
        <v>0</v>
      </c>
      <c r="R11" s="307"/>
      <c r="S11" s="307"/>
      <c r="T11" s="307"/>
      <c r="U11" s="307"/>
      <c r="V11" s="307"/>
    </row>
    <row r="12" spans="1:22" ht="15.75" x14ac:dyDescent="0.25">
      <c r="A12" s="631"/>
      <c r="B12" s="630"/>
      <c r="C12" s="73"/>
      <c r="D12" s="73"/>
      <c r="E12" s="307"/>
      <c r="F12" s="307"/>
      <c r="G12" s="261"/>
      <c r="H12" s="337"/>
      <c r="I12" s="338"/>
      <c r="J12" s="337"/>
      <c r="K12" s="338"/>
      <c r="L12" s="337"/>
      <c r="M12" s="338"/>
      <c r="N12" s="337"/>
      <c r="O12" s="338"/>
      <c r="P12" s="375">
        <f t="shared" si="0"/>
        <v>0</v>
      </c>
      <c r="Q12" s="376">
        <f t="shared" si="1"/>
        <v>0</v>
      </c>
      <c r="R12" s="307"/>
      <c r="S12" s="307"/>
      <c r="T12" s="307"/>
      <c r="U12" s="307"/>
      <c r="V12" s="307"/>
    </row>
    <row r="13" spans="1:22" ht="15.75" x14ac:dyDescent="0.25">
      <c r="A13" s="629" t="s">
        <v>1604</v>
      </c>
      <c r="B13" s="628" t="s">
        <v>1605</v>
      </c>
      <c r="C13" s="73"/>
      <c r="D13" s="73"/>
      <c r="E13" s="292"/>
      <c r="F13" s="292"/>
      <c r="G13" s="292"/>
      <c r="H13" s="337"/>
      <c r="I13" s="338"/>
      <c r="J13" s="337"/>
      <c r="K13" s="338"/>
      <c r="L13" s="337"/>
      <c r="M13" s="338"/>
      <c r="N13" s="337"/>
      <c r="O13" s="338"/>
      <c r="P13" s="375">
        <f t="shared" si="0"/>
        <v>0</v>
      </c>
      <c r="Q13" s="376">
        <f t="shared" si="1"/>
        <v>0</v>
      </c>
      <c r="R13" s="307"/>
      <c r="S13" s="307"/>
      <c r="T13" s="307"/>
      <c r="U13" s="307"/>
      <c r="V13" s="307"/>
    </row>
    <row r="14" spans="1:22" ht="15.75" x14ac:dyDescent="0.25">
      <c r="A14" s="629"/>
      <c r="B14" s="629"/>
      <c r="C14" s="73"/>
      <c r="D14" s="73"/>
      <c r="E14" s="307"/>
      <c r="F14" s="307"/>
      <c r="G14" s="261"/>
      <c r="H14" s="337"/>
      <c r="I14" s="338"/>
      <c r="J14" s="337"/>
      <c r="K14" s="338"/>
      <c r="L14" s="337"/>
      <c r="M14" s="338"/>
      <c r="N14" s="337"/>
      <c r="O14" s="338"/>
      <c r="P14" s="375">
        <f t="shared" si="0"/>
        <v>0</v>
      </c>
      <c r="Q14" s="376">
        <f t="shared" si="1"/>
        <v>0</v>
      </c>
      <c r="R14" s="307"/>
      <c r="S14" s="307"/>
      <c r="T14" s="307"/>
      <c r="U14" s="307"/>
      <c r="V14" s="307"/>
    </row>
    <row r="15" spans="1:22" ht="15.75" x14ac:dyDescent="0.25">
      <c r="A15" s="629"/>
      <c r="B15" s="629"/>
      <c r="C15" s="73"/>
      <c r="D15" s="73"/>
      <c r="E15" s="307"/>
      <c r="F15" s="307"/>
      <c r="G15" s="261"/>
      <c r="H15" s="337"/>
      <c r="I15" s="338"/>
      <c r="J15" s="337"/>
      <c r="K15" s="338"/>
      <c r="L15" s="337"/>
      <c r="M15" s="338"/>
      <c r="N15" s="337"/>
      <c r="O15" s="338"/>
      <c r="P15" s="375">
        <f t="shared" si="0"/>
        <v>0</v>
      </c>
      <c r="Q15" s="376">
        <f t="shared" si="1"/>
        <v>0</v>
      </c>
      <c r="R15" s="307"/>
      <c r="S15" s="307"/>
      <c r="T15" s="307"/>
      <c r="U15" s="307"/>
      <c r="V15" s="307"/>
    </row>
    <row r="16" spans="1:22" ht="15.75" x14ac:dyDescent="0.25">
      <c r="A16" s="629"/>
      <c r="B16" s="629"/>
      <c r="C16" s="73"/>
      <c r="D16" s="73"/>
      <c r="E16" s="307"/>
      <c r="F16" s="307"/>
      <c r="G16" s="261"/>
      <c r="H16" s="337"/>
      <c r="I16" s="338"/>
      <c r="J16" s="337"/>
      <c r="K16" s="338"/>
      <c r="L16" s="337"/>
      <c r="M16" s="338"/>
      <c r="N16" s="337"/>
      <c r="O16" s="338"/>
      <c r="P16" s="375">
        <f t="shared" si="0"/>
        <v>0</v>
      </c>
      <c r="Q16" s="376">
        <f t="shared" si="1"/>
        <v>0</v>
      </c>
      <c r="R16" s="307"/>
      <c r="S16" s="307"/>
      <c r="T16" s="307"/>
      <c r="U16" s="307"/>
      <c r="V16" s="307"/>
    </row>
    <row r="17" spans="1:22" ht="15.75" x14ac:dyDescent="0.25">
      <c r="A17" s="629"/>
      <c r="B17" s="629"/>
      <c r="C17" s="73"/>
      <c r="D17" s="73"/>
      <c r="E17" s="307"/>
      <c r="F17" s="307"/>
      <c r="G17" s="261"/>
      <c r="H17" s="337"/>
      <c r="I17" s="338"/>
      <c r="J17" s="337"/>
      <c r="K17" s="338"/>
      <c r="L17" s="337"/>
      <c r="M17" s="338"/>
      <c r="N17" s="337"/>
      <c r="O17" s="338"/>
      <c r="P17" s="375">
        <f t="shared" si="0"/>
        <v>0</v>
      </c>
      <c r="Q17" s="376">
        <f t="shared" si="1"/>
        <v>0</v>
      </c>
      <c r="R17" s="307"/>
      <c r="S17" s="307"/>
      <c r="T17" s="307"/>
      <c r="U17" s="307"/>
      <c r="V17" s="307"/>
    </row>
    <row r="18" spans="1:22" ht="15.75" x14ac:dyDescent="0.25">
      <c r="A18" s="629"/>
      <c r="B18" s="629"/>
      <c r="C18" s="73"/>
      <c r="D18" s="73"/>
      <c r="E18" s="307"/>
      <c r="F18" s="307"/>
      <c r="G18" s="261"/>
      <c r="H18" s="337"/>
      <c r="I18" s="338"/>
      <c r="J18" s="337"/>
      <c r="K18" s="338"/>
      <c r="L18" s="337"/>
      <c r="M18" s="338"/>
      <c r="N18" s="337"/>
      <c r="O18" s="338"/>
      <c r="P18" s="375">
        <f t="shared" si="0"/>
        <v>0</v>
      </c>
      <c r="Q18" s="376">
        <f t="shared" si="1"/>
        <v>0</v>
      </c>
      <c r="R18" s="307"/>
      <c r="S18" s="307"/>
      <c r="T18" s="307"/>
      <c r="U18" s="307"/>
      <c r="V18" s="307"/>
    </row>
    <row r="19" spans="1:22" ht="15.75" x14ac:dyDescent="0.25">
      <c r="A19" s="630"/>
      <c r="B19" s="630"/>
      <c r="C19" s="73"/>
      <c r="D19" s="73"/>
      <c r="E19" s="307"/>
      <c r="F19" s="307"/>
      <c r="G19" s="261"/>
      <c r="H19" s="337"/>
      <c r="I19" s="338"/>
      <c r="J19" s="337"/>
      <c r="K19" s="338"/>
      <c r="L19" s="337"/>
      <c r="M19" s="338"/>
      <c r="N19" s="337"/>
      <c r="O19" s="338"/>
      <c r="P19" s="375">
        <f t="shared" si="0"/>
        <v>0</v>
      </c>
      <c r="Q19" s="376">
        <f t="shared" si="1"/>
        <v>0</v>
      </c>
      <c r="R19" s="307"/>
      <c r="S19" s="307"/>
      <c r="T19" s="307"/>
      <c r="U19" s="307"/>
      <c r="V19" s="307"/>
    </row>
    <row r="20" spans="1:22" ht="15.75" x14ac:dyDescent="0.25">
      <c r="A20" s="628" t="s">
        <v>1606</v>
      </c>
      <c r="B20" s="628" t="s">
        <v>1607</v>
      </c>
      <c r="C20" s="73"/>
      <c r="D20" s="73"/>
      <c r="E20" s="307"/>
      <c r="F20" s="307"/>
      <c r="G20" s="261"/>
      <c r="H20" s="337"/>
      <c r="I20" s="338"/>
      <c r="J20" s="337"/>
      <c r="K20" s="338"/>
      <c r="L20" s="337"/>
      <c r="M20" s="338"/>
      <c r="N20" s="337"/>
      <c r="O20" s="338"/>
      <c r="P20" s="375">
        <f t="shared" si="0"/>
        <v>0</v>
      </c>
      <c r="Q20" s="376">
        <f t="shared" si="1"/>
        <v>0</v>
      </c>
      <c r="R20" s="307"/>
      <c r="S20" s="307"/>
      <c r="T20" s="307"/>
      <c r="U20" s="307"/>
      <c r="V20" s="307"/>
    </row>
    <row r="21" spans="1:22" s="346" customFormat="1" ht="15.75" x14ac:dyDescent="0.25">
      <c r="A21" s="629"/>
      <c r="B21" s="629"/>
      <c r="C21" s="73"/>
      <c r="D21" s="73"/>
      <c r="E21" s="307"/>
      <c r="F21" s="307"/>
      <c r="G21" s="261"/>
      <c r="H21" s="337"/>
      <c r="I21" s="338"/>
      <c r="J21" s="337"/>
      <c r="K21" s="338"/>
      <c r="L21" s="337"/>
      <c r="M21" s="338"/>
      <c r="N21" s="337"/>
      <c r="O21" s="338"/>
      <c r="P21" s="375">
        <f t="shared" si="0"/>
        <v>0</v>
      </c>
      <c r="Q21" s="376">
        <f t="shared" si="1"/>
        <v>0</v>
      </c>
      <c r="R21" s="307"/>
      <c r="S21" s="307"/>
      <c r="T21" s="307"/>
      <c r="U21" s="307"/>
      <c r="V21" s="307"/>
    </row>
    <row r="22" spans="1:22" s="346" customFormat="1" ht="15.75" x14ac:dyDescent="0.25">
      <c r="A22" s="629"/>
      <c r="B22" s="629"/>
      <c r="C22" s="73"/>
      <c r="D22" s="73"/>
      <c r="E22" s="307"/>
      <c r="F22" s="307"/>
      <c r="G22" s="261"/>
      <c r="H22" s="337"/>
      <c r="I22" s="338"/>
      <c r="J22" s="337"/>
      <c r="K22" s="338"/>
      <c r="L22" s="337"/>
      <c r="M22" s="338"/>
      <c r="N22" s="337"/>
      <c r="O22" s="338"/>
      <c r="P22" s="375">
        <f t="shared" si="0"/>
        <v>0</v>
      </c>
      <c r="Q22" s="376">
        <f t="shared" si="1"/>
        <v>0</v>
      </c>
      <c r="R22" s="307"/>
      <c r="S22" s="307"/>
      <c r="T22" s="307"/>
      <c r="U22" s="307"/>
      <c r="V22" s="307"/>
    </row>
    <row r="23" spans="1:22" s="346" customFormat="1" ht="15.75" x14ac:dyDescent="0.25">
      <c r="A23" s="629"/>
      <c r="B23" s="629"/>
      <c r="C23" s="73"/>
      <c r="D23" s="73"/>
      <c r="E23" s="307"/>
      <c r="F23" s="307"/>
      <c r="G23" s="261"/>
      <c r="H23" s="337"/>
      <c r="I23" s="338"/>
      <c r="J23" s="337"/>
      <c r="K23" s="338"/>
      <c r="L23" s="337"/>
      <c r="M23" s="338"/>
      <c r="N23" s="337"/>
      <c r="O23" s="338"/>
      <c r="P23" s="375">
        <f t="shared" si="0"/>
        <v>0</v>
      </c>
      <c r="Q23" s="376">
        <f t="shared" si="1"/>
        <v>0</v>
      </c>
      <c r="R23" s="307"/>
      <c r="S23" s="307"/>
      <c r="T23" s="307"/>
      <c r="U23" s="307"/>
      <c r="V23" s="307"/>
    </row>
    <row r="24" spans="1:22" ht="15.75" x14ac:dyDescent="0.25">
      <c r="A24" s="629"/>
      <c r="B24" s="629"/>
      <c r="C24" s="73"/>
      <c r="D24" s="73"/>
      <c r="E24" s="307"/>
      <c r="F24" s="307"/>
      <c r="G24" s="261"/>
      <c r="H24" s="337"/>
      <c r="I24" s="338"/>
      <c r="J24" s="337"/>
      <c r="K24" s="338"/>
      <c r="L24" s="337"/>
      <c r="M24" s="338"/>
      <c r="N24" s="337"/>
      <c r="O24" s="338"/>
      <c r="P24" s="375">
        <f t="shared" si="0"/>
        <v>0</v>
      </c>
      <c r="Q24" s="376">
        <f t="shared" si="1"/>
        <v>0</v>
      </c>
      <c r="R24" s="307"/>
      <c r="S24" s="307"/>
      <c r="T24" s="307"/>
      <c r="U24" s="307"/>
      <c r="V24" s="307"/>
    </row>
    <row r="25" spans="1:22" ht="15.75" x14ac:dyDescent="0.25">
      <c r="A25" s="629"/>
      <c r="B25" s="629"/>
      <c r="C25" s="73"/>
      <c r="D25" s="73"/>
      <c r="E25" s="307"/>
      <c r="F25" s="307"/>
      <c r="G25" s="261"/>
      <c r="H25" s="337"/>
      <c r="I25" s="338"/>
      <c r="J25" s="337"/>
      <c r="K25" s="338"/>
      <c r="L25" s="337"/>
      <c r="M25" s="338"/>
      <c r="N25" s="337"/>
      <c r="O25" s="338"/>
      <c r="P25" s="375">
        <f t="shared" si="0"/>
        <v>0</v>
      </c>
      <c r="Q25" s="376">
        <f t="shared" si="1"/>
        <v>0</v>
      </c>
      <c r="R25" s="307"/>
      <c r="S25" s="307"/>
      <c r="T25" s="307"/>
      <c r="U25" s="307"/>
      <c r="V25" s="307"/>
    </row>
    <row r="26" spans="1:22" ht="15.75" x14ac:dyDescent="0.25">
      <c r="A26" s="630"/>
      <c r="B26" s="630"/>
      <c r="C26" s="73"/>
      <c r="D26" s="73"/>
      <c r="E26" s="307"/>
      <c r="F26" s="307"/>
      <c r="G26" s="261"/>
      <c r="H26" s="337"/>
      <c r="I26" s="338"/>
      <c r="J26" s="337"/>
      <c r="K26" s="338"/>
      <c r="L26" s="337"/>
      <c r="M26" s="338"/>
      <c r="N26" s="337"/>
      <c r="O26" s="338"/>
      <c r="P26" s="375">
        <f t="shared" si="0"/>
        <v>0</v>
      </c>
      <c r="Q26" s="376">
        <f t="shared" si="1"/>
        <v>0</v>
      </c>
      <c r="R26" s="307"/>
      <c r="S26" s="307"/>
      <c r="T26" s="307"/>
      <c r="U26" s="307"/>
      <c r="V26" s="307"/>
    </row>
    <row r="27" spans="1:22" ht="15.75" x14ac:dyDescent="0.25">
      <c r="A27" s="628" t="s">
        <v>1608</v>
      </c>
      <c r="B27" s="628" t="s">
        <v>1609</v>
      </c>
      <c r="C27" s="73"/>
      <c r="D27" s="73"/>
      <c r="E27" s="307"/>
      <c r="F27" s="307"/>
      <c r="G27" s="261"/>
      <c r="H27" s="337"/>
      <c r="I27" s="338"/>
      <c r="J27" s="337"/>
      <c r="K27" s="338"/>
      <c r="L27" s="337"/>
      <c r="M27" s="338"/>
      <c r="N27" s="337"/>
      <c r="O27" s="338"/>
      <c r="P27" s="375">
        <f t="shared" si="0"/>
        <v>0</v>
      </c>
      <c r="Q27" s="376">
        <f t="shared" si="1"/>
        <v>0</v>
      </c>
      <c r="R27" s="307"/>
      <c r="S27" s="307"/>
      <c r="T27" s="307"/>
      <c r="U27" s="307"/>
      <c r="V27" s="307"/>
    </row>
    <row r="28" spans="1:22" s="346" customFormat="1" ht="15.75" x14ac:dyDescent="0.25">
      <c r="A28" s="629"/>
      <c r="B28" s="629"/>
      <c r="C28" s="73"/>
      <c r="D28" s="73"/>
      <c r="E28" s="307"/>
      <c r="F28" s="307"/>
      <c r="G28" s="261"/>
      <c r="H28" s="337"/>
      <c r="I28" s="338"/>
      <c r="J28" s="337"/>
      <c r="K28" s="338"/>
      <c r="L28" s="337"/>
      <c r="M28" s="338"/>
      <c r="N28" s="337"/>
      <c r="O28" s="338"/>
      <c r="P28" s="375">
        <f t="shared" si="0"/>
        <v>0</v>
      </c>
      <c r="Q28" s="376">
        <f t="shared" si="1"/>
        <v>0</v>
      </c>
      <c r="R28" s="307"/>
      <c r="S28" s="307"/>
      <c r="T28" s="307"/>
      <c r="U28" s="307"/>
      <c r="V28" s="307"/>
    </row>
    <row r="29" spans="1:22" s="346" customFormat="1" ht="15.75" x14ac:dyDescent="0.25">
      <c r="A29" s="629"/>
      <c r="B29" s="629"/>
      <c r="C29" s="73"/>
      <c r="D29" s="73"/>
      <c r="E29" s="307"/>
      <c r="F29" s="307"/>
      <c r="G29" s="261"/>
      <c r="H29" s="337"/>
      <c r="I29" s="338"/>
      <c r="J29" s="337"/>
      <c r="K29" s="338"/>
      <c r="L29" s="337"/>
      <c r="M29" s="338"/>
      <c r="N29" s="337"/>
      <c r="O29" s="338"/>
      <c r="P29" s="375">
        <f t="shared" si="0"/>
        <v>0</v>
      </c>
      <c r="Q29" s="376">
        <f t="shared" si="1"/>
        <v>0</v>
      </c>
      <c r="R29" s="307"/>
      <c r="S29" s="307"/>
      <c r="T29" s="307"/>
      <c r="U29" s="307"/>
      <c r="V29" s="307"/>
    </row>
    <row r="30" spans="1:22" s="346" customFormat="1" ht="15.75" x14ac:dyDescent="0.25">
      <c r="A30" s="629"/>
      <c r="B30" s="629"/>
      <c r="C30" s="73"/>
      <c r="D30" s="73"/>
      <c r="E30" s="307"/>
      <c r="F30" s="307"/>
      <c r="G30" s="261"/>
      <c r="H30" s="337"/>
      <c r="I30" s="338"/>
      <c r="J30" s="337"/>
      <c r="K30" s="338"/>
      <c r="L30" s="337"/>
      <c r="M30" s="338"/>
      <c r="N30" s="337"/>
      <c r="O30" s="338"/>
      <c r="P30" s="375">
        <f t="shared" si="0"/>
        <v>0</v>
      </c>
      <c r="Q30" s="376">
        <f t="shared" si="1"/>
        <v>0</v>
      </c>
      <c r="R30" s="307"/>
      <c r="S30" s="307"/>
      <c r="T30" s="307"/>
      <c r="U30" s="307"/>
      <c r="V30" s="307"/>
    </row>
    <row r="31" spans="1:22" ht="15.75" x14ac:dyDescent="0.25">
      <c r="A31" s="629"/>
      <c r="B31" s="629"/>
      <c r="C31" s="73"/>
      <c r="D31" s="73"/>
      <c r="E31" s="307"/>
      <c r="F31" s="307"/>
      <c r="G31" s="261"/>
      <c r="H31" s="337"/>
      <c r="I31" s="338"/>
      <c r="J31" s="337"/>
      <c r="K31" s="338"/>
      <c r="L31" s="337"/>
      <c r="M31" s="338"/>
      <c r="N31" s="337"/>
      <c r="O31" s="338"/>
      <c r="P31" s="375">
        <f t="shared" si="0"/>
        <v>0</v>
      </c>
      <c r="Q31" s="376">
        <f t="shared" si="1"/>
        <v>0</v>
      </c>
      <c r="R31" s="307"/>
      <c r="S31" s="307"/>
      <c r="T31" s="307"/>
      <c r="U31" s="307"/>
      <c r="V31" s="307"/>
    </row>
    <row r="32" spans="1:22" ht="15.75" x14ac:dyDescent="0.25">
      <c r="A32" s="629"/>
      <c r="B32" s="629"/>
      <c r="C32" s="73"/>
      <c r="D32" s="73"/>
      <c r="E32" s="307"/>
      <c r="F32" s="307"/>
      <c r="G32" s="261"/>
      <c r="H32" s="337"/>
      <c r="I32" s="338"/>
      <c r="J32" s="337"/>
      <c r="K32" s="338"/>
      <c r="L32" s="337"/>
      <c r="M32" s="338"/>
      <c r="N32" s="337"/>
      <c r="O32" s="338"/>
      <c r="P32" s="375">
        <f t="shared" si="0"/>
        <v>0</v>
      </c>
      <c r="Q32" s="376">
        <f t="shared" si="1"/>
        <v>0</v>
      </c>
      <c r="R32" s="307"/>
      <c r="S32" s="307"/>
      <c r="T32" s="307"/>
      <c r="U32" s="307"/>
      <c r="V32" s="307"/>
    </row>
    <row r="33" spans="1:22" ht="15.75" x14ac:dyDescent="0.25">
      <c r="A33" s="630"/>
      <c r="B33" s="630"/>
      <c r="C33" s="73"/>
      <c r="D33" s="73"/>
      <c r="E33" s="307"/>
      <c r="F33" s="307"/>
      <c r="G33" s="261"/>
      <c r="H33" s="337"/>
      <c r="I33" s="338"/>
      <c r="J33" s="337"/>
      <c r="K33" s="338"/>
      <c r="L33" s="337"/>
      <c r="M33" s="338"/>
      <c r="N33" s="337"/>
      <c r="O33" s="338"/>
      <c r="P33" s="375">
        <f t="shared" si="0"/>
        <v>0</v>
      </c>
      <c r="Q33" s="376">
        <f t="shared" si="1"/>
        <v>0</v>
      </c>
      <c r="R33" s="307"/>
      <c r="S33" s="307"/>
      <c r="T33" s="307"/>
      <c r="U33" s="307"/>
      <c r="V33" s="307"/>
    </row>
    <row r="34" spans="1:22" ht="15.6" customHeight="1" x14ac:dyDescent="0.25">
      <c r="A34" s="275"/>
      <c r="B34" s="276"/>
      <c r="C34" s="275" t="s">
        <v>1610</v>
      </c>
      <c r="D34" s="276"/>
      <c r="E34" s="276"/>
      <c r="F34" s="276"/>
      <c r="G34" s="277"/>
      <c r="H34" s="266">
        <f t="shared" ref="H34:P34" si="2">SUM(H7:I33)</f>
        <v>0</v>
      </c>
      <c r="I34" s="266">
        <f t="shared" si="2"/>
        <v>0</v>
      </c>
      <c r="J34" s="266">
        <f t="shared" si="2"/>
        <v>0</v>
      </c>
      <c r="K34" s="266">
        <f t="shared" si="2"/>
        <v>0</v>
      </c>
      <c r="L34" s="266">
        <f t="shared" si="2"/>
        <v>0</v>
      </c>
      <c r="M34" s="266">
        <f t="shared" si="2"/>
        <v>0</v>
      </c>
      <c r="N34" s="266">
        <f t="shared" si="2"/>
        <v>0</v>
      </c>
      <c r="O34" s="266">
        <f t="shared" si="2"/>
        <v>0</v>
      </c>
      <c r="P34" s="266">
        <f t="shared" si="2"/>
        <v>0</v>
      </c>
      <c r="Q34" s="266">
        <f>SUM(Q7:R33)</f>
        <v>0</v>
      </c>
      <c r="R34" s="248"/>
      <c r="S34" s="248"/>
      <c r="T34" s="248"/>
      <c r="U34" s="248"/>
      <c r="V34" s="248"/>
    </row>
    <row r="38" spans="1:22" x14ac:dyDescent="0.25">
      <c r="A38" s="434"/>
      <c r="B38" s="434"/>
      <c r="C38" s="434"/>
      <c r="E38" s="434"/>
      <c r="F38" s="434"/>
      <c r="G38" s="434"/>
      <c r="H38" s="434"/>
      <c r="J38" s="434"/>
      <c r="L38" s="434"/>
      <c r="N38" s="434"/>
      <c r="P38" s="434"/>
      <c r="R38" s="434"/>
      <c r="S38" s="434"/>
      <c r="T38" s="434"/>
      <c r="U38" s="434"/>
      <c r="V38" s="434"/>
    </row>
    <row r="39" spans="1:22" x14ac:dyDescent="0.25">
      <c r="A39" s="434"/>
      <c r="B39" s="434"/>
      <c r="C39" s="434"/>
      <c r="E39" s="434"/>
      <c r="F39" s="434"/>
      <c r="G39" s="434"/>
      <c r="H39" s="434"/>
      <c r="J39" s="434"/>
      <c r="L39" s="434"/>
      <c r="N39" s="434"/>
      <c r="P39" s="434"/>
      <c r="R39" s="434"/>
      <c r="S39" s="434"/>
      <c r="T39" s="434"/>
      <c r="U39" s="434"/>
      <c r="V39" s="434"/>
    </row>
    <row r="40" spans="1:22" x14ac:dyDescent="0.25">
      <c r="A40" s="434"/>
      <c r="B40" s="434"/>
      <c r="C40" s="434"/>
      <c r="E40" s="434"/>
      <c r="F40" s="434"/>
      <c r="G40" s="434"/>
      <c r="H40" s="434"/>
      <c r="J40" s="434"/>
      <c r="L40" s="434"/>
      <c r="N40" s="434"/>
      <c r="P40" s="434"/>
      <c r="R40" s="434"/>
      <c r="S40" s="434"/>
      <c r="T40" s="434"/>
      <c r="U40" s="434"/>
      <c r="V40" s="434"/>
    </row>
    <row r="41" spans="1:22" x14ac:dyDescent="0.25">
      <c r="A41" s="434"/>
      <c r="B41" s="434"/>
      <c r="C41" s="434"/>
      <c r="E41" s="434"/>
      <c r="F41" s="434"/>
      <c r="G41" s="434"/>
      <c r="H41" s="434"/>
      <c r="J41" s="434"/>
      <c r="L41" s="434"/>
      <c r="N41" s="434"/>
      <c r="P41" s="434"/>
      <c r="R41" s="434"/>
      <c r="S41" s="434"/>
      <c r="T41" s="434"/>
      <c r="U41" s="434"/>
      <c r="V41" s="434"/>
    </row>
  </sheetData>
  <mergeCells count="26">
    <mergeCell ref="V3:V5"/>
    <mergeCell ref="H4:I4"/>
    <mergeCell ref="J4:K4"/>
    <mergeCell ref="L4:M4"/>
    <mergeCell ref="N4:O4"/>
    <mergeCell ref="H3:O3"/>
    <mergeCell ref="P3:Q4"/>
    <mergeCell ref="R3:R5"/>
    <mergeCell ref="S3:S5"/>
    <mergeCell ref="T3:T5"/>
    <mergeCell ref="U3:U5"/>
    <mergeCell ref="A3:A5"/>
    <mergeCell ref="B3:B5"/>
    <mergeCell ref="C3:C5"/>
    <mergeCell ref="E3:E5"/>
    <mergeCell ref="G3:G5"/>
    <mergeCell ref="F3:F5"/>
    <mergeCell ref="D3:D5"/>
    <mergeCell ref="B20:B26"/>
    <mergeCell ref="A20:A26"/>
    <mergeCell ref="A27:A33"/>
    <mergeCell ref="B27:B33"/>
    <mergeCell ref="B7:B12"/>
    <mergeCell ref="B13:B19"/>
    <mergeCell ref="A7:A12"/>
    <mergeCell ref="A13:A19"/>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ColWidth="11.42578125" defaultRowHeight="15" x14ac:dyDescent="0.25"/>
  <cols>
    <col min="1" max="2" width="21.7109375" customWidth="1"/>
    <col min="3" max="3" width="27.42578125" customWidth="1"/>
    <col min="4" max="4" width="27.42578125" style="434" customWidth="1"/>
    <col min="5" max="7" width="27.42578125" customWidth="1"/>
    <col min="8" max="8" width="15.28515625" customWidth="1"/>
    <col min="9" max="9" width="13.7109375" style="222" bestFit="1" customWidth="1"/>
    <col min="10" max="10" width="15.28515625" customWidth="1"/>
    <col min="11" max="11" width="18.85546875" style="222" customWidth="1"/>
    <col min="13" max="13" width="13.7109375" style="222" bestFit="1" customWidth="1"/>
    <col min="15" max="15" width="13.7109375" style="222" bestFit="1" customWidth="1"/>
    <col min="16" max="16" width="15.28515625" customWidth="1"/>
    <col min="17" max="17" width="18.28515625" style="222" customWidth="1"/>
    <col min="18" max="20" width="14.140625" customWidth="1"/>
    <col min="21" max="21" width="17" customWidth="1"/>
  </cols>
  <sheetData>
    <row r="1" spans="1:21" ht="18.75" x14ac:dyDescent="0.25">
      <c r="A1" s="434"/>
      <c r="B1" s="267"/>
      <c r="C1" s="477" t="s">
        <v>1611</v>
      </c>
      <c r="D1" s="477"/>
      <c r="E1" s="267"/>
      <c r="F1" s="267"/>
      <c r="G1" s="267"/>
      <c r="H1" s="267" t="s">
        <v>1612</v>
      </c>
      <c r="J1" s="434"/>
      <c r="K1" s="267"/>
      <c r="L1" s="267"/>
      <c r="M1" s="267"/>
      <c r="N1" s="267"/>
      <c r="O1" s="267"/>
      <c r="P1" s="267"/>
      <c r="Q1" s="267"/>
      <c r="R1" s="267"/>
      <c r="S1" s="267"/>
      <c r="T1" s="267"/>
      <c r="U1" s="267"/>
    </row>
    <row r="2" spans="1:21" ht="18.75" x14ac:dyDescent="0.25">
      <c r="A2" s="253" t="s">
        <v>1541</v>
      </c>
      <c r="B2" s="267"/>
      <c r="C2" s="267"/>
      <c r="D2" s="267"/>
      <c r="E2" s="267"/>
      <c r="F2" s="267"/>
      <c r="G2" s="267"/>
      <c r="H2" s="267"/>
      <c r="J2" s="434"/>
      <c r="K2" s="267"/>
      <c r="L2" s="267"/>
      <c r="M2" s="267"/>
      <c r="N2" s="267"/>
      <c r="O2" s="267"/>
      <c r="P2" s="267"/>
      <c r="Q2" s="267"/>
      <c r="R2" s="267"/>
      <c r="S2" s="267"/>
      <c r="T2" s="267"/>
      <c r="U2" s="267"/>
    </row>
    <row r="3" spans="1:21" x14ac:dyDescent="0.25">
      <c r="A3" s="644" t="s">
        <v>1613</v>
      </c>
      <c r="B3" s="644"/>
      <c r="C3" s="644"/>
      <c r="D3" s="644"/>
      <c r="E3" s="644"/>
      <c r="F3" s="644"/>
      <c r="G3" s="644"/>
      <c r="H3" s="644"/>
      <c r="I3" s="644"/>
      <c r="J3" s="644"/>
      <c r="K3" s="644"/>
      <c r="L3" s="644"/>
      <c r="M3" s="644"/>
      <c r="N3" s="644"/>
      <c r="O3" s="644"/>
      <c r="P3" s="644"/>
      <c r="Q3" s="644"/>
      <c r="R3" s="644"/>
      <c r="S3" s="644"/>
      <c r="T3" s="644"/>
      <c r="U3" s="644"/>
    </row>
    <row r="4" spans="1:21" ht="1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1455</v>
      </c>
      <c r="S4" s="605" t="s">
        <v>1456</v>
      </c>
      <c r="T4" s="605" t="s">
        <v>1457</v>
      </c>
      <c r="U4" s="621" t="s">
        <v>1458</v>
      </c>
    </row>
    <row r="5" spans="1:21"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22"/>
    </row>
    <row r="6" spans="1:21" ht="25.5"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23"/>
    </row>
    <row r="7" spans="1:21" s="346" customFormat="1" ht="15.75" x14ac:dyDescent="0.25">
      <c r="A7" s="416"/>
      <c r="B7" s="417"/>
      <c r="C7" s="418"/>
      <c r="D7" s="418"/>
      <c r="E7" s="418"/>
      <c r="F7" s="419"/>
      <c r="G7" s="418"/>
      <c r="H7" s="420"/>
      <c r="I7" s="420"/>
      <c r="J7" s="420"/>
      <c r="K7" s="420"/>
      <c r="L7" s="420"/>
      <c r="M7" s="420"/>
      <c r="N7" s="420"/>
      <c r="O7" s="420"/>
      <c r="P7" s="420"/>
      <c r="Q7" s="420"/>
      <c r="R7" s="421"/>
      <c r="S7" s="421"/>
      <c r="T7" s="421"/>
      <c r="U7" s="422"/>
    </row>
    <row r="8" spans="1:21" ht="15.75" customHeight="1" x14ac:dyDescent="0.25">
      <c r="A8" s="645" t="s">
        <v>1613</v>
      </c>
      <c r="B8" s="645" t="s">
        <v>1614</v>
      </c>
      <c r="C8" s="494"/>
      <c r="D8" s="494"/>
      <c r="E8" s="494"/>
      <c r="F8" s="494"/>
      <c r="G8" s="264"/>
      <c r="H8" s="264"/>
      <c r="I8" s="340"/>
      <c r="J8" s="264"/>
      <c r="K8" s="340"/>
      <c r="L8" s="264"/>
      <c r="M8" s="340"/>
      <c r="N8" s="264"/>
      <c r="O8" s="340"/>
      <c r="P8" s="377">
        <f t="shared" ref="P8:Q8" si="0">H8+J8+L8+N8</f>
        <v>0</v>
      </c>
      <c r="Q8" s="378">
        <f t="shared" si="0"/>
        <v>0</v>
      </c>
      <c r="R8" s="264"/>
      <c r="S8" s="264"/>
      <c r="T8" s="264"/>
      <c r="U8" s="264"/>
    </row>
    <row r="9" spans="1:21" ht="15.75" x14ac:dyDescent="0.25">
      <c r="A9" s="646"/>
      <c r="B9" s="646"/>
      <c r="C9" s="494"/>
      <c r="D9" s="494"/>
      <c r="E9" s="494"/>
      <c r="F9" s="494"/>
      <c r="G9" s="264"/>
      <c r="H9" s="264"/>
      <c r="I9" s="340"/>
      <c r="J9" s="264"/>
      <c r="K9" s="340"/>
      <c r="L9" s="264"/>
      <c r="M9" s="340"/>
      <c r="N9" s="264"/>
      <c r="O9" s="340"/>
      <c r="P9" s="377">
        <f t="shared" ref="P9:P20" si="1">H9+J9+L9+N9</f>
        <v>0</v>
      </c>
      <c r="Q9" s="378">
        <f t="shared" ref="Q9:Q20" si="2">I9+K9+M9+O9</f>
        <v>0</v>
      </c>
      <c r="R9" s="264"/>
      <c r="S9" s="264"/>
      <c r="T9" s="264"/>
      <c r="U9" s="264"/>
    </row>
    <row r="10" spans="1:21" ht="15.75" x14ac:dyDescent="0.25">
      <c r="A10" s="646"/>
      <c r="B10" s="646"/>
      <c r="C10" s="494"/>
      <c r="D10" s="494"/>
      <c r="E10" s="494"/>
      <c r="F10" s="494"/>
      <c r="G10" s="264"/>
      <c r="H10" s="264"/>
      <c r="I10" s="340"/>
      <c r="J10" s="264"/>
      <c r="K10" s="340"/>
      <c r="L10" s="264"/>
      <c r="M10" s="340"/>
      <c r="N10" s="264"/>
      <c r="O10" s="340"/>
      <c r="P10" s="377">
        <f t="shared" si="1"/>
        <v>0</v>
      </c>
      <c r="Q10" s="378">
        <f t="shared" si="2"/>
        <v>0</v>
      </c>
      <c r="R10" s="264"/>
      <c r="S10" s="264"/>
      <c r="T10" s="264"/>
      <c r="U10" s="264"/>
    </row>
    <row r="11" spans="1:21" ht="15.75" x14ac:dyDescent="0.25">
      <c r="A11" s="646"/>
      <c r="B11" s="646"/>
      <c r="C11" s="494"/>
      <c r="D11" s="494"/>
      <c r="E11" s="494"/>
      <c r="F11" s="494"/>
      <c r="G11" s="264"/>
      <c r="H11" s="264"/>
      <c r="I11" s="340"/>
      <c r="J11" s="264"/>
      <c r="K11" s="340"/>
      <c r="L11" s="264"/>
      <c r="M11" s="340"/>
      <c r="N11" s="264"/>
      <c r="O11" s="340"/>
      <c r="P11" s="377">
        <f t="shared" si="1"/>
        <v>0</v>
      </c>
      <c r="Q11" s="378">
        <f t="shared" si="2"/>
        <v>0</v>
      </c>
      <c r="R11" s="264"/>
      <c r="S11" s="264"/>
      <c r="T11" s="264"/>
      <c r="U11" s="264"/>
    </row>
    <row r="12" spans="1:21" ht="15.75" x14ac:dyDescent="0.25">
      <c r="A12" s="646"/>
      <c r="B12" s="646"/>
      <c r="C12" s="494"/>
      <c r="D12" s="494"/>
      <c r="E12" s="494"/>
      <c r="F12" s="494"/>
      <c r="G12" s="264"/>
      <c r="H12" s="264"/>
      <c r="I12" s="340"/>
      <c r="J12" s="264"/>
      <c r="K12" s="340"/>
      <c r="L12" s="264"/>
      <c r="M12" s="340"/>
      <c r="N12" s="264"/>
      <c r="O12" s="340"/>
      <c r="P12" s="377">
        <f t="shared" si="1"/>
        <v>0</v>
      </c>
      <c r="Q12" s="378">
        <f t="shared" si="2"/>
        <v>0</v>
      </c>
      <c r="R12" s="264"/>
      <c r="S12" s="264"/>
      <c r="T12" s="264"/>
      <c r="U12" s="264"/>
    </row>
    <row r="13" spans="1:21" s="346" customFormat="1" ht="15.75" x14ac:dyDescent="0.25">
      <c r="A13" s="646"/>
      <c r="B13" s="646"/>
      <c r="C13" s="494"/>
      <c r="D13" s="494"/>
      <c r="E13" s="494"/>
      <c r="F13" s="494"/>
      <c r="G13" s="264"/>
      <c r="H13" s="264"/>
      <c r="I13" s="340"/>
      <c r="J13" s="264"/>
      <c r="K13" s="340"/>
      <c r="L13" s="264"/>
      <c r="M13" s="340"/>
      <c r="N13" s="264"/>
      <c r="O13" s="340"/>
      <c r="P13" s="377">
        <f t="shared" ref="P13" si="3">H13+J13+L13+N13</f>
        <v>0</v>
      </c>
      <c r="Q13" s="378">
        <f t="shared" ref="Q13" si="4">I13+K13+M13+O13</f>
        <v>0</v>
      </c>
      <c r="R13" s="264"/>
      <c r="S13" s="264"/>
      <c r="T13" s="264"/>
      <c r="U13" s="264"/>
    </row>
    <row r="14" spans="1:21" ht="15.75" x14ac:dyDescent="0.25">
      <c r="A14" s="646"/>
      <c r="B14" s="646"/>
      <c r="C14" s="494"/>
      <c r="D14" s="494"/>
      <c r="E14" s="494"/>
      <c r="F14" s="494"/>
      <c r="G14" s="264"/>
      <c r="H14" s="264"/>
      <c r="I14" s="340"/>
      <c r="J14" s="264"/>
      <c r="K14" s="340"/>
      <c r="L14" s="264"/>
      <c r="M14" s="340"/>
      <c r="N14" s="264"/>
      <c r="O14" s="340"/>
      <c r="P14" s="377">
        <f t="shared" si="1"/>
        <v>0</v>
      </c>
      <c r="Q14" s="378">
        <f t="shared" si="2"/>
        <v>0</v>
      </c>
      <c r="R14" s="264"/>
      <c r="S14" s="264"/>
      <c r="T14" s="264"/>
      <c r="U14" s="341"/>
    </row>
    <row r="15" spans="1:21" ht="15.75" customHeight="1" x14ac:dyDescent="0.25">
      <c r="A15" s="646"/>
      <c r="B15" s="646"/>
      <c r="C15" s="494"/>
      <c r="D15" s="494"/>
      <c r="E15" s="494"/>
      <c r="F15" s="494"/>
      <c r="G15" s="264"/>
      <c r="H15" s="264"/>
      <c r="I15" s="340"/>
      <c r="J15" s="264"/>
      <c r="K15" s="340"/>
      <c r="L15" s="342"/>
      <c r="M15" s="340"/>
      <c r="N15" s="264"/>
      <c r="O15" s="340"/>
      <c r="P15" s="377">
        <f t="shared" si="1"/>
        <v>0</v>
      </c>
      <c r="Q15" s="378">
        <f t="shared" si="2"/>
        <v>0</v>
      </c>
      <c r="R15" s="264"/>
      <c r="S15" s="264"/>
      <c r="T15" s="264"/>
      <c r="U15" s="264"/>
    </row>
    <row r="16" spans="1:21" ht="15.75" x14ac:dyDescent="0.25">
      <c r="A16" s="646"/>
      <c r="B16" s="646"/>
      <c r="C16" s="494"/>
      <c r="D16" s="494"/>
      <c r="E16" s="494"/>
      <c r="F16" s="494"/>
      <c r="G16" s="264"/>
      <c r="H16" s="264"/>
      <c r="I16" s="340"/>
      <c r="J16" s="264"/>
      <c r="K16" s="340"/>
      <c r="L16" s="342"/>
      <c r="M16" s="340"/>
      <c r="N16" s="264"/>
      <c r="O16" s="340"/>
      <c r="P16" s="377">
        <f t="shared" si="1"/>
        <v>0</v>
      </c>
      <c r="Q16" s="378">
        <f t="shared" si="2"/>
        <v>0</v>
      </c>
      <c r="R16" s="264"/>
      <c r="S16" s="264"/>
      <c r="T16" s="264"/>
      <c r="U16" s="264"/>
    </row>
    <row r="17" spans="1:21" ht="15.75" x14ac:dyDescent="0.25">
      <c r="A17" s="646"/>
      <c r="B17" s="646"/>
      <c r="C17" s="494"/>
      <c r="D17" s="494"/>
      <c r="E17" s="494"/>
      <c r="F17" s="494"/>
      <c r="G17" s="264"/>
      <c r="H17" s="264"/>
      <c r="I17" s="340"/>
      <c r="J17" s="264"/>
      <c r="K17" s="340"/>
      <c r="L17" s="342"/>
      <c r="M17" s="340"/>
      <c r="N17" s="264"/>
      <c r="O17" s="340"/>
      <c r="P17" s="377">
        <f t="shared" si="1"/>
        <v>0</v>
      </c>
      <c r="Q17" s="378">
        <f t="shared" si="2"/>
        <v>0</v>
      </c>
      <c r="R17" s="264"/>
      <c r="S17" s="264"/>
      <c r="T17" s="264"/>
      <c r="U17" s="264"/>
    </row>
    <row r="18" spans="1:21" ht="15.75" x14ac:dyDescent="0.25">
      <c r="A18" s="646"/>
      <c r="B18" s="646"/>
      <c r="C18" s="494"/>
      <c r="D18" s="494"/>
      <c r="E18" s="494"/>
      <c r="F18" s="494"/>
      <c r="G18" s="264"/>
      <c r="H18" s="264"/>
      <c r="I18" s="340"/>
      <c r="J18" s="264"/>
      <c r="K18" s="340"/>
      <c r="L18" s="342"/>
      <c r="M18" s="340"/>
      <c r="N18" s="264"/>
      <c r="O18" s="340"/>
      <c r="P18" s="377">
        <f t="shared" si="1"/>
        <v>0</v>
      </c>
      <c r="Q18" s="378">
        <f t="shared" si="2"/>
        <v>0</v>
      </c>
      <c r="R18" s="264"/>
      <c r="S18" s="264"/>
      <c r="T18" s="264"/>
      <c r="U18" s="264"/>
    </row>
    <row r="19" spans="1:21" ht="15.75" x14ac:dyDescent="0.25">
      <c r="A19" s="646"/>
      <c r="B19" s="646"/>
      <c r="C19" s="494"/>
      <c r="D19" s="494"/>
      <c r="E19" s="494"/>
      <c r="F19" s="494"/>
      <c r="G19" s="264"/>
      <c r="H19" s="264"/>
      <c r="I19" s="340"/>
      <c r="J19" s="264"/>
      <c r="K19" s="340"/>
      <c r="L19" s="264"/>
      <c r="M19" s="340"/>
      <c r="N19" s="264"/>
      <c r="O19" s="340"/>
      <c r="P19" s="377">
        <f t="shared" si="1"/>
        <v>0</v>
      </c>
      <c r="Q19" s="378">
        <f t="shared" si="2"/>
        <v>0</v>
      </c>
      <c r="R19" s="264"/>
      <c r="S19" s="264"/>
      <c r="T19" s="264"/>
      <c r="U19" s="343"/>
    </row>
    <row r="20" spans="1:21" ht="15.75" x14ac:dyDescent="0.25">
      <c r="A20" s="647"/>
      <c r="B20" s="647"/>
      <c r="C20" s="494"/>
      <c r="D20" s="494"/>
      <c r="E20" s="494"/>
      <c r="F20" s="494"/>
      <c r="G20" s="264"/>
      <c r="H20" s="264"/>
      <c r="I20" s="340"/>
      <c r="J20" s="264"/>
      <c r="K20" s="340"/>
      <c r="L20" s="264"/>
      <c r="M20" s="340"/>
      <c r="N20" s="264"/>
      <c r="O20" s="340"/>
      <c r="P20" s="377">
        <f t="shared" si="1"/>
        <v>0</v>
      </c>
      <c r="Q20" s="378">
        <f t="shared" si="2"/>
        <v>0</v>
      </c>
      <c r="R20" s="264"/>
      <c r="S20" s="264"/>
      <c r="T20" s="264"/>
      <c r="U20" s="264"/>
    </row>
    <row r="21" spans="1:21" ht="15.75" x14ac:dyDescent="0.25">
      <c r="A21" s="275"/>
      <c r="B21" s="276"/>
      <c r="C21" s="275" t="s">
        <v>1615</v>
      </c>
      <c r="D21" s="276"/>
      <c r="E21" s="276"/>
      <c r="F21" s="276"/>
      <c r="G21" s="277"/>
      <c r="H21" s="265">
        <f t="shared" ref="H21:Q21" si="5">SUM(H8:H20)</f>
        <v>0</v>
      </c>
      <c r="I21" s="266">
        <f t="shared" si="5"/>
        <v>0</v>
      </c>
      <c r="J21" s="265">
        <f t="shared" si="5"/>
        <v>0</v>
      </c>
      <c r="K21" s="266">
        <f t="shared" si="5"/>
        <v>0</v>
      </c>
      <c r="L21" s="265">
        <f t="shared" si="5"/>
        <v>0</v>
      </c>
      <c r="M21" s="266">
        <f t="shared" si="5"/>
        <v>0</v>
      </c>
      <c r="N21" s="265">
        <f t="shared" si="5"/>
        <v>0</v>
      </c>
      <c r="O21" s="266">
        <f t="shared" si="5"/>
        <v>0</v>
      </c>
      <c r="P21" s="266">
        <f t="shared" si="5"/>
        <v>0</v>
      </c>
      <c r="Q21" s="266">
        <f t="shared" si="5"/>
        <v>0</v>
      </c>
      <c r="R21" s="247"/>
      <c r="S21" s="247"/>
      <c r="T21" s="247"/>
      <c r="U21" s="247"/>
    </row>
    <row r="27" spans="1:21" x14ac:dyDescent="0.25">
      <c r="A27" s="434"/>
      <c r="B27" s="434"/>
      <c r="C27" s="434"/>
      <c r="E27" s="434"/>
      <c r="F27" s="434"/>
      <c r="G27" s="434"/>
      <c r="H27" s="434"/>
      <c r="I27" s="434"/>
      <c r="J27" s="434"/>
      <c r="K27" s="434"/>
      <c r="L27" s="434"/>
      <c r="M27" s="434"/>
      <c r="N27" s="434"/>
      <c r="O27" s="434"/>
      <c r="P27" s="434"/>
      <c r="Q27" s="434"/>
      <c r="R27" s="434"/>
      <c r="S27" s="434"/>
      <c r="T27" s="434"/>
      <c r="U27" s="434"/>
    </row>
    <row r="28" spans="1:21" x14ac:dyDescent="0.25">
      <c r="A28" s="434"/>
      <c r="B28" s="434"/>
      <c r="C28" s="434"/>
      <c r="E28" s="434"/>
      <c r="F28" s="434"/>
      <c r="G28" s="434"/>
      <c r="H28" s="434"/>
      <c r="I28" s="434"/>
      <c r="J28" s="434"/>
      <c r="K28" s="434"/>
      <c r="L28" s="434"/>
      <c r="M28" s="434"/>
      <c r="N28" s="434"/>
      <c r="O28" s="434"/>
      <c r="P28" s="434"/>
      <c r="Q28" s="434"/>
      <c r="R28" s="434"/>
      <c r="S28" s="434"/>
      <c r="T28" s="434"/>
      <c r="U28" s="434"/>
    </row>
    <row r="29" spans="1:21" x14ac:dyDescent="0.25">
      <c r="A29" s="434"/>
      <c r="B29" s="434"/>
      <c r="C29" s="434"/>
      <c r="E29" s="434"/>
      <c r="F29" s="434"/>
      <c r="G29" s="434"/>
      <c r="H29" s="434"/>
      <c r="I29" s="434"/>
      <c r="J29" s="434"/>
      <c r="K29" s="434"/>
      <c r="L29" s="434"/>
      <c r="M29" s="434"/>
      <c r="N29" s="434"/>
      <c r="O29" s="434"/>
      <c r="P29" s="434"/>
      <c r="Q29" s="434"/>
      <c r="R29" s="434"/>
      <c r="S29" s="434"/>
      <c r="T29" s="434"/>
      <c r="U29" s="434"/>
    </row>
    <row r="30" spans="1:21" x14ac:dyDescent="0.25">
      <c r="A30" s="434"/>
      <c r="B30" s="434"/>
      <c r="C30" s="434"/>
      <c r="E30" s="434"/>
      <c r="F30" s="434"/>
      <c r="G30" s="434"/>
      <c r="H30" s="434"/>
      <c r="I30" s="434"/>
      <c r="J30" s="434"/>
      <c r="K30" s="434"/>
      <c r="L30" s="434"/>
      <c r="M30" s="434"/>
      <c r="N30" s="434"/>
      <c r="O30" s="434"/>
      <c r="P30" s="434"/>
      <c r="Q30" s="434"/>
      <c r="R30" s="434"/>
      <c r="S30" s="434"/>
      <c r="T30" s="434"/>
      <c r="U30" s="434"/>
    </row>
    <row r="31" spans="1:21" x14ac:dyDescent="0.25">
      <c r="A31" s="434"/>
      <c r="B31" s="434"/>
      <c r="C31" s="434"/>
      <c r="E31" s="434"/>
      <c r="F31" s="434"/>
      <c r="G31" s="434"/>
      <c r="H31" s="434"/>
      <c r="I31" s="434"/>
      <c r="J31" s="434"/>
      <c r="K31" s="434"/>
      <c r="L31" s="434"/>
      <c r="M31" s="434"/>
      <c r="N31" s="434"/>
      <c r="O31" s="434"/>
      <c r="P31" s="434"/>
      <c r="Q31" s="434"/>
      <c r="R31" s="434"/>
      <c r="S31" s="434"/>
      <c r="T31" s="434"/>
      <c r="U31" s="434"/>
    </row>
    <row r="32" spans="1:21" x14ac:dyDescent="0.25">
      <c r="A32" s="434"/>
      <c r="B32" s="434"/>
      <c r="C32" s="434"/>
      <c r="E32" s="434"/>
      <c r="F32" s="434"/>
      <c r="G32" s="434"/>
      <c r="H32" s="434"/>
      <c r="I32" s="434"/>
      <c r="J32" s="434"/>
      <c r="K32" s="434"/>
      <c r="L32" s="434"/>
      <c r="M32" s="434"/>
      <c r="N32" s="434"/>
      <c r="O32" s="434"/>
      <c r="P32" s="434"/>
      <c r="Q32" s="434"/>
      <c r="R32" s="434"/>
      <c r="S32" s="434"/>
      <c r="T32" s="434"/>
      <c r="U32" s="434"/>
    </row>
    <row r="33" spans="9:17" x14ac:dyDescent="0.25">
      <c r="I33" s="434"/>
      <c r="J33" s="434"/>
      <c r="K33" s="434"/>
      <c r="L33" s="434"/>
      <c r="M33" s="434"/>
      <c r="N33" s="434"/>
      <c r="O33" s="434"/>
      <c r="P33" s="434"/>
      <c r="Q33" s="434"/>
    </row>
    <row r="34" spans="9:17" x14ac:dyDescent="0.25">
      <c r="I34" s="434"/>
      <c r="J34" s="434"/>
      <c r="K34" s="434"/>
      <c r="L34" s="434"/>
      <c r="M34" s="434"/>
      <c r="N34" s="434"/>
      <c r="O34" s="434"/>
      <c r="P34" s="434"/>
      <c r="Q34" s="434"/>
    </row>
    <row r="35" spans="9:17" x14ac:dyDescent="0.25">
      <c r="I35" s="434"/>
      <c r="J35" s="434"/>
      <c r="K35" s="434"/>
      <c r="L35" s="434"/>
      <c r="M35" s="434"/>
      <c r="N35" s="434"/>
      <c r="O35" s="434"/>
      <c r="P35" s="434"/>
      <c r="Q35" s="434"/>
    </row>
    <row r="36" spans="9:17" x14ac:dyDescent="0.25">
      <c r="I36" s="434"/>
      <c r="J36" s="434"/>
      <c r="K36" s="434"/>
      <c r="L36" s="434"/>
      <c r="M36" s="434"/>
      <c r="N36" s="434"/>
      <c r="O36" s="434"/>
      <c r="P36" s="434"/>
      <c r="Q36" s="434"/>
    </row>
    <row r="37" spans="9:17" x14ac:dyDescent="0.25">
      <c r="I37" s="434"/>
      <c r="J37" s="434"/>
      <c r="K37" s="434"/>
      <c r="L37" s="434"/>
      <c r="M37" s="434"/>
      <c r="N37" s="434"/>
      <c r="O37" s="434"/>
      <c r="P37" s="434"/>
      <c r="Q37" s="434"/>
    </row>
    <row r="38" spans="9:17" x14ac:dyDescent="0.25">
      <c r="I38" s="434"/>
      <c r="J38" s="434"/>
      <c r="K38" s="434"/>
      <c r="L38" s="434"/>
      <c r="M38" s="434"/>
      <c r="N38" s="434"/>
      <c r="O38" s="434"/>
      <c r="P38" s="434"/>
      <c r="Q38" s="434"/>
    </row>
    <row r="39" spans="9:17" x14ac:dyDescent="0.25">
      <c r="I39" s="434"/>
      <c r="J39" s="434"/>
      <c r="K39" s="434"/>
      <c r="L39" s="434"/>
      <c r="M39" s="434"/>
      <c r="N39" s="434"/>
      <c r="O39" s="434"/>
      <c r="P39" s="434"/>
      <c r="Q39" s="434"/>
    </row>
  </sheetData>
  <mergeCells count="20">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 ref="N5:O5"/>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zoomScaleNormal="100" workbookViewId="0">
      <selection activeCell="H32" sqref="H32"/>
    </sheetView>
  </sheetViews>
  <sheetFormatPr baseColWidth="10" defaultColWidth="11.5703125" defaultRowHeight="15" x14ac:dyDescent="0.25"/>
  <cols>
    <col min="1" max="1" width="2.85546875" style="85" customWidth="1"/>
    <col min="2" max="2" width="35" style="85" customWidth="1"/>
    <col min="3" max="3" width="23.28515625" style="85" customWidth="1"/>
    <col min="4" max="4" width="19.5703125" style="85" customWidth="1"/>
    <col min="5" max="5" width="30.85546875" style="85" customWidth="1"/>
    <col min="6" max="6" width="19.140625" style="85" customWidth="1"/>
    <col min="7" max="7" width="14.28515625" style="85" customWidth="1"/>
    <col min="8" max="8" width="58.5703125" style="85" customWidth="1"/>
    <col min="9" max="9" width="20.7109375" style="186" customWidth="1"/>
    <col min="10" max="10" width="15.85546875" style="85" bestFit="1" customWidth="1"/>
    <col min="11" max="16384" width="11.5703125" style="85"/>
  </cols>
  <sheetData>
    <row r="2" spans="2:11" ht="16.5" thickBot="1" x14ac:dyDescent="0.3">
      <c r="B2" s="435"/>
      <c r="C2" s="435"/>
      <c r="D2" s="435"/>
      <c r="E2" s="435"/>
      <c r="F2" s="435"/>
      <c r="G2" s="435"/>
      <c r="H2" s="595" t="s">
        <v>45</v>
      </c>
      <c r="I2" s="595"/>
      <c r="J2" s="435"/>
      <c r="K2" s="435"/>
    </row>
    <row r="3" spans="2:11" ht="19.5" thickBot="1" x14ac:dyDescent="0.3">
      <c r="B3" s="80" t="s">
        <v>33</v>
      </c>
      <c r="C3" s="80" t="s">
        <v>46</v>
      </c>
      <c r="D3" s="435"/>
      <c r="E3" s="435"/>
      <c r="F3" s="435"/>
      <c r="G3" s="435"/>
      <c r="H3" s="398" t="s">
        <v>47</v>
      </c>
      <c r="I3" s="399" t="s">
        <v>46</v>
      </c>
      <c r="J3" s="435"/>
      <c r="K3" s="435"/>
    </row>
    <row r="4" spans="2:11" ht="18.75" x14ac:dyDescent="0.25">
      <c r="B4" s="81" t="s">
        <v>48</v>
      </c>
      <c r="C4" s="82">
        <f>'1. TALLERES SEMINARIOS'!D5</f>
        <v>0</v>
      </c>
      <c r="D4" s="435"/>
      <c r="E4" s="435"/>
      <c r="F4" s="435"/>
      <c r="G4" s="435"/>
      <c r="H4" s="391" t="s">
        <v>49</v>
      </c>
      <c r="I4" s="394">
        <f>'1. Desarrollo e Innov. Curricu.'!Q28</f>
        <v>0</v>
      </c>
      <c r="J4" s="435"/>
      <c r="K4" s="435"/>
    </row>
    <row r="5" spans="2:11" ht="18.75" x14ac:dyDescent="0.25">
      <c r="B5" s="81" t="s">
        <v>50</v>
      </c>
      <c r="C5" s="82">
        <f>'2. CONTRATACION DE PERSONAL'!D5</f>
        <v>12558580</v>
      </c>
      <c r="D5" s="435"/>
      <c r="E5" s="435"/>
      <c r="F5" s="435"/>
      <c r="G5" s="435"/>
      <c r="H5" s="392" t="s">
        <v>51</v>
      </c>
      <c r="I5" s="395">
        <f>'2. Investigación Científica'!Q47</f>
        <v>0</v>
      </c>
      <c r="J5" s="435"/>
      <c r="K5" s="435"/>
    </row>
    <row r="6" spans="2:11" ht="18.75" x14ac:dyDescent="0.25">
      <c r="B6" s="81" t="s">
        <v>52</v>
      </c>
      <c r="C6" s="82">
        <f>'3. EQUIPO DE OFICINA'!D5</f>
        <v>96000</v>
      </c>
      <c r="D6" s="435"/>
      <c r="E6" s="435"/>
      <c r="F6" s="435"/>
      <c r="G6" s="435"/>
      <c r="H6" s="392" t="s">
        <v>53</v>
      </c>
      <c r="I6" s="395">
        <f>'3. Vinculación Univ. Sociedad'!Q74</f>
        <v>0</v>
      </c>
      <c r="J6" s="435"/>
      <c r="K6" s="435"/>
    </row>
    <row r="7" spans="2:11" ht="19.5" thickBot="1" x14ac:dyDescent="0.3">
      <c r="B7" s="81" t="s">
        <v>54</v>
      </c>
      <c r="C7" s="82">
        <f>'4. EQUIPO TECNOLÓGICOS'!D5</f>
        <v>308250</v>
      </c>
      <c r="D7" s="435"/>
      <c r="E7" s="402" t="s">
        <v>55</v>
      </c>
      <c r="F7" s="411" t="s">
        <v>56</v>
      </c>
      <c r="G7" s="435"/>
      <c r="H7" s="392" t="s">
        <v>57</v>
      </c>
      <c r="I7" s="395">
        <f>'4. Docencia y Profesorado Univ.'!Q21</f>
        <v>0</v>
      </c>
      <c r="J7" s="435"/>
      <c r="K7" s="435"/>
    </row>
    <row r="8" spans="2:11" ht="18.75" x14ac:dyDescent="0.25">
      <c r="B8" s="81" t="s">
        <v>58</v>
      </c>
      <c r="C8" s="82">
        <f>'5. ACTIVIDADES ESPECIALES'!D5</f>
        <v>3927246</v>
      </c>
      <c r="D8" s="435"/>
      <c r="E8" s="407" t="s">
        <v>59</v>
      </c>
      <c r="F8" s="408">
        <f>Presupuesto!D566</f>
        <v>795657106.99000001</v>
      </c>
      <c r="G8" s="435"/>
      <c r="H8" s="392" t="s">
        <v>60</v>
      </c>
      <c r="I8" s="395">
        <f>'5. Estudiantes y Graduados'!Q43</f>
        <v>0</v>
      </c>
      <c r="J8" s="435"/>
      <c r="K8" s="435"/>
    </row>
    <row r="9" spans="2:11" ht="19.5" thickBot="1" x14ac:dyDescent="0.3">
      <c r="B9" s="81" t="s">
        <v>61</v>
      </c>
      <c r="C9" s="82">
        <f>'6. Becas'!D5</f>
        <v>0</v>
      </c>
      <c r="D9" s="435"/>
      <c r="E9" s="409" t="s">
        <v>62</v>
      </c>
      <c r="F9" s="410">
        <f>Presupuesto!E566</f>
        <v>521933514.29999995</v>
      </c>
      <c r="G9" s="435"/>
      <c r="H9" s="392" t="s">
        <v>63</v>
      </c>
      <c r="I9" s="395">
        <f>'6. Gestión del Conocimiento'!Q27</f>
        <v>0</v>
      </c>
      <c r="J9" s="435"/>
      <c r="K9" s="435"/>
    </row>
    <row r="10" spans="2:11" ht="19.5" thickBot="1" x14ac:dyDescent="0.3">
      <c r="B10" s="81" t="s">
        <v>64</v>
      </c>
      <c r="C10" s="82">
        <f>'7. Infraestructura'!D5</f>
        <v>1300796545.2900002</v>
      </c>
      <c r="D10" s="435"/>
      <c r="E10" s="412" t="s">
        <v>65</v>
      </c>
      <c r="F10" s="413">
        <f>Presupuesto!F566</f>
        <v>1317590621.29</v>
      </c>
      <c r="G10" s="108"/>
      <c r="H10" s="392" t="s">
        <v>66</v>
      </c>
      <c r="I10" s="396">
        <f>'7. Lo Esencial de la Reforma U.'!Q34</f>
        <v>0</v>
      </c>
      <c r="J10" s="435"/>
      <c r="K10" s="435"/>
    </row>
    <row r="11" spans="2:11" ht="18.75" x14ac:dyDescent="0.25">
      <c r="B11" s="81" t="s">
        <v>67</v>
      </c>
      <c r="C11" s="82">
        <f>'8. Venta de Servicios'!D5</f>
        <v>0</v>
      </c>
      <c r="D11" s="435"/>
      <c r="E11" s="484" t="s">
        <v>68</v>
      </c>
      <c r="F11" s="414">
        <f>Presupuesto!AR566</f>
        <v>1317686621.29</v>
      </c>
      <c r="G11" s="108"/>
      <c r="H11" s="392" t="s">
        <v>69</v>
      </c>
      <c r="I11" s="396">
        <f>'8. Cultura de Inno. Insti...'!Q21</f>
        <v>0</v>
      </c>
      <c r="J11" s="435"/>
      <c r="K11" s="435"/>
    </row>
    <row r="12" spans="2:11" ht="18.75" x14ac:dyDescent="0.25">
      <c r="B12" s="81"/>
      <c r="C12" s="82"/>
      <c r="D12" s="435"/>
      <c r="E12" s="435"/>
      <c r="F12" s="108"/>
      <c r="G12" s="108"/>
      <c r="H12" s="392" t="s">
        <v>70</v>
      </c>
      <c r="I12" s="396">
        <f>'9. Asegura. de la Calid. y M'!Q36</f>
        <v>0</v>
      </c>
      <c r="J12" s="435"/>
      <c r="K12" s="152"/>
    </row>
    <row r="13" spans="2:11" ht="24" thickBot="1" x14ac:dyDescent="0.3">
      <c r="B13" s="83" t="s">
        <v>71</v>
      </c>
      <c r="C13" s="406">
        <f>SUM(C4:C12)</f>
        <v>1317686621.2900002</v>
      </c>
      <c r="D13" s="435"/>
      <c r="E13" s="435"/>
      <c r="F13" s="108"/>
      <c r="G13" s="108"/>
      <c r="H13" s="393" t="s">
        <v>72</v>
      </c>
      <c r="I13" s="397">
        <f>'10. Posgrado'!Q43</f>
        <v>0</v>
      </c>
      <c r="J13" s="435"/>
      <c r="K13" s="435"/>
    </row>
    <row r="14" spans="2:11" ht="23.25" x14ac:dyDescent="0.25">
      <c r="B14" s="83"/>
      <c r="C14" s="84"/>
      <c r="D14" s="435"/>
      <c r="E14" s="435"/>
      <c r="F14" s="108"/>
      <c r="G14" s="108"/>
      <c r="H14" s="400" t="s">
        <v>71</v>
      </c>
      <c r="I14" s="401">
        <f>SUM(I4:I13)</f>
        <v>0</v>
      </c>
      <c r="J14" s="435"/>
      <c r="K14" s="435"/>
    </row>
    <row r="15" spans="2:11" ht="15.75" x14ac:dyDescent="0.25">
      <c r="B15" s="435"/>
      <c r="C15" s="435"/>
      <c r="D15" s="435"/>
      <c r="E15" s="435"/>
      <c r="F15" s="108"/>
      <c r="G15" s="108"/>
      <c r="H15" s="596"/>
      <c r="I15" s="596"/>
      <c r="J15" s="435"/>
      <c r="K15" s="435"/>
    </row>
    <row r="16" spans="2:11" ht="16.5" thickBot="1" x14ac:dyDescent="0.3">
      <c r="B16" s="435"/>
      <c r="C16" s="435"/>
      <c r="D16" s="435"/>
      <c r="E16" s="435"/>
      <c r="F16" s="108"/>
      <c r="G16" s="108"/>
      <c r="H16" s="597" t="s">
        <v>73</v>
      </c>
      <c r="I16" s="597"/>
      <c r="J16" s="435"/>
      <c r="K16" s="435"/>
    </row>
    <row r="17" spans="2:15" ht="15.75" thickBot="1" x14ac:dyDescent="0.3">
      <c r="B17" s="435"/>
      <c r="C17" s="435"/>
      <c r="D17" s="435"/>
      <c r="E17" s="435"/>
      <c r="F17" s="108"/>
      <c r="G17" s="108"/>
      <c r="H17" s="402" t="s">
        <v>47</v>
      </c>
      <c r="I17" s="403" t="s">
        <v>46</v>
      </c>
      <c r="J17" s="186"/>
      <c r="K17" s="435"/>
      <c r="L17" s="435"/>
      <c r="M17" s="435"/>
      <c r="N17" s="435"/>
      <c r="O17" s="435"/>
    </row>
    <row r="18" spans="2:15" x14ac:dyDescent="0.25">
      <c r="B18" s="435"/>
      <c r="C18" s="435"/>
      <c r="D18" s="435"/>
      <c r="E18" s="435"/>
      <c r="F18" s="435"/>
      <c r="G18" s="435"/>
      <c r="H18" s="449" t="s">
        <v>74</v>
      </c>
      <c r="I18" s="450">
        <f>'11. Gestion Administrativa'!Q39</f>
        <v>1317686621.2900002</v>
      </c>
      <c r="J18" s="186"/>
      <c r="K18" s="435"/>
      <c r="L18" s="435"/>
      <c r="M18" s="435"/>
      <c r="N18" s="435"/>
      <c r="O18" s="435"/>
    </row>
    <row r="19" spans="2:15" x14ac:dyDescent="0.25">
      <c r="B19" s="435"/>
      <c r="C19" s="435"/>
      <c r="D19" s="435"/>
      <c r="E19" s="435"/>
      <c r="F19" s="435"/>
      <c r="G19" s="435"/>
      <c r="H19" s="451" t="s">
        <v>75</v>
      </c>
      <c r="I19" s="452">
        <f>'12. Gestión del Talento Humano'!Q21</f>
        <v>0</v>
      </c>
      <c r="J19" s="186"/>
      <c r="K19" s="435"/>
      <c r="L19" s="435"/>
      <c r="M19" s="435"/>
      <c r="N19" s="435"/>
      <c r="O19" s="435"/>
    </row>
    <row r="20" spans="2:15" x14ac:dyDescent="0.25">
      <c r="B20" s="443" t="s">
        <v>76</v>
      </c>
      <c r="C20" s="444">
        <v>22.584900000000001</v>
      </c>
      <c r="D20" s="443" t="s">
        <v>77</v>
      </c>
      <c r="E20" s="445"/>
      <c r="F20" s="435"/>
      <c r="G20" s="435"/>
      <c r="H20" s="451" t="s">
        <v>78</v>
      </c>
      <c r="I20" s="452">
        <f>'13. Gestión Académica'!Q21</f>
        <v>0</v>
      </c>
      <c r="J20" s="186"/>
      <c r="K20" s="435"/>
      <c r="L20" s="435"/>
      <c r="M20" s="435"/>
      <c r="N20" s="435"/>
      <c r="O20" s="435"/>
    </row>
    <row r="21" spans="2:15" x14ac:dyDescent="0.25">
      <c r="B21" s="435"/>
      <c r="C21" s="435"/>
      <c r="D21" s="435"/>
      <c r="E21" s="435"/>
      <c r="F21" s="435"/>
      <c r="G21" s="435"/>
      <c r="H21" s="451" t="s">
        <v>79</v>
      </c>
      <c r="I21" s="452">
        <f>'14. Internacional... de la E.S.'!Q36</f>
        <v>0</v>
      </c>
      <c r="J21" s="186"/>
      <c r="K21" s="435"/>
      <c r="L21" s="435"/>
      <c r="M21" s="435"/>
      <c r="N21" s="435"/>
      <c r="O21" s="435"/>
    </row>
    <row r="22" spans="2:15" x14ac:dyDescent="0.25">
      <c r="B22" s="435"/>
      <c r="C22" s="435"/>
      <c r="D22" s="435"/>
      <c r="E22" s="435"/>
      <c r="F22" s="435"/>
      <c r="G22" s="435"/>
      <c r="H22" s="453" t="s">
        <v>80</v>
      </c>
      <c r="I22" s="454">
        <f>'15. Gobernabilidad y Proceso...'!Q29</f>
        <v>0</v>
      </c>
      <c r="J22" s="186"/>
      <c r="K22" s="435"/>
      <c r="L22" s="435"/>
      <c r="M22" s="435"/>
      <c r="N22" s="435"/>
      <c r="O22" s="435"/>
    </row>
    <row r="23" spans="2:15" x14ac:dyDescent="0.25">
      <c r="B23" s="435"/>
      <c r="C23" s="435"/>
      <c r="D23" s="435"/>
      <c r="E23" s="435"/>
      <c r="F23" s="435"/>
      <c r="G23" s="435"/>
      <c r="H23" s="455" t="s">
        <v>81</v>
      </c>
      <c r="I23" s="456">
        <f>'16. Desa. del Sistema Educ.Sup.'!Q70</f>
        <v>0</v>
      </c>
      <c r="J23" s="186"/>
      <c r="K23" s="435"/>
      <c r="L23" s="435"/>
      <c r="M23" s="435"/>
      <c r="N23" s="435"/>
      <c r="O23" s="435"/>
    </row>
    <row r="24" spans="2:15" s="435" customFormat="1" ht="15.75" thickBot="1" x14ac:dyDescent="0.3">
      <c r="H24" s="457" t="s">
        <v>82</v>
      </c>
      <c r="I24" s="458">
        <f>'17. Gestión TIC'!Q74</f>
        <v>0</v>
      </c>
      <c r="J24" s="186"/>
    </row>
    <row r="25" spans="2:15" ht="15.75" thickBot="1" x14ac:dyDescent="0.3">
      <c r="B25" s="435"/>
      <c r="C25" s="435"/>
      <c r="D25" s="435"/>
      <c r="E25" s="435"/>
      <c r="F25" s="435"/>
      <c r="G25" s="435"/>
      <c r="H25" s="447" t="s">
        <v>71</v>
      </c>
      <c r="I25" s="448">
        <f>SUM(I18:I24)</f>
        <v>1317686621.2900002</v>
      </c>
      <c r="J25" s="435"/>
      <c r="K25" s="435"/>
      <c r="L25" s="435"/>
      <c r="M25" s="435"/>
      <c r="N25" s="435"/>
      <c r="O25" s="435"/>
    </row>
    <row r="26" spans="2:15" ht="15.75" thickBot="1" x14ac:dyDescent="0.3">
      <c r="B26" s="435"/>
      <c r="C26" s="435"/>
      <c r="D26" s="435"/>
      <c r="E26" s="435"/>
      <c r="F26" s="435"/>
      <c r="G26" s="435"/>
      <c r="H26" s="435"/>
      <c r="J26" s="435"/>
      <c r="K26" s="435"/>
      <c r="L26" s="435"/>
      <c r="M26" s="435"/>
      <c r="N26" s="435"/>
      <c r="O26" s="435"/>
    </row>
    <row r="27" spans="2:15" ht="15.75" thickBot="1" x14ac:dyDescent="0.3">
      <c r="B27" s="435"/>
      <c r="C27" s="435"/>
      <c r="D27" s="435"/>
      <c r="E27" s="435"/>
      <c r="F27" s="435"/>
      <c r="G27" s="435"/>
      <c r="H27" s="404" t="s">
        <v>83</v>
      </c>
      <c r="I27" s="405">
        <f>I14+I25</f>
        <v>1317686621.2900002</v>
      </c>
      <c r="J27" s="435"/>
      <c r="K27" s="435"/>
      <c r="L27" s="435"/>
      <c r="M27" s="435"/>
      <c r="N27" s="435"/>
      <c r="O27" s="435"/>
    </row>
    <row r="28" spans="2:15" x14ac:dyDescent="0.25">
      <c r="B28" s="435"/>
      <c r="C28" s="435"/>
      <c r="D28" s="435"/>
      <c r="E28" s="435"/>
      <c r="F28" s="435"/>
      <c r="G28" s="435"/>
      <c r="H28" s="323"/>
      <c r="I28" s="324"/>
      <c r="J28" s="435"/>
      <c r="K28" s="435"/>
      <c r="L28" s="435"/>
      <c r="M28" s="435"/>
      <c r="N28" s="435"/>
      <c r="O28" s="435"/>
    </row>
    <row r="29" spans="2:15" x14ac:dyDescent="0.25">
      <c r="B29" s="435"/>
      <c r="C29" s="435"/>
      <c r="D29" s="435"/>
      <c r="E29" s="435"/>
      <c r="F29" s="435"/>
      <c r="G29" s="435"/>
      <c r="H29" s="323"/>
      <c r="I29" s="324"/>
      <c r="J29" s="435"/>
      <c r="K29" s="435"/>
      <c r="L29" s="435"/>
      <c r="M29" s="435"/>
      <c r="N29" s="435"/>
      <c r="O29" s="435"/>
    </row>
    <row r="30" spans="2:15" x14ac:dyDescent="0.25">
      <c r="B30" s="435"/>
      <c r="C30" s="435"/>
      <c r="D30" s="435"/>
      <c r="E30" s="435"/>
      <c r="F30" s="435"/>
      <c r="G30" s="435"/>
      <c r="H30" s="186"/>
      <c r="J30" s="435"/>
      <c r="K30" s="435"/>
      <c r="L30" s="435"/>
      <c r="M30" s="435"/>
      <c r="N30" s="435"/>
      <c r="O30" s="435"/>
    </row>
    <row r="31" spans="2:15" x14ac:dyDescent="0.25">
      <c r="B31" s="435" t="s">
        <v>84</v>
      </c>
      <c r="C31" s="435" t="s">
        <v>85</v>
      </c>
      <c r="D31" s="435" t="s">
        <v>86</v>
      </c>
      <c r="E31" s="435" t="s">
        <v>87</v>
      </c>
      <c r="F31" s="435" t="s">
        <v>88</v>
      </c>
      <c r="G31" s="435" t="s">
        <v>89</v>
      </c>
      <c r="H31" s="435" t="s">
        <v>90</v>
      </c>
      <c r="I31" s="186" t="s">
        <v>91</v>
      </c>
      <c r="J31" s="435" t="s">
        <v>92</v>
      </c>
      <c r="K31" s="435" t="s">
        <v>93</v>
      </c>
      <c r="L31" s="435" t="s">
        <v>94</v>
      </c>
      <c r="M31" s="435" t="s">
        <v>95</v>
      </c>
      <c r="N31" s="435" t="s">
        <v>96</v>
      </c>
      <c r="O31" s="435" t="s">
        <v>97</v>
      </c>
    </row>
    <row r="33" spans="2:8" x14ac:dyDescent="0.25">
      <c r="B33" s="435"/>
      <c r="C33" s="435"/>
      <c r="D33" s="435"/>
      <c r="E33" s="435"/>
      <c r="F33" s="435"/>
      <c r="G33" s="435"/>
      <c r="H33" s="152"/>
    </row>
    <row r="35" spans="2:8" ht="18.75" x14ac:dyDescent="0.25">
      <c r="B35" s="81"/>
      <c r="C35" s="82"/>
      <c r="D35" s="435"/>
      <c r="E35" s="435"/>
      <c r="F35" s="435"/>
      <c r="G35" s="435"/>
      <c r="H35" s="435"/>
    </row>
    <row r="36" spans="2:8" ht="18.75" x14ac:dyDescent="0.25">
      <c r="B36" s="81"/>
      <c r="C36" s="82"/>
      <c r="D36" s="435"/>
      <c r="E36" s="435"/>
      <c r="F36" s="435"/>
      <c r="G36" s="435"/>
      <c r="H36" s="435"/>
    </row>
    <row r="37" spans="2:8" x14ac:dyDescent="0.25">
      <c r="B37" s="187" t="s">
        <v>98</v>
      </c>
      <c r="C37" s="435"/>
      <c r="D37" s="435"/>
      <c r="E37" s="435"/>
      <c r="F37" s="435"/>
      <c r="G37" s="435"/>
      <c r="H37" s="435"/>
    </row>
    <row r="39" spans="2:8" ht="18.75" x14ac:dyDescent="0.25">
      <c r="B39" s="80" t="s">
        <v>33</v>
      </c>
      <c r="C39" s="80" t="s">
        <v>99</v>
      </c>
      <c r="D39" s="80" t="s">
        <v>100</v>
      </c>
      <c r="E39" s="435"/>
      <c r="F39" s="435"/>
      <c r="G39" s="435"/>
      <c r="H39" s="435"/>
    </row>
    <row r="40" spans="2:8" ht="18.75" x14ac:dyDescent="0.25">
      <c r="B40" s="435" t="s">
        <v>84</v>
      </c>
      <c r="C40" s="162">
        <f>SUMIF('2. CONTRATACION DE PERSONAL'!C:C,'Cuadro Resumen'!$B$40:$B$56,'2. CONTRATACION DE PERSONAL'!D:D)</f>
        <v>0</v>
      </c>
      <c r="D40" s="485">
        <f>SUMIF('2. CONTRATACION DE PERSONAL'!$C:$C,'Cuadro Resumen'!$B$40:$B$56,'2. CONTRATACION DE PERSONAL'!$G:$G)</f>
        <v>0</v>
      </c>
      <c r="E40" s="435"/>
      <c r="F40" s="435"/>
      <c r="G40" s="435"/>
      <c r="H40" s="435"/>
    </row>
    <row r="41" spans="2:8" ht="18.75" x14ac:dyDescent="0.25">
      <c r="B41" s="435" t="s">
        <v>85</v>
      </c>
      <c r="C41" s="162">
        <f>SUMIF('2. CONTRATACION DE PERSONAL'!C:C,'Cuadro Resumen'!$B$40:$B$56,'2. CONTRATACION DE PERSONAL'!D:D)</f>
        <v>0</v>
      </c>
      <c r="D41" s="485">
        <f>SUMIF('2. CONTRATACION DE PERSONAL'!$C:$C,'Cuadro Resumen'!$B$40:$B$56,'2. CONTRATACION DE PERSONAL'!$G:$G)</f>
        <v>0</v>
      </c>
      <c r="E41" s="435"/>
      <c r="F41" s="435"/>
      <c r="G41" s="435"/>
      <c r="H41" s="435"/>
    </row>
    <row r="42" spans="2:8" ht="18.75" x14ac:dyDescent="0.25">
      <c r="B42" s="435" t="s">
        <v>86</v>
      </c>
      <c r="C42" s="162">
        <f>SUMIF('2. CONTRATACION DE PERSONAL'!C:C,'Cuadro Resumen'!$B$40:$B$56,'2. CONTRATACION DE PERSONAL'!D:D)</f>
        <v>0</v>
      </c>
      <c r="D42" s="485">
        <f>SUMIF('2. CONTRATACION DE PERSONAL'!$C:$C,'Cuadro Resumen'!$B$40:$B$56,'2. CONTRATACION DE PERSONAL'!$G:$G)</f>
        <v>0</v>
      </c>
      <c r="E42" s="435"/>
      <c r="F42" s="435"/>
      <c r="G42" s="435"/>
      <c r="H42" s="435"/>
    </row>
    <row r="43" spans="2:8" ht="18.75" x14ac:dyDescent="0.25">
      <c r="B43" s="435" t="s">
        <v>87</v>
      </c>
      <c r="C43" s="162">
        <f>SUMIF('2. CONTRATACION DE PERSONAL'!C:C,'Cuadro Resumen'!$B$40:$B$56,'2. CONTRATACION DE PERSONAL'!D:D)</f>
        <v>0</v>
      </c>
      <c r="D43" s="485">
        <f>SUMIF('2. CONTRATACION DE PERSONAL'!$C:$C,'Cuadro Resumen'!$B$40:$B$56,'2. CONTRATACION DE PERSONAL'!$G:$G)</f>
        <v>0</v>
      </c>
      <c r="E43" s="435"/>
      <c r="F43" s="435"/>
      <c r="G43" s="435"/>
      <c r="H43" s="435"/>
    </row>
    <row r="44" spans="2:8" ht="18.75" x14ac:dyDescent="0.25">
      <c r="B44" s="435" t="s">
        <v>88</v>
      </c>
      <c r="C44" s="162">
        <f>SUMIF('2. CONTRATACION DE PERSONAL'!C:C,'Cuadro Resumen'!$B$40:$B$56,'2. CONTRATACION DE PERSONAL'!D:D)</f>
        <v>0</v>
      </c>
      <c r="D44" s="485">
        <f>SUMIF('2. CONTRATACION DE PERSONAL'!$C:$C,'Cuadro Resumen'!$B$40:$B$56,'2. CONTRATACION DE PERSONAL'!$G:$G)</f>
        <v>0</v>
      </c>
      <c r="E44" s="435"/>
      <c r="F44" s="435"/>
      <c r="G44" s="435"/>
      <c r="H44" s="435"/>
    </row>
    <row r="45" spans="2:8" ht="18.75" x14ac:dyDescent="0.25">
      <c r="B45" s="435" t="s">
        <v>89</v>
      </c>
      <c r="C45" s="162">
        <f>SUMIF('2. CONTRATACION DE PERSONAL'!C:C,'Cuadro Resumen'!$B$40:$B$56,'2. CONTRATACION DE PERSONAL'!D:D)</f>
        <v>0</v>
      </c>
      <c r="D45" s="485">
        <f>SUMIF('2. CONTRATACION DE PERSONAL'!$C:$C,'Cuadro Resumen'!$B$40:$B$56,'2. CONTRATACION DE PERSONAL'!$G:$G)</f>
        <v>0</v>
      </c>
      <c r="E45" s="435"/>
      <c r="F45" s="435"/>
      <c r="G45" s="435"/>
      <c r="H45" s="435"/>
    </row>
    <row r="46" spans="2:8" ht="18.75" x14ac:dyDescent="0.25">
      <c r="B46" s="435" t="s">
        <v>90</v>
      </c>
      <c r="C46" s="162">
        <f>SUMIF('2. CONTRATACION DE PERSONAL'!C:C,'Cuadro Resumen'!$B$40:$B$56,'2. CONTRATACION DE PERSONAL'!D:D)</f>
        <v>0</v>
      </c>
      <c r="D46" s="485">
        <f>SUMIF('2. CONTRATACION DE PERSONAL'!$C:$C,'Cuadro Resumen'!$B$40:$B$56,'2. CONTRATACION DE PERSONAL'!$G:$G)</f>
        <v>0</v>
      </c>
      <c r="E46" s="435"/>
      <c r="F46" s="435"/>
      <c r="G46" s="435"/>
      <c r="H46" s="435"/>
    </row>
    <row r="47" spans="2:8" ht="18.75" x14ac:dyDescent="0.25">
      <c r="B47" s="435" t="s">
        <v>91</v>
      </c>
      <c r="C47" s="162">
        <f>SUMIF('2. CONTRATACION DE PERSONAL'!C:C,'Cuadro Resumen'!$B$40:$B$56,'2. CONTRATACION DE PERSONAL'!D:D)</f>
        <v>0</v>
      </c>
      <c r="D47" s="485">
        <f>SUMIF('2. CONTRATACION DE PERSONAL'!$C:$C,'Cuadro Resumen'!$B$40:$B$56,'2. CONTRATACION DE PERSONAL'!$G:$G)</f>
        <v>0</v>
      </c>
      <c r="E47" s="435"/>
      <c r="F47" s="435"/>
      <c r="G47" s="435"/>
      <c r="H47" s="435"/>
    </row>
    <row r="48" spans="2:8" ht="18.75" x14ac:dyDescent="0.25">
      <c r="B48" s="435" t="s">
        <v>92</v>
      </c>
      <c r="C48" s="162">
        <f>SUMIF('2. CONTRATACION DE PERSONAL'!C:C,'Cuadro Resumen'!$B$40:$B$56,'2. CONTRATACION DE PERSONAL'!D:D)</f>
        <v>0</v>
      </c>
      <c r="D48" s="485">
        <f>SUMIF('2. CONTRATACION DE PERSONAL'!$C:$C,'Cuadro Resumen'!$B$40:$B$56,'2. CONTRATACION DE PERSONAL'!$G:$G)</f>
        <v>0</v>
      </c>
      <c r="E48" s="435"/>
      <c r="F48" s="435"/>
      <c r="G48" s="435"/>
      <c r="H48" s="435"/>
    </row>
    <row r="49" spans="2:4" ht="18.75" x14ac:dyDescent="0.25">
      <c r="B49" s="435" t="s">
        <v>93</v>
      </c>
      <c r="C49" s="162">
        <f>SUMIF('2. CONTRATACION DE PERSONAL'!C:C,'Cuadro Resumen'!$B$40:$B$56,'2. CONTRATACION DE PERSONAL'!D:D)</f>
        <v>0</v>
      </c>
      <c r="D49" s="485">
        <f>SUMIF('2. CONTRATACION DE PERSONAL'!$C:$C,'Cuadro Resumen'!$B$40:$B$56,'2. CONTRATACION DE PERSONAL'!$G:$G)</f>
        <v>0</v>
      </c>
    </row>
    <row r="50" spans="2:4" ht="18.75" x14ac:dyDescent="0.25">
      <c r="B50" s="435" t="s">
        <v>94</v>
      </c>
      <c r="C50" s="162">
        <f>SUMIF('2. CONTRATACION DE PERSONAL'!C:C,'Cuadro Resumen'!$B$40:$B$56,'2. CONTRATACION DE PERSONAL'!D:D)</f>
        <v>0</v>
      </c>
      <c r="D50" s="485">
        <f>SUMIF('2. CONTRATACION DE PERSONAL'!$C:$C,'Cuadro Resumen'!$B$40:$B$56,'2. CONTRATACION DE PERSONAL'!$G:$G)</f>
        <v>0</v>
      </c>
    </row>
    <row r="51" spans="2:4" ht="18.75" x14ac:dyDescent="0.25">
      <c r="B51" s="435" t="s">
        <v>95</v>
      </c>
      <c r="C51" s="162">
        <f>SUMIF('2. CONTRATACION DE PERSONAL'!C:C,'Cuadro Resumen'!$B$40:$B$56,'2. CONTRATACION DE PERSONAL'!D:D)</f>
        <v>0</v>
      </c>
      <c r="D51" s="485">
        <f>SUMIF('2. CONTRATACION DE PERSONAL'!$C:$C,'Cuadro Resumen'!$B$40:$B$56,'2. CONTRATACION DE PERSONAL'!$G:$G)</f>
        <v>0</v>
      </c>
    </row>
    <row r="52" spans="2:4" ht="18.75" x14ac:dyDescent="0.25">
      <c r="B52" s="435" t="s">
        <v>96</v>
      </c>
      <c r="C52" s="162">
        <f>SUMIF('2. CONTRATACION DE PERSONAL'!C:C,'Cuadro Resumen'!$B$40:$B$56,'2. CONTRATACION DE PERSONAL'!D:D)</f>
        <v>0</v>
      </c>
      <c r="D52" s="485">
        <f>SUMIF('2. CONTRATACION DE PERSONAL'!$C:$C,'Cuadro Resumen'!$B$40:$B$56,'2. CONTRATACION DE PERSONAL'!$G:$G)</f>
        <v>0</v>
      </c>
    </row>
    <row r="53" spans="2:4" ht="18.75" x14ac:dyDescent="0.25">
      <c r="B53" s="435" t="s">
        <v>97</v>
      </c>
      <c r="C53" s="162">
        <f>SUMIF('2. CONTRATACION DE PERSONAL'!C:C,'Cuadro Resumen'!$B$40:$B$56,'2. CONTRATACION DE PERSONAL'!D:D)</f>
        <v>0</v>
      </c>
      <c r="D53" s="485">
        <f>SUMIF('2. CONTRATACION DE PERSONAL'!$C:$C,'Cuadro Resumen'!$B$40:$B$56,'2. CONTRATACION DE PERSONAL'!$G:$G)</f>
        <v>0</v>
      </c>
    </row>
    <row r="54" spans="2:4" ht="18.75" x14ac:dyDescent="0.25">
      <c r="B54" s="81" t="s">
        <v>101</v>
      </c>
      <c r="C54" s="162">
        <f>SUMIF('2. CONTRATACION DE PERSONAL'!C:C,'Cuadro Resumen'!$B$40:$B$56,'2. CONTRATACION DE PERSONAL'!D:D)</f>
        <v>38</v>
      </c>
      <c r="D54" s="485">
        <f>SUMIF('2. CONTRATACION DE PERSONAL'!$C:$C,'Cuadro Resumen'!$B$40:$B$56,'2. CONTRATACION DE PERSONAL'!$G:$G)</f>
        <v>10904640</v>
      </c>
    </row>
    <row r="55" spans="2:4" ht="18.75" x14ac:dyDescent="0.25">
      <c r="B55" s="81" t="s">
        <v>102</v>
      </c>
      <c r="C55" s="162">
        <f>SUMIF('2. CONTRATACION DE PERSONAL'!C:C,'Cuadro Resumen'!$B$40:$B$56,'2. CONTRATACION DE PERSONAL'!D:D)</f>
        <v>0</v>
      </c>
      <c r="D55" s="485">
        <f>SUMIF('2. CONTRATACION DE PERSONAL'!$C:$C,'Cuadro Resumen'!$B$40:$B$56,'2. CONTRATACION DE PERSONAL'!$G:$G)</f>
        <v>0</v>
      </c>
    </row>
    <row r="56" spans="2:4" ht="18.75" x14ac:dyDescent="0.25">
      <c r="B56" s="81" t="s">
        <v>103</v>
      </c>
      <c r="C56" s="162">
        <f>SUMIF('2. CONTRATACION DE PERSONAL'!C:C,'Cuadro Resumen'!$B$40:$B$56,'2. CONTRATACION DE PERSONAL'!D:D)</f>
        <v>0</v>
      </c>
      <c r="D56" s="485">
        <f>SUMIF('2. CONTRATACION DE PERSONAL'!$C:$C,'Cuadro Resumen'!$B$40:$B$56,'2. CONTRATACION DE PERSONAL'!$G:$G)</f>
        <v>0</v>
      </c>
    </row>
    <row r="57" spans="2:4" ht="23.25" x14ac:dyDescent="0.25">
      <c r="B57" s="83" t="s">
        <v>71</v>
      </c>
      <c r="C57" s="163">
        <f>SUBTOTAL(109,C40:C56)</f>
        <v>38</v>
      </c>
      <c r="D57" s="485">
        <f>SUM(D40:D56)</f>
        <v>10904640</v>
      </c>
    </row>
    <row r="66" spans="2:4" x14ac:dyDescent="0.25">
      <c r="B66" s="187" t="s">
        <v>104</v>
      </c>
      <c r="C66" s="435"/>
      <c r="D66" s="435"/>
    </row>
    <row r="68" spans="2:4" ht="18.75" x14ac:dyDescent="0.25">
      <c r="B68" s="80" t="s">
        <v>33</v>
      </c>
      <c r="C68" s="80" t="s">
        <v>99</v>
      </c>
      <c r="D68" s="80" t="s">
        <v>100</v>
      </c>
    </row>
    <row r="69" spans="2:4" ht="18.75" x14ac:dyDescent="0.25">
      <c r="B69" s="81" t="s">
        <v>105</v>
      </c>
      <c r="C69" s="82">
        <f>SUMIF('3. EQUIPO DE OFICINA'!C:C,'Cuadro Resumen'!$B$69:$B$78,'3. EQUIPO DE OFICINA'!D:D)</f>
        <v>0</v>
      </c>
      <c r="D69" s="82">
        <f>SUMIF('3. EQUIPO DE OFICINA'!$C:$C,'Cuadro Resumen'!$B$69:$B$78,'3. EQUIPO DE OFICINA'!$F:$F)</f>
        <v>0</v>
      </c>
    </row>
    <row r="70" spans="2:4" ht="18.75" x14ac:dyDescent="0.25">
      <c r="B70" s="81" t="s">
        <v>106</v>
      </c>
      <c r="C70" s="82">
        <f>SUMIF('3. EQUIPO DE OFICINA'!C:C,'Cuadro Resumen'!$B$69:$B$78,'3. EQUIPO DE OFICINA'!D:D)</f>
        <v>0</v>
      </c>
      <c r="D70" s="82">
        <f>SUMIF('3. EQUIPO DE OFICINA'!$C:$C,'Cuadro Resumen'!$B$69:$B$78,'3. EQUIPO DE OFICINA'!$F:$F)</f>
        <v>0</v>
      </c>
    </row>
    <row r="71" spans="2:4" ht="18.75" x14ac:dyDescent="0.25">
      <c r="B71" s="81" t="s">
        <v>107</v>
      </c>
      <c r="C71" s="82">
        <f>SUMIF('3. EQUIPO DE OFICINA'!C:C,'Cuadro Resumen'!$B$69:$B$78,'3. EQUIPO DE OFICINA'!D:D)</f>
        <v>0</v>
      </c>
      <c r="D71" s="82">
        <f>SUMIF('3. EQUIPO DE OFICINA'!$C:$C,'Cuadro Resumen'!$B$69:$B$78,'3. EQUIPO DE OFICINA'!$F:$F)</f>
        <v>0</v>
      </c>
    </row>
    <row r="72" spans="2:4" ht="18.75" x14ac:dyDescent="0.25">
      <c r="B72" s="81" t="s">
        <v>108</v>
      </c>
      <c r="C72" s="82">
        <f>SUMIF('3. EQUIPO DE OFICINA'!C:C,'Cuadro Resumen'!$B$69:$B$78,'3. EQUIPO DE OFICINA'!D:D)</f>
        <v>0</v>
      </c>
      <c r="D72" s="82">
        <f>SUMIF('3. EQUIPO DE OFICINA'!$C:$C,'Cuadro Resumen'!$B$69:$B$78,'3. EQUIPO DE OFICINA'!$F:$F)</f>
        <v>0</v>
      </c>
    </row>
    <row r="73" spans="2:4" ht="18.75" x14ac:dyDescent="0.25">
      <c r="B73" s="81" t="s">
        <v>109</v>
      </c>
      <c r="C73" s="82">
        <f>SUMIF('3. EQUIPO DE OFICINA'!C:C,'Cuadro Resumen'!$B$69:$B$78,'3. EQUIPO DE OFICINA'!D:D)</f>
        <v>0</v>
      </c>
      <c r="D73" s="82">
        <f>SUMIF('3. EQUIPO DE OFICINA'!$C:$C,'Cuadro Resumen'!$B$69:$B$78,'3. EQUIPO DE OFICINA'!$F:$F)</f>
        <v>0</v>
      </c>
    </row>
    <row r="74" spans="2:4" ht="18.75" x14ac:dyDescent="0.25">
      <c r="B74" s="81" t="s">
        <v>110</v>
      </c>
      <c r="C74" s="82">
        <f>SUMIF('3. EQUIPO DE OFICINA'!C:C,'Cuadro Resumen'!$B$69:$B$78,'3. EQUIPO DE OFICINA'!D:D)</f>
        <v>0</v>
      </c>
      <c r="D74" s="82">
        <f>SUMIF('3. EQUIPO DE OFICINA'!$C:$C,'Cuadro Resumen'!$B$69:$B$78,'3. EQUIPO DE OFICINA'!$F:$F)</f>
        <v>0</v>
      </c>
    </row>
    <row r="75" spans="2:4" ht="18.75" x14ac:dyDescent="0.25">
      <c r="B75" s="81" t="s">
        <v>111</v>
      </c>
      <c r="C75" s="82">
        <f>SUMIF('3. EQUIPO DE OFICINA'!C:C,'Cuadro Resumen'!$B$69:$B$78,'3. EQUIPO DE OFICINA'!D:D)</f>
        <v>12</v>
      </c>
      <c r="D75" s="82">
        <f>SUMIF('3. EQUIPO DE OFICINA'!$C:$C,'Cuadro Resumen'!$B$69:$B$78,'3. EQUIPO DE OFICINA'!$F:$F)</f>
        <v>96000</v>
      </c>
    </row>
    <row r="76" spans="2:4" ht="18.75" x14ac:dyDescent="0.25">
      <c r="B76" s="81" t="s">
        <v>112</v>
      </c>
      <c r="C76" s="82">
        <f>SUMIF('3. EQUIPO DE OFICINA'!C:C,'Cuadro Resumen'!$B$69:$B$78,'3. EQUIPO DE OFICINA'!D:D)</f>
        <v>0</v>
      </c>
      <c r="D76" s="82">
        <f>SUMIF('3. EQUIPO DE OFICINA'!$C:$C,'Cuadro Resumen'!$B$69:$B$78,'3. EQUIPO DE OFICINA'!$F:$F)</f>
        <v>0</v>
      </c>
    </row>
    <row r="77" spans="2:4" ht="18.75" x14ac:dyDescent="0.25">
      <c r="B77" s="81" t="s">
        <v>113</v>
      </c>
      <c r="C77" s="82">
        <f>SUMIF('3. EQUIPO DE OFICINA'!C:C,'Cuadro Resumen'!$B$69:$B$78,'3. EQUIPO DE OFICINA'!D:D)</f>
        <v>0</v>
      </c>
      <c r="D77" s="82">
        <f>SUMIF('3. EQUIPO DE OFICINA'!$C:$C,'Cuadro Resumen'!$B$69:$B$78,'3. EQUIPO DE OFICINA'!$F:$F)</f>
        <v>0</v>
      </c>
    </row>
    <row r="78" spans="2:4" ht="18.75" x14ac:dyDescent="0.25">
      <c r="B78" s="81" t="s">
        <v>114</v>
      </c>
      <c r="C78" s="82">
        <f>SUMIF('3. EQUIPO DE OFICINA'!C:C,'Cuadro Resumen'!$B$69:$B$78,'3. EQUIPO DE OFICINA'!D:D)</f>
        <v>0</v>
      </c>
      <c r="D78" s="82">
        <f>SUMIF('3. EQUIPO DE OFICINA'!$C:$C,'Cuadro Resumen'!$B$69:$B$78,'3. EQUIPO DE OFICINA'!$F:$F)</f>
        <v>0</v>
      </c>
    </row>
    <row r="79" spans="2:4" ht="18.75" x14ac:dyDescent="0.25">
      <c r="B79" s="81"/>
      <c r="C79" s="82">
        <f>SUMIF('3. EQUIPO DE OFICINA'!C:C,'Cuadro Resumen'!$B$69:$B$78,'3. EQUIPO DE OFICINA'!D:D)</f>
        <v>0</v>
      </c>
      <c r="D79" s="82">
        <f>SUMIF('3. EQUIPO DE OFICINA'!$C:$C,'Cuadro Resumen'!$B$69:$B$78,'3. EQUIPO DE OFICINA'!$F:$F)</f>
        <v>0</v>
      </c>
    </row>
    <row r="80" spans="2:4" ht="23.25" x14ac:dyDescent="0.25">
      <c r="B80" s="83" t="s">
        <v>71</v>
      </c>
      <c r="C80" s="84">
        <f>SUM(C69:C79)</f>
        <v>12</v>
      </c>
      <c r="D80" s="486">
        <f>SUM(D69:D79)</f>
        <v>96000</v>
      </c>
    </row>
    <row r="83" spans="2:4" x14ac:dyDescent="0.25">
      <c r="B83" s="187" t="s">
        <v>115</v>
      </c>
      <c r="C83" s="435"/>
      <c r="D83" s="435"/>
    </row>
    <row r="85" spans="2:4" ht="18.75" x14ac:dyDescent="0.25">
      <c r="B85" s="80" t="s">
        <v>116</v>
      </c>
      <c r="C85" s="80" t="s">
        <v>99</v>
      </c>
      <c r="D85" s="80" t="s">
        <v>100</v>
      </c>
    </row>
    <row r="86" spans="2:4" ht="37.5" x14ac:dyDescent="0.25">
      <c r="B86" s="289" t="s">
        <v>117</v>
      </c>
      <c r="C86" s="82">
        <f>SUMIF('4. EQUIPO TECNOLÓGICOS'!C:C,'Cuadro Resumen'!$B$86:$B$102,'4. EQUIPO TECNOLÓGICOS'!D:D)</f>
        <v>0</v>
      </c>
      <c r="D86" s="82">
        <f>SUMIF('4. EQUIPO TECNOLÓGICOS'!$C:$C,'Cuadro Resumen'!$B$86:$B$102,'4. EQUIPO TECNOLÓGICOS'!F:F)</f>
        <v>0</v>
      </c>
    </row>
    <row r="87" spans="2:4" ht="18.75" x14ac:dyDescent="0.25">
      <c r="B87" s="289" t="s">
        <v>118</v>
      </c>
      <c r="C87" s="82">
        <f>SUMIF('4. EQUIPO TECNOLÓGICOS'!C:C,'Cuadro Resumen'!$B$86:$B$102,'4. EQUIPO TECNOLÓGICOS'!D:D)</f>
        <v>0</v>
      </c>
      <c r="D87" s="82">
        <f>SUMIF('4. EQUIPO TECNOLÓGICOS'!$C:$C,'Cuadro Resumen'!$B$86:$B$102,'4. EQUIPO TECNOLÓGICOS'!F:F)</f>
        <v>0</v>
      </c>
    </row>
    <row r="88" spans="2:4" ht="37.5" x14ac:dyDescent="0.25">
      <c r="B88" s="289" t="s">
        <v>119</v>
      </c>
      <c r="C88" s="82">
        <f>SUMIF('4. EQUIPO TECNOLÓGICOS'!C:C,'Cuadro Resumen'!$B$86:$B$102,'4. EQUIPO TECNOLÓGICOS'!D:D)</f>
        <v>0</v>
      </c>
      <c r="D88" s="82">
        <f>SUMIF('4. EQUIPO TECNOLÓGICOS'!$C:$C,'Cuadro Resumen'!$B$86:$B$102,'4. EQUIPO TECNOLÓGICOS'!F:F)</f>
        <v>0</v>
      </c>
    </row>
    <row r="89" spans="2:4" ht="37.5" x14ac:dyDescent="0.25">
      <c r="B89" s="289" t="s">
        <v>120</v>
      </c>
      <c r="C89" s="82">
        <f>SUMIF('4. EQUIPO TECNOLÓGICOS'!C:C,'Cuadro Resumen'!$B$86:$B$102,'4. EQUIPO TECNOLÓGICOS'!D:D)</f>
        <v>15</v>
      </c>
      <c r="D89" s="82">
        <f>SUMIF('4. EQUIPO TECNOLÓGICOS'!$C:$C,'Cuadro Resumen'!$B$86:$B$102,'4. EQUIPO TECNOLÓGICOS'!F:F)</f>
        <v>270000</v>
      </c>
    </row>
    <row r="90" spans="2:4" ht="18.75" x14ac:dyDescent="0.25">
      <c r="B90" s="81" t="s">
        <v>121</v>
      </c>
      <c r="C90" s="82">
        <f>SUMIF('4. EQUIPO TECNOLÓGICOS'!C:C,'Cuadro Resumen'!$B$86:$B$102,'4. EQUIPO TECNOLÓGICOS'!D:D)</f>
        <v>0</v>
      </c>
      <c r="D90" s="82">
        <f>SUMIF('4. EQUIPO TECNOLÓGICOS'!$C:$C,'Cuadro Resumen'!$B$86:$B$102,'4. EQUIPO TECNOLÓGICOS'!F:F)</f>
        <v>0</v>
      </c>
    </row>
    <row r="91" spans="2:4" ht="18.75" x14ac:dyDescent="0.25">
      <c r="B91" s="81" t="s">
        <v>122</v>
      </c>
      <c r="C91" s="82">
        <f>SUMIF('4. EQUIPO TECNOLÓGICOS'!C:C,'Cuadro Resumen'!$B$86:$B$102,'4. EQUIPO TECNOLÓGICOS'!D:D)</f>
        <v>0</v>
      </c>
      <c r="D91" s="82">
        <f>SUMIF('4. EQUIPO TECNOLÓGICOS'!$C:$C,'Cuadro Resumen'!$B$86:$B$102,'4. EQUIPO TECNOLÓGICOS'!F:F)</f>
        <v>0</v>
      </c>
    </row>
    <row r="92" spans="2:4" ht="18.75" x14ac:dyDescent="0.25">
      <c r="B92" s="81" t="s">
        <v>123</v>
      </c>
      <c r="C92" s="82">
        <f>SUMIF('4. EQUIPO TECNOLÓGICOS'!C:C,'Cuadro Resumen'!$B$86:$B$102,'4. EQUIPO TECNOLÓGICOS'!D:D)</f>
        <v>0</v>
      </c>
      <c r="D92" s="82">
        <f>SUMIF('4. EQUIPO TECNOLÓGICOS'!$C:$C,'Cuadro Resumen'!$B$86:$B$102,'4. EQUIPO TECNOLÓGICOS'!F:F)</f>
        <v>0</v>
      </c>
    </row>
    <row r="93" spans="2:4" ht="18.75" x14ac:dyDescent="0.25">
      <c r="B93" s="81" t="s">
        <v>124</v>
      </c>
      <c r="C93" s="82">
        <f>SUMIF('4. EQUIPO TECNOLÓGICOS'!C:C,'Cuadro Resumen'!$B$86:$B$102,'4. EQUIPO TECNOLÓGICOS'!D:D)</f>
        <v>0</v>
      </c>
      <c r="D93" s="82">
        <f>SUMIF('4. EQUIPO TECNOLÓGICOS'!$C:$C,'Cuadro Resumen'!$B$86:$B$102,'4. EQUIPO TECNOLÓGICOS'!F:F)</f>
        <v>0</v>
      </c>
    </row>
    <row r="94" spans="2:4" ht="18.75" x14ac:dyDescent="0.25">
      <c r="B94" s="81" t="s">
        <v>125</v>
      </c>
      <c r="C94" s="82">
        <f>SUMIF('4. EQUIPO TECNOLÓGICOS'!C:C,'Cuadro Resumen'!$B$86:$B$102,'4. EQUIPO TECNOLÓGICOS'!D:D)</f>
        <v>0</v>
      </c>
      <c r="D94" s="82">
        <f>SUMIF('4. EQUIPO TECNOLÓGICOS'!$C:$C,'Cuadro Resumen'!$B$86:$B$102,'4. EQUIPO TECNOLÓGICOS'!F:F)</f>
        <v>0</v>
      </c>
    </row>
    <row r="95" spans="2:4" ht="18.75" x14ac:dyDescent="0.25">
      <c r="B95" s="81" t="s">
        <v>126</v>
      </c>
      <c r="C95" s="82">
        <f>SUMIF('4. EQUIPO TECNOLÓGICOS'!C:C,'Cuadro Resumen'!$B$86:$B$102,'4. EQUIPO TECNOLÓGICOS'!D:D)</f>
        <v>0</v>
      </c>
      <c r="D95" s="82">
        <f>SUMIF('4. EQUIPO TECNOLÓGICOS'!$C:$C,'Cuadro Resumen'!$B$86:$B$102,'4. EQUIPO TECNOLÓGICOS'!F:F)</f>
        <v>0</v>
      </c>
    </row>
    <row r="96" spans="2:4" ht="18.75" x14ac:dyDescent="0.25">
      <c r="B96" s="81" t="s">
        <v>127</v>
      </c>
      <c r="C96" s="82">
        <f>SUMIF('4. EQUIPO TECNOLÓGICOS'!C:C,'Cuadro Resumen'!$B$86:$B$102,'4. EQUIPO TECNOLÓGICOS'!D:D)</f>
        <v>0</v>
      </c>
      <c r="D96" s="82">
        <f>SUMIF('4. EQUIPO TECNOLÓGICOS'!$C:$C,'Cuadro Resumen'!$B$86:$B$102,'4. EQUIPO TECNOLÓGICOS'!F:F)</f>
        <v>0</v>
      </c>
    </row>
    <row r="97" spans="2:4" ht="18.75" x14ac:dyDescent="0.25">
      <c r="B97" s="81" t="s">
        <v>128</v>
      </c>
      <c r="C97" s="82">
        <f>SUMIF('4. EQUIPO TECNOLÓGICOS'!C:C,'Cuadro Resumen'!$B$86:$B$102,'4. EQUIPO TECNOLÓGICOS'!D:D)</f>
        <v>0</v>
      </c>
      <c r="D97" s="82">
        <f>SUMIF('4. EQUIPO TECNOLÓGICOS'!$C:$C,'Cuadro Resumen'!$B$86:$B$102,'4. EQUIPO TECNOLÓGICOS'!F:F)</f>
        <v>0</v>
      </c>
    </row>
    <row r="98" spans="2:4" ht="18.75" x14ac:dyDescent="0.25">
      <c r="B98" s="81" t="s">
        <v>129</v>
      </c>
      <c r="C98" s="82">
        <f>SUMIF('4. EQUIPO TECNOLÓGICOS'!C:C,'Cuadro Resumen'!$B$86:$B$102,'4. EQUIPO TECNOLÓGICOS'!D:D)</f>
        <v>0</v>
      </c>
      <c r="D98" s="82">
        <f>SUMIF('4. EQUIPO TECNOLÓGICOS'!$C:$C,'Cuadro Resumen'!$B$86:$B$102,'4. EQUIPO TECNOLÓGICOS'!F:F)</f>
        <v>0</v>
      </c>
    </row>
    <row r="99" spans="2:4" ht="18.75" x14ac:dyDescent="0.25">
      <c r="B99" s="81" t="s">
        <v>130</v>
      </c>
      <c r="C99" s="82">
        <f>SUMIF('4. EQUIPO TECNOLÓGICOS'!C:C,'Cuadro Resumen'!$B$86:$B$102,'4. EQUIPO TECNOLÓGICOS'!D:D)</f>
        <v>15</v>
      </c>
      <c r="D99" s="82">
        <f>SUMIF('4. EQUIPO TECNOLÓGICOS'!$C:$C,'Cuadro Resumen'!$B$86:$B$102,'4. EQUIPO TECNOLÓGICOS'!F:F)</f>
        <v>27000</v>
      </c>
    </row>
    <row r="100" spans="2:4" ht="18.75" x14ac:dyDescent="0.25">
      <c r="B100" s="81" t="s">
        <v>131</v>
      </c>
      <c r="C100" s="82">
        <f>SUMIF('4. EQUIPO TECNOLÓGICOS'!C:C,'Cuadro Resumen'!$B$86:$B$102,'4. EQUIPO TECNOLÓGICOS'!D:D)</f>
        <v>0</v>
      </c>
      <c r="D100" s="82">
        <f>SUMIF('4. EQUIPO TECNOLÓGICOS'!$C:$C,'Cuadro Resumen'!$B$86:$B$102,'4. EQUIPO TECNOLÓGICOS'!F:F)</f>
        <v>0</v>
      </c>
    </row>
    <row r="101" spans="2:4" ht="18.75" x14ac:dyDescent="0.25">
      <c r="B101" s="81" t="s">
        <v>132</v>
      </c>
      <c r="C101" s="82">
        <f>SUMIF('4. EQUIPO TECNOLÓGICOS'!C:C,'Cuadro Resumen'!$B$86:$B$102,'4. EQUIPO TECNOLÓGICOS'!D:D)</f>
        <v>15</v>
      </c>
      <c r="D101" s="82">
        <f>SUMIF('4. EQUIPO TECNOLÓGICOS'!$C:$C,'Cuadro Resumen'!$B$86:$B$102,'4. EQUIPO TECNOLÓGICOS'!F:F)</f>
        <v>11250</v>
      </c>
    </row>
    <row r="102" spans="2:4" ht="18.75" x14ac:dyDescent="0.25">
      <c r="B102" s="81" t="s">
        <v>133</v>
      </c>
      <c r="C102" s="82">
        <f>SUMIF('4. EQUIPO TECNOLÓGICOS'!C:C,'Cuadro Resumen'!$B$86:$B$102,'4. EQUIPO TECNOLÓGICOS'!D:D)</f>
        <v>0</v>
      </c>
      <c r="D102" s="82">
        <f>SUMIF('4. EQUIPO TECNOLÓGICOS'!$C:$C,'Cuadro Resumen'!$B$86:$B$102,'4. EQUIPO TECNOLÓGICOS'!F:F)</f>
        <v>0</v>
      </c>
    </row>
    <row r="103" spans="2:4" ht="23.25" x14ac:dyDescent="0.25">
      <c r="B103" s="83" t="s">
        <v>71</v>
      </c>
      <c r="C103" s="84">
        <f>SUM(C86:C102)</f>
        <v>45</v>
      </c>
      <c r="D103" s="84">
        <f>SUM(D86:D102)</f>
        <v>308250</v>
      </c>
    </row>
    <row r="107" spans="2:4" x14ac:dyDescent="0.25">
      <c r="B107" s="187" t="s">
        <v>134</v>
      </c>
      <c r="C107" s="435"/>
      <c r="D107" s="435"/>
    </row>
    <row r="128" spans="2:2" x14ac:dyDescent="0.25">
      <c r="B128" s="187" t="s">
        <v>135</v>
      </c>
    </row>
    <row r="129" spans="2:4" x14ac:dyDescent="0.25">
      <c r="B129" s="435" t="s">
        <v>136</v>
      </c>
      <c r="C129" s="435" t="s">
        <v>99</v>
      </c>
      <c r="D129" s="435" t="s">
        <v>100</v>
      </c>
    </row>
    <row r="130" spans="2:4" x14ac:dyDescent="0.25">
      <c r="B130" s="435" t="s">
        <v>137</v>
      </c>
      <c r="C130" s="435"/>
      <c r="D130" s="435"/>
    </row>
    <row r="131" spans="2:4" x14ac:dyDescent="0.25">
      <c r="B131" s="435" t="s">
        <v>138</v>
      </c>
      <c r="C131" s="435"/>
      <c r="D131" s="435"/>
    </row>
    <row r="132" spans="2:4" x14ac:dyDescent="0.25">
      <c r="B132" s="435" t="s">
        <v>139</v>
      </c>
      <c r="C132" s="435"/>
      <c r="D132" s="435"/>
    </row>
    <row r="145" spans="2:2" x14ac:dyDescent="0.25">
      <c r="B145" s="187" t="s">
        <v>140</v>
      </c>
    </row>
    <row r="196" spans="2:9" s="118" customFormat="1" x14ac:dyDescent="0.25">
      <c r="B196" s="436"/>
      <c r="C196" s="436"/>
      <c r="D196" s="436"/>
      <c r="E196" s="436"/>
      <c r="F196" s="436"/>
      <c r="G196" s="436"/>
      <c r="H196" s="436"/>
      <c r="I196" s="423"/>
    </row>
    <row r="198" spans="2:9" hidden="1" x14ac:dyDescent="0.25">
      <c r="B198" s="598" t="s">
        <v>141</v>
      </c>
      <c r="C198" s="598"/>
      <c r="D198" s="598"/>
      <c r="E198" s="598"/>
      <c r="F198" s="598"/>
      <c r="G198" s="435"/>
      <c r="H198" s="435"/>
    </row>
    <row r="199" spans="2:9" hidden="1" x14ac:dyDescent="0.25">
      <c r="B199" s="490" t="s">
        <v>142</v>
      </c>
      <c r="C199" s="424" t="s">
        <v>143</v>
      </c>
      <c r="D199" s="424" t="s">
        <v>143</v>
      </c>
      <c r="E199" s="424" t="s">
        <v>144</v>
      </c>
      <c r="F199" s="424" t="s">
        <v>144</v>
      </c>
      <c r="G199" s="435"/>
      <c r="H199" s="435"/>
    </row>
    <row r="200" spans="2:9" hidden="1" x14ac:dyDescent="0.25">
      <c r="B200" s="435"/>
      <c r="C200" s="435" t="s">
        <v>145</v>
      </c>
      <c r="D200" s="435" t="s">
        <v>146</v>
      </c>
      <c r="E200" s="435" t="s">
        <v>145</v>
      </c>
      <c r="F200" s="435" t="s">
        <v>146</v>
      </c>
      <c r="G200" s="435"/>
      <c r="H200" s="435"/>
    </row>
    <row r="201" spans="2:9" hidden="1" x14ac:dyDescent="0.25">
      <c r="B201" s="490" t="s">
        <v>28</v>
      </c>
      <c r="C201" s="434">
        <v>255</v>
      </c>
      <c r="D201" s="434">
        <v>235</v>
      </c>
      <c r="E201" s="434">
        <v>300</v>
      </c>
      <c r="F201" s="434">
        <v>280</v>
      </c>
      <c r="G201" s="435"/>
      <c r="H201" s="435"/>
    </row>
    <row r="202" spans="2:9" hidden="1" x14ac:dyDescent="0.25">
      <c r="B202" s="490" t="s">
        <v>29</v>
      </c>
      <c r="C202" s="434">
        <v>225</v>
      </c>
      <c r="D202" s="434">
        <v>205</v>
      </c>
      <c r="E202" s="434">
        <v>270</v>
      </c>
      <c r="F202" s="434">
        <v>250</v>
      </c>
      <c r="G202" s="435"/>
      <c r="H202" s="435"/>
    </row>
    <row r="203" spans="2:9" hidden="1" x14ac:dyDescent="0.25">
      <c r="B203" s="490" t="s">
        <v>30</v>
      </c>
      <c r="C203" s="434">
        <v>195</v>
      </c>
      <c r="D203" s="434">
        <v>180</v>
      </c>
      <c r="E203" s="434">
        <v>240</v>
      </c>
      <c r="F203" s="434">
        <v>220</v>
      </c>
      <c r="G203" s="435"/>
      <c r="H203" s="435"/>
    </row>
    <row r="204" spans="2:9" hidden="1" x14ac:dyDescent="0.25">
      <c r="B204" s="490" t="s">
        <v>31</v>
      </c>
      <c r="C204" s="434">
        <v>165</v>
      </c>
      <c r="D204" s="434">
        <v>150</v>
      </c>
      <c r="E204" s="434">
        <v>210</v>
      </c>
      <c r="F204" s="434">
        <v>195</v>
      </c>
      <c r="G204" s="435"/>
      <c r="H204" s="435"/>
    </row>
    <row r="205" spans="2:9" hidden="1" x14ac:dyDescent="0.25">
      <c r="B205" s="490" t="s">
        <v>147</v>
      </c>
      <c r="C205" s="434">
        <v>145</v>
      </c>
      <c r="D205" s="434">
        <v>135</v>
      </c>
      <c r="E205" s="434">
        <v>185</v>
      </c>
      <c r="F205" s="434">
        <v>170</v>
      </c>
      <c r="G205" s="435"/>
      <c r="H205" s="435"/>
    </row>
    <row r="206" spans="2:9" hidden="1" x14ac:dyDescent="0.25">
      <c r="B206" s="435"/>
      <c r="C206" s="435"/>
      <c r="D206" s="435"/>
      <c r="E206" s="435"/>
      <c r="F206" s="435"/>
      <c r="G206" s="435"/>
      <c r="H206" s="435"/>
    </row>
    <row r="207" spans="2:9" hidden="1" x14ac:dyDescent="0.25">
      <c r="B207" s="599" t="s">
        <v>76</v>
      </c>
      <c r="C207" s="599"/>
      <c r="D207" s="599"/>
      <c r="E207" s="446">
        <f>C20</f>
        <v>22.584900000000001</v>
      </c>
      <c r="F207" s="446" t="str">
        <f>D20</f>
        <v>Lunes, 08 de febrero del 2016 Fuente el BCH</v>
      </c>
      <c r="G207" s="435"/>
      <c r="H207" s="435"/>
    </row>
    <row r="208" spans="2:9" hidden="1" x14ac:dyDescent="0.25">
      <c r="B208" s="435"/>
      <c r="C208" s="435"/>
      <c r="D208" s="435"/>
      <c r="E208" s="435"/>
      <c r="F208" s="435"/>
      <c r="G208" s="435"/>
      <c r="H208" s="435"/>
    </row>
    <row r="209" spans="2:9" hidden="1" x14ac:dyDescent="0.25">
      <c r="B209" s="435"/>
      <c r="C209" s="435"/>
      <c r="D209" s="435"/>
      <c r="E209" s="435"/>
      <c r="F209" s="435"/>
      <c r="G209" s="435"/>
      <c r="H209" s="435"/>
    </row>
    <row r="210" spans="2:9" hidden="1" x14ac:dyDescent="0.25">
      <c r="B210" s="598" t="s">
        <v>141</v>
      </c>
      <c r="C210" s="598"/>
      <c r="D210" s="598"/>
      <c r="E210" s="598"/>
      <c r="F210" s="598"/>
      <c r="G210" s="435"/>
      <c r="H210" s="435"/>
    </row>
    <row r="211" spans="2:9" hidden="1" x14ac:dyDescent="0.25">
      <c r="B211" s="490" t="s">
        <v>142</v>
      </c>
      <c r="C211" s="424" t="s">
        <v>143</v>
      </c>
      <c r="D211" s="424" t="s">
        <v>143</v>
      </c>
      <c r="E211" s="424" t="s">
        <v>144</v>
      </c>
      <c r="F211" s="424" t="s">
        <v>144</v>
      </c>
      <c r="G211" s="435"/>
      <c r="H211" s="435"/>
    </row>
    <row r="212" spans="2:9" hidden="1" x14ac:dyDescent="0.25">
      <c r="B212" s="435"/>
      <c r="C212" s="435" t="s">
        <v>145</v>
      </c>
      <c r="D212" s="435" t="s">
        <v>146</v>
      </c>
      <c r="E212" s="435" t="s">
        <v>145</v>
      </c>
      <c r="F212" s="435" t="s">
        <v>146</v>
      </c>
      <c r="G212" s="435"/>
      <c r="H212" s="435"/>
    </row>
    <row r="213" spans="2:9" hidden="1" x14ac:dyDescent="0.25">
      <c r="B213" s="490" t="s">
        <v>28</v>
      </c>
      <c r="C213" s="425">
        <f>+C201*E207</f>
        <v>5759.1495000000004</v>
      </c>
      <c r="D213" s="425">
        <f>+D201*E207</f>
        <v>5307.4515000000001</v>
      </c>
      <c r="E213" s="425">
        <f>+E201*E207</f>
        <v>6775.47</v>
      </c>
      <c r="F213" s="425">
        <f>+F201*E207</f>
        <v>6323.7719999999999</v>
      </c>
      <c r="G213" s="435"/>
      <c r="H213" s="435"/>
    </row>
    <row r="214" spans="2:9" hidden="1" x14ac:dyDescent="0.25">
      <c r="B214" s="490" t="s">
        <v>29</v>
      </c>
      <c r="C214" s="425">
        <f>+C202*E207</f>
        <v>5081.6025</v>
      </c>
      <c r="D214" s="425">
        <f>+D202*E207</f>
        <v>4629.9045000000006</v>
      </c>
      <c r="E214" s="425">
        <f>+E202*E207</f>
        <v>6097.9230000000007</v>
      </c>
      <c r="F214" s="425">
        <f>+F202*E207</f>
        <v>5646.2250000000004</v>
      </c>
      <c r="G214" s="435"/>
      <c r="H214" s="435"/>
    </row>
    <row r="215" spans="2:9" hidden="1" x14ac:dyDescent="0.25">
      <c r="B215" s="490" t="s">
        <v>30</v>
      </c>
      <c r="C215" s="425">
        <f>+C203*E207</f>
        <v>4404.0555000000004</v>
      </c>
      <c r="D215" s="425">
        <f>+D203*E207</f>
        <v>4065.2820000000002</v>
      </c>
      <c r="E215" s="425">
        <f>+E203*E207</f>
        <v>5420.3760000000002</v>
      </c>
      <c r="F215" s="425">
        <f>+F203*E207</f>
        <v>4968.6779999999999</v>
      </c>
      <c r="G215" s="435"/>
      <c r="H215" s="435"/>
    </row>
    <row r="216" spans="2:9" hidden="1" x14ac:dyDescent="0.25">
      <c r="B216" s="490" t="s">
        <v>31</v>
      </c>
      <c r="C216" s="425">
        <f>+C204*E207</f>
        <v>3726.5085000000004</v>
      </c>
      <c r="D216" s="425">
        <f>+D204*E207</f>
        <v>3387.7350000000001</v>
      </c>
      <c r="E216" s="425">
        <f>+E204*E207</f>
        <v>4742.8290000000006</v>
      </c>
      <c r="F216" s="425">
        <f>+F204*E207</f>
        <v>4404.0555000000004</v>
      </c>
      <c r="G216" s="435"/>
      <c r="H216" s="435"/>
    </row>
    <row r="217" spans="2:9" hidden="1" x14ac:dyDescent="0.25">
      <c r="B217" s="490" t="s">
        <v>147</v>
      </c>
      <c r="C217" s="425">
        <f>+C205*E207</f>
        <v>3274.8105</v>
      </c>
      <c r="D217" s="425">
        <f>+D205*E207</f>
        <v>3048.9615000000003</v>
      </c>
      <c r="E217" s="425">
        <f>+E205*E207</f>
        <v>4178.2065000000002</v>
      </c>
      <c r="F217" s="425">
        <f>+F205*E207</f>
        <v>3839.433</v>
      </c>
      <c r="G217" s="435"/>
      <c r="H217" s="435"/>
    </row>
    <row r="218" spans="2:9" hidden="1" x14ac:dyDescent="0.25">
      <c r="B218" s="435"/>
      <c r="C218" s="435"/>
      <c r="D218" s="435"/>
      <c r="E218" s="435"/>
      <c r="F218" s="435"/>
      <c r="G218" s="435"/>
      <c r="H218" s="435"/>
    </row>
    <row r="220" spans="2:9" s="118" customFormat="1" x14ac:dyDescent="0.25">
      <c r="B220" s="436"/>
      <c r="C220" s="436"/>
      <c r="D220" s="436"/>
      <c r="E220" s="436"/>
      <c r="F220" s="436"/>
      <c r="G220" s="436"/>
      <c r="H220" s="436"/>
      <c r="I220" s="423"/>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ColWidth="11.42578125" defaultRowHeight="15" x14ac:dyDescent="0.25"/>
  <cols>
    <col min="1" max="2" width="21.7109375" customWidth="1"/>
    <col min="3" max="3" width="27.42578125" customWidth="1"/>
    <col min="4" max="4" width="27.42578125" style="434" customWidth="1"/>
    <col min="5" max="7" width="27.42578125" customWidth="1"/>
    <col min="8" max="8" width="15.28515625" customWidth="1"/>
    <col min="9" max="9" width="13.7109375" style="222" bestFit="1" customWidth="1"/>
    <col min="10" max="10" width="15.28515625" customWidth="1"/>
    <col min="11" max="11" width="18.85546875" style="222" customWidth="1"/>
    <col min="13" max="13" width="13.7109375" style="222" bestFit="1" customWidth="1"/>
    <col min="15" max="15" width="13.7109375" style="222" bestFit="1" customWidth="1"/>
    <col min="16" max="16" width="15.28515625" customWidth="1"/>
    <col min="17" max="17" width="18.28515625" style="222" customWidth="1"/>
    <col min="18" max="20" width="14.140625" customWidth="1"/>
    <col min="21" max="21" width="17" customWidth="1"/>
  </cols>
  <sheetData>
    <row r="1" spans="1:23" ht="18.75" x14ac:dyDescent="0.25">
      <c r="A1" s="434"/>
      <c r="B1" s="267"/>
      <c r="C1" s="267"/>
      <c r="D1" s="267"/>
      <c r="E1" s="267"/>
      <c r="F1" s="267"/>
      <c r="G1" s="267"/>
      <c r="H1" s="267" t="s">
        <v>1616</v>
      </c>
      <c r="J1" s="434"/>
      <c r="K1" s="267"/>
      <c r="L1" s="267"/>
      <c r="M1" s="267"/>
      <c r="N1" s="267"/>
      <c r="O1" s="267"/>
      <c r="P1" s="479" t="s">
        <v>1617</v>
      </c>
      <c r="Q1" s="479" t="s">
        <v>1618</v>
      </c>
      <c r="R1" s="479" t="s">
        <v>1619</v>
      </c>
      <c r="S1" s="479" t="s">
        <v>1620</v>
      </c>
      <c r="T1" s="479" t="s">
        <v>1621</v>
      </c>
      <c r="U1" s="479" t="s">
        <v>1622</v>
      </c>
      <c r="V1" s="479" t="s">
        <v>1623</v>
      </c>
      <c r="W1" s="479" t="s">
        <v>1624</v>
      </c>
    </row>
    <row r="2" spans="1:23" ht="18.75" x14ac:dyDescent="0.25">
      <c r="A2" s="253" t="s">
        <v>1541</v>
      </c>
      <c r="B2" s="267"/>
      <c r="C2" s="267"/>
      <c r="D2" s="267"/>
      <c r="E2" s="267"/>
      <c r="F2" s="267"/>
      <c r="G2" s="267"/>
      <c r="H2" s="267"/>
      <c r="J2" s="434"/>
      <c r="K2" s="267"/>
      <c r="L2" s="267"/>
      <c r="M2" s="267"/>
      <c r="N2" s="267"/>
      <c r="O2" s="267"/>
      <c r="P2" s="267"/>
      <c r="Q2" s="267"/>
      <c r="R2" s="267"/>
      <c r="S2" s="267"/>
      <c r="T2" s="267"/>
      <c r="U2" s="267"/>
      <c r="V2" s="434"/>
      <c r="W2" s="434"/>
    </row>
    <row r="3" spans="1:23" x14ac:dyDescent="0.25">
      <c r="A3" s="644" t="s">
        <v>1625</v>
      </c>
      <c r="B3" s="644"/>
      <c r="C3" s="644"/>
      <c r="D3" s="644"/>
      <c r="E3" s="644"/>
      <c r="F3" s="644"/>
      <c r="G3" s="644"/>
      <c r="H3" s="644"/>
      <c r="I3" s="644"/>
      <c r="J3" s="644"/>
      <c r="K3" s="644"/>
      <c r="L3" s="644"/>
      <c r="M3" s="644"/>
      <c r="N3" s="644"/>
      <c r="O3" s="644"/>
      <c r="P3" s="644"/>
      <c r="Q3" s="644"/>
      <c r="R3" s="644"/>
      <c r="S3" s="644"/>
      <c r="T3" s="644"/>
      <c r="U3" s="644"/>
      <c r="V3" s="434"/>
      <c r="W3" s="434"/>
    </row>
    <row r="4" spans="1:23" s="346" customFormat="1" x14ac:dyDescent="0.25">
      <c r="A4" s="354" t="s">
        <v>1626</v>
      </c>
      <c r="B4" s="493"/>
      <c r="C4" s="493"/>
      <c r="D4" s="493"/>
      <c r="E4" s="493"/>
      <c r="F4" s="493"/>
      <c r="G4" s="493"/>
      <c r="H4" s="493"/>
      <c r="I4" s="493"/>
      <c r="J4" s="493"/>
      <c r="K4" s="493"/>
      <c r="L4" s="493"/>
      <c r="M4" s="493"/>
      <c r="N4" s="493"/>
      <c r="O4" s="493"/>
      <c r="P4" s="493"/>
      <c r="Q4" s="493"/>
      <c r="R4" s="493"/>
      <c r="S4" s="493"/>
      <c r="T4" s="493"/>
      <c r="U4" s="493"/>
      <c r="V4" s="434"/>
      <c r="W4" s="434"/>
    </row>
    <row r="5" spans="1:23" x14ac:dyDescent="0.25">
      <c r="A5" s="298" t="s">
        <v>1627</v>
      </c>
      <c r="B5" s="253"/>
      <c r="C5" s="253"/>
      <c r="D5" s="253"/>
      <c r="E5" s="253"/>
      <c r="F5" s="253"/>
      <c r="G5" s="253"/>
      <c r="H5" s="253"/>
      <c r="I5" s="253"/>
      <c r="J5" s="253"/>
      <c r="K5" s="253"/>
      <c r="L5" s="253"/>
      <c r="M5" s="253"/>
      <c r="N5" s="253"/>
      <c r="O5" s="253"/>
      <c r="P5" s="253"/>
      <c r="Q5" s="253"/>
      <c r="R5" s="253"/>
      <c r="S5" s="253"/>
      <c r="T5" s="253"/>
      <c r="U5" s="253"/>
      <c r="V5" s="434"/>
      <c r="W5" s="434"/>
    </row>
    <row r="6" spans="1:23" ht="15" customHeight="1" x14ac:dyDescent="0.25">
      <c r="A6" s="603" t="s">
        <v>1447</v>
      </c>
      <c r="B6" s="605" t="s">
        <v>1448</v>
      </c>
      <c r="C6" s="615" t="s">
        <v>1449</v>
      </c>
      <c r="D6" s="615" t="s">
        <v>1450</v>
      </c>
      <c r="E6" s="615" t="s">
        <v>1451</v>
      </c>
      <c r="F6" s="615" t="s">
        <v>1309</v>
      </c>
      <c r="G6" s="615" t="s">
        <v>1452</v>
      </c>
      <c r="H6" s="618" t="s">
        <v>1453</v>
      </c>
      <c r="I6" s="620"/>
      <c r="J6" s="620"/>
      <c r="K6" s="620"/>
      <c r="L6" s="620"/>
      <c r="M6" s="620"/>
      <c r="N6" s="620"/>
      <c r="O6" s="619"/>
      <c r="P6" s="624" t="s">
        <v>1454</v>
      </c>
      <c r="Q6" s="625"/>
      <c r="R6" s="605" t="s">
        <v>1455</v>
      </c>
      <c r="S6" s="605" t="s">
        <v>1456</v>
      </c>
      <c r="T6" s="605" t="s">
        <v>1457</v>
      </c>
      <c r="U6" s="621" t="s">
        <v>1458</v>
      </c>
      <c r="V6" s="434"/>
      <c r="W6" s="434"/>
    </row>
    <row r="7" spans="1:23" ht="15" customHeight="1" x14ac:dyDescent="0.25">
      <c r="A7" s="603"/>
      <c r="B7" s="603"/>
      <c r="C7" s="616"/>
      <c r="D7" s="616"/>
      <c r="E7" s="616"/>
      <c r="F7" s="616"/>
      <c r="G7" s="616"/>
      <c r="H7" s="618" t="s">
        <v>1459</v>
      </c>
      <c r="I7" s="619"/>
      <c r="J7" s="618" t="s">
        <v>1460</v>
      </c>
      <c r="K7" s="619"/>
      <c r="L7" s="618" t="s">
        <v>1461</v>
      </c>
      <c r="M7" s="619"/>
      <c r="N7" s="618" t="s">
        <v>1462</v>
      </c>
      <c r="O7" s="619"/>
      <c r="P7" s="626"/>
      <c r="Q7" s="627"/>
      <c r="R7" s="603"/>
      <c r="S7" s="603"/>
      <c r="T7" s="603"/>
      <c r="U7" s="622"/>
      <c r="V7" s="434"/>
      <c r="W7" s="434"/>
    </row>
    <row r="8" spans="1:23" ht="25.5" x14ac:dyDescent="0.25">
      <c r="A8" s="604"/>
      <c r="B8" s="604"/>
      <c r="C8" s="617"/>
      <c r="D8" s="617"/>
      <c r="E8" s="617"/>
      <c r="F8" s="617"/>
      <c r="G8" s="617"/>
      <c r="H8" s="415" t="s">
        <v>1463</v>
      </c>
      <c r="I8" s="415" t="s">
        <v>35</v>
      </c>
      <c r="J8" s="415" t="s">
        <v>1463</v>
      </c>
      <c r="K8" s="415" t="s">
        <v>35</v>
      </c>
      <c r="L8" s="415" t="s">
        <v>1463</v>
      </c>
      <c r="M8" s="415" t="s">
        <v>35</v>
      </c>
      <c r="N8" s="415" t="s">
        <v>1463</v>
      </c>
      <c r="O8" s="415" t="s">
        <v>35</v>
      </c>
      <c r="P8" s="415" t="s">
        <v>1463</v>
      </c>
      <c r="Q8" s="415" t="s">
        <v>35</v>
      </c>
      <c r="R8" s="604"/>
      <c r="S8" s="604"/>
      <c r="T8" s="604"/>
      <c r="U8" s="623"/>
      <c r="V8" s="434"/>
      <c r="W8" s="434"/>
    </row>
    <row r="9" spans="1:23" s="346" customFormat="1" ht="15.75" x14ac:dyDescent="0.25">
      <c r="A9" s="416"/>
      <c r="B9" s="417"/>
      <c r="C9" s="418"/>
      <c r="D9" s="418"/>
      <c r="E9" s="418"/>
      <c r="F9" s="419"/>
      <c r="G9" s="418"/>
      <c r="H9" s="420"/>
      <c r="I9" s="420"/>
      <c r="J9" s="420"/>
      <c r="K9" s="420"/>
      <c r="L9" s="420"/>
      <c r="M9" s="420"/>
      <c r="N9" s="420"/>
      <c r="O9" s="420"/>
      <c r="P9" s="420"/>
      <c r="Q9" s="420"/>
      <c r="R9" s="421"/>
      <c r="S9" s="421"/>
      <c r="T9" s="421"/>
      <c r="U9" s="422"/>
      <c r="V9" s="434"/>
      <c r="W9" s="434"/>
    </row>
    <row r="10" spans="1:23" ht="15.75" x14ac:dyDescent="0.25">
      <c r="A10" s="645" t="s">
        <v>1625</v>
      </c>
      <c r="B10" s="645" t="s">
        <v>1628</v>
      </c>
      <c r="C10" s="494"/>
      <c r="D10" s="494"/>
      <c r="E10" s="494"/>
      <c r="F10" s="494"/>
      <c r="G10" s="264"/>
      <c r="H10" s="264"/>
      <c r="I10" s="340"/>
      <c r="J10" s="264"/>
      <c r="K10" s="340"/>
      <c r="L10" s="264"/>
      <c r="M10" s="340"/>
      <c r="N10" s="264"/>
      <c r="O10" s="340"/>
      <c r="P10" s="377">
        <f>H10+J10+L10+N10</f>
        <v>0</v>
      </c>
      <c r="Q10" s="378">
        <f>I10+K10+M10+O10</f>
        <v>0</v>
      </c>
      <c r="R10" s="264"/>
      <c r="S10" s="264"/>
      <c r="T10" s="264"/>
      <c r="U10" s="264"/>
      <c r="V10" s="434"/>
      <c r="W10" s="434"/>
    </row>
    <row r="11" spans="1:23" ht="15.75" x14ac:dyDescent="0.25">
      <c r="A11" s="646"/>
      <c r="B11" s="646"/>
      <c r="C11" s="494"/>
      <c r="D11" s="494"/>
      <c r="E11" s="494"/>
      <c r="F11" s="494"/>
      <c r="G11" s="264"/>
      <c r="H11" s="264"/>
      <c r="I11" s="340"/>
      <c r="J11" s="264"/>
      <c r="K11" s="340"/>
      <c r="L11" s="264"/>
      <c r="M11" s="340"/>
      <c r="N11" s="264"/>
      <c r="O11" s="340"/>
      <c r="P11" s="377">
        <f t="shared" ref="P11:P35" si="0">H11+J11+L11+N11</f>
        <v>0</v>
      </c>
      <c r="Q11" s="378">
        <f t="shared" ref="Q11:Q35" si="1">I11+K11+M11+O11</f>
        <v>0</v>
      </c>
      <c r="R11" s="264"/>
      <c r="S11" s="264"/>
      <c r="T11" s="264"/>
      <c r="U11" s="264"/>
      <c r="V11" s="434"/>
      <c r="W11" s="434"/>
    </row>
    <row r="12" spans="1:23" ht="15.75" x14ac:dyDescent="0.25">
      <c r="A12" s="646"/>
      <c r="B12" s="646"/>
      <c r="C12" s="494"/>
      <c r="D12" s="494"/>
      <c r="E12" s="494"/>
      <c r="F12" s="494"/>
      <c r="G12" s="264"/>
      <c r="H12" s="264"/>
      <c r="I12" s="340"/>
      <c r="J12" s="264"/>
      <c r="K12" s="340"/>
      <c r="L12" s="264"/>
      <c r="M12" s="340"/>
      <c r="N12" s="264"/>
      <c r="O12" s="340"/>
      <c r="P12" s="377">
        <f t="shared" si="0"/>
        <v>0</v>
      </c>
      <c r="Q12" s="378">
        <f t="shared" si="1"/>
        <v>0</v>
      </c>
      <c r="R12" s="264"/>
      <c r="S12" s="264"/>
      <c r="T12" s="264"/>
      <c r="U12" s="264"/>
      <c r="V12" s="434"/>
      <c r="W12" s="434"/>
    </row>
    <row r="13" spans="1:23" ht="15.75" x14ac:dyDescent="0.25">
      <c r="A13" s="646"/>
      <c r="B13" s="646"/>
      <c r="C13" s="494"/>
      <c r="D13" s="494"/>
      <c r="E13" s="494"/>
      <c r="F13" s="494"/>
      <c r="G13" s="264"/>
      <c r="H13" s="264"/>
      <c r="I13" s="340"/>
      <c r="J13" s="264"/>
      <c r="K13" s="340"/>
      <c r="L13" s="264"/>
      <c r="M13" s="340"/>
      <c r="N13" s="264"/>
      <c r="O13" s="340"/>
      <c r="P13" s="377">
        <f t="shared" si="0"/>
        <v>0</v>
      </c>
      <c r="Q13" s="378">
        <f t="shared" si="1"/>
        <v>0</v>
      </c>
      <c r="R13" s="264"/>
      <c r="S13" s="264"/>
      <c r="T13" s="264"/>
      <c r="U13" s="264"/>
      <c r="V13" s="434"/>
      <c r="W13" s="434"/>
    </row>
    <row r="14" spans="1:23" ht="15.75" x14ac:dyDescent="0.25">
      <c r="A14" s="646"/>
      <c r="B14" s="646"/>
      <c r="C14" s="494"/>
      <c r="D14" s="494"/>
      <c r="E14" s="494"/>
      <c r="F14" s="494"/>
      <c r="G14" s="264"/>
      <c r="H14" s="264"/>
      <c r="I14" s="340"/>
      <c r="J14" s="264"/>
      <c r="K14" s="340"/>
      <c r="L14" s="264"/>
      <c r="M14" s="340"/>
      <c r="N14" s="264"/>
      <c r="O14" s="340"/>
      <c r="P14" s="377">
        <f t="shared" si="0"/>
        <v>0</v>
      </c>
      <c r="Q14" s="378">
        <f t="shared" si="1"/>
        <v>0</v>
      </c>
      <c r="R14" s="264"/>
      <c r="S14" s="264"/>
      <c r="T14" s="264"/>
      <c r="U14" s="264"/>
      <c r="V14" s="434"/>
      <c r="W14" s="434"/>
    </row>
    <row r="15" spans="1:23" ht="15.75" x14ac:dyDescent="0.25">
      <c r="A15" s="647"/>
      <c r="B15" s="647"/>
      <c r="C15" s="494"/>
      <c r="D15" s="494"/>
      <c r="E15" s="494"/>
      <c r="F15" s="494"/>
      <c r="G15" s="264"/>
      <c r="H15" s="264"/>
      <c r="I15" s="340"/>
      <c r="J15" s="264"/>
      <c r="K15" s="340"/>
      <c r="L15" s="264"/>
      <c r="M15" s="340"/>
      <c r="N15" s="264"/>
      <c r="O15" s="340"/>
      <c r="P15" s="377">
        <f t="shared" si="0"/>
        <v>0</v>
      </c>
      <c r="Q15" s="378">
        <f t="shared" si="1"/>
        <v>0</v>
      </c>
      <c r="R15" s="264"/>
      <c r="S15" s="264"/>
      <c r="T15" s="264"/>
      <c r="U15" s="341"/>
      <c r="V15" s="434"/>
      <c r="W15" s="434"/>
    </row>
    <row r="16" spans="1:23" ht="15.75" customHeight="1" x14ac:dyDescent="0.25">
      <c r="A16" s="645" t="s">
        <v>1626</v>
      </c>
      <c r="B16" s="645" t="s">
        <v>1629</v>
      </c>
      <c r="C16" s="494"/>
      <c r="D16" s="494"/>
      <c r="E16" s="494"/>
      <c r="F16" s="494"/>
      <c r="G16" s="264"/>
      <c r="H16" s="264"/>
      <c r="I16" s="340"/>
      <c r="J16" s="264"/>
      <c r="K16" s="340"/>
      <c r="L16" s="342"/>
      <c r="M16" s="340"/>
      <c r="N16" s="264"/>
      <c r="O16" s="340"/>
      <c r="P16" s="377">
        <f t="shared" si="0"/>
        <v>0</v>
      </c>
      <c r="Q16" s="378">
        <f t="shared" si="1"/>
        <v>0</v>
      </c>
      <c r="R16" s="264"/>
      <c r="S16" s="264"/>
      <c r="T16" s="264"/>
      <c r="U16" s="264"/>
      <c r="V16" s="434"/>
      <c r="W16" s="434"/>
    </row>
    <row r="17" spans="1:21" ht="15.75" x14ac:dyDescent="0.25">
      <c r="A17" s="646"/>
      <c r="B17" s="646"/>
      <c r="C17" s="494"/>
      <c r="D17" s="494"/>
      <c r="E17" s="494"/>
      <c r="F17" s="494"/>
      <c r="G17" s="264"/>
      <c r="H17" s="264"/>
      <c r="I17" s="340"/>
      <c r="J17" s="264"/>
      <c r="K17" s="340"/>
      <c r="L17" s="342"/>
      <c r="M17" s="340"/>
      <c r="N17" s="264"/>
      <c r="O17" s="340"/>
      <c r="P17" s="377">
        <f t="shared" si="0"/>
        <v>0</v>
      </c>
      <c r="Q17" s="378">
        <f t="shared" si="1"/>
        <v>0</v>
      </c>
      <c r="R17" s="264"/>
      <c r="S17" s="264"/>
      <c r="T17" s="264"/>
      <c r="U17" s="264"/>
    </row>
    <row r="18" spans="1:21" ht="15.75" x14ac:dyDescent="0.25">
      <c r="A18" s="646"/>
      <c r="B18" s="646"/>
      <c r="C18" s="494"/>
      <c r="D18" s="494"/>
      <c r="E18" s="494"/>
      <c r="F18" s="494"/>
      <c r="G18" s="264"/>
      <c r="H18" s="264"/>
      <c r="I18" s="340"/>
      <c r="J18" s="264"/>
      <c r="K18" s="340"/>
      <c r="L18" s="342"/>
      <c r="M18" s="340"/>
      <c r="N18" s="264"/>
      <c r="O18" s="340"/>
      <c r="P18" s="377">
        <f t="shared" si="0"/>
        <v>0</v>
      </c>
      <c r="Q18" s="378">
        <f t="shared" si="1"/>
        <v>0</v>
      </c>
      <c r="R18" s="264"/>
      <c r="S18" s="264"/>
      <c r="T18" s="264"/>
      <c r="U18" s="264"/>
    </row>
    <row r="19" spans="1:21" ht="15.75" x14ac:dyDescent="0.25">
      <c r="A19" s="646"/>
      <c r="B19" s="646"/>
      <c r="C19" s="494"/>
      <c r="D19" s="494"/>
      <c r="E19" s="494"/>
      <c r="F19" s="494"/>
      <c r="G19" s="264"/>
      <c r="H19" s="264"/>
      <c r="I19" s="340"/>
      <c r="J19" s="264"/>
      <c r="K19" s="340"/>
      <c r="L19" s="342"/>
      <c r="M19" s="340"/>
      <c r="N19" s="264"/>
      <c r="O19" s="340"/>
      <c r="P19" s="377">
        <f t="shared" si="0"/>
        <v>0</v>
      </c>
      <c r="Q19" s="378">
        <f t="shared" si="1"/>
        <v>0</v>
      </c>
      <c r="R19" s="264"/>
      <c r="S19" s="264"/>
      <c r="T19" s="264"/>
      <c r="U19" s="264"/>
    </row>
    <row r="20" spans="1:21" ht="15.75" x14ac:dyDescent="0.25">
      <c r="A20" s="646"/>
      <c r="B20" s="646"/>
      <c r="C20" s="494"/>
      <c r="D20" s="494"/>
      <c r="E20" s="494"/>
      <c r="F20" s="494"/>
      <c r="G20" s="264"/>
      <c r="H20" s="264"/>
      <c r="I20" s="340"/>
      <c r="J20" s="264"/>
      <c r="K20" s="340"/>
      <c r="L20" s="264"/>
      <c r="M20" s="340"/>
      <c r="N20" s="264"/>
      <c r="O20" s="340"/>
      <c r="P20" s="377">
        <f t="shared" si="0"/>
        <v>0</v>
      </c>
      <c r="Q20" s="378">
        <f t="shared" si="1"/>
        <v>0</v>
      </c>
      <c r="R20" s="264"/>
      <c r="S20" s="264"/>
      <c r="T20" s="264"/>
      <c r="U20" s="343"/>
    </row>
    <row r="21" spans="1:21" s="346" customFormat="1" ht="15.75" x14ac:dyDescent="0.25">
      <c r="A21" s="646"/>
      <c r="B21" s="646"/>
      <c r="C21" s="494"/>
      <c r="D21" s="494"/>
      <c r="E21" s="494"/>
      <c r="F21" s="494"/>
      <c r="G21" s="264"/>
      <c r="H21" s="264"/>
      <c r="I21" s="340"/>
      <c r="J21" s="264"/>
      <c r="K21" s="340"/>
      <c r="L21" s="264"/>
      <c r="M21" s="340"/>
      <c r="N21" s="264"/>
      <c r="O21" s="340"/>
      <c r="P21" s="377">
        <f t="shared" si="0"/>
        <v>0</v>
      </c>
      <c r="Q21" s="378">
        <f t="shared" si="1"/>
        <v>0</v>
      </c>
      <c r="R21" s="264"/>
      <c r="S21" s="264"/>
      <c r="T21" s="264"/>
      <c r="U21" s="343"/>
    </row>
    <row r="22" spans="1:21" s="346" customFormat="1" ht="15.75" x14ac:dyDescent="0.25">
      <c r="A22" s="646"/>
      <c r="B22" s="646"/>
      <c r="C22" s="494"/>
      <c r="D22" s="494"/>
      <c r="E22" s="494"/>
      <c r="F22" s="494"/>
      <c r="G22" s="264"/>
      <c r="H22" s="264"/>
      <c r="I22" s="340"/>
      <c r="J22" s="264"/>
      <c r="K22" s="340"/>
      <c r="L22" s="264"/>
      <c r="M22" s="340"/>
      <c r="N22" s="264"/>
      <c r="O22" s="340"/>
      <c r="P22" s="377">
        <f t="shared" si="0"/>
        <v>0</v>
      </c>
      <c r="Q22" s="378">
        <f t="shared" si="1"/>
        <v>0</v>
      </c>
      <c r="R22" s="264"/>
      <c r="S22" s="264"/>
      <c r="T22" s="264"/>
      <c r="U22" s="343"/>
    </row>
    <row r="23" spans="1:21" s="346" customFormat="1" ht="15.75" x14ac:dyDescent="0.25">
      <c r="A23" s="646"/>
      <c r="B23" s="646"/>
      <c r="C23" s="494"/>
      <c r="D23" s="494"/>
      <c r="E23" s="494"/>
      <c r="F23" s="494"/>
      <c r="G23" s="264"/>
      <c r="H23" s="264"/>
      <c r="I23" s="340"/>
      <c r="J23" s="264"/>
      <c r="K23" s="340"/>
      <c r="L23" s="264"/>
      <c r="M23" s="340"/>
      <c r="N23" s="264"/>
      <c r="O23" s="340"/>
      <c r="P23" s="377">
        <f t="shared" si="0"/>
        <v>0</v>
      </c>
      <c r="Q23" s="378">
        <f t="shared" si="1"/>
        <v>0</v>
      </c>
      <c r="R23" s="264"/>
      <c r="S23" s="264"/>
      <c r="T23" s="264"/>
      <c r="U23" s="343"/>
    </row>
    <row r="24" spans="1:21" s="346" customFormat="1" ht="15.75" x14ac:dyDescent="0.25">
      <c r="A24" s="646"/>
      <c r="B24" s="646"/>
      <c r="C24" s="494"/>
      <c r="D24" s="494"/>
      <c r="E24" s="494"/>
      <c r="F24" s="494"/>
      <c r="G24" s="264"/>
      <c r="H24" s="264"/>
      <c r="I24" s="340"/>
      <c r="J24" s="264"/>
      <c r="K24" s="340"/>
      <c r="L24" s="264"/>
      <c r="M24" s="340"/>
      <c r="N24" s="264"/>
      <c r="O24" s="340"/>
      <c r="P24" s="377">
        <f t="shared" si="0"/>
        <v>0</v>
      </c>
      <c r="Q24" s="378">
        <f t="shared" si="1"/>
        <v>0</v>
      </c>
      <c r="R24" s="264"/>
      <c r="S24" s="264"/>
      <c r="T24" s="264"/>
      <c r="U24" s="343"/>
    </row>
    <row r="25" spans="1:21" s="346" customFormat="1" ht="15.75" x14ac:dyDescent="0.25">
      <c r="A25" s="648" t="s">
        <v>1627</v>
      </c>
      <c r="B25" s="648" t="s">
        <v>1630</v>
      </c>
      <c r="C25" s="494"/>
      <c r="D25" s="494"/>
      <c r="E25" s="494"/>
      <c r="F25" s="494"/>
      <c r="G25" s="264"/>
      <c r="H25" s="264"/>
      <c r="I25" s="340"/>
      <c r="J25" s="264"/>
      <c r="K25" s="340"/>
      <c r="L25" s="264"/>
      <c r="M25" s="340"/>
      <c r="N25" s="264"/>
      <c r="O25" s="340"/>
      <c r="P25" s="377">
        <f t="shared" si="0"/>
        <v>0</v>
      </c>
      <c r="Q25" s="378">
        <f t="shared" si="1"/>
        <v>0</v>
      </c>
      <c r="R25" s="264"/>
      <c r="S25" s="264"/>
      <c r="T25" s="264"/>
      <c r="U25" s="343"/>
    </row>
    <row r="26" spans="1:21" s="346" customFormat="1" ht="15.75" x14ac:dyDescent="0.25">
      <c r="A26" s="648"/>
      <c r="B26" s="648"/>
      <c r="C26" s="494"/>
      <c r="D26" s="494"/>
      <c r="E26" s="494"/>
      <c r="F26" s="494"/>
      <c r="G26" s="264"/>
      <c r="H26" s="264"/>
      <c r="I26" s="340"/>
      <c r="J26" s="264"/>
      <c r="K26" s="340"/>
      <c r="L26" s="264"/>
      <c r="M26" s="340"/>
      <c r="N26" s="264"/>
      <c r="O26" s="340"/>
      <c r="P26" s="377">
        <f t="shared" si="0"/>
        <v>0</v>
      </c>
      <c r="Q26" s="378">
        <f t="shared" si="1"/>
        <v>0</v>
      </c>
      <c r="R26" s="264"/>
      <c r="S26" s="264"/>
      <c r="T26" s="264"/>
      <c r="U26" s="343"/>
    </row>
    <row r="27" spans="1:21" s="346" customFormat="1" ht="15.75" x14ac:dyDescent="0.25">
      <c r="A27" s="648"/>
      <c r="B27" s="648"/>
      <c r="C27" s="494"/>
      <c r="D27" s="494"/>
      <c r="E27" s="494"/>
      <c r="F27" s="494"/>
      <c r="G27" s="264"/>
      <c r="H27" s="264"/>
      <c r="I27" s="340"/>
      <c r="J27" s="264"/>
      <c r="K27" s="340"/>
      <c r="L27" s="264"/>
      <c r="M27" s="340"/>
      <c r="N27" s="264"/>
      <c r="O27" s="340"/>
      <c r="P27" s="377">
        <f t="shared" si="0"/>
        <v>0</v>
      </c>
      <c r="Q27" s="378">
        <f t="shared" si="1"/>
        <v>0</v>
      </c>
      <c r="R27" s="264"/>
      <c r="S27" s="264"/>
      <c r="T27" s="264"/>
      <c r="U27" s="343"/>
    </row>
    <row r="28" spans="1:21" s="346" customFormat="1" ht="15.75" x14ac:dyDescent="0.25">
      <c r="A28" s="648"/>
      <c r="B28" s="648"/>
      <c r="C28" s="494"/>
      <c r="D28" s="494"/>
      <c r="E28" s="494"/>
      <c r="F28" s="494"/>
      <c r="G28" s="264"/>
      <c r="H28" s="264"/>
      <c r="I28" s="340"/>
      <c r="J28" s="264"/>
      <c r="K28" s="340"/>
      <c r="L28" s="264"/>
      <c r="M28" s="340"/>
      <c r="N28" s="264"/>
      <c r="O28" s="340"/>
      <c r="P28" s="377">
        <f t="shared" si="0"/>
        <v>0</v>
      </c>
      <c r="Q28" s="378">
        <f t="shared" si="1"/>
        <v>0</v>
      </c>
      <c r="R28" s="264"/>
      <c r="S28" s="264"/>
      <c r="T28" s="264"/>
      <c r="U28" s="343"/>
    </row>
    <row r="29" spans="1:21" s="346" customFormat="1" ht="15.75" x14ac:dyDescent="0.25">
      <c r="A29" s="648"/>
      <c r="B29" s="648"/>
      <c r="C29" s="494"/>
      <c r="D29" s="494"/>
      <c r="E29" s="494"/>
      <c r="F29" s="494"/>
      <c r="G29" s="264"/>
      <c r="H29" s="264"/>
      <c r="I29" s="340"/>
      <c r="J29" s="264"/>
      <c r="K29" s="340"/>
      <c r="L29" s="264"/>
      <c r="M29" s="340"/>
      <c r="N29" s="264"/>
      <c r="O29" s="340"/>
      <c r="P29" s="377">
        <f t="shared" si="0"/>
        <v>0</v>
      </c>
      <c r="Q29" s="378">
        <f t="shared" si="1"/>
        <v>0</v>
      </c>
      <c r="R29" s="264"/>
      <c r="S29" s="264"/>
      <c r="T29" s="264"/>
      <c r="U29" s="343"/>
    </row>
    <row r="30" spans="1:21" s="346" customFormat="1" ht="15.75" x14ac:dyDescent="0.25">
      <c r="A30" s="648"/>
      <c r="B30" s="648"/>
      <c r="C30" s="494"/>
      <c r="D30" s="494"/>
      <c r="E30" s="494"/>
      <c r="F30" s="494"/>
      <c r="G30" s="264"/>
      <c r="H30" s="264"/>
      <c r="I30" s="340"/>
      <c r="J30" s="264"/>
      <c r="K30" s="340"/>
      <c r="L30" s="264"/>
      <c r="M30" s="340"/>
      <c r="N30" s="264"/>
      <c r="O30" s="340"/>
      <c r="P30" s="377">
        <f t="shared" si="0"/>
        <v>0</v>
      </c>
      <c r="Q30" s="378">
        <f t="shared" si="1"/>
        <v>0</v>
      </c>
      <c r="R30" s="264"/>
      <c r="S30" s="264"/>
      <c r="T30" s="264"/>
      <c r="U30" s="343"/>
    </row>
    <row r="31" spans="1:21" s="346" customFormat="1" ht="15.75" x14ac:dyDescent="0.25">
      <c r="A31" s="648"/>
      <c r="B31" s="648"/>
      <c r="C31" s="494"/>
      <c r="D31" s="494"/>
      <c r="E31" s="494"/>
      <c r="F31" s="494"/>
      <c r="G31" s="264"/>
      <c r="H31" s="264"/>
      <c r="I31" s="340"/>
      <c r="J31" s="264"/>
      <c r="K31" s="340"/>
      <c r="L31" s="264"/>
      <c r="M31" s="340"/>
      <c r="N31" s="264"/>
      <c r="O31" s="340"/>
      <c r="P31" s="377">
        <f t="shared" si="0"/>
        <v>0</v>
      </c>
      <c r="Q31" s="378">
        <f t="shared" si="1"/>
        <v>0</v>
      </c>
      <c r="R31" s="264"/>
      <c r="S31" s="264"/>
      <c r="T31" s="264"/>
      <c r="U31" s="343"/>
    </row>
    <row r="32" spans="1:21" s="346" customFormat="1" ht="15.75" x14ac:dyDescent="0.25">
      <c r="A32" s="648"/>
      <c r="B32" s="648"/>
      <c r="C32" s="494"/>
      <c r="D32" s="494"/>
      <c r="E32" s="494"/>
      <c r="F32" s="494"/>
      <c r="G32" s="264"/>
      <c r="H32" s="264"/>
      <c r="I32" s="340"/>
      <c r="J32" s="264"/>
      <c r="K32" s="340"/>
      <c r="L32" s="264"/>
      <c r="M32" s="340"/>
      <c r="N32" s="264"/>
      <c r="O32" s="340"/>
      <c r="P32" s="377">
        <f t="shared" si="0"/>
        <v>0</v>
      </c>
      <c r="Q32" s="378">
        <f t="shared" si="1"/>
        <v>0</v>
      </c>
      <c r="R32" s="264"/>
      <c r="S32" s="264"/>
      <c r="T32" s="264"/>
      <c r="U32" s="343"/>
    </row>
    <row r="33" spans="1:21" s="346" customFormat="1" ht="15.75" x14ac:dyDescent="0.25">
      <c r="A33" s="648"/>
      <c r="B33" s="648"/>
      <c r="C33" s="494"/>
      <c r="D33" s="494"/>
      <c r="E33" s="494"/>
      <c r="F33" s="494"/>
      <c r="G33" s="264"/>
      <c r="H33" s="264"/>
      <c r="I33" s="340"/>
      <c r="J33" s="264"/>
      <c r="K33" s="340"/>
      <c r="L33" s="264"/>
      <c r="M33" s="340"/>
      <c r="N33" s="264"/>
      <c r="O33" s="340"/>
      <c r="P33" s="377">
        <f t="shared" si="0"/>
        <v>0</v>
      </c>
      <c r="Q33" s="378">
        <f t="shared" si="1"/>
        <v>0</v>
      </c>
      <c r="R33" s="264"/>
      <c r="S33" s="264"/>
      <c r="T33" s="264"/>
      <c r="U33" s="343"/>
    </row>
    <row r="34" spans="1:21" s="346" customFormat="1" ht="15.75" x14ac:dyDescent="0.25">
      <c r="A34" s="648"/>
      <c r="B34" s="648"/>
      <c r="C34" s="494"/>
      <c r="D34" s="494"/>
      <c r="E34" s="494"/>
      <c r="F34" s="494"/>
      <c r="G34" s="264"/>
      <c r="H34" s="264"/>
      <c r="I34" s="340"/>
      <c r="J34" s="264"/>
      <c r="K34" s="340"/>
      <c r="L34" s="264"/>
      <c r="M34" s="340"/>
      <c r="N34" s="264"/>
      <c r="O34" s="340"/>
      <c r="P34" s="377">
        <f t="shared" si="0"/>
        <v>0</v>
      </c>
      <c r="Q34" s="378">
        <f t="shared" si="1"/>
        <v>0</v>
      </c>
      <c r="R34" s="264"/>
      <c r="S34" s="264"/>
      <c r="T34" s="264"/>
      <c r="U34" s="343"/>
    </row>
    <row r="35" spans="1:21" ht="15.75" x14ac:dyDescent="0.25">
      <c r="A35" s="648"/>
      <c r="B35" s="648"/>
      <c r="C35" s="494"/>
      <c r="D35" s="494"/>
      <c r="E35" s="494"/>
      <c r="F35" s="494"/>
      <c r="G35" s="264"/>
      <c r="H35" s="264"/>
      <c r="I35" s="340"/>
      <c r="J35" s="264"/>
      <c r="K35" s="340"/>
      <c r="L35" s="264"/>
      <c r="M35" s="340"/>
      <c r="N35" s="264"/>
      <c r="O35" s="340"/>
      <c r="P35" s="377">
        <f t="shared" si="0"/>
        <v>0</v>
      </c>
      <c r="Q35" s="378">
        <f t="shared" si="1"/>
        <v>0</v>
      </c>
      <c r="R35" s="264"/>
      <c r="S35" s="264"/>
      <c r="T35" s="264"/>
      <c r="U35" s="264"/>
    </row>
    <row r="36" spans="1:21" ht="15.75" x14ac:dyDescent="0.25">
      <c r="A36" s="275"/>
      <c r="B36" s="276"/>
      <c r="C36" s="275" t="s">
        <v>1631</v>
      </c>
      <c r="D36" s="276"/>
      <c r="E36" s="276"/>
      <c r="F36" s="276"/>
      <c r="G36" s="277"/>
      <c r="H36" s="265">
        <f t="shared" ref="H36:Q36" si="2">SUM(H10:H35)</f>
        <v>0</v>
      </c>
      <c r="I36" s="266">
        <f t="shared" si="2"/>
        <v>0</v>
      </c>
      <c r="J36" s="265">
        <f t="shared" si="2"/>
        <v>0</v>
      </c>
      <c r="K36" s="266">
        <f t="shared" si="2"/>
        <v>0</v>
      </c>
      <c r="L36" s="265">
        <f t="shared" si="2"/>
        <v>0</v>
      </c>
      <c r="M36" s="266">
        <f t="shared" si="2"/>
        <v>0</v>
      </c>
      <c r="N36" s="265">
        <f t="shared" si="2"/>
        <v>0</v>
      </c>
      <c r="O36" s="266">
        <f t="shared" si="2"/>
        <v>0</v>
      </c>
      <c r="P36" s="266">
        <f t="shared" si="2"/>
        <v>0</v>
      </c>
      <c r="Q36" s="266">
        <f t="shared" si="2"/>
        <v>0</v>
      </c>
      <c r="R36" s="247"/>
      <c r="S36" s="247"/>
      <c r="T36" s="247"/>
      <c r="U36" s="247"/>
    </row>
    <row r="39" spans="1:21" x14ac:dyDescent="0.25">
      <c r="A39" s="434"/>
      <c r="B39" s="434"/>
      <c r="C39" s="434"/>
      <c r="E39" s="434"/>
      <c r="F39" s="434"/>
      <c r="G39" s="434"/>
      <c r="H39" s="434"/>
      <c r="J39" s="434"/>
      <c r="L39" s="434"/>
      <c r="N39" s="434"/>
      <c r="P39" s="434"/>
      <c r="R39" s="434"/>
      <c r="S39" s="434"/>
      <c r="T39" s="434"/>
      <c r="U39" s="434"/>
    </row>
    <row r="40" spans="1:21" x14ac:dyDescent="0.25">
      <c r="A40" s="434"/>
      <c r="B40" s="434"/>
      <c r="C40" s="434"/>
      <c r="E40" s="434"/>
      <c r="F40" s="434"/>
      <c r="G40" s="434"/>
      <c r="H40" s="434"/>
      <c r="J40" s="434"/>
      <c r="L40" s="434"/>
      <c r="N40" s="434"/>
      <c r="P40" s="434"/>
      <c r="R40" s="434"/>
      <c r="S40" s="434"/>
      <c r="T40" s="434"/>
      <c r="U40" s="434"/>
    </row>
    <row r="41" spans="1:21" x14ac:dyDescent="0.25">
      <c r="A41" s="434"/>
      <c r="B41" s="434"/>
      <c r="C41" s="434"/>
      <c r="E41" s="434"/>
      <c r="F41" s="434"/>
      <c r="G41" s="434"/>
      <c r="H41" s="434"/>
      <c r="J41" s="434"/>
      <c r="L41" s="434"/>
      <c r="N41" s="434"/>
      <c r="P41" s="434"/>
      <c r="R41" s="434"/>
      <c r="S41" s="434"/>
      <c r="T41" s="434"/>
      <c r="U41" s="434"/>
    </row>
    <row r="42" spans="1:21" x14ac:dyDescent="0.25">
      <c r="A42" s="434"/>
      <c r="B42" s="434"/>
      <c r="C42" s="434"/>
      <c r="E42" s="434"/>
      <c r="F42" s="434"/>
      <c r="G42" s="434"/>
      <c r="H42" s="434"/>
      <c r="I42" s="434"/>
      <c r="J42" s="434"/>
      <c r="K42" s="434"/>
      <c r="L42" s="434"/>
      <c r="M42" s="434"/>
      <c r="N42" s="434"/>
      <c r="O42" s="434"/>
      <c r="P42" s="434"/>
      <c r="Q42" s="434"/>
      <c r="R42" s="434"/>
      <c r="S42" s="434"/>
      <c r="T42" s="434"/>
      <c r="U42" s="434"/>
    </row>
    <row r="43" spans="1:21" x14ac:dyDescent="0.25">
      <c r="A43" s="434"/>
      <c r="B43" s="434"/>
      <c r="C43" s="434"/>
      <c r="E43" s="434"/>
      <c r="F43" s="434"/>
      <c r="G43" s="434"/>
      <c r="H43" s="434"/>
      <c r="I43" s="434"/>
      <c r="J43" s="434"/>
      <c r="K43" s="434"/>
      <c r="L43" s="434"/>
      <c r="M43" s="434"/>
      <c r="N43" s="434"/>
      <c r="O43" s="434"/>
      <c r="P43" s="434"/>
      <c r="Q43" s="434"/>
      <c r="R43" s="434"/>
      <c r="S43" s="434"/>
      <c r="T43" s="434"/>
      <c r="U43" s="434"/>
    </row>
    <row r="44" spans="1:21" x14ac:dyDescent="0.25">
      <c r="A44" s="434"/>
      <c r="B44" s="434"/>
      <c r="C44" s="434"/>
      <c r="E44" s="434"/>
      <c r="F44" s="434"/>
      <c r="G44" s="434"/>
      <c r="H44" s="434"/>
      <c r="I44" s="434"/>
      <c r="J44" s="434"/>
      <c r="K44" s="434"/>
      <c r="L44" s="434"/>
      <c r="M44" s="434"/>
      <c r="N44" s="434"/>
      <c r="O44" s="434"/>
      <c r="P44" s="434"/>
      <c r="Q44" s="434"/>
      <c r="R44" s="434"/>
      <c r="S44" s="434"/>
      <c r="T44" s="434"/>
      <c r="U44" s="434"/>
    </row>
    <row r="45" spans="1:21" x14ac:dyDescent="0.25">
      <c r="A45" s="434"/>
      <c r="B45" s="434"/>
      <c r="C45" s="434"/>
      <c r="E45" s="434"/>
      <c r="F45" s="434"/>
      <c r="G45" s="434"/>
      <c r="H45" s="434"/>
      <c r="I45" s="434"/>
      <c r="J45" s="434"/>
      <c r="K45" s="434"/>
      <c r="L45" s="434"/>
      <c r="M45" s="434"/>
      <c r="N45" s="434"/>
      <c r="O45" s="434"/>
      <c r="P45" s="434"/>
      <c r="Q45" s="434"/>
      <c r="R45" s="434"/>
      <c r="S45" s="434"/>
      <c r="T45" s="434"/>
      <c r="U45" s="434"/>
    </row>
    <row r="46" spans="1:21" x14ac:dyDescent="0.25">
      <c r="A46" s="434"/>
      <c r="B46" s="434"/>
      <c r="C46" s="434"/>
      <c r="E46" s="434"/>
      <c r="F46" s="434"/>
      <c r="G46" s="434"/>
      <c r="H46" s="434"/>
      <c r="I46" s="434"/>
      <c r="J46" s="434"/>
      <c r="K46" s="434"/>
      <c r="L46" s="434"/>
      <c r="M46" s="434"/>
      <c r="N46" s="434"/>
      <c r="O46" s="434"/>
      <c r="P46" s="434"/>
      <c r="Q46" s="434"/>
      <c r="R46" s="434"/>
      <c r="S46" s="434"/>
      <c r="T46" s="434"/>
      <c r="U46" s="434"/>
    </row>
    <row r="47" spans="1:21" x14ac:dyDescent="0.25">
      <c r="A47" s="434"/>
      <c r="B47" s="434"/>
      <c r="C47" s="434"/>
      <c r="E47" s="434"/>
      <c r="F47" s="434"/>
      <c r="G47" s="434"/>
      <c r="H47" s="434"/>
      <c r="I47" s="434"/>
      <c r="J47" s="434"/>
      <c r="K47" s="434"/>
      <c r="L47" s="434"/>
      <c r="M47" s="434"/>
      <c r="N47" s="434"/>
      <c r="O47" s="434"/>
      <c r="P47" s="434"/>
      <c r="Q47" s="434"/>
      <c r="R47" s="434"/>
      <c r="S47" s="434"/>
      <c r="T47" s="434"/>
      <c r="U47" s="434"/>
    </row>
    <row r="48" spans="1:21" x14ac:dyDescent="0.25">
      <c r="A48" s="434"/>
      <c r="B48" s="434"/>
      <c r="C48" s="434"/>
      <c r="E48" s="434"/>
      <c r="F48" s="434"/>
      <c r="G48" s="434"/>
      <c r="H48" s="434"/>
      <c r="I48" s="434"/>
      <c r="J48" s="434"/>
      <c r="K48" s="434"/>
      <c r="L48" s="434"/>
      <c r="M48" s="434"/>
      <c r="N48" s="434"/>
      <c r="O48" s="434"/>
      <c r="P48" s="434"/>
      <c r="Q48" s="434"/>
      <c r="R48" s="434"/>
      <c r="S48" s="434"/>
      <c r="T48" s="434"/>
      <c r="U48" s="434"/>
    </row>
    <row r="49" spans="9:17" x14ac:dyDescent="0.25">
      <c r="I49" s="434"/>
      <c r="J49" s="434"/>
      <c r="K49" s="434"/>
      <c r="L49" s="434"/>
      <c r="M49" s="434"/>
      <c r="N49" s="434"/>
      <c r="O49" s="434"/>
      <c r="P49" s="434"/>
      <c r="Q49" s="434"/>
    </row>
    <row r="50" spans="9:17" x14ac:dyDescent="0.25">
      <c r="I50" s="434"/>
      <c r="J50" s="434"/>
      <c r="K50" s="434"/>
      <c r="L50" s="434"/>
      <c r="M50" s="434"/>
      <c r="N50" s="434"/>
      <c r="O50" s="434"/>
      <c r="P50" s="434"/>
      <c r="Q50" s="434"/>
    </row>
    <row r="51" spans="9:17" x14ac:dyDescent="0.25">
      <c r="I51" s="434"/>
      <c r="J51" s="434"/>
      <c r="K51" s="434"/>
      <c r="L51" s="434"/>
      <c r="M51" s="434"/>
      <c r="N51" s="434"/>
      <c r="O51" s="434"/>
      <c r="P51" s="434"/>
      <c r="Q51" s="434"/>
    </row>
    <row r="52" spans="9:17" x14ac:dyDescent="0.25">
      <c r="I52" s="434"/>
      <c r="J52" s="434"/>
      <c r="K52" s="434"/>
      <c r="L52" s="434"/>
      <c r="M52" s="434"/>
      <c r="N52" s="434"/>
      <c r="O52" s="434"/>
      <c r="P52" s="434"/>
      <c r="Q52" s="434"/>
    </row>
    <row r="53" spans="9:17" x14ac:dyDescent="0.25">
      <c r="I53" s="434"/>
      <c r="J53" s="434"/>
      <c r="K53" s="434"/>
      <c r="L53" s="434"/>
      <c r="M53" s="434"/>
      <c r="N53" s="434"/>
      <c r="O53" s="434"/>
      <c r="P53" s="434"/>
      <c r="Q53" s="434"/>
    </row>
    <row r="54" spans="9:17" x14ac:dyDescent="0.25">
      <c r="I54" s="434"/>
      <c r="J54" s="434"/>
      <c r="K54" s="434"/>
      <c r="L54" s="434"/>
      <c r="M54" s="434"/>
      <c r="N54" s="434"/>
      <c r="O54" s="434"/>
      <c r="P54" s="434"/>
      <c r="Q54" s="434"/>
    </row>
  </sheetData>
  <mergeCells count="24">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 ref="A25:A35"/>
    <mergeCell ref="B25:B35"/>
    <mergeCell ref="B10:B15"/>
    <mergeCell ref="F6:F8"/>
    <mergeCell ref="A6:A8"/>
    <mergeCell ref="A10:A15"/>
    <mergeCell ref="A16:A24"/>
    <mergeCell ref="B16:B24"/>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ColWidth="11.42578125" defaultRowHeight="15" x14ac:dyDescent="0.25"/>
  <cols>
    <col min="1" max="1" width="21.7109375" style="346" customWidth="1"/>
    <col min="2" max="2" width="24.28515625" style="346" customWidth="1"/>
    <col min="3" max="3" width="27.42578125" style="346" customWidth="1"/>
    <col min="4" max="4" width="27.42578125" style="434" customWidth="1"/>
    <col min="5" max="7" width="27.42578125" style="346" customWidth="1"/>
    <col min="8" max="8" width="15.28515625" style="346" customWidth="1"/>
    <col min="9" max="9" width="13.7109375" style="222" bestFit="1" customWidth="1"/>
    <col min="10" max="10" width="15.28515625" style="346" customWidth="1"/>
    <col min="11" max="11" width="18.85546875" style="222" customWidth="1"/>
    <col min="12" max="12" width="11.42578125" style="346"/>
    <col min="13" max="13" width="13.7109375" style="222" bestFit="1" customWidth="1"/>
    <col min="14" max="14" width="11.42578125" style="346"/>
    <col min="15" max="15" width="13.7109375" style="222" bestFit="1" customWidth="1"/>
    <col min="16" max="16" width="15.28515625" style="346" customWidth="1"/>
    <col min="17" max="17" width="18.28515625" style="222" customWidth="1"/>
    <col min="18" max="20" width="14.140625" style="346" customWidth="1"/>
    <col min="21" max="21" width="17" style="346" customWidth="1"/>
    <col min="22" max="16384" width="11.42578125" style="346"/>
  </cols>
  <sheetData>
    <row r="1" spans="1:32" ht="18.75" x14ac:dyDescent="0.25">
      <c r="A1" s="434"/>
      <c r="B1" s="267"/>
      <c r="C1" s="267"/>
      <c r="D1" s="267"/>
      <c r="E1" s="267"/>
      <c r="F1" s="267"/>
      <c r="G1" s="267"/>
      <c r="H1" s="267" t="s">
        <v>1632</v>
      </c>
      <c r="J1" s="434"/>
      <c r="K1" s="267"/>
      <c r="L1" s="267"/>
      <c r="M1" s="479" t="s">
        <v>1633</v>
      </c>
      <c r="N1" s="479" t="s">
        <v>1634</v>
      </c>
      <c r="O1" s="479" t="s">
        <v>1635</v>
      </c>
      <c r="P1" s="479" t="s">
        <v>1636</v>
      </c>
      <c r="Q1" s="479" t="s">
        <v>1637</v>
      </c>
      <c r="R1" s="479" t="s">
        <v>1638</v>
      </c>
      <c r="S1" s="479" t="s">
        <v>1639</v>
      </c>
      <c r="T1" s="479" t="s">
        <v>1640</v>
      </c>
      <c r="U1" s="479" t="s">
        <v>1641</v>
      </c>
      <c r="V1" s="481" t="s">
        <v>1642</v>
      </c>
      <c r="W1" s="479" t="s">
        <v>1643</v>
      </c>
      <c r="X1" s="479" t="s">
        <v>1644</v>
      </c>
      <c r="Y1" s="479" t="s">
        <v>1645</v>
      </c>
      <c r="Z1" s="479" t="s">
        <v>1646</v>
      </c>
      <c r="AA1" s="479" t="s">
        <v>1647</v>
      </c>
      <c r="AB1" s="479" t="s">
        <v>1648</v>
      </c>
      <c r="AC1" s="479" t="s">
        <v>1649</v>
      </c>
      <c r="AD1" s="479" t="s">
        <v>1650</v>
      </c>
      <c r="AE1" s="479" t="s">
        <v>1651</v>
      </c>
      <c r="AF1" s="479" t="s">
        <v>1652</v>
      </c>
    </row>
    <row r="2" spans="1:32" ht="18.75" x14ac:dyDescent="0.25">
      <c r="A2" s="253" t="s">
        <v>1541</v>
      </c>
      <c r="B2" s="267"/>
      <c r="C2" s="267"/>
      <c r="D2" s="267"/>
      <c r="E2" s="267"/>
      <c r="F2" s="267"/>
      <c r="G2" s="267"/>
      <c r="H2" s="267"/>
      <c r="J2" s="434"/>
      <c r="K2" s="267"/>
      <c r="L2" s="267"/>
      <c r="M2" s="267"/>
      <c r="N2" s="267"/>
      <c r="O2" s="267"/>
      <c r="P2" s="267"/>
      <c r="Q2" s="267"/>
      <c r="R2" s="267"/>
      <c r="S2" s="267"/>
      <c r="T2" s="267"/>
      <c r="U2" s="267"/>
      <c r="V2" s="434"/>
      <c r="W2" s="434"/>
      <c r="X2" s="434"/>
      <c r="Y2" s="434"/>
      <c r="Z2" s="434"/>
      <c r="AA2" s="434"/>
      <c r="AB2" s="434"/>
      <c r="AC2" s="434"/>
      <c r="AD2" s="434"/>
      <c r="AE2" s="434"/>
      <c r="AF2" s="434"/>
    </row>
    <row r="3" spans="1:32" x14ac:dyDescent="0.25">
      <c r="A3" s="644" t="s">
        <v>1653</v>
      </c>
      <c r="B3" s="644"/>
      <c r="C3" s="644"/>
      <c r="D3" s="644"/>
      <c r="E3" s="644"/>
      <c r="F3" s="644"/>
      <c r="G3" s="644"/>
      <c r="H3" s="644"/>
      <c r="I3" s="644"/>
      <c r="J3" s="644"/>
      <c r="K3" s="644"/>
      <c r="L3" s="644"/>
      <c r="M3" s="644"/>
      <c r="N3" s="644"/>
      <c r="O3" s="644"/>
      <c r="P3" s="644"/>
      <c r="Q3" s="644"/>
      <c r="R3" s="644"/>
      <c r="S3" s="644"/>
      <c r="T3" s="644"/>
      <c r="U3" s="644"/>
      <c r="V3" s="434"/>
      <c r="W3" s="434"/>
      <c r="X3" s="434"/>
      <c r="Y3" s="434"/>
      <c r="Z3" s="434"/>
      <c r="AA3" s="434"/>
      <c r="AB3" s="434"/>
      <c r="AC3" s="434"/>
      <c r="AD3" s="434"/>
      <c r="AE3" s="434"/>
      <c r="AF3" s="434"/>
    </row>
    <row r="4" spans="1:32" ht="1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1455</v>
      </c>
      <c r="S4" s="605" t="s">
        <v>1456</v>
      </c>
      <c r="T4" s="605" t="s">
        <v>1457</v>
      </c>
      <c r="U4" s="621" t="s">
        <v>1458</v>
      </c>
      <c r="V4" s="434"/>
      <c r="W4" s="434"/>
      <c r="X4" s="434"/>
      <c r="Y4" s="434"/>
      <c r="Z4" s="434"/>
      <c r="AA4" s="434"/>
      <c r="AB4" s="434"/>
      <c r="AC4" s="434"/>
      <c r="AD4" s="434"/>
      <c r="AE4" s="434"/>
      <c r="AF4" s="434"/>
    </row>
    <row r="5" spans="1:32"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22"/>
      <c r="V5" s="434"/>
      <c r="W5" s="434"/>
      <c r="X5" s="434"/>
      <c r="Y5" s="434"/>
      <c r="Z5" s="434"/>
      <c r="AA5" s="434"/>
      <c r="AB5" s="434"/>
      <c r="AC5" s="434"/>
      <c r="AD5" s="434"/>
      <c r="AE5" s="434"/>
      <c r="AF5" s="434"/>
    </row>
    <row r="6" spans="1:32" ht="25.5"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23"/>
      <c r="V6" s="434"/>
      <c r="W6" s="434"/>
      <c r="X6" s="434"/>
      <c r="Y6" s="434"/>
      <c r="Z6" s="434"/>
      <c r="AA6" s="434"/>
      <c r="AB6" s="434"/>
      <c r="AC6" s="434"/>
      <c r="AD6" s="434"/>
      <c r="AE6" s="434"/>
      <c r="AF6" s="434"/>
    </row>
    <row r="7" spans="1:32" ht="15.75" x14ac:dyDescent="0.25">
      <c r="A7" s="416"/>
      <c r="B7" s="417"/>
      <c r="C7" s="418"/>
      <c r="D7" s="418"/>
      <c r="E7" s="418"/>
      <c r="F7" s="419"/>
      <c r="G7" s="418"/>
      <c r="H7" s="420"/>
      <c r="I7" s="420"/>
      <c r="J7" s="420"/>
      <c r="K7" s="420"/>
      <c r="L7" s="420"/>
      <c r="M7" s="420"/>
      <c r="N7" s="420"/>
      <c r="O7" s="420"/>
      <c r="P7" s="420"/>
      <c r="Q7" s="420"/>
      <c r="R7" s="421"/>
      <c r="S7" s="421"/>
      <c r="T7" s="421"/>
      <c r="U7" s="422"/>
      <c r="V7" s="434"/>
      <c r="W7" s="434"/>
      <c r="X7" s="434"/>
      <c r="Y7" s="434"/>
      <c r="Z7" s="434"/>
      <c r="AA7" s="434"/>
      <c r="AB7" s="434"/>
      <c r="AC7" s="434"/>
      <c r="AD7" s="434"/>
      <c r="AE7" s="434"/>
      <c r="AF7" s="434"/>
    </row>
    <row r="8" spans="1:32" ht="15.75" x14ac:dyDescent="0.25">
      <c r="A8" s="645" t="s">
        <v>1654</v>
      </c>
      <c r="B8" s="648" t="s">
        <v>1655</v>
      </c>
      <c r="C8" s="494"/>
      <c r="D8" s="494"/>
      <c r="E8" s="494"/>
      <c r="F8" s="494"/>
      <c r="G8" s="264"/>
      <c r="H8" s="264"/>
      <c r="I8" s="340"/>
      <c r="J8" s="264"/>
      <c r="K8" s="340"/>
      <c r="L8" s="264"/>
      <c r="M8" s="340"/>
      <c r="N8" s="264"/>
      <c r="O8" s="340"/>
      <c r="P8" s="379">
        <f t="shared" ref="P8:P22" si="0">H8+J8+L8+N8</f>
        <v>0</v>
      </c>
      <c r="Q8" s="378">
        <f t="shared" ref="Q8:Q22" si="1">I8+K8+M8+O8</f>
        <v>0</v>
      </c>
      <c r="R8" s="264"/>
      <c r="S8" s="264"/>
      <c r="T8" s="264"/>
      <c r="U8" s="264"/>
      <c r="V8" s="434"/>
      <c r="W8" s="434"/>
      <c r="X8" s="434"/>
      <c r="Y8" s="434"/>
      <c r="Z8" s="434"/>
      <c r="AA8" s="434"/>
      <c r="AB8" s="434"/>
      <c r="AC8" s="434"/>
      <c r="AD8" s="434"/>
      <c r="AE8" s="434"/>
      <c r="AF8" s="434"/>
    </row>
    <row r="9" spans="1:32" ht="15.75" x14ac:dyDescent="0.25">
      <c r="A9" s="646"/>
      <c r="B9" s="648"/>
      <c r="C9" s="494"/>
      <c r="D9" s="494"/>
      <c r="E9" s="494"/>
      <c r="F9" s="494"/>
      <c r="G9" s="264"/>
      <c r="H9" s="264"/>
      <c r="I9" s="340"/>
      <c r="J9" s="264"/>
      <c r="K9" s="340"/>
      <c r="L9" s="264"/>
      <c r="M9" s="340"/>
      <c r="N9" s="264"/>
      <c r="O9" s="340"/>
      <c r="P9" s="379">
        <f t="shared" si="0"/>
        <v>0</v>
      </c>
      <c r="Q9" s="378">
        <f t="shared" si="1"/>
        <v>0</v>
      </c>
      <c r="R9" s="264"/>
      <c r="S9" s="264"/>
      <c r="T9" s="264"/>
      <c r="U9" s="264"/>
      <c r="V9" s="434"/>
      <c r="W9" s="434"/>
      <c r="X9" s="434"/>
      <c r="Y9" s="434"/>
      <c r="Z9" s="434"/>
      <c r="AA9" s="434"/>
      <c r="AB9" s="434"/>
      <c r="AC9" s="434"/>
      <c r="AD9" s="434"/>
      <c r="AE9" s="434"/>
      <c r="AF9" s="434"/>
    </row>
    <row r="10" spans="1:32" ht="15.75" x14ac:dyDescent="0.25">
      <c r="A10" s="646"/>
      <c r="B10" s="648"/>
      <c r="C10" s="494"/>
      <c r="D10" s="494"/>
      <c r="E10" s="494"/>
      <c r="F10" s="494"/>
      <c r="G10" s="264"/>
      <c r="H10" s="264"/>
      <c r="I10" s="340"/>
      <c r="J10" s="264"/>
      <c r="K10" s="340"/>
      <c r="L10" s="264"/>
      <c r="M10" s="340"/>
      <c r="N10" s="264"/>
      <c r="O10" s="340"/>
      <c r="P10" s="379">
        <f t="shared" si="0"/>
        <v>0</v>
      </c>
      <c r="Q10" s="378">
        <f t="shared" si="1"/>
        <v>0</v>
      </c>
      <c r="R10" s="264"/>
      <c r="S10" s="264"/>
      <c r="T10" s="264"/>
      <c r="U10" s="264"/>
      <c r="V10" s="434"/>
      <c r="W10" s="434"/>
      <c r="X10" s="434"/>
      <c r="Y10" s="434"/>
      <c r="Z10" s="434"/>
      <c r="AA10" s="434"/>
      <c r="AB10" s="434"/>
      <c r="AC10" s="434"/>
      <c r="AD10" s="434"/>
      <c r="AE10" s="434"/>
      <c r="AF10" s="434"/>
    </row>
    <row r="11" spans="1:32" ht="15.75" x14ac:dyDescent="0.25">
      <c r="A11" s="646"/>
      <c r="B11" s="648"/>
      <c r="C11" s="494"/>
      <c r="D11" s="494"/>
      <c r="E11" s="494"/>
      <c r="F11" s="494"/>
      <c r="G11" s="264"/>
      <c r="H11" s="264"/>
      <c r="I11" s="340"/>
      <c r="J11" s="264"/>
      <c r="K11" s="340"/>
      <c r="L11" s="264"/>
      <c r="M11" s="340"/>
      <c r="N11" s="264"/>
      <c r="O11" s="340"/>
      <c r="P11" s="379">
        <f t="shared" si="0"/>
        <v>0</v>
      </c>
      <c r="Q11" s="378">
        <f t="shared" si="1"/>
        <v>0</v>
      </c>
      <c r="R11" s="264"/>
      <c r="S11" s="264"/>
      <c r="T11" s="264"/>
      <c r="U11" s="264"/>
      <c r="V11" s="434"/>
      <c r="W11" s="434"/>
      <c r="X11" s="434"/>
      <c r="Y11" s="434"/>
      <c r="Z11" s="434"/>
      <c r="AA11" s="434"/>
      <c r="AB11" s="434"/>
      <c r="AC11" s="434"/>
      <c r="AD11" s="434"/>
      <c r="AE11" s="434"/>
      <c r="AF11" s="434"/>
    </row>
    <row r="12" spans="1:32" ht="15.75" x14ac:dyDescent="0.25">
      <c r="A12" s="646"/>
      <c r="B12" s="648"/>
      <c r="C12" s="494"/>
      <c r="D12" s="494"/>
      <c r="E12" s="494"/>
      <c r="F12" s="494"/>
      <c r="G12" s="264"/>
      <c r="H12" s="264"/>
      <c r="I12" s="340"/>
      <c r="J12" s="264"/>
      <c r="K12" s="340"/>
      <c r="L12" s="264"/>
      <c r="M12" s="340"/>
      <c r="N12" s="264"/>
      <c r="O12" s="340"/>
      <c r="P12" s="379">
        <f t="shared" si="0"/>
        <v>0</v>
      </c>
      <c r="Q12" s="378">
        <f t="shared" si="1"/>
        <v>0</v>
      </c>
      <c r="R12" s="264"/>
      <c r="S12" s="264"/>
      <c r="T12" s="264"/>
      <c r="U12" s="264"/>
      <c r="V12" s="434"/>
      <c r="W12" s="434"/>
      <c r="X12" s="434"/>
      <c r="Y12" s="434"/>
      <c r="Z12" s="434"/>
      <c r="AA12" s="434"/>
      <c r="AB12" s="434"/>
      <c r="AC12" s="434"/>
      <c r="AD12" s="434"/>
      <c r="AE12" s="434"/>
      <c r="AF12" s="434"/>
    </row>
    <row r="13" spans="1:32" ht="15.75" x14ac:dyDescent="0.25">
      <c r="A13" s="646"/>
      <c r="B13" s="648" t="s">
        <v>1656</v>
      </c>
      <c r="C13" s="494"/>
      <c r="D13" s="494"/>
      <c r="E13" s="494"/>
      <c r="F13" s="494"/>
      <c r="G13" s="264"/>
      <c r="H13" s="264"/>
      <c r="I13" s="340"/>
      <c r="J13" s="264"/>
      <c r="K13" s="340"/>
      <c r="L13" s="264"/>
      <c r="M13" s="340"/>
      <c r="N13" s="264"/>
      <c r="O13" s="340"/>
      <c r="P13" s="379">
        <f t="shared" si="0"/>
        <v>0</v>
      </c>
      <c r="Q13" s="378">
        <f t="shared" si="1"/>
        <v>0</v>
      </c>
      <c r="R13" s="264"/>
      <c r="S13" s="264"/>
      <c r="T13" s="264"/>
      <c r="U13" s="264"/>
      <c r="V13" s="434"/>
      <c r="W13" s="434"/>
      <c r="X13" s="434"/>
      <c r="Y13" s="434"/>
      <c r="Z13" s="434"/>
      <c r="AA13" s="434"/>
      <c r="AB13" s="434"/>
      <c r="AC13" s="434"/>
      <c r="AD13" s="434"/>
      <c r="AE13" s="434"/>
      <c r="AF13" s="434"/>
    </row>
    <row r="14" spans="1:32" ht="15.75" x14ac:dyDescent="0.25">
      <c r="A14" s="646"/>
      <c r="B14" s="648"/>
      <c r="C14" s="494"/>
      <c r="D14" s="494"/>
      <c r="E14" s="494"/>
      <c r="F14" s="494"/>
      <c r="G14" s="264"/>
      <c r="H14" s="264"/>
      <c r="I14" s="340"/>
      <c r="J14" s="264"/>
      <c r="K14" s="340"/>
      <c r="L14" s="264"/>
      <c r="M14" s="340"/>
      <c r="N14" s="264"/>
      <c r="O14" s="340"/>
      <c r="P14" s="379">
        <f t="shared" si="0"/>
        <v>0</v>
      </c>
      <c r="Q14" s="378">
        <f t="shared" si="1"/>
        <v>0</v>
      </c>
      <c r="R14" s="264"/>
      <c r="S14" s="264"/>
      <c r="T14" s="264"/>
      <c r="U14" s="341"/>
      <c r="V14" s="434"/>
      <c r="W14" s="434"/>
      <c r="X14" s="434"/>
      <c r="Y14" s="434"/>
      <c r="Z14" s="434"/>
      <c r="AA14" s="434"/>
      <c r="AB14" s="434"/>
      <c r="AC14" s="434"/>
      <c r="AD14" s="434"/>
      <c r="AE14" s="434"/>
      <c r="AF14" s="434"/>
    </row>
    <row r="15" spans="1:32" ht="15.75" x14ac:dyDescent="0.25">
      <c r="A15" s="646"/>
      <c r="B15" s="648"/>
      <c r="C15" s="494"/>
      <c r="D15" s="494"/>
      <c r="E15" s="494"/>
      <c r="F15" s="494"/>
      <c r="G15" s="264"/>
      <c r="H15" s="264"/>
      <c r="I15" s="340"/>
      <c r="J15" s="264"/>
      <c r="K15" s="340"/>
      <c r="L15" s="264"/>
      <c r="M15" s="340"/>
      <c r="N15" s="264"/>
      <c r="O15" s="340"/>
      <c r="P15" s="379">
        <f t="shared" si="0"/>
        <v>0</v>
      </c>
      <c r="Q15" s="378">
        <f t="shared" si="1"/>
        <v>0</v>
      </c>
      <c r="R15" s="264"/>
      <c r="S15" s="264"/>
      <c r="T15" s="264"/>
      <c r="U15" s="341"/>
      <c r="V15" s="434"/>
      <c r="W15" s="434"/>
      <c r="X15" s="434"/>
      <c r="Y15" s="434"/>
      <c r="Z15" s="434"/>
      <c r="AA15" s="434"/>
      <c r="AB15" s="434"/>
      <c r="AC15" s="434"/>
      <c r="AD15" s="434"/>
      <c r="AE15" s="434"/>
      <c r="AF15" s="434"/>
    </row>
    <row r="16" spans="1:32" ht="15.75" x14ac:dyDescent="0.25">
      <c r="A16" s="646"/>
      <c r="B16" s="648"/>
      <c r="C16" s="494"/>
      <c r="D16" s="494"/>
      <c r="E16" s="494"/>
      <c r="F16" s="494"/>
      <c r="G16" s="264"/>
      <c r="H16" s="264"/>
      <c r="I16" s="340"/>
      <c r="J16" s="264"/>
      <c r="K16" s="340"/>
      <c r="L16" s="264"/>
      <c r="M16" s="340"/>
      <c r="N16" s="264"/>
      <c r="O16" s="340"/>
      <c r="P16" s="379">
        <f t="shared" si="0"/>
        <v>0</v>
      </c>
      <c r="Q16" s="378">
        <f t="shared" si="1"/>
        <v>0</v>
      </c>
      <c r="R16" s="264"/>
      <c r="S16" s="264"/>
      <c r="T16" s="264"/>
      <c r="U16" s="341"/>
      <c r="V16" s="434"/>
      <c r="W16" s="434"/>
      <c r="X16" s="434"/>
      <c r="Y16" s="434"/>
      <c r="Z16" s="434"/>
      <c r="AA16" s="434"/>
      <c r="AB16" s="434"/>
      <c r="AC16" s="434"/>
      <c r="AD16" s="434"/>
      <c r="AE16" s="434"/>
      <c r="AF16" s="434"/>
    </row>
    <row r="17" spans="1:21" ht="15.75" x14ac:dyDescent="0.25">
      <c r="A17" s="646"/>
      <c r="B17" s="648"/>
      <c r="C17" s="494"/>
      <c r="D17" s="494"/>
      <c r="E17" s="494"/>
      <c r="F17" s="494"/>
      <c r="G17" s="264"/>
      <c r="H17" s="264"/>
      <c r="I17" s="340"/>
      <c r="J17" s="264"/>
      <c r="K17" s="340"/>
      <c r="L17" s="342"/>
      <c r="M17" s="340"/>
      <c r="N17" s="264"/>
      <c r="O17" s="340"/>
      <c r="P17" s="379">
        <f t="shared" si="0"/>
        <v>0</v>
      </c>
      <c r="Q17" s="378">
        <f t="shared" si="1"/>
        <v>0</v>
      </c>
      <c r="R17" s="264"/>
      <c r="S17" s="264"/>
      <c r="T17" s="264"/>
      <c r="U17" s="264"/>
    </row>
    <row r="18" spans="1:21" ht="15.75" x14ac:dyDescent="0.25">
      <c r="A18" s="646"/>
      <c r="B18" s="648" t="s">
        <v>1657</v>
      </c>
      <c r="C18" s="494"/>
      <c r="D18" s="494"/>
      <c r="E18" s="494"/>
      <c r="F18" s="494"/>
      <c r="G18" s="264"/>
      <c r="H18" s="264"/>
      <c r="I18" s="340"/>
      <c r="J18" s="264"/>
      <c r="K18" s="340"/>
      <c r="L18" s="342"/>
      <c r="M18" s="340"/>
      <c r="N18" s="264"/>
      <c r="O18" s="340"/>
      <c r="P18" s="379">
        <f t="shared" si="0"/>
        <v>0</v>
      </c>
      <c r="Q18" s="378">
        <f t="shared" si="1"/>
        <v>0</v>
      </c>
      <c r="R18" s="264"/>
      <c r="S18" s="264"/>
      <c r="T18" s="264"/>
      <c r="U18" s="264"/>
    </row>
    <row r="19" spans="1:21" ht="15.75" x14ac:dyDescent="0.25">
      <c r="A19" s="646"/>
      <c r="B19" s="648"/>
      <c r="C19" s="494"/>
      <c r="D19" s="494"/>
      <c r="E19" s="494"/>
      <c r="F19" s="494"/>
      <c r="G19" s="264"/>
      <c r="H19" s="264"/>
      <c r="I19" s="340"/>
      <c r="J19" s="264"/>
      <c r="K19" s="340"/>
      <c r="L19" s="342"/>
      <c r="M19" s="340"/>
      <c r="N19" s="264"/>
      <c r="O19" s="340"/>
      <c r="P19" s="379">
        <f t="shared" si="0"/>
        <v>0</v>
      </c>
      <c r="Q19" s="378">
        <f t="shared" si="1"/>
        <v>0</v>
      </c>
      <c r="R19" s="264"/>
      <c r="S19" s="264"/>
      <c r="T19" s="264"/>
      <c r="U19" s="264"/>
    </row>
    <row r="20" spans="1:21" ht="15.75" x14ac:dyDescent="0.25">
      <c r="A20" s="646"/>
      <c r="B20" s="648"/>
      <c r="C20" s="494"/>
      <c r="D20" s="494"/>
      <c r="E20" s="494"/>
      <c r="F20" s="494"/>
      <c r="G20" s="264"/>
      <c r="H20" s="264"/>
      <c r="I20" s="340"/>
      <c r="J20" s="264"/>
      <c r="K20" s="340"/>
      <c r="L20" s="342"/>
      <c r="M20" s="340"/>
      <c r="N20" s="264"/>
      <c r="O20" s="340"/>
      <c r="P20" s="379">
        <f t="shared" si="0"/>
        <v>0</v>
      </c>
      <c r="Q20" s="378">
        <f t="shared" si="1"/>
        <v>0</v>
      </c>
      <c r="R20" s="264"/>
      <c r="S20" s="264"/>
      <c r="T20" s="264"/>
      <c r="U20" s="264"/>
    </row>
    <row r="21" spans="1:21" ht="15.75" x14ac:dyDescent="0.25">
      <c r="A21" s="646"/>
      <c r="B21" s="648"/>
      <c r="C21" s="494"/>
      <c r="D21" s="494"/>
      <c r="E21" s="494"/>
      <c r="F21" s="494"/>
      <c r="G21" s="264"/>
      <c r="H21" s="264"/>
      <c r="I21" s="340"/>
      <c r="J21" s="264"/>
      <c r="K21" s="340"/>
      <c r="L21" s="342"/>
      <c r="M21" s="340"/>
      <c r="N21" s="264"/>
      <c r="O21" s="340"/>
      <c r="P21" s="379">
        <f t="shared" si="0"/>
        <v>0</v>
      </c>
      <c r="Q21" s="378">
        <f t="shared" si="1"/>
        <v>0</v>
      </c>
      <c r="R21" s="264"/>
      <c r="S21" s="264"/>
      <c r="T21" s="264"/>
      <c r="U21" s="264"/>
    </row>
    <row r="22" spans="1:21" ht="15.75" x14ac:dyDescent="0.25">
      <c r="A22" s="646"/>
      <c r="B22" s="648"/>
      <c r="C22" s="494"/>
      <c r="D22" s="494"/>
      <c r="E22" s="494"/>
      <c r="F22" s="494"/>
      <c r="G22" s="264"/>
      <c r="H22" s="264"/>
      <c r="I22" s="340"/>
      <c r="J22" s="264"/>
      <c r="K22" s="340"/>
      <c r="L22" s="342"/>
      <c r="M22" s="340"/>
      <c r="N22" s="264"/>
      <c r="O22" s="340"/>
      <c r="P22" s="379">
        <f t="shared" si="0"/>
        <v>0</v>
      </c>
      <c r="Q22" s="378">
        <f t="shared" si="1"/>
        <v>0</v>
      </c>
      <c r="R22" s="264"/>
      <c r="S22" s="264"/>
      <c r="T22" s="264"/>
      <c r="U22" s="264"/>
    </row>
    <row r="23" spans="1:21" ht="15.75" x14ac:dyDescent="0.25">
      <c r="A23" s="646"/>
      <c r="B23" s="645" t="s">
        <v>1658</v>
      </c>
      <c r="C23" s="494"/>
      <c r="D23" s="494"/>
      <c r="E23" s="494"/>
      <c r="F23" s="494"/>
      <c r="G23" s="264"/>
      <c r="H23" s="264"/>
      <c r="I23" s="340"/>
      <c r="J23" s="264"/>
      <c r="K23" s="340"/>
      <c r="L23" s="342"/>
      <c r="M23" s="340"/>
      <c r="N23" s="264"/>
      <c r="O23" s="340"/>
      <c r="P23" s="379">
        <f t="shared" ref="P23:Q23" si="2">H23+J23+L23+N23</f>
        <v>0</v>
      </c>
      <c r="Q23" s="378">
        <f t="shared" si="2"/>
        <v>0</v>
      </c>
      <c r="R23" s="264"/>
      <c r="S23" s="264"/>
      <c r="T23" s="264"/>
      <c r="U23" s="264"/>
    </row>
    <row r="24" spans="1:21" ht="15.75" x14ac:dyDescent="0.25">
      <c r="A24" s="646"/>
      <c r="B24" s="646"/>
      <c r="C24" s="494"/>
      <c r="D24" s="494"/>
      <c r="E24" s="494"/>
      <c r="F24" s="494"/>
      <c r="G24" s="264"/>
      <c r="H24" s="264"/>
      <c r="I24" s="340"/>
      <c r="J24" s="264"/>
      <c r="K24" s="340"/>
      <c r="L24" s="342"/>
      <c r="M24" s="340"/>
      <c r="N24" s="264"/>
      <c r="O24" s="340"/>
      <c r="P24" s="379">
        <f t="shared" ref="P24:P42" si="3">H24+J24+L24+N24</f>
        <v>0</v>
      </c>
      <c r="Q24" s="378">
        <f t="shared" ref="Q24:Q42" si="4">I24+K24+M24+O24</f>
        <v>0</v>
      </c>
      <c r="R24" s="264"/>
      <c r="S24" s="264"/>
      <c r="T24" s="264"/>
      <c r="U24" s="264"/>
    </row>
    <row r="25" spans="1:21" ht="15.75" x14ac:dyDescent="0.25">
      <c r="A25" s="646"/>
      <c r="B25" s="646"/>
      <c r="C25" s="494"/>
      <c r="D25" s="494"/>
      <c r="E25" s="494"/>
      <c r="F25" s="494"/>
      <c r="G25" s="264"/>
      <c r="H25" s="264"/>
      <c r="I25" s="340"/>
      <c r="J25" s="264"/>
      <c r="K25" s="340"/>
      <c r="L25" s="342"/>
      <c r="M25" s="340"/>
      <c r="N25" s="264"/>
      <c r="O25" s="340"/>
      <c r="P25" s="379">
        <f t="shared" si="3"/>
        <v>0</v>
      </c>
      <c r="Q25" s="378">
        <f t="shared" si="4"/>
        <v>0</v>
      </c>
      <c r="R25" s="264"/>
      <c r="S25" s="264"/>
      <c r="T25" s="264"/>
      <c r="U25" s="264"/>
    </row>
    <row r="26" spans="1:21" ht="15.75" x14ac:dyDescent="0.25">
      <c r="A26" s="646"/>
      <c r="B26" s="646"/>
      <c r="C26" s="494"/>
      <c r="D26" s="494"/>
      <c r="E26" s="494"/>
      <c r="F26" s="494"/>
      <c r="G26" s="264"/>
      <c r="H26" s="264"/>
      <c r="I26" s="340"/>
      <c r="J26" s="264"/>
      <c r="K26" s="340"/>
      <c r="L26" s="342"/>
      <c r="M26" s="340"/>
      <c r="N26" s="264"/>
      <c r="O26" s="340"/>
      <c r="P26" s="379">
        <f t="shared" si="3"/>
        <v>0</v>
      </c>
      <c r="Q26" s="378">
        <f t="shared" si="4"/>
        <v>0</v>
      </c>
      <c r="R26" s="264"/>
      <c r="S26" s="264"/>
      <c r="T26" s="264"/>
      <c r="U26" s="264"/>
    </row>
    <row r="27" spans="1:21" ht="15.75" x14ac:dyDescent="0.25">
      <c r="A27" s="646"/>
      <c r="B27" s="647"/>
      <c r="C27" s="494"/>
      <c r="D27" s="494"/>
      <c r="E27" s="494"/>
      <c r="F27" s="494"/>
      <c r="G27" s="264"/>
      <c r="H27" s="264"/>
      <c r="I27" s="340"/>
      <c r="J27" s="264"/>
      <c r="K27" s="340"/>
      <c r="L27" s="342"/>
      <c r="M27" s="340"/>
      <c r="N27" s="264"/>
      <c r="O27" s="340"/>
      <c r="P27" s="379">
        <f t="shared" si="3"/>
        <v>0</v>
      </c>
      <c r="Q27" s="378">
        <f t="shared" si="4"/>
        <v>0</v>
      </c>
      <c r="R27" s="264"/>
      <c r="S27" s="264"/>
      <c r="T27" s="264"/>
      <c r="U27" s="264"/>
    </row>
    <row r="28" spans="1:21" ht="15.75" x14ac:dyDescent="0.25">
      <c r="A28" s="646"/>
      <c r="B28" s="645" t="s">
        <v>1659</v>
      </c>
      <c r="C28" s="494"/>
      <c r="D28" s="494"/>
      <c r="E28" s="494"/>
      <c r="F28" s="494"/>
      <c r="G28" s="264"/>
      <c r="H28" s="264"/>
      <c r="I28" s="340"/>
      <c r="J28" s="264"/>
      <c r="K28" s="340"/>
      <c r="L28" s="342"/>
      <c r="M28" s="340"/>
      <c r="N28" s="264"/>
      <c r="O28" s="340"/>
      <c r="P28" s="379">
        <f t="shared" si="3"/>
        <v>0</v>
      </c>
      <c r="Q28" s="378">
        <f t="shared" si="4"/>
        <v>0</v>
      </c>
      <c r="R28" s="264"/>
      <c r="S28" s="264"/>
      <c r="T28" s="264"/>
      <c r="U28" s="264"/>
    </row>
    <row r="29" spans="1:21" ht="15.75" x14ac:dyDescent="0.25">
      <c r="A29" s="646"/>
      <c r="B29" s="646"/>
      <c r="C29" s="494"/>
      <c r="D29" s="494"/>
      <c r="E29" s="494"/>
      <c r="F29" s="494"/>
      <c r="G29" s="264"/>
      <c r="H29" s="264"/>
      <c r="I29" s="340"/>
      <c r="J29" s="264"/>
      <c r="K29" s="340"/>
      <c r="L29" s="342"/>
      <c r="M29" s="340"/>
      <c r="N29" s="264"/>
      <c r="O29" s="340"/>
      <c r="P29" s="379">
        <f t="shared" si="3"/>
        <v>0</v>
      </c>
      <c r="Q29" s="378">
        <f t="shared" si="4"/>
        <v>0</v>
      </c>
      <c r="R29" s="264"/>
      <c r="S29" s="264"/>
      <c r="T29" s="264"/>
      <c r="U29" s="264"/>
    </row>
    <row r="30" spans="1:21" ht="15.75" x14ac:dyDescent="0.25">
      <c r="A30" s="646"/>
      <c r="B30" s="646"/>
      <c r="C30" s="494"/>
      <c r="D30" s="494"/>
      <c r="E30" s="494"/>
      <c r="F30" s="494"/>
      <c r="G30" s="264"/>
      <c r="H30" s="264"/>
      <c r="I30" s="340"/>
      <c r="J30" s="264"/>
      <c r="K30" s="340"/>
      <c r="L30" s="342"/>
      <c r="M30" s="340"/>
      <c r="N30" s="264"/>
      <c r="O30" s="340"/>
      <c r="P30" s="379">
        <f t="shared" si="3"/>
        <v>0</v>
      </c>
      <c r="Q30" s="378">
        <f t="shared" si="4"/>
        <v>0</v>
      </c>
      <c r="R30" s="264"/>
      <c r="S30" s="264"/>
      <c r="T30" s="264"/>
      <c r="U30" s="264"/>
    </row>
    <row r="31" spans="1:21" ht="15.75" x14ac:dyDescent="0.25">
      <c r="A31" s="646"/>
      <c r="B31" s="646"/>
      <c r="C31" s="494"/>
      <c r="D31" s="494"/>
      <c r="E31" s="494"/>
      <c r="F31" s="494"/>
      <c r="G31" s="264"/>
      <c r="H31" s="264"/>
      <c r="I31" s="340"/>
      <c r="J31" s="264"/>
      <c r="K31" s="340"/>
      <c r="L31" s="342"/>
      <c r="M31" s="340"/>
      <c r="N31" s="264"/>
      <c r="O31" s="340"/>
      <c r="P31" s="379">
        <f t="shared" si="3"/>
        <v>0</v>
      </c>
      <c r="Q31" s="378">
        <f t="shared" si="4"/>
        <v>0</v>
      </c>
      <c r="R31" s="264"/>
      <c r="S31" s="264"/>
      <c r="T31" s="264"/>
      <c r="U31" s="264"/>
    </row>
    <row r="32" spans="1:21" ht="15.75" x14ac:dyDescent="0.25">
      <c r="A32" s="646"/>
      <c r="B32" s="647"/>
      <c r="C32" s="494"/>
      <c r="D32" s="494"/>
      <c r="E32" s="494"/>
      <c r="F32" s="494"/>
      <c r="G32" s="264"/>
      <c r="H32" s="264"/>
      <c r="I32" s="340"/>
      <c r="J32" s="264"/>
      <c r="K32" s="340"/>
      <c r="L32" s="342"/>
      <c r="M32" s="340"/>
      <c r="N32" s="264"/>
      <c r="O32" s="340"/>
      <c r="P32" s="379">
        <f t="shared" si="3"/>
        <v>0</v>
      </c>
      <c r="Q32" s="378">
        <f t="shared" si="4"/>
        <v>0</v>
      </c>
      <c r="R32" s="264"/>
      <c r="S32" s="264"/>
      <c r="T32" s="264"/>
      <c r="U32" s="264"/>
    </row>
    <row r="33" spans="1:21" ht="15.75" x14ac:dyDescent="0.25">
      <c r="A33" s="646"/>
      <c r="B33" s="648" t="s">
        <v>1660</v>
      </c>
      <c r="C33" s="492"/>
      <c r="D33" s="492"/>
      <c r="E33" s="494"/>
      <c r="F33" s="494"/>
      <c r="G33" s="264"/>
      <c r="H33" s="264"/>
      <c r="I33" s="340"/>
      <c r="J33" s="264"/>
      <c r="K33" s="340"/>
      <c r="L33" s="342"/>
      <c r="M33" s="340"/>
      <c r="N33" s="264"/>
      <c r="O33" s="340"/>
      <c r="P33" s="379">
        <f t="shared" si="3"/>
        <v>0</v>
      </c>
      <c r="Q33" s="378">
        <f t="shared" si="4"/>
        <v>0</v>
      </c>
      <c r="R33" s="264"/>
      <c r="S33" s="264"/>
      <c r="T33" s="264"/>
      <c r="U33" s="264"/>
    </row>
    <row r="34" spans="1:21" ht="15.75" x14ac:dyDescent="0.25">
      <c r="A34" s="646"/>
      <c r="B34" s="648"/>
      <c r="C34" s="492"/>
      <c r="D34" s="492"/>
      <c r="E34" s="494"/>
      <c r="F34" s="494"/>
      <c r="G34" s="264"/>
      <c r="H34" s="264"/>
      <c r="I34" s="340"/>
      <c r="J34" s="264"/>
      <c r="K34" s="340"/>
      <c r="L34" s="342"/>
      <c r="M34" s="340"/>
      <c r="N34" s="264"/>
      <c r="O34" s="340"/>
      <c r="P34" s="379">
        <f t="shared" si="3"/>
        <v>0</v>
      </c>
      <c r="Q34" s="378">
        <f t="shared" si="4"/>
        <v>0</v>
      </c>
      <c r="R34" s="264"/>
      <c r="S34" s="264"/>
      <c r="T34" s="264"/>
      <c r="U34" s="264"/>
    </row>
    <row r="35" spans="1:21" ht="15.75" x14ac:dyDescent="0.25">
      <c r="A35" s="646"/>
      <c r="B35" s="648"/>
      <c r="C35" s="492"/>
      <c r="D35" s="492"/>
      <c r="E35" s="494"/>
      <c r="F35" s="494"/>
      <c r="G35" s="264"/>
      <c r="H35" s="264"/>
      <c r="I35" s="340"/>
      <c r="J35" s="264"/>
      <c r="K35" s="340"/>
      <c r="L35" s="342"/>
      <c r="M35" s="340"/>
      <c r="N35" s="264"/>
      <c r="O35" s="340"/>
      <c r="P35" s="379">
        <f t="shared" si="3"/>
        <v>0</v>
      </c>
      <c r="Q35" s="378">
        <f t="shared" si="4"/>
        <v>0</v>
      </c>
      <c r="R35" s="264"/>
      <c r="S35" s="264"/>
      <c r="T35" s="264"/>
      <c r="U35" s="264"/>
    </row>
    <row r="36" spans="1:21" ht="15.75" x14ac:dyDescent="0.25">
      <c r="A36" s="646"/>
      <c r="B36" s="648"/>
      <c r="C36" s="492"/>
      <c r="D36" s="492"/>
      <c r="E36" s="494"/>
      <c r="F36" s="494"/>
      <c r="G36" s="264"/>
      <c r="H36" s="264"/>
      <c r="I36" s="340"/>
      <c r="J36" s="264"/>
      <c r="K36" s="340"/>
      <c r="L36" s="342"/>
      <c r="M36" s="340"/>
      <c r="N36" s="264"/>
      <c r="O36" s="340"/>
      <c r="P36" s="379">
        <f t="shared" si="3"/>
        <v>0</v>
      </c>
      <c r="Q36" s="378">
        <f t="shared" si="4"/>
        <v>0</v>
      </c>
      <c r="R36" s="264"/>
      <c r="S36" s="264"/>
      <c r="T36" s="264"/>
      <c r="U36" s="264"/>
    </row>
    <row r="37" spans="1:21" ht="15.75" x14ac:dyDescent="0.25">
      <c r="A37" s="646"/>
      <c r="B37" s="648"/>
      <c r="C37" s="492"/>
      <c r="D37" s="492"/>
      <c r="E37" s="494"/>
      <c r="F37" s="494"/>
      <c r="G37" s="264"/>
      <c r="H37" s="264"/>
      <c r="I37" s="340"/>
      <c r="J37" s="264"/>
      <c r="K37" s="340"/>
      <c r="L37" s="342"/>
      <c r="M37" s="340"/>
      <c r="N37" s="264"/>
      <c r="O37" s="340"/>
      <c r="P37" s="379">
        <f t="shared" si="3"/>
        <v>0</v>
      </c>
      <c r="Q37" s="378">
        <f t="shared" si="4"/>
        <v>0</v>
      </c>
      <c r="R37" s="264"/>
      <c r="S37" s="264"/>
      <c r="T37" s="264"/>
      <c r="U37" s="264"/>
    </row>
    <row r="38" spans="1:21" ht="15.75" x14ac:dyDescent="0.25">
      <c r="A38" s="646"/>
      <c r="B38" s="648" t="s">
        <v>1661</v>
      </c>
      <c r="C38" s="492"/>
      <c r="D38" s="492"/>
      <c r="E38" s="494"/>
      <c r="F38" s="494"/>
      <c r="G38" s="264"/>
      <c r="H38" s="264"/>
      <c r="I38" s="340"/>
      <c r="J38" s="264"/>
      <c r="K38" s="340"/>
      <c r="L38" s="342"/>
      <c r="M38" s="340"/>
      <c r="N38" s="264"/>
      <c r="O38" s="340"/>
      <c r="P38" s="379">
        <f t="shared" si="3"/>
        <v>0</v>
      </c>
      <c r="Q38" s="378">
        <f t="shared" si="4"/>
        <v>0</v>
      </c>
      <c r="R38" s="264"/>
      <c r="S38" s="264"/>
      <c r="T38" s="264"/>
      <c r="U38" s="264"/>
    </row>
    <row r="39" spans="1:21" ht="15.75" x14ac:dyDescent="0.25">
      <c r="A39" s="646"/>
      <c r="B39" s="648"/>
      <c r="C39" s="492"/>
      <c r="D39" s="492"/>
      <c r="E39" s="494"/>
      <c r="F39" s="494"/>
      <c r="G39" s="264"/>
      <c r="H39" s="264"/>
      <c r="I39" s="340"/>
      <c r="J39" s="264"/>
      <c r="K39" s="340"/>
      <c r="L39" s="342"/>
      <c r="M39" s="340"/>
      <c r="N39" s="264"/>
      <c r="O39" s="340"/>
      <c r="P39" s="379">
        <f t="shared" si="3"/>
        <v>0</v>
      </c>
      <c r="Q39" s="378">
        <f t="shared" si="4"/>
        <v>0</v>
      </c>
      <c r="R39" s="264"/>
      <c r="S39" s="264"/>
      <c r="T39" s="264"/>
      <c r="U39" s="264"/>
    </row>
    <row r="40" spans="1:21" ht="15.75" x14ac:dyDescent="0.25">
      <c r="A40" s="646"/>
      <c r="B40" s="648"/>
      <c r="C40" s="492"/>
      <c r="D40" s="492"/>
      <c r="E40" s="494"/>
      <c r="F40" s="494"/>
      <c r="G40" s="264"/>
      <c r="H40" s="264"/>
      <c r="I40" s="340"/>
      <c r="J40" s="264"/>
      <c r="K40" s="340"/>
      <c r="L40" s="342"/>
      <c r="M40" s="340"/>
      <c r="N40" s="264"/>
      <c r="O40" s="340"/>
      <c r="P40" s="379">
        <f t="shared" si="3"/>
        <v>0</v>
      </c>
      <c r="Q40" s="378">
        <f t="shared" si="4"/>
        <v>0</v>
      </c>
      <c r="R40" s="264"/>
      <c r="S40" s="264"/>
      <c r="T40" s="264"/>
      <c r="U40" s="264"/>
    </row>
    <row r="41" spans="1:21" ht="15.75" x14ac:dyDescent="0.25">
      <c r="A41" s="646"/>
      <c r="B41" s="648"/>
      <c r="C41" s="492"/>
      <c r="D41" s="492"/>
      <c r="E41" s="494"/>
      <c r="F41" s="494"/>
      <c r="G41" s="264"/>
      <c r="H41" s="264"/>
      <c r="I41" s="340"/>
      <c r="J41" s="264"/>
      <c r="K41" s="340"/>
      <c r="L41" s="342"/>
      <c r="M41" s="340"/>
      <c r="N41" s="264"/>
      <c r="O41" s="340"/>
      <c r="P41" s="379">
        <f t="shared" si="3"/>
        <v>0</v>
      </c>
      <c r="Q41" s="378">
        <f t="shared" si="4"/>
        <v>0</v>
      </c>
      <c r="R41" s="264"/>
      <c r="S41" s="264"/>
      <c r="T41" s="264"/>
      <c r="U41" s="264"/>
    </row>
    <row r="42" spans="1:21" ht="15.75" x14ac:dyDescent="0.25">
      <c r="A42" s="646"/>
      <c r="B42" s="648"/>
      <c r="C42" s="492"/>
      <c r="D42" s="492"/>
      <c r="E42" s="494"/>
      <c r="F42" s="494"/>
      <c r="G42" s="264"/>
      <c r="H42" s="264"/>
      <c r="I42" s="340"/>
      <c r="J42" s="264"/>
      <c r="K42" s="340"/>
      <c r="L42" s="342"/>
      <c r="M42" s="340"/>
      <c r="N42" s="264"/>
      <c r="O42" s="340"/>
      <c r="P42" s="379">
        <f t="shared" si="3"/>
        <v>0</v>
      </c>
      <c r="Q42" s="378">
        <f t="shared" si="4"/>
        <v>0</v>
      </c>
      <c r="R42" s="264"/>
      <c r="S42" s="264"/>
      <c r="T42" s="264"/>
      <c r="U42" s="264"/>
    </row>
    <row r="43" spans="1:21" ht="15.75" x14ac:dyDescent="0.25">
      <c r="A43" s="275"/>
      <c r="B43" s="276"/>
      <c r="C43" s="275" t="s">
        <v>1662</v>
      </c>
      <c r="D43" s="276"/>
      <c r="E43" s="276"/>
      <c r="F43" s="276"/>
      <c r="G43" s="277"/>
      <c r="H43" s="265">
        <f t="shared" ref="H43:Q43" si="5">SUM(H8:H42)</f>
        <v>0</v>
      </c>
      <c r="I43" s="266">
        <f t="shared" si="5"/>
        <v>0</v>
      </c>
      <c r="J43" s="265">
        <f t="shared" si="5"/>
        <v>0</v>
      </c>
      <c r="K43" s="266">
        <f t="shared" si="5"/>
        <v>0</v>
      </c>
      <c r="L43" s="265">
        <f t="shared" si="5"/>
        <v>0</v>
      </c>
      <c r="M43" s="266">
        <f t="shared" si="5"/>
        <v>0</v>
      </c>
      <c r="N43" s="265">
        <f t="shared" si="5"/>
        <v>0</v>
      </c>
      <c r="O43" s="266">
        <f t="shared" si="5"/>
        <v>0</v>
      </c>
      <c r="P43" s="266">
        <f t="shared" si="5"/>
        <v>0</v>
      </c>
      <c r="Q43" s="266">
        <f t="shared" si="5"/>
        <v>0</v>
      </c>
      <c r="R43" s="247"/>
      <c r="S43" s="247"/>
      <c r="T43" s="247"/>
      <c r="U43" s="247"/>
    </row>
    <row r="49" spans="3:17" x14ac:dyDescent="0.25">
      <c r="C49" s="434"/>
      <c r="E49" s="434"/>
      <c r="F49" s="434"/>
      <c r="G49" s="434"/>
      <c r="H49" s="434"/>
      <c r="I49" s="434"/>
      <c r="J49" s="434"/>
      <c r="K49" s="434"/>
      <c r="L49" s="434"/>
      <c r="M49" s="434"/>
      <c r="N49" s="434"/>
      <c r="O49" s="434"/>
      <c r="P49" s="434"/>
      <c r="Q49" s="434"/>
    </row>
    <row r="50" spans="3:17" x14ac:dyDescent="0.25">
      <c r="C50" s="434"/>
      <c r="E50" s="434"/>
      <c r="F50" s="434"/>
      <c r="G50" s="434"/>
      <c r="H50" s="434"/>
      <c r="I50" s="434"/>
      <c r="J50" s="434"/>
      <c r="K50" s="434"/>
      <c r="L50" s="434"/>
      <c r="M50" s="434"/>
      <c r="N50" s="434"/>
      <c r="O50" s="434"/>
      <c r="P50" s="434"/>
      <c r="Q50" s="434"/>
    </row>
    <row r="51" spans="3:17" x14ac:dyDescent="0.25">
      <c r="C51" s="434"/>
      <c r="E51" s="434"/>
      <c r="F51" s="434"/>
      <c r="G51" s="434"/>
      <c r="H51" s="434"/>
      <c r="I51" s="434"/>
      <c r="J51" s="434"/>
      <c r="K51" s="434"/>
      <c r="L51" s="434"/>
      <c r="M51" s="434"/>
      <c r="N51" s="434"/>
      <c r="O51" s="434"/>
      <c r="P51" s="434"/>
      <c r="Q51" s="434"/>
    </row>
    <row r="52" spans="3:17" x14ac:dyDescent="0.25">
      <c r="C52" s="434"/>
      <c r="E52" s="434"/>
      <c r="F52" s="434"/>
      <c r="G52" s="434"/>
      <c r="H52" s="434"/>
      <c r="I52" s="434"/>
      <c r="J52" s="434"/>
      <c r="K52" s="434"/>
      <c r="L52" s="434"/>
      <c r="M52" s="434"/>
      <c r="N52" s="434"/>
      <c r="O52" s="434"/>
      <c r="P52" s="434"/>
      <c r="Q52" s="434"/>
    </row>
    <row r="53" spans="3:17" x14ac:dyDescent="0.25">
      <c r="C53" s="434"/>
      <c r="E53" s="434"/>
      <c r="F53" s="434"/>
      <c r="G53" s="434"/>
      <c r="H53" s="434"/>
      <c r="I53" s="434"/>
      <c r="J53" s="434"/>
      <c r="K53" s="434"/>
      <c r="L53" s="434"/>
      <c r="M53" s="434"/>
      <c r="N53" s="434"/>
      <c r="O53" s="434"/>
      <c r="P53" s="434"/>
      <c r="Q53" s="434"/>
    </row>
    <row r="54" spans="3:17" x14ac:dyDescent="0.25">
      <c r="C54" s="434"/>
      <c r="E54" s="434"/>
      <c r="F54" s="434"/>
      <c r="G54" s="434"/>
      <c r="H54" s="434"/>
      <c r="I54" s="434"/>
      <c r="J54" s="434"/>
      <c r="K54" s="434"/>
      <c r="L54" s="434"/>
      <c r="M54" s="434"/>
      <c r="N54" s="434"/>
      <c r="O54" s="434"/>
      <c r="P54" s="434"/>
      <c r="Q54" s="434"/>
    </row>
    <row r="55" spans="3:17" x14ac:dyDescent="0.25">
      <c r="C55" s="434"/>
      <c r="E55" s="434"/>
      <c r="F55" s="434"/>
      <c r="G55" s="434"/>
      <c r="H55" s="434"/>
      <c r="I55" s="434"/>
      <c r="J55" s="434"/>
      <c r="K55" s="434"/>
      <c r="L55" s="434"/>
      <c r="M55" s="434"/>
      <c r="N55" s="434"/>
      <c r="O55" s="434"/>
      <c r="P55" s="434"/>
      <c r="Q55" s="434"/>
    </row>
    <row r="56" spans="3:17" x14ac:dyDescent="0.25">
      <c r="C56" s="434"/>
      <c r="E56" s="434"/>
      <c r="F56" s="434"/>
      <c r="G56" s="434"/>
      <c r="H56" s="434"/>
      <c r="I56" s="434"/>
      <c r="J56" s="434"/>
      <c r="K56" s="434"/>
      <c r="L56" s="434"/>
      <c r="M56" s="434"/>
      <c r="N56" s="434"/>
      <c r="O56" s="434"/>
      <c r="P56" s="434"/>
      <c r="Q56" s="434"/>
    </row>
    <row r="57" spans="3:17" x14ac:dyDescent="0.25">
      <c r="C57" s="434"/>
      <c r="E57" s="434"/>
      <c r="F57" s="434"/>
      <c r="G57" s="434"/>
      <c r="H57" s="434"/>
      <c r="I57" s="434"/>
      <c r="J57" s="434"/>
      <c r="K57" s="434"/>
      <c r="L57" s="434"/>
      <c r="M57" s="434"/>
      <c r="N57" s="434"/>
      <c r="O57" s="434"/>
      <c r="P57" s="434"/>
      <c r="Q57" s="434"/>
    </row>
    <row r="58" spans="3:17" x14ac:dyDescent="0.25">
      <c r="C58" s="434"/>
      <c r="E58" s="434"/>
      <c r="F58" s="434"/>
      <c r="G58" s="434"/>
      <c r="H58" s="434"/>
      <c r="I58" s="434"/>
      <c r="J58" s="434"/>
      <c r="K58" s="434"/>
      <c r="L58" s="434"/>
      <c r="M58" s="434"/>
      <c r="N58" s="434"/>
      <c r="O58" s="434"/>
      <c r="P58" s="434"/>
      <c r="Q58" s="434"/>
    </row>
    <row r="59" spans="3:17" x14ac:dyDescent="0.25">
      <c r="C59" s="434"/>
      <c r="E59" s="434"/>
      <c r="F59" s="434"/>
      <c r="G59" s="434"/>
      <c r="H59" s="434"/>
      <c r="I59" s="434"/>
      <c r="J59" s="434"/>
      <c r="K59" s="434"/>
      <c r="L59" s="434"/>
      <c r="M59" s="434"/>
      <c r="N59" s="434"/>
      <c r="O59" s="434"/>
      <c r="P59" s="434"/>
      <c r="Q59" s="434"/>
    </row>
    <row r="60" spans="3:17" x14ac:dyDescent="0.25">
      <c r="C60" s="480"/>
      <c r="D60" s="480"/>
      <c r="E60" s="434"/>
      <c r="F60" s="434"/>
      <c r="G60" s="434"/>
      <c r="H60" s="434"/>
      <c r="J60" s="434"/>
      <c r="L60" s="434"/>
      <c r="N60" s="434"/>
      <c r="P60" s="434"/>
    </row>
    <row r="61" spans="3:17" x14ac:dyDescent="0.25">
      <c r="C61" s="434"/>
      <c r="E61" s="434"/>
      <c r="F61" s="434"/>
      <c r="G61" s="434"/>
      <c r="H61" s="434"/>
      <c r="J61" s="434"/>
      <c r="L61" s="434"/>
      <c r="N61" s="434"/>
      <c r="P61" s="434"/>
    </row>
    <row r="62" spans="3:17" x14ac:dyDescent="0.25">
      <c r="C62" s="434"/>
      <c r="E62" s="434"/>
      <c r="F62" s="434"/>
      <c r="G62" s="434"/>
      <c r="H62" s="434"/>
      <c r="J62" s="434"/>
      <c r="L62" s="434"/>
      <c r="N62" s="434"/>
      <c r="P62" s="434"/>
    </row>
    <row r="63" spans="3:17" x14ac:dyDescent="0.25">
      <c r="C63" s="434"/>
      <c r="E63" s="434"/>
      <c r="F63" s="434"/>
      <c r="G63" s="434"/>
      <c r="H63" s="434"/>
      <c r="J63" s="434"/>
      <c r="L63" s="434"/>
      <c r="N63" s="434"/>
      <c r="P63" s="434"/>
    </row>
    <row r="64" spans="3:17" x14ac:dyDescent="0.25">
      <c r="C64" s="434"/>
      <c r="E64" s="434"/>
      <c r="F64" s="434"/>
      <c r="G64" s="434"/>
      <c r="H64" s="434"/>
      <c r="J64" s="434"/>
      <c r="L64" s="434"/>
      <c r="N64" s="434"/>
      <c r="P64" s="434"/>
    </row>
    <row r="65" spans="3:3" x14ac:dyDescent="0.25">
      <c r="C65" s="434"/>
    </row>
    <row r="66" spans="3:3" x14ac:dyDescent="0.25">
      <c r="C66" s="434"/>
    </row>
    <row r="67" spans="3:3" x14ac:dyDescent="0.25">
      <c r="C67" s="434"/>
    </row>
    <row r="68" spans="3:3" x14ac:dyDescent="0.25">
      <c r="C68" s="434"/>
    </row>
    <row r="69" spans="3:3" x14ac:dyDescent="0.25">
      <c r="C69" s="434"/>
    </row>
    <row r="70" spans="3:3" x14ac:dyDescent="0.25">
      <c r="C70" s="434"/>
    </row>
  </sheetData>
  <mergeCells count="2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 ref="N5:O5"/>
    <mergeCell ref="A8:A42"/>
    <mergeCell ref="B8:B12"/>
    <mergeCell ref="B13:B17"/>
    <mergeCell ref="B18:B22"/>
    <mergeCell ref="B23:B27"/>
    <mergeCell ref="B28:B32"/>
    <mergeCell ref="B33:B37"/>
    <mergeCell ref="B38:B42"/>
    <mergeCell ref="D4:D6"/>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22" sqref="C22"/>
    </sheetView>
  </sheetViews>
  <sheetFormatPr baseColWidth="10" defaultColWidth="12.5703125" defaultRowHeight="15" x14ac:dyDescent="0.25"/>
  <cols>
    <col min="1" max="2" width="21.7109375" customWidth="1"/>
    <col min="3" max="3" width="27.42578125" customWidth="1"/>
    <col min="4" max="4" width="24.7109375" style="434" customWidth="1"/>
    <col min="5" max="5" width="22.5703125" customWidth="1"/>
    <col min="6" max="6" width="18.28515625" customWidth="1"/>
    <col min="7" max="7" width="23" customWidth="1"/>
    <col min="8" max="8" width="13.5703125" customWidth="1"/>
    <col min="9" max="9" width="16.5703125" bestFit="1" customWidth="1"/>
    <col min="10" max="10" width="13" customWidth="1"/>
    <col min="11" max="11" width="15.85546875" customWidth="1"/>
    <col min="12" max="12" width="12.85546875" customWidth="1"/>
    <col min="13" max="13" width="15.85546875" customWidth="1"/>
    <col min="14" max="14" width="12.42578125" customWidth="1"/>
    <col min="15" max="15" width="16.5703125" bestFit="1" customWidth="1"/>
    <col min="16" max="16" width="11.85546875" customWidth="1"/>
    <col min="17" max="17" width="19.85546875" customWidth="1"/>
    <col min="18" max="18" width="14.28515625" customWidth="1"/>
    <col min="19" max="19" width="16.28515625" customWidth="1"/>
    <col min="20" max="20" width="14.28515625" customWidth="1"/>
    <col min="21" max="21" width="15.7109375" customWidth="1"/>
  </cols>
  <sheetData>
    <row r="1" spans="1:21" s="260" customFormat="1" ht="18.75" x14ac:dyDescent="0.3">
      <c r="H1" s="263" t="s">
        <v>1663</v>
      </c>
      <c r="M1" s="263"/>
      <c r="N1" s="263"/>
      <c r="O1" s="263"/>
      <c r="P1" s="479" t="s">
        <v>1664</v>
      </c>
      <c r="Q1" s="479" t="s">
        <v>1665</v>
      </c>
      <c r="R1" s="479" t="s">
        <v>1666</v>
      </c>
      <c r="S1" s="479" t="s">
        <v>1667</v>
      </c>
      <c r="T1" s="479" t="s">
        <v>1668</v>
      </c>
      <c r="U1" s="479" t="s">
        <v>1669</v>
      </c>
    </row>
    <row r="2" spans="1:21" s="260" customFormat="1" ht="18.75" x14ac:dyDescent="0.3">
      <c r="A2" s="303" t="s">
        <v>1670</v>
      </c>
      <c r="H2" s="263"/>
      <c r="M2" s="263"/>
      <c r="N2" s="263"/>
      <c r="O2" s="263"/>
      <c r="P2" s="263"/>
      <c r="Q2" s="263"/>
      <c r="R2" s="263"/>
      <c r="S2" s="263"/>
      <c r="T2" s="263"/>
      <c r="U2" s="263"/>
    </row>
    <row r="3" spans="1:21" s="260" customFormat="1" ht="27.75" customHeight="1" x14ac:dyDescent="0.2">
      <c r="A3" s="649" t="s">
        <v>1671</v>
      </c>
      <c r="B3" s="649"/>
      <c r="C3" s="649"/>
      <c r="D3" s="649"/>
      <c r="E3" s="649"/>
      <c r="F3" s="649"/>
      <c r="G3" s="649"/>
      <c r="H3" s="649"/>
      <c r="I3" s="649"/>
      <c r="J3" s="649"/>
      <c r="K3" s="649"/>
      <c r="L3" s="649"/>
      <c r="M3" s="649"/>
      <c r="N3" s="649"/>
      <c r="O3" s="649"/>
      <c r="P3" s="649"/>
      <c r="Q3" s="649"/>
      <c r="R3" s="649"/>
      <c r="S3" s="649"/>
      <c r="T3" s="649"/>
      <c r="U3" s="649"/>
    </row>
    <row r="4" spans="1:21" s="302" customFormat="1" x14ac:dyDescent="0.25">
      <c r="A4" s="650" t="s">
        <v>1672</v>
      </c>
      <c r="B4" s="650"/>
      <c r="C4" s="650"/>
      <c r="D4" s="650"/>
      <c r="E4" s="650"/>
      <c r="F4" s="650"/>
      <c r="G4" s="650"/>
      <c r="H4" s="650"/>
      <c r="I4" s="650"/>
      <c r="J4" s="650"/>
      <c r="K4" s="650"/>
      <c r="L4" s="650"/>
      <c r="M4" s="650"/>
      <c r="N4" s="650"/>
      <c r="O4" s="650"/>
      <c r="P4" s="650"/>
      <c r="Q4" s="650"/>
      <c r="R4" s="650"/>
      <c r="S4" s="650"/>
      <c r="T4" s="650"/>
      <c r="U4" s="650"/>
    </row>
    <row r="5" spans="1:21" s="65" customFormat="1" ht="23.25" customHeight="1" x14ac:dyDescent="0.25">
      <c r="A5" s="603" t="s">
        <v>1447</v>
      </c>
      <c r="B5" s="605" t="s">
        <v>1448</v>
      </c>
      <c r="C5" s="615" t="s">
        <v>1449</v>
      </c>
      <c r="D5" s="615" t="s">
        <v>1450</v>
      </c>
      <c r="E5" s="615" t="s">
        <v>1451</v>
      </c>
      <c r="F5" s="615" t="s">
        <v>1309</v>
      </c>
      <c r="G5" s="615" t="s">
        <v>1452</v>
      </c>
      <c r="H5" s="618" t="s">
        <v>1453</v>
      </c>
      <c r="I5" s="620"/>
      <c r="J5" s="620"/>
      <c r="K5" s="620"/>
      <c r="L5" s="620"/>
      <c r="M5" s="620"/>
      <c r="N5" s="620"/>
      <c r="O5" s="619"/>
      <c r="P5" s="624" t="s">
        <v>1454</v>
      </c>
      <c r="Q5" s="625"/>
      <c r="R5" s="605" t="s">
        <v>1455</v>
      </c>
      <c r="S5" s="605" t="s">
        <v>1456</v>
      </c>
      <c r="T5" s="605" t="s">
        <v>1457</v>
      </c>
      <c r="U5" s="621" t="s">
        <v>1458</v>
      </c>
    </row>
    <row r="6" spans="1:21" s="65" customFormat="1" ht="15" customHeight="1" x14ac:dyDescent="0.25">
      <c r="A6" s="603"/>
      <c r="B6" s="603"/>
      <c r="C6" s="616"/>
      <c r="D6" s="616"/>
      <c r="E6" s="616"/>
      <c r="F6" s="616"/>
      <c r="G6" s="616"/>
      <c r="H6" s="618" t="s">
        <v>1459</v>
      </c>
      <c r="I6" s="619"/>
      <c r="J6" s="618" t="s">
        <v>1460</v>
      </c>
      <c r="K6" s="619"/>
      <c r="L6" s="618" t="s">
        <v>1461</v>
      </c>
      <c r="M6" s="619"/>
      <c r="N6" s="618" t="s">
        <v>1462</v>
      </c>
      <c r="O6" s="619"/>
      <c r="P6" s="626"/>
      <c r="Q6" s="627"/>
      <c r="R6" s="603"/>
      <c r="S6" s="603"/>
      <c r="T6" s="603"/>
      <c r="U6" s="622"/>
    </row>
    <row r="7" spans="1:21" s="66" customFormat="1" ht="24" customHeight="1" x14ac:dyDescent="0.25">
      <c r="A7" s="604"/>
      <c r="B7" s="604"/>
      <c r="C7" s="617"/>
      <c r="D7" s="617"/>
      <c r="E7" s="617"/>
      <c r="F7" s="617"/>
      <c r="G7" s="617"/>
      <c r="H7" s="415" t="s">
        <v>1463</v>
      </c>
      <c r="I7" s="415" t="s">
        <v>35</v>
      </c>
      <c r="J7" s="415" t="s">
        <v>1463</v>
      </c>
      <c r="K7" s="415" t="s">
        <v>35</v>
      </c>
      <c r="L7" s="415" t="s">
        <v>1463</v>
      </c>
      <c r="M7" s="415" t="s">
        <v>35</v>
      </c>
      <c r="N7" s="415" t="s">
        <v>1463</v>
      </c>
      <c r="O7" s="415" t="s">
        <v>35</v>
      </c>
      <c r="P7" s="415" t="s">
        <v>1463</v>
      </c>
      <c r="Q7" s="415" t="s">
        <v>35</v>
      </c>
      <c r="R7" s="604"/>
      <c r="S7" s="604"/>
      <c r="T7" s="604"/>
      <c r="U7" s="623"/>
    </row>
    <row r="8" spans="1:21" s="244" customFormat="1" ht="15.75" x14ac:dyDescent="0.25">
      <c r="A8" s="416"/>
      <c r="B8" s="417"/>
      <c r="C8" s="418"/>
      <c r="D8" s="418"/>
      <c r="E8" s="418"/>
      <c r="F8" s="419"/>
      <c r="G8" s="418"/>
      <c r="H8" s="420"/>
      <c r="I8" s="420"/>
      <c r="J8" s="420"/>
      <c r="K8" s="420"/>
      <c r="L8" s="420"/>
      <c r="M8" s="420"/>
      <c r="N8" s="420"/>
      <c r="O8" s="420"/>
      <c r="P8" s="420"/>
      <c r="Q8" s="420"/>
      <c r="R8" s="421"/>
      <c r="S8" s="421"/>
      <c r="T8" s="421"/>
      <c r="U8" s="422"/>
    </row>
    <row r="9" spans="1:21" ht="15.75" hidden="1" x14ac:dyDescent="0.25">
      <c r="A9" s="631" t="s">
        <v>1673</v>
      </c>
      <c r="B9" s="628" t="s">
        <v>1674</v>
      </c>
      <c r="C9" s="261"/>
      <c r="D9" s="261"/>
      <c r="E9" s="261"/>
      <c r="F9" s="261"/>
      <c r="G9" s="261"/>
      <c r="H9" s="344"/>
      <c r="I9" s="345"/>
      <c r="J9" s="261"/>
      <c r="K9" s="345"/>
      <c r="L9" s="261"/>
      <c r="M9" s="345"/>
      <c r="N9" s="261"/>
      <c r="O9" s="345"/>
      <c r="P9" s="377">
        <f t="shared" ref="P9:Q9" si="0">H9+J9+L9+N9</f>
        <v>0</v>
      </c>
      <c r="Q9" s="378">
        <f t="shared" si="0"/>
        <v>0</v>
      </c>
      <c r="R9" s="261"/>
      <c r="S9" s="261"/>
      <c r="T9" s="261"/>
      <c r="U9" s="261"/>
    </row>
    <row r="10" spans="1:21" ht="15.75" hidden="1" x14ac:dyDescent="0.25">
      <c r="A10" s="631"/>
      <c r="B10" s="629"/>
      <c r="C10" s="261"/>
      <c r="D10" s="261"/>
      <c r="E10" s="261"/>
      <c r="F10" s="261"/>
      <c r="G10" s="261"/>
      <c r="H10" s="344"/>
      <c r="I10" s="345"/>
      <c r="J10" s="261"/>
      <c r="K10" s="345"/>
      <c r="L10" s="261"/>
      <c r="M10" s="345"/>
      <c r="N10" s="261"/>
      <c r="O10" s="345"/>
      <c r="P10" s="377">
        <f t="shared" ref="P10:P38" si="1">H10+J10+L10+N10</f>
        <v>0</v>
      </c>
      <c r="Q10" s="378">
        <f t="shared" ref="Q10:Q38" si="2">I10+K10+M10+O10</f>
        <v>0</v>
      </c>
      <c r="R10" s="261"/>
      <c r="S10" s="261"/>
      <c r="T10" s="261"/>
      <c r="U10" s="261"/>
    </row>
    <row r="11" spans="1:21" s="346" customFormat="1" ht="15.75" hidden="1" x14ac:dyDescent="0.25">
      <c r="A11" s="631"/>
      <c r="B11" s="629"/>
      <c r="C11" s="261"/>
      <c r="D11" s="261"/>
      <c r="E11" s="261"/>
      <c r="F11" s="261"/>
      <c r="G11" s="261"/>
      <c r="H11" s="344"/>
      <c r="I11" s="345"/>
      <c r="J11" s="261"/>
      <c r="K11" s="345"/>
      <c r="L11" s="261"/>
      <c r="M11" s="345"/>
      <c r="N11" s="261"/>
      <c r="O11" s="345"/>
      <c r="P11" s="377">
        <f t="shared" si="1"/>
        <v>0</v>
      </c>
      <c r="Q11" s="378">
        <f t="shared" si="2"/>
        <v>0</v>
      </c>
      <c r="R11" s="261"/>
      <c r="S11" s="261"/>
      <c r="T11" s="261"/>
      <c r="U11" s="261"/>
    </row>
    <row r="12" spans="1:21" ht="15.75" hidden="1" x14ac:dyDescent="0.25">
      <c r="A12" s="631"/>
      <c r="B12" s="629"/>
      <c r="C12" s="261"/>
      <c r="D12" s="261"/>
      <c r="E12" s="261"/>
      <c r="F12" s="261"/>
      <c r="G12" s="261"/>
      <c r="H12" s="344"/>
      <c r="I12" s="345"/>
      <c r="J12" s="261"/>
      <c r="K12" s="345"/>
      <c r="L12" s="261"/>
      <c r="M12" s="345"/>
      <c r="N12" s="261"/>
      <c r="O12" s="345"/>
      <c r="P12" s="377">
        <f t="shared" si="1"/>
        <v>0</v>
      </c>
      <c r="Q12" s="378">
        <f t="shared" si="2"/>
        <v>0</v>
      </c>
      <c r="R12" s="261"/>
      <c r="S12" s="261"/>
      <c r="T12" s="261"/>
      <c r="U12" s="261"/>
    </row>
    <row r="13" spans="1:21" ht="15.75" hidden="1" x14ac:dyDescent="0.25">
      <c r="A13" s="631"/>
      <c r="B13" s="629"/>
      <c r="C13" s="261"/>
      <c r="D13" s="261"/>
      <c r="E13" s="261"/>
      <c r="F13" s="261"/>
      <c r="G13" s="261"/>
      <c r="H13" s="344"/>
      <c r="I13" s="345"/>
      <c r="J13" s="261"/>
      <c r="K13" s="345"/>
      <c r="L13" s="261"/>
      <c r="M13" s="345"/>
      <c r="N13" s="261"/>
      <c r="O13" s="345"/>
      <c r="P13" s="377">
        <f t="shared" si="1"/>
        <v>0</v>
      </c>
      <c r="Q13" s="378">
        <f t="shared" si="2"/>
        <v>0</v>
      </c>
      <c r="R13" s="261"/>
      <c r="S13" s="261"/>
      <c r="T13" s="261"/>
      <c r="U13" s="261"/>
    </row>
    <row r="14" spans="1:21" ht="15.75" hidden="1" x14ac:dyDescent="0.25">
      <c r="A14" s="631"/>
      <c r="B14" s="630"/>
      <c r="C14" s="261"/>
      <c r="D14" s="261"/>
      <c r="E14" s="261"/>
      <c r="F14" s="261"/>
      <c r="G14" s="261"/>
      <c r="H14" s="344"/>
      <c r="I14" s="345"/>
      <c r="J14" s="261"/>
      <c r="K14" s="345"/>
      <c r="L14" s="261"/>
      <c r="M14" s="345"/>
      <c r="N14" s="261"/>
      <c r="O14" s="345"/>
      <c r="P14" s="377">
        <f t="shared" si="1"/>
        <v>0</v>
      </c>
      <c r="Q14" s="378">
        <f t="shared" si="2"/>
        <v>0</v>
      </c>
      <c r="R14" s="261"/>
      <c r="S14" s="261"/>
      <c r="T14" s="261"/>
      <c r="U14" s="261"/>
    </row>
    <row r="15" spans="1:21" ht="189" x14ac:dyDescent="0.25">
      <c r="A15" s="631"/>
      <c r="B15" s="628" t="s">
        <v>1675</v>
      </c>
      <c r="C15" s="261" t="s">
        <v>1665</v>
      </c>
      <c r="D15" s="261" t="s">
        <v>1812</v>
      </c>
      <c r="E15" s="261" t="s">
        <v>1813</v>
      </c>
      <c r="F15" s="261" t="s">
        <v>1808</v>
      </c>
      <c r="G15" s="261" t="s">
        <v>1817</v>
      </c>
      <c r="H15" s="510">
        <f>I15/Q15</f>
        <v>0.4820417000315666</v>
      </c>
      <c r="I15" s="345">
        <v>420839486.22000003</v>
      </c>
      <c r="J15" s="510">
        <f>K15/Q15</f>
        <v>0.313125679310226</v>
      </c>
      <c r="K15" s="345">
        <v>273369814.25999999</v>
      </c>
      <c r="L15" s="510">
        <f>M15/Q15</f>
        <v>0.12015577278887274</v>
      </c>
      <c r="M15" s="345">
        <v>104900247.59999999</v>
      </c>
      <c r="N15" s="510">
        <f>O15/Q15</f>
        <v>8.4676847869334618E-2</v>
      </c>
      <c r="O15" s="345">
        <v>73925888.879999995</v>
      </c>
      <c r="P15" s="342">
        <f t="shared" si="1"/>
        <v>0.99999999999999989</v>
      </c>
      <c r="Q15" s="378">
        <f t="shared" si="2"/>
        <v>873035436.96000004</v>
      </c>
      <c r="R15" s="261" t="s">
        <v>1841</v>
      </c>
      <c r="S15" s="261" t="s">
        <v>1842</v>
      </c>
      <c r="T15" s="261" t="s">
        <v>1843</v>
      </c>
      <c r="U15" s="261" t="s">
        <v>1801</v>
      </c>
    </row>
    <row r="16" spans="1:21" s="346" customFormat="1" ht="173.25" x14ac:dyDescent="0.25">
      <c r="A16" s="631"/>
      <c r="B16" s="629"/>
      <c r="C16" s="553" t="s">
        <v>1665</v>
      </c>
      <c r="D16" s="261" t="s">
        <v>1814</v>
      </c>
      <c r="E16" s="261" t="s">
        <v>1813</v>
      </c>
      <c r="F16" s="261" t="s">
        <v>1809</v>
      </c>
      <c r="G16" s="261" t="s">
        <v>1818</v>
      </c>
      <c r="H16" s="510">
        <f>I16/Q16</f>
        <v>0.36480249690124267</v>
      </c>
      <c r="I16" s="345">
        <v>111519346.34999999</v>
      </c>
      <c r="J16" s="510">
        <f>K16/Q16</f>
        <v>0.27894826922222543</v>
      </c>
      <c r="K16" s="345">
        <v>85273891.799999997</v>
      </c>
      <c r="L16" s="510">
        <f>M16/Q16</f>
        <v>0.21306325312393157</v>
      </c>
      <c r="M16" s="345">
        <v>65132982.700000003</v>
      </c>
      <c r="N16" s="510">
        <f>O16/Q16</f>
        <v>0.14318598075260042</v>
      </c>
      <c r="O16" s="345">
        <v>43771649.359999999</v>
      </c>
      <c r="P16" s="342">
        <f t="shared" si="1"/>
        <v>1</v>
      </c>
      <c r="Q16" s="378">
        <f t="shared" si="2"/>
        <v>305697870.20999998</v>
      </c>
      <c r="R16" s="261" t="s">
        <v>1844</v>
      </c>
      <c r="S16" s="261" t="s">
        <v>1845</v>
      </c>
      <c r="T16" s="261" t="s">
        <v>1846</v>
      </c>
      <c r="U16" s="261" t="s">
        <v>1801</v>
      </c>
    </row>
    <row r="17" spans="1:21" s="346" customFormat="1" ht="173.25" x14ac:dyDescent="0.25">
      <c r="A17" s="631"/>
      <c r="B17" s="629"/>
      <c r="C17" s="553" t="s">
        <v>1665</v>
      </c>
      <c r="D17" s="261" t="s">
        <v>1815</v>
      </c>
      <c r="E17" s="261" t="s">
        <v>1813</v>
      </c>
      <c r="F17" s="261" t="s">
        <v>1810</v>
      </c>
      <c r="G17" s="261" t="s">
        <v>1820</v>
      </c>
      <c r="H17" s="510">
        <f>I17/Q17</f>
        <v>0.25</v>
      </c>
      <c r="I17" s="345">
        <v>20898666.66</v>
      </c>
      <c r="J17" s="510">
        <f>K17/Q17</f>
        <v>0.25</v>
      </c>
      <c r="K17" s="345">
        <v>20898666.66</v>
      </c>
      <c r="L17" s="510">
        <f>M17/Q17</f>
        <v>0.25</v>
      </c>
      <c r="M17" s="345">
        <v>20898666.66</v>
      </c>
      <c r="N17" s="510">
        <f>O17/Q17</f>
        <v>0.25</v>
      </c>
      <c r="O17" s="345">
        <v>20898666.66</v>
      </c>
      <c r="P17" s="342">
        <f t="shared" si="1"/>
        <v>1</v>
      </c>
      <c r="Q17" s="378">
        <f t="shared" si="2"/>
        <v>83594666.640000001</v>
      </c>
      <c r="R17" s="261" t="s">
        <v>1847</v>
      </c>
      <c r="S17" s="261" t="s">
        <v>1845</v>
      </c>
      <c r="T17" s="261" t="s">
        <v>1848</v>
      </c>
      <c r="U17" s="261" t="s">
        <v>1801</v>
      </c>
    </row>
    <row r="18" spans="1:21" s="346" customFormat="1" ht="189" x14ac:dyDescent="0.25">
      <c r="A18" s="631"/>
      <c r="B18" s="629"/>
      <c r="C18" s="553" t="s">
        <v>1665</v>
      </c>
      <c r="D18" s="261" t="s">
        <v>1816</v>
      </c>
      <c r="E18" s="261" t="s">
        <v>1813</v>
      </c>
      <c r="F18" s="261" t="s">
        <v>1811</v>
      </c>
      <c r="G18" s="261" t="s">
        <v>1819</v>
      </c>
      <c r="H18" s="510">
        <f>I18/Q18</f>
        <v>0.35528074852235197</v>
      </c>
      <c r="I18" s="345">
        <v>13667142.869999999</v>
      </c>
      <c r="J18" s="510">
        <f>K18/Q18</f>
        <v>0.21490641715921605</v>
      </c>
      <c r="K18" s="345">
        <v>8267142.8700000001</v>
      </c>
      <c r="L18" s="510">
        <f>M18/Q18</f>
        <v>0.21490641715921605</v>
      </c>
      <c r="M18" s="345">
        <v>8267142.8700000001</v>
      </c>
      <c r="N18" s="510">
        <f>O18/Q18</f>
        <v>0.21490641715921605</v>
      </c>
      <c r="O18" s="345">
        <v>8267142.8700000001</v>
      </c>
      <c r="P18" s="342">
        <f t="shared" si="1"/>
        <v>1.0000000000000002</v>
      </c>
      <c r="Q18" s="378">
        <f t="shared" si="2"/>
        <v>38468571.479999997</v>
      </c>
      <c r="R18" s="261" t="s">
        <v>1849</v>
      </c>
      <c r="S18" s="261" t="s">
        <v>1845</v>
      </c>
      <c r="T18" s="261" t="s">
        <v>1850</v>
      </c>
      <c r="U18" s="261" t="s">
        <v>1801</v>
      </c>
    </row>
    <row r="19" spans="1:21" ht="22.5" hidden="1" customHeight="1" x14ac:dyDescent="0.25">
      <c r="A19" s="631"/>
      <c r="B19" s="629"/>
      <c r="C19" s="553" t="s">
        <v>1665</v>
      </c>
      <c r="D19" s="261"/>
      <c r="E19" s="261"/>
      <c r="F19" s="261"/>
      <c r="G19" s="261"/>
      <c r="H19" s="344"/>
      <c r="I19" s="345"/>
      <c r="J19" s="261"/>
      <c r="K19" s="345"/>
      <c r="L19" s="261"/>
      <c r="M19" s="345"/>
      <c r="N19" s="261"/>
      <c r="O19" s="345"/>
      <c r="P19" s="377">
        <f t="shared" si="1"/>
        <v>0</v>
      </c>
      <c r="Q19" s="378">
        <f t="shared" si="2"/>
        <v>0</v>
      </c>
      <c r="R19" s="261"/>
      <c r="S19" s="261"/>
      <c r="T19" s="261"/>
      <c r="U19" s="261"/>
    </row>
    <row r="20" spans="1:21" ht="24" hidden="1" customHeight="1" x14ac:dyDescent="0.25">
      <c r="A20" s="631"/>
      <c r="B20" s="630"/>
      <c r="C20" s="553" t="s">
        <v>1665</v>
      </c>
      <c r="D20" s="261"/>
      <c r="E20" s="261"/>
      <c r="F20" s="261"/>
      <c r="G20" s="261"/>
      <c r="H20" s="344"/>
      <c r="I20" s="345"/>
      <c r="J20" s="261"/>
      <c r="K20" s="345"/>
      <c r="L20" s="261"/>
      <c r="M20" s="345"/>
      <c r="N20" s="261"/>
      <c r="O20" s="345"/>
      <c r="P20" s="377">
        <f t="shared" si="1"/>
        <v>0</v>
      </c>
      <c r="Q20" s="378">
        <f t="shared" si="2"/>
        <v>0</v>
      </c>
      <c r="R20" s="261"/>
      <c r="S20" s="261"/>
      <c r="T20" s="261"/>
      <c r="U20" s="261"/>
    </row>
    <row r="21" spans="1:21" s="346" customFormat="1" ht="78.75" x14ac:dyDescent="0.25">
      <c r="A21" s="631"/>
      <c r="B21" s="628" t="s">
        <v>1676</v>
      </c>
      <c r="C21" s="553" t="s">
        <v>1668</v>
      </c>
      <c r="D21" s="553" t="s">
        <v>1795</v>
      </c>
      <c r="E21" s="553" t="s">
        <v>1796</v>
      </c>
      <c r="F21" s="261" t="s">
        <v>1863</v>
      </c>
      <c r="G21" s="553" t="s">
        <v>1797</v>
      </c>
      <c r="H21" s="511">
        <v>1</v>
      </c>
      <c r="I21" s="514">
        <f>+'2. CONTRATACION DE PERSONAL'!D5</f>
        <v>12558580</v>
      </c>
      <c r="J21" s="345"/>
      <c r="K21" s="261"/>
      <c r="L21" s="345"/>
      <c r="M21" s="261"/>
      <c r="N21" s="345"/>
      <c r="O21" s="342"/>
      <c r="P21" s="513">
        <v>1</v>
      </c>
      <c r="Q21" s="554">
        <f>+I21</f>
        <v>12558580</v>
      </c>
      <c r="R21" s="651" t="s">
        <v>1798</v>
      </c>
      <c r="S21" s="651" t="s">
        <v>1799</v>
      </c>
      <c r="T21" s="651" t="s">
        <v>1800</v>
      </c>
      <c r="U21" s="651" t="s">
        <v>1801</v>
      </c>
    </row>
    <row r="22" spans="1:21" s="346" customFormat="1" ht="47.25" x14ac:dyDescent="0.25">
      <c r="A22" s="631"/>
      <c r="B22" s="629"/>
      <c r="C22" s="553" t="s">
        <v>1669</v>
      </c>
      <c r="D22" s="553" t="s">
        <v>1802</v>
      </c>
      <c r="E22" s="553" t="s">
        <v>1803</v>
      </c>
      <c r="F22" s="261" t="s">
        <v>1864</v>
      </c>
      <c r="G22" s="553" t="s">
        <v>1804</v>
      </c>
      <c r="H22" s="511">
        <v>1</v>
      </c>
      <c r="I22" s="512">
        <v>404250</v>
      </c>
      <c r="J22" s="345"/>
      <c r="K22" s="261"/>
      <c r="L22" s="345"/>
      <c r="M22" s="261"/>
      <c r="N22" s="345"/>
      <c r="O22" s="342"/>
      <c r="P22" s="513">
        <v>1</v>
      </c>
      <c r="Q22" s="554">
        <f t="shared" ref="Q22:Q23" si="3">+I22</f>
        <v>404250</v>
      </c>
      <c r="R22" s="652"/>
      <c r="S22" s="652"/>
      <c r="T22" s="652"/>
      <c r="U22" s="652"/>
    </row>
    <row r="23" spans="1:21" s="346" customFormat="1" ht="47.25" x14ac:dyDescent="0.25">
      <c r="A23" s="631"/>
      <c r="B23" s="629"/>
      <c r="C23" s="553" t="s">
        <v>1669</v>
      </c>
      <c r="D23" s="553" t="s">
        <v>1805</v>
      </c>
      <c r="E23" s="553" t="s">
        <v>1806</v>
      </c>
      <c r="F23" s="261" t="s">
        <v>1865</v>
      </c>
      <c r="G23" s="553" t="s">
        <v>1807</v>
      </c>
      <c r="H23" s="511">
        <v>1</v>
      </c>
      <c r="I23" s="261">
        <f>+'5. ACTIVIDADES ESPECIALES'!D5</f>
        <v>3927246</v>
      </c>
      <c r="J23" s="345"/>
      <c r="K23" s="261"/>
      <c r="L23" s="345"/>
      <c r="M23" s="261"/>
      <c r="N23" s="345"/>
      <c r="O23" s="342"/>
      <c r="P23" s="513">
        <v>1</v>
      </c>
      <c r="Q23" s="554">
        <f t="shared" si="3"/>
        <v>3927246</v>
      </c>
      <c r="R23" s="653"/>
      <c r="S23" s="653"/>
      <c r="T23" s="653"/>
      <c r="U23" s="653"/>
    </row>
    <row r="24" spans="1:21" s="346" customFormat="1" ht="15.75" x14ac:dyDescent="0.25">
      <c r="A24" s="631"/>
      <c r="B24" s="629"/>
      <c r="C24" s="553"/>
      <c r="D24" s="261"/>
      <c r="E24" s="261"/>
      <c r="F24" s="261"/>
      <c r="G24" s="261"/>
      <c r="H24" s="344"/>
      <c r="I24" s="345"/>
      <c r="J24" s="261"/>
      <c r="K24" s="345"/>
      <c r="L24" s="261"/>
      <c r="M24" s="345"/>
      <c r="N24" s="261"/>
      <c r="O24" s="345"/>
      <c r="P24" s="377">
        <f t="shared" si="1"/>
        <v>0</v>
      </c>
      <c r="Q24" s="378">
        <f t="shared" si="2"/>
        <v>0</v>
      </c>
      <c r="R24" s="261"/>
      <c r="S24" s="261"/>
      <c r="T24" s="261"/>
      <c r="U24" s="261"/>
    </row>
    <row r="25" spans="1:21" s="346" customFormat="1" ht="15.75" x14ac:dyDescent="0.25">
      <c r="A25" s="631"/>
      <c r="B25" s="629"/>
      <c r="C25" s="553"/>
      <c r="D25" s="261"/>
      <c r="E25" s="261"/>
      <c r="F25" s="261"/>
      <c r="G25" s="261"/>
      <c r="H25" s="344"/>
      <c r="I25" s="345"/>
      <c r="J25" s="261"/>
      <c r="K25" s="345"/>
      <c r="L25" s="261"/>
      <c r="M25" s="345"/>
      <c r="N25" s="261"/>
      <c r="O25" s="345"/>
      <c r="P25" s="377">
        <f t="shared" si="1"/>
        <v>0</v>
      </c>
      <c r="Q25" s="378">
        <f t="shared" si="2"/>
        <v>0</v>
      </c>
      <c r="R25" s="261"/>
      <c r="S25" s="261"/>
      <c r="T25" s="261"/>
      <c r="U25" s="261"/>
    </row>
    <row r="26" spans="1:21" ht="15.75" x14ac:dyDescent="0.25">
      <c r="A26" s="631"/>
      <c r="B26" s="630"/>
      <c r="C26" s="553"/>
      <c r="D26" s="261"/>
      <c r="E26" s="261"/>
      <c r="F26" s="261"/>
      <c r="G26" s="261"/>
      <c r="H26" s="261"/>
      <c r="I26" s="345"/>
      <c r="J26" s="261"/>
      <c r="K26" s="345"/>
      <c r="L26" s="261"/>
      <c r="M26" s="345"/>
      <c r="N26" s="261"/>
      <c r="O26" s="345"/>
      <c r="P26" s="377">
        <f t="shared" si="1"/>
        <v>0</v>
      </c>
      <c r="Q26" s="378">
        <f t="shared" si="2"/>
        <v>0</v>
      </c>
      <c r="R26" s="261"/>
      <c r="S26" s="261"/>
      <c r="T26" s="261"/>
      <c r="U26" s="261"/>
    </row>
    <row r="27" spans="1:21" ht="15.75" hidden="1" x14ac:dyDescent="0.25">
      <c r="A27" s="628" t="s">
        <v>1677</v>
      </c>
      <c r="B27" s="628" t="s">
        <v>1678</v>
      </c>
      <c r="C27" s="261"/>
      <c r="D27" s="261"/>
      <c r="E27" s="261"/>
      <c r="F27" s="261"/>
      <c r="G27" s="261"/>
      <c r="H27" s="344"/>
      <c r="I27" s="345"/>
      <c r="J27" s="261"/>
      <c r="K27" s="345"/>
      <c r="L27" s="261"/>
      <c r="M27" s="345"/>
      <c r="N27" s="261"/>
      <c r="O27" s="345"/>
      <c r="P27" s="377">
        <f t="shared" si="1"/>
        <v>0</v>
      </c>
      <c r="Q27" s="378">
        <f t="shared" si="2"/>
        <v>0</v>
      </c>
      <c r="R27" s="261"/>
      <c r="S27" s="261"/>
      <c r="T27" s="261"/>
      <c r="U27" s="261"/>
    </row>
    <row r="28" spans="1:21" s="346" customFormat="1" ht="15.75" hidden="1" x14ac:dyDescent="0.25">
      <c r="A28" s="629"/>
      <c r="B28" s="629"/>
      <c r="C28" s="261"/>
      <c r="D28" s="261"/>
      <c r="E28" s="261"/>
      <c r="F28" s="261"/>
      <c r="G28" s="261"/>
      <c r="H28" s="344"/>
      <c r="I28" s="345"/>
      <c r="J28" s="261"/>
      <c r="K28" s="345"/>
      <c r="L28" s="261"/>
      <c r="M28" s="345"/>
      <c r="N28" s="261"/>
      <c r="O28" s="345"/>
      <c r="P28" s="377">
        <f t="shared" si="1"/>
        <v>0</v>
      </c>
      <c r="Q28" s="378">
        <f t="shared" si="2"/>
        <v>0</v>
      </c>
      <c r="R28" s="261"/>
      <c r="S28" s="261"/>
      <c r="T28" s="261"/>
      <c r="U28" s="261"/>
    </row>
    <row r="29" spans="1:21" s="346" customFormat="1" ht="15.75" hidden="1" x14ac:dyDescent="0.25">
      <c r="A29" s="629"/>
      <c r="B29" s="629"/>
      <c r="C29" s="261"/>
      <c r="D29" s="261"/>
      <c r="E29" s="261"/>
      <c r="F29" s="261"/>
      <c r="G29" s="261"/>
      <c r="H29" s="344"/>
      <c r="I29" s="345"/>
      <c r="J29" s="261"/>
      <c r="K29" s="345"/>
      <c r="L29" s="261"/>
      <c r="M29" s="345"/>
      <c r="N29" s="261"/>
      <c r="O29" s="345"/>
      <c r="P29" s="377">
        <f t="shared" si="1"/>
        <v>0</v>
      </c>
      <c r="Q29" s="378">
        <f t="shared" si="2"/>
        <v>0</v>
      </c>
      <c r="R29" s="261"/>
      <c r="S29" s="261"/>
      <c r="T29" s="261"/>
      <c r="U29" s="261"/>
    </row>
    <row r="30" spans="1:21" s="346" customFormat="1" ht="15.75" hidden="1" x14ac:dyDescent="0.25">
      <c r="A30" s="629"/>
      <c r="B30" s="629"/>
      <c r="C30" s="261"/>
      <c r="D30" s="261"/>
      <c r="E30" s="261"/>
      <c r="F30" s="261"/>
      <c r="G30" s="261"/>
      <c r="H30" s="344"/>
      <c r="I30" s="345"/>
      <c r="J30" s="261"/>
      <c r="K30" s="345"/>
      <c r="L30" s="261"/>
      <c r="M30" s="345"/>
      <c r="N30" s="261"/>
      <c r="O30" s="345"/>
      <c r="P30" s="377">
        <f t="shared" si="1"/>
        <v>0</v>
      </c>
      <c r="Q30" s="378">
        <f t="shared" si="2"/>
        <v>0</v>
      </c>
      <c r="R30" s="261"/>
      <c r="S30" s="261"/>
      <c r="T30" s="261"/>
      <c r="U30" s="261"/>
    </row>
    <row r="31" spans="1:21" s="346" customFormat="1" ht="15.75" hidden="1" x14ac:dyDescent="0.25">
      <c r="A31" s="629"/>
      <c r="B31" s="629"/>
      <c r="C31" s="261"/>
      <c r="D31" s="261"/>
      <c r="E31" s="261"/>
      <c r="F31" s="261"/>
      <c r="G31" s="261"/>
      <c r="H31" s="344"/>
      <c r="I31" s="345"/>
      <c r="J31" s="261"/>
      <c r="K31" s="345"/>
      <c r="L31" s="261"/>
      <c r="M31" s="345"/>
      <c r="N31" s="261"/>
      <c r="O31" s="345"/>
      <c r="P31" s="377">
        <f t="shared" si="1"/>
        <v>0</v>
      </c>
      <c r="Q31" s="378">
        <f t="shared" si="2"/>
        <v>0</v>
      </c>
      <c r="R31" s="261"/>
      <c r="S31" s="261"/>
      <c r="T31" s="261"/>
      <c r="U31" s="261"/>
    </row>
    <row r="32" spans="1:21" s="346" customFormat="1" ht="15.75" hidden="1" x14ac:dyDescent="0.25">
      <c r="A32" s="629"/>
      <c r="B32" s="630"/>
      <c r="C32" s="261"/>
      <c r="D32" s="261"/>
      <c r="E32" s="261"/>
      <c r="F32" s="261"/>
      <c r="G32" s="261"/>
      <c r="H32" s="344"/>
      <c r="I32" s="345"/>
      <c r="J32" s="261"/>
      <c r="K32" s="345"/>
      <c r="L32" s="261"/>
      <c r="M32" s="345"/>
      <c r="N32" s="261"/>
      <c r="O32" s="345"/>
      <c r="P32" s="377">
        <f t="shared" si="1"/>
        <v>0</v>
      </c>
      <c r="Q32" s="378">
        <f t="shared" si="2"/>
        <v>0</v>
      </c>
      <c r="R32" s="261"/>
      <c r="S32" s="261"/>
      <c r="T32" s="261"/>
      <c r="U32" s="261"/>
    </row>
    <row r="33" spans="1:21" ht="15.75" hidden="1" x14ac:dyDescent="0.25">
      <c r="A33" s="629"/>
      <c r="B33" s="628" t="s">
        <v>1679</v>
      </c>
      <c r="C33" s="261"/>
      <c r="D33" s="261"/>
      <c r="E33" s="261"/>
      <c r="F33" s="261"/>
      <c r="G33" s="261"/>
      <c r="H33" s="261"/>
      <c r="I33" s="345"/>
      <c r="J33" s="261"/>
      <c r="K33" s="345"/>
      <c r="L33" s="261"/>
      <c r="M33" s="345"/>
      <c r="N33" s="261"/>
      <c r="O33" s="345"/>
      <c r="P33" s="377">
        <f t="shared" si="1"/>
        <v>0</v>
      </c>
      <c r="Q33" s="378">
        <f t="shared" si="2"/>
        <v>0</v>
      </c>
      <c r="R33" s="261"/>
      <c r="S33" s="261"/>
      <c r="T33" s="261"/>
      <c r="U33" s="261"/>
    </row>
    <row r="34" spans="1:21" s="346" customFormat="1" ht="15.75" hidden="1" x14ac:dyDescent="0.25">
      <c r="A34" s="629"/>
      <c r="B34" s="629"/>
      <c r="C34" s="261"/>
      <c r="D34" s="261"/>
      <c r="E34" s="261"/>
      <c r="F34" s="261"/>
      <c r="G34" s="261"/>
      <c r="H34" s="261"/>
      <c r="I34" s="345"/>
      <c r="J34" s="261"/>
      <c r="K34" s="345"/>
      <c r="L34" s="261"/>
      <c r="M34" s="345"/>
      <c r="N34" s="261"/>
      <c r="O34" s="345"/>
      <c r="P34" s="377">
        <f t="shared" si="1"/>
        <v>0</v>
      </c>
      <c r="Q34" s="378">
        <f t="shared" si="2"/>
        <v>0</v>
      </c>
      <c r="R34" s="261"/>
      <c r="S34" s="261"/>
      <c r="T34" s="261"/>
      <c r="U34" s="261"/>
    </row>
    <row r="35" spans="1:21" s="346" customFormat="1" ht="15.75" hidden="1" x14ac:dyDescent="0.25">
      <c r="A35" s="629"/>
      <c r="B35" s="629"/>
      <c r="C35" s="261"/>
      <c r="D35" s="261"/>
      <c r="E35" s="261"/>
      <c r="F35" s="261"/>
      <c r="G35" s="261"/>
      <c r="H35" s="261"/>
      <c r="I35" s="345"/>
      <c r="J35" s="261"/>
      <c r="K35" s="345"/>
      <c r="L35" s="261"/>
      <c r="M35" s="345"/>
      <c r="N35" s="261"/>
      <c r="O35" s="345"/>
      <c r="P35" s="377">
        <f t="shared" si="1"/>
        <v>0</v>
      </c>
      <c r="Q35" s="378">
        <f t="shared" si="2"/>
        <v>0</v>
      </c>
      <c r="R35" s="261"/>
      <c r="S35" s="261"/>
      <c r="T35" s="261"/>
      <c r="U35" s="261"/>
    </row>
    <row r="36" spans="1:21" s="346" customFormat="1" ht="15.75" hidden="1" x14ac:dyDescent="0.25">
      <c r="A36" s="629"/>
      <c r="B36" s="629"/>
      <c r="C36" s="261"/>
      <c r="D36" s="261"/>
      <c r="E36" s="261"/>
      <c r="F36" s="261"/>
      <c r="G36" s="261"/>
      <c r="H36" s="261"/>
      <c r="I36" s="345"/>
      <c r="J36" s="261"/>
      <c r="K36" s="345"/>
      <c r="L36" s="261"/>
      <c r="M36" s="345"/>
      <c r="N36" s="261"/>
      <c r="O36" s="345"/>
      <c r="P36" s="377">
        <f t="shared" si="1"/>
        <v>0</v>
      </c>
      <c r="Q36" s="378">
        <f t="shared" si="2"/>
        <v>0</v>
      </c>
      <c r="R36" s="261"/>
      <c r="S36" s="261"/>
      <c r="T36" s="261"/>
      <c r="U36" s="261"/>
    </row>
    <row r="37" spans="1:21" ht="15.75" hidden="1" x14ac:dyDescent="0.25">
      <c r="A37" s="629"/>
      <c r="B37" s="629"/>
      <c r="C37" s="261"/>
      <c r="D37" s="261"/>
      <c r="E37" s="261"/>
      <c r="F37" s="261"/>
      <c r="G37" s="261"/>
      <c r="H37" s="261"/>
      <c r="I37" s="345"/>
      <c r="J37" s="261"/>
      <c r="K37" s="345"/>
      <c r="L37" s="261"/>
      <c r="M37" s="345"/>
      <c r="N37" s="261"/>
      <c r="O37" s="345"/>
      <c r="P37" s="377">
        <f t="shared" si="1"/>
        <v>0</v>
      </c>
      <c r="Q37" s="378">
        <f t="shared" si="2"/>
        <v>0</v>
      </c>
      <c r="R37" s="261"/>
      <c r="S37" s="261"/>
      <c r="T37" s="261"/>
      <c r="U37" s="261"/>
    </row>
    <row r="38" spans="1:21" ht="15.75" hidden="1" x14ac:dyDescent="0.25">
      <c r="A38" s="630"/>
      <c r="B38" s="630"/>
      <c r="C38" s="261"/>
      <c r="D38" s="261"/>
      <c r="E38" s="261"/>
      <c r="F38" s="261"/>
      <c r="G38" s="261"/>
      <c r="H38" s="261"/>
      <c r="I38" s="345"/>
      <c r="J38" s="261"/>
      <c r="K38" s="345"/>
      <c r="L38" s="261"/>
      <c r="M38" s="345"/>
      <c r="N38" s="261"/>
      <c r="O38" s="345"/>
      <c r="P38" s="377">
        <f t="shared" si="1"/>
        <v>0</v>
      </c>
      <c r="Q38" s="378">
        <f t="shared" si="2"/>
        <v>0</v>
      </c>
      <c r="R38" s="261"/>
      <c r="S38" s="261"/>
      <c r="T38" s="261"/>
      <c r="U38" s="341"/>
    </row>
    <row r="39" spans="1:21" ht="15.75" x14ac:dyDescent="0.25">
      <c r="A39" s="281"/>
      <c r="B39" s="282"/>
      <c r="C39" s="281" t="s">
        <v>1680</v>
      </c>
      <c r="D39" s="282"/>
      <c r="E39" s="282"/>
      <c r="F39" s="282"/>
      <c r="G39" s="283"/>
      <c r="H39" s="565">
        <f t="shared" ref="H39:Q39" si="4">SUM(H9:H38)</f>
        <v>4.4521249454551608</v>
      </c>
      <c r="I39" s="221">
        <f t="shared" si="4"/>
        <v>583814718.10000002</v>
      </c>
      <c r="J39" s="565">
        <f t="shared" si="4"/>
        <v>1.0569803656916674</v>
      </c>
      <c r="K39" s="221">
        <f t="shared" si="4"/>
        <v>387809515.59000003</v>
      </c>
      <c r="L39" s="565">
        <f t="shared" si="4"/>
        <v>0.79812544307202038</v>
      </c>
      <c r="M39" s="221">
        <f t="shared" si="4"/>
        <v>199199039.83000001</v>
      </c>
      <c r="N39" s="565">
        <f t="shared" si="4"/>
        <v>0.69276924578115107</v>
      </c>
      <c r="O39" s="221">
        <f t="shared" si="4"/>
        <v>146863347.77000001</v>
      </c>
      <c r="P39" s="566">
        <f t="shared" si="4"/>
        <v>7</v>
      </c>
      <c r="Q39" s="221">
        <f t="shared" si="4"/>
        <v>1317686621.2900002</v>
      </c>
      <c r="R39" s="248"/>
      <c r="S39" s="248"/>
      <c r="T39" s="248"/>
      <c r="U39" s="262"/>
    </row>
    <row r="44" spans="1:21" x14ac:dyDescent="0.25">
      <c r="A44" s="434"/>
      <c r="B44" s="434"/>
      <c r="C44" s="434"/>
      <c r="E44" s="434"/>
      <c r="F44" s="434"/>
      <c r="G44" s="434"/>
      <c r="H44" s="434"/>
      <c r="I44" s="434"/>
      <c r="J44" s="434"/>
      <c r="K44" s="434"/>
      <c r="L44" s="434"/>
      <c r="M44" s="434"/>
      <c r="N44" s="434"/>
      <c r="O44" s="434"/>
      <c r="P44" s="434"/>
      <c r="Q44" s="434"/>
      <c r="R44" s="434"/>
      <c r="S44" s="434"/>
      <c r="T44" s="434"/>
      <c r="U44" s="434"/>
    </row>
    <row r="45" spans="1:21" x14ac:dyDescent="0.25">
      <c r="A45" s="434"/>
      <c r="B45" s="434"/>
      <c r="C45" s="434"/>
      <c r="E45" s="434"/>
      <c r="F45" s="434"/>
      <c r="G45" s="434"/>
      <c r="H45" s="434"/>
      <c r="I45" s="434"/>
      <c r="J45" s="434"/>
      <c r="K45" s="434"/>
      <c r="L45" s="434"/>
      <c r="M45" s="434"/>
      <c r="N45" s="434"/>
      <c r="O45" s="434"/>
      <c r="P45" s="434"/>
      <c r="Q45" s="434"/>
      <c r="R45" s="434"/>
      <c r="S45" s="434"/>
      <c r="T45" s="434"/>
      <c r="U45" s="434"/>
    </row>
    <row r="46" spans="1:21" x14ac:dyDescent="0.25">
      <c r="A46" s="434"/>
      <c r="B46" s="434"/>
      <c r="C46" s="434"/>
      <c r="E46" s="434"/>
      <c r="F46" s="434"/>
      <c r="G46" s="434"/>
      <c r="H46" s="434"/>
      <c r="I46" s="434"/>
      <c r="J46" s="434"/>
      <c r="K46" s="434"/>
      <c r="L46" s="434"/>
      <c r="M46" s="434"/>
      <c r="N46" s="434"/>
      <c r="O46" s="434"/>
      <c r="P46" s="434"/>
      <c r="Q46" s="434"/>
      <c r="R46" s="434"/>
      <c r="S46" s="434"/>
      <c r="T46" s="434"/>
      <c r="U46" s="434"/>
    </row>
    <row r="47" spans="1:21" x14ac:dyDescent="0.25">
      <c r="A47" s="434"/>
      <c r="B47" s="434"/>
      <c r="C47" s="434"/>
      <c r="E47" s="434"/>
      <c r="F47" s="434"/>
      <c r="G47" s="434"/>
      <c r="H47" s="434"/>
      <c r="I47" s="434"/>
      <c r="J47" s="434"/>
      <c r="K47" s="434"/>
      <c r="L47" s="434"/>
      <c r="M47" s="434"/>
      <c r="N47" s="434"/>
      <c r="O47" s="434"/>
      <c r="P47" s="434"/>
      <c r="Q47" s="434"/>
      <c r="R47" s="434"/>
      <c r="S47" s="434"/>
      <c r="T47" s="434"/>
      <c r="U47" s="434"/>
    </row>
    <row r="48" spans="1:21" x14ac:dyDescent="0.25">
      <c r="A48" s="434"/>
      <c r="B48" s="434"/>
      <c r="C48" s="434"/>
      <c r="E48" s="434"/>
      <c r="F48" s="434"/>
      <c r="G48" s="434"/>
      <c r="H48" s="434"/>
      <c r="I48" s="434"/>
      <c r="J48" s="434"/>
      <c r="K48" s="434"/>
      <c r="L48" s="434"/>
      <c r="M48" s="434"/>
      <c r="N48" s="434"/>
      <c r="O48" s="434"/>
      <c r="P48" s="434"/>
      <c r="Q48" s="434"/>
      <c r="R48" s="434"/>
      <c r="S48" s="434"/>
      <c r="T48" s="434"/>
      <c r="U48" s="434"/>
    </row>
    <row r="49" spans="3:3" x14ac:dyDescent="0.25">
      <c r="C49" s="434"/>
    </row>
    <row r="59" spans="3:3" s="244" customFormat="1" ht="12" x14ac:dyDescent="0.25"/>
    <row r="60" spans="3:3" s="244" customFormat="1" ht="12" x14ac:dyDescent="0.25"/>
    <row r="73" s="244" customFormat="1" ht="12" x14ac:dyDescent="0.25"/>
    <row r="74" s="244" customFormat="1" ht="12" x14ac:dyDescent="0.25"/>
  </sheetData>
  <mergeCells count="30">
    <mergeCell ref="R21:R23"/>
    <mergeCell ref="S21:S23"/>
    <mergeCell ref="T21:T23"/>
    <mergeCell ref="U21:U23"/>
    <mergeCell ref="D5:D7"/>
    <mergeCell ref="T5:T7"/>
    <mergeCell ref="U5:U7"/>
    <mergeCell ref="P5:Q6"/>
    <mergeCell ref="R5:R7"/>
    <mergeCell ref="N6:O6"/>
    <mergeCell ref="G5:G7"/>
    <mergeCell ref="H5:O5"/>
    <mergeCell ref="H6:I6"/>
    <mergeCell ref="S5:S7"/>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rintOptions horizontalCentered="1"/>
  <pageMargins left="0.70866141732283472" right="0.70866141732283472" top="0.74803149606299213" bottom="0.74803149606299213" header="0.31496062992125984" footer="0.31496062992125984"/>
  <pageSetup paperSize="17" scale="53"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8" sqref="C8"/>
    </sheetView>
  </sheetViews>
  <sheetFormatPr baseColWidth="10" defaultColWidth="11.42578125" defaultRowHeight="15" x14ac:dyDescent="0.25"/>
  <cols>
    <col min="1" max="2" width="21.7109375" customWidth="1"/>
    <col min="3" max="3" width="27.42578125" customWidth="1"/>
    <col min="4" max="4" width="27.42578125" style="434" customWidth="1"/>
    <col min="5" max="7" width="27.42578125" customWidth="1"/>
    <col min="8" max="8" width="15.28515625" customWidth="1"/>
    <col min="9" max="9" width="11.5703125" style="222"/>
    <col min="10" max="10" width="15.28515625" customWidth="1"/>
    <col min="11" max="11" width="18.85546875" style="222" customWidth="1"/>
    <col min="13" max="13" width="11.5703125" style="222"/>
    <col min="15" max="15" width="11.5703125" style="222"/>
    <col min="16" max="16" width="15.28515625" customWidth="1"/>
    <col min="17" max="17" width="18.28515625" style="222" customWidth="1"/>
    <col min="18" max="18" width="14.140625" hidden="1" customWidth="1"/>
    <col min="19" max="21" width="14.140625" customWidth="1"/>
    <col min="22" max="22" width="17" customWidth="1"/>
  </cols>
  <sheetData>
    <row r="1" spans="1:22" ht="18.75" x14ac:dyDescent="0.25">
      <c r="A1" s="434"/>
      <c r="B1" s="267"/>
      <c r="C1" s="478" t="s">
        <v>1681</v>
      </c>
      <c r="D1" s="267"/>
      <c r="E1" s="267"/>
      <c r="F1" s="267"/>
      <c r="G1" s="434"/>
      <c r="H1" s="267" t="s">
        <v>1682</v>
      </c>
      <c r="J1" s="267"/>
      <c r="K1" s="267"/>
      <c r="L1" s="267"/>
      <c r="M1" s="267"/>
      <c r="N1" s="267"/>
      <c r="O1" s="267"/>
      <c r="P1" s="267"/>
      <c r="Q1" s="267"/>
      <c r="R1" s="267"/>
      <c r="S1" s="267"/>
      <c r="T1" s="267"/>
      <c r="U1" s="267"/>
      <c r="V1" s="267"/>
    </row>
    <row r="2" spans="1:22" s="346" customFormat="1" ht="18.75" x14ac:dyDescent="0.25">
      <c r="A2" s="434" t="s">
        <v>1519</v>
      </c>
      <c r="B2" s="267"/>
      <c r="C2" s="267"/>
      <c r="D2" s="267"/>
      <c r="E2" s="267"/>
      <c r="F2" s="267"/>
      <c r="G2" s="434"/>
      <c r="H2" s="267"/>
      <c r="I2" s="222"/>
      <c r="J2" s="267"/>
      <c r="K2" s="267"/>
      <c r="L2" s="267"/>
      <c r="M2" s="267"/>
      <c r="N2" s="267"/>
      <c r="O2" s="267"/>
      <c r="P2" s="267"/>
      <c r="Q2" s="267"/>
      <c r="R2" s="267"/>
      <c r="S2" s="267"/>
      <c r="T2" s="267"/>
      <c r="U2" s="267"/>
      <c r="V2" s="267"/>
    </row>
    <row r="3" spans="1:22" x14ac:dyDescent="0.25">
      <c r="A3" s="253" t="s">
        <v>1683</v>
      </c>
      <c r="B3" s="253"/>
      <c r="C3" s="253"/>
      <c r="D3" s="253"/>
      <c r="E3" s="253"/>
      <c r="F3" s="253"/>
      <c r="G3" s="253"/>
      <c r="H3" s="253"/>
      <c r="I3" s="253"/>
      <c r="J3" s="253"/>
      <c r="K3" s="253"/>
      <c r="L3" s="253"/>
      <c r="M3" s="253"/>
      <c r="N3" s="253"/>
      <c r="O3" s="253"/>
      <c r="P3" s="253"/>
      <c r="Q3" s="253"/>
      <c r="R3" s="253"/>
      <c r="S3" s="253"/>
      <c r="T3" s="253"/>
      <c r="U3" s="253"/>
      <c r="V3" s="253"/>
    </row>
    <row r="4" spans="1:22" ht="1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1543</v>
      </c>
      <c r="S4" s="605" t="s">
        <v>1455</v>
      </c>
      <c r="T4" s="605" t="s">
        <v>1456</v>
      </c>
      <c r="U4" s="605" t="s">
        <v>1457</v>
      </c>
      <c r="V4" s="621" t="s">
        <v>1458</v>
      </c>
    </row>
    <row r="5" spans="1:22"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03"/>
      <c r="V5" s="622"/>
    </row>
    <row r="6" spans="1:22" ht="25.5"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04"/>
      <c r="V6" s="623"/>
    </row>
    <row r="7" spans="1:22" s="346" customFormat="1" ht="15.75" x14ac:dyDescent="0.25">
      <c r="A7" s="416"/>
      <c r="B7" s="417"/>
      <c r="C7" s="418"/>
      <c r="D7" s="418"/>
      <c r="E7" s="418"/>
      <c r="F7" s="419"/>
      <c r="G7" s="418"/>
      <c r="H7" s="420"/>
      <c r="I7" s="420"/>
      <c r="J7" s="420"/>
      <c r="K7" s="420"/>
      <c r="L7" s="420"/>
      <c r="M7" s="420"/>
      <c r="N7" s="420"/>
      <c r="O7" s="420"/>
      <c r="P7" s="420"/>
      <c r="Q7" s="420"/>
      <c r="R7" s="421"/>
      <c r="S7" s="421"/>
      <c r="T7" s="421"/>
      <c r="U7" s="421"/>
      <c r="V7" s="422"/>
    </row>
    <row r="8" spans="1:22" ht="15.75" customHeight="1" x14ac:dyDescent="0.25">
      <c r="A8" s="631" t="s">
        <v>1684</v>
      </c>
      <c r="B8" s="628" t="s">
        <v>1685</v>
      </c>
      <c r="C8" s="307"/>
      <c r="D8" s="307"/>
      <c r="E8" s="307"/>
      <c r="F8" s="307"/>
      <c r="G8" s="307"/>
      <c r="H8" s="337"/>
      <c r="I8" s="338"/>
      <c r="J8" s="337"/>
      <c r="K8" s="338"/>
      <c r="L8" s="337"/>
      <c r="M8" s="338"/>
      <c r="N8" s="337"/>
      <c r="O8" s="338"/>
      <c r="P8" s="377">
        <f t="shared" ref="P8:Q8" si="0">H8+J8+L8+N8</f>
        <v>0</v>
      </c>
      <c r="Q8" s="378">
        <f t="shared" si="0"/>
        <v>0</v>
      </c>
      <c r="R8" s="307"/>
      <c r="S8" s="307"/>
      <c r="T8" s="307"/>
      <c r="U8" s="307"/>
      <c r="V8" s="307"/>
    </row>
    <row r="9" spans="1:22" ht="15.75" x14ac:dyDescent="0.25">
      <c r="A9" s="631"/>
      <c r="B9" s="629"/>
      <c r="C9" s="307"/>
      <c r="D9" s="307"/>
      <c r="E9" s="307"/>
      <c r="F9" s="307"/>
      <c r="G9" s="307"/>
      <c r="H9" s="337"/>
      <c r="I9" s="338"/>
      <c r="J9" s="337"/>
      <c r="K9" s="338"/>
      <c r="L9" s="337"/>
      <c r="M9" s="338"/>
      <c r="N9" s="337"/>
      <c r="O9" s="338"/>
      <c r="P9" s="377">
        <f t="shared" ref="P9:P20" si="1">H9+J9+L9+N9</f>
        <v>0</v>
      </c>
      <c r="Q9" s="378">
        <f t="shared" ref="Q9:Q20" si="2">I9+K9+M9+O9</f>
        <v>0</v>
      </c>
      <c r="R9" s="307"/>
      <c r="S9" s="307"/>
      <c r="T9" s="307"/>
      <c r="U9" s="307"/>
      <c r="V9" s="307"/>
    </row>
    <row r="10" spans="1:22" s="346" customFormat="1" ht="15.75" x14ac:dyDescent="0.25">
      <c r="A10" s="631"/>
      <c r="B10" s="629"/>
      <c r="C10" s="307"/>
      <c r="D10" s="307"/>
      <c r="E10" s="307"/>
      <c r="F10" s="307"/>
      <c r="G10" s="307"/>
      <c r="H10" s="337"/>
      <c r="I10" s="338"/>
      <c r="J10" s="337"/>
      <c r="K10" s="338"/>
      <c r="L10" s="337"/>
      <c r="M10" s="338"/>
      <c r="N10" s="337"/>
      <c r="O10" s="338"/>
      <c r="P10" s="377">
        <f t="shared" ref="P10:P15" si="3">H10+J10+L10+N10</f>
        <v>0</v>
      </c>
      <c r="Q10" s="378">
        <f t="shared" ref="Q10:Q15" si="4">I10+K10+M10+O10</f>
        <v>0</v>
      </c>
      <c r="R10" s="307"/>
      <c r="S10" s="307"/>
      <c r="T10" s="307"/>
      <c r="U10" s="307"/>
      <c r="V10" s="307"/>
    </row>
    <row r="11" spans="1:22" s="346" customFormat="1" ht="15.75" x14ac:dyDescent="0.25">
      <c r="A11" s="631"/>
      <c r="B11" s="629"/>
      <c r="C11" s="307"/>
      <c r="D11" s="307"/>
      <c r="E11" s="307"/>
      <c r="F11" s="307"/>
      <c r="G11" s="307"/>
      <c r="H11" s="337"/>
      <c r="I11" s="338"/>
      <c r="J11" s="337"/>
      <c r="K11" s="338"/>
      <c r="L11" s="337"/>
      <c r="M11" s="338"/>
      <c r="N11" s="337"/>
      <c r="O11" s="338"/>
      <c r="P11" s="377">
        <f t="shared" si="3"/>
        <v>0</v>
      </c>
      <c r="Q11" s="378">
        <f t="shared" si="4"/>
        <v>0</v>
      </c>
      <c r="R11" s="307"/>
      <c r="S11" s="307"/>
      <c r="T11" s="307"/>
      <c r="U11" s="307"/>
      <c r="V11" s="307"/>
    </row>
    <row r="12" spans="1:22" s="346" customFormat="1" ht="15.75" x14ac:dyDescent="0.25">
      <c r="A12" s="631"/>
      <c r="B12" s="629"/>
      <c r="C12" s="307"/>
      <c r="D12" s="307"/>
      <c r="E12" s="307"/>
      <c r="F12" s="307"/>
      <c r="G12" s="307"/>
      <c r="H12" s="337"/>
      <c r="I12" s="338"/>
      <c r="J12" s="337"/>
      <c r="K12" s="338"/>
      <c r="L12" s="337"/>
      <c r="M12" s="338"/>
      <c r="N12" s="337"/>
      <c r="O12" s="338"/>
      <c r="P12" s="377">
        <f t="shared" si="3"/>
        <v>0</v>
      </c>
      <c r="Q12" s="378">
        <f t="shared" si="4"/>
        <v>0</v>
      </c>
      <c r="R12" s="307"/>
      <c r="S12" s="307"/>
      <c r="T12" s="307"/>
      <c r="U12" s="307"/>
      <c r="V12" s="307"/>
    </row>
    <row r="13" spans="1:22" s="346" customFormat="1" ht="15.75" x14ac:dyDescent="0.25">
      <c r="A13" s="631"/>
      <c r="B13" s="629"/>
      <c r="C13" s="307"/>
      <c r="D13" s="307"/>
      <c r="E13" s="307"/>
      <c r="F13" s="307"/>
      <c r="G13" s="307"/>
      <c r="H13" s="337"/>
      <c r="I13" s="338"/>
      <c r="J13" s="337"/>
      <c r="K13" s="338"/>
      <c r="L13" s="337"/>
      <c r="M13" s="338"/>
      <c r="N13" s="337"/>
      <c r="O13" s="338"/>
      <c r="P13" s="377">
        <f t="shared" ref="P13:P14" si="5">H13+J13+L13+N13</f>
        <v>0</v>
      </c>
      <c r="Q13" s="378">
        <f t="shared" ref="Q13:Q14" si="6">I13+K13+M13+O13</f>
        <v>0</v>
      </c>
      <c r="R13" s="307"/>
      <c r="S13" s="307"/>
      <c r="T13" s="307"/>
      <c r="U13" s="307"/>
      <c r="V13" s="307"/>
    </row>
    <row r="14" spans="1:22" s="346" customFormat="1" ht="15.75" x14ac:dyDescent="0.25">
      <c r="A14" s="631"/>
      <c r="B14" s="629"/>
      <c r="C14" s="307"/>
      <c r="D14" s="307"/>
      <c r="E14" s="307"/>
      <c r="F14" s="307"/>
      <c r="G14" s="307"/>
      <c r="H14" s="337"/>
      <c r="I14" s="338"/>
      <c r="J14" s="337"/>
      <c r="K14" s="338"/>
      <c r="L14" s="337"/>
      <c r="M14" s="338"/>
      <c r="N14" s="337"/>
      <c r="O14" s="338"/>
      <c r="P14" s="377">
        <f t="shared" si="5"/>
        <v>0</v>
      </c>
      <c r="Q14" s="378">
        <f t="shared" si="6"/>
        <v>0</v>
      </c>
      <c r="R14" s="307"/>
      <c r="S14" s="307"/>
      <c r="T14" s="307"/>
      <c r="U14" s="307"/>
      <c r="V14" s="307"/>
    </row>
    <row r="15" spans="1:22" ht="15.75" x14ac:dyDescent="0.25">
      <c r="A15" s="631"/>
      <c r="B15" s="629"/>
      <c r="C15" s="307"/>
      <c r="D15" s="307"/>
      <c r="E15" s="307"/>
      <c r="F15" s="307"/>
      <c r="G15" s="307"/>
      <c r="H15" s="337"/>
      <c r="I15" s="338"/>
      <c r="J15" s="337"/>
      <c r="K15" s="338"/>
      <c r="L15" s="337"/>
      <c r="M15" s="338"/>
      <c r="N15" s="337"/>
      <c r="O15" s="338"/>
      <c r="P15" s="377">
        <f t="shared" si="3"/>
        <v>0</v>
      </c>
      <c r="Q15" s="378">
        <f t="shared" si="4"/>
        <v>0</v>
      </c>
      <c r="R15" s="307"/>
      <c r="S15" s="307"/>
      <c r="T15" s="307"/>
      <c r="U15" s="307"/>
      <c r="V15" s="307"/>
    </row>
    <row r="16" spans="1:22" ht="15.75" x14ac:dyDescent="0.25">
      <c r="A16" s="631"/>
      <c r="B16" s="629"/>
      <c r="C16" s="307"/>
      <c r="D16" s="307"/>
      <c r="E16" s="307"/>
      <c r="F16" s="307"/>
      <c r="G16" s="307"/>
      <c r="H16" s="337"/>
      <c r="I16" s="338"/>
      <c r="J16" s="337"/>
      <c r="K16" s="338"/>
      <c r="L16" s="337"/>
      <c r="M16" s="338"/>
      <c r="N16" s="337"/>
      <c r="O16" s="338"/>
      <c r="P16" s="377">
        <f t="shared" si="1"/>
        <v>0</v>
      </c>
      <c r="Q16" s="378">
        <f t="shared" si="2"/>
        <v>0</v>
      </c>
      <c r="R16" s="307"/>
      <c r="S16" s="307"/>
      <c r="T16" s="307"/>
      <c r="U16" s="307"/>
      <c r="V16" s="307"/>
    </row>
    <row r="17" spans="1:22" ht="15.75" x14ac:dyDescent="0.25">
      <c r="A17" s="631"/>
      <c r="B17" s="629"/>
      <c r="C17" s="307"/>
      <c r="D17" s="307"/>
      <c r="E17" s="307"/>
      <c r="F17" s="307"/>
      <c r="G17" s="307"/>
      <c r="H17" s="337"/>
      <c r="I17" s="338"/>
      <c r="J17" s="337"/>
      <c r="K17" s="338"/>
      <c r="L17" s="337"/>
      <c r="M17" s="338"/>
      <c r="N17" s="337"/>
      <c r="O17" s="338"/>
      <c r="P17" s="377">
        <f t="shared" si="1"/>
        <v>0</v>
      </c>
      <c r="Q17" s="378">
        <f t="shared" si="2"/>
        <v>0</v>
      </c>
      <c r="R17" s="307"/>
      <c r="S17" s="307"/>
      <c r="T17" s="307"/>
      <c r="U17" s="307"/>
      <c r="V17" s="307"/>
    </row>
    <row r="18" spans="1:22" ht="15.75" x14ac:dyDescent="0.25">
      <c r="A18" s="631"/>
      <c r="B18" s="629"/>
      <c r="C18" s="307"/>
      <c r="D18" s="307"/>
      <c r="E18" s="307"/>
      <c r="F18" s="307"/>
      <c r="G18" s="307"/>
      <c r="H18" s="337"/>
      <c r="I18" s="338"/>
      <c r="J18" s="337"/>
      <c r="K18" s="338"/>
      <c r="L18" s="337"/>
      <c r="M18" s="338"/>
      <c r="N18" s="337"/>
      <c r="O18" s="338"/>
      <c r="P18" s="377">
        <f t="shared" si="1"/>
        <v>0</v>
      </c>
      <c r="Q18" s="378">
        <f t="shared" si="2"/>
        <v>0</v>
      </c>
      <c r="R18" s="307"/>
      <c r="S18" s="307"/>
      <c r="T18" s="307"/>
      <c r="U18" s="307"/>
      <c r="V18" s="307"/>
    </row>
    <row r="19" spans="1:22" ht="15.75" x14ac:dyDescent="0.25">
      <c r="A19" s="631"/>
      <c r="B19" s="629"/>
      <c r="C19" s="307"/>
      <c r="D19" s="307"/>
      <c r="E19" s="307"/>
      <c r="F19" s="307"/>
      <c r="G19" s="307"/>
      <c r="H19" s="337"/>
      <c r="I19" s="338"/>
      <c r="J19" s="337"/>
      <c r="K19" s="338"/>
      <c r="L19" s="337"/>
      <c r="M19" s="338"/>
      <c r="N19" s="337"/>
      <c r="O19" s="338"/>
      <c r="P19" s="377">
        <f t="shared" si="1"/>
        <v>0</v>
      </c>
      <c r="Q19" s="378">
        <f t="shared" si="2"/>
        <v>0</v>
      </c>
      <c r="R19" s="307"/>
      <c r="S19" s="307"/>
      <c r="T19" s="307"/>
      <c r="U19" s="307"/>
      <c r="V19" s="307"/>
    </row>
    <row r="20" spans="1:22" ht="15.75" x14ac:dyDescent="0.25">
      <c r="A20" s="631"/>
      <c r="B20" s="630"/>
      <c r="C20" s="307"/>
      <c r="D20" s="307"/>
      <c r="E20" s="307"/>
      <c r="F20" s="307"/>
      <c r="G20" s="307"/>
      <c r="H20" s="337"/>
      <c r="I20" s="338"/>
      <c r="J20" s="337"/>
      <c r="K20" s="338"/>
      <c r="L20" s="337"/>
      <c r="M20" s="338"/>
      <c r="N20" s="337"/>
      <c r="O20" s="338"/>
      <c r="P20" s="377">
        <f t="shared" si="1"/>
        <v>0</v>
      </c>
      <c r="Q20" s="378">
        <f t="shared" si="2"/>
        <v>0</v>
      </c>
      <c r="R20" s="307"/>
      <c r="S20" s="307"/>
      <c r="T20" s="307"/>
      <c r="U20" s="307"/>
      <c r="V20" s="307"/>
    </row>
    <row r="21" spans="1:22" ht="15.6" customHeight="1" x14ac:dyDescent="0.25">
      <c r="A21" s="275"/>
      <c r="B21" s="276"/>
      <c r="C21" s="275" t="s">
        <v>1686</v>
      </c>
      <c r="D21" s="276"/>
      <c r="E21" s="276"/>
      <c r="F21" s="276"/>
      <c r="G21" s="277"/>
      <c r="H21" s="270">
        <f t="shared" ref="H21:Q21" si="7">SUM(H8:H20)</f>
        <v>0</v>
      </c>
      <c r="I21" s="224">
        <f t="shared" si="7"/>
        <v>0</v>
      </c>
      <c r="J21" s="270">
        <f t="shared" si="7"/>
        <v>0</v>
      </c>
      <c r="K21" s="224">
        <f t="shared" si="7"/>
        <v>0</v>
      </c>
      <c r="L21" s="270">
        <f t="shared" si="7"/>
        <v>0</v>
      </c>
      <c r="M21" s="224">
        <f t="shared" si="7"/>
        <v>0</v>
      </c>
      <c r="N21" s="270">
        <f t="shared" si="7"/>
        <v>0</v>
      </c>
      <c r="O21" s="224">
        <f t="shared" si="7"/>
        <v>0</v>
      </c>
      <c r="P21" s="224">
        <f t="shared" si="7"/>
        <v>0</v>
      </c>
      <c r="Q21" s="224">
        <f t="shared" si="7"/>
        <v>0</v>
      </c>
      <c r="R21" s="248"/>
      <c r="S21" s="248"/>
      <c r="T21" s="248"/>
      <c r="U21" s="248"/>
      <c r="V21" s="248"/>
    </row>
  </sheetData>
  <mergeCells count="20">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 ref="A8:A20"/>
    <mergeCell ref="B8:B20"/>
    <mergeCell ref="A4:A6"/>
    <mergeCell ref="B4:B6"/>
    <mergeCell ref="C4:C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ColWidth="11.42578125" defaultRowHeight="15" x14ac:dyDescent="0.25"/>
  <cols>
    <col min="1" max="1" width="21.7109375" customWidth="1"/>
    <col min="2" max="2" width="26.28515625" customWidth="1"/>
    <col min="3" max="3" width="27.42578125" customWidth="1"/>
    <col min="4" max="4" width="27.42578125" style="434" customWidth="1"/>
    <col min="5" max="7" width="27.42578125" customWidth="1"/>
    <col min="8" max="8" width="15.28515625" customWidth="1"/>
    <col min="9" max="9" width="14.85546875" style="222" bestFit="1" customWidth="1"/>
    <col min="10" max="10" width="15.28515625" customWidth="1"/>
    <col min="11" max="11" width="18.85546875" style="222" customWidth="1"/>
    <col min="13" max="13" width="14.85546875" style="222" bestFit="1" customWidth="1"/>
    <col min="15" max="15" width="14.85546875" style="222" bestFit="1" customWidth="1"/>
    <col min="16" max="16" width="15.28515625" customWidth="1"/>
    <col min="17" max="17" width="18.28515625" style="222" customWidth="1"/>
    <col min="18" max="18" width="14.140625" hidden="1" customWidth="1"/>
    <col min="19" max="21" width="14.140625" customWidth="1"/>
    <col min="22" max="22" width="17" customWidth="1"/>
  </cols>
  <sheetData>
    <row r="1" spans="1:22" ht="18" customHeight="1" x14ac:dyDescent="0.25">
      <c r="A1" s="434"/>
      <c r="B1" s="227"/>
      <c r="C1" s="479" t="s">
        <v>1687</v>
      </c>
      <c r="D1" s="479" t="s">
        <v>1688</v>
      </c>
      <c r="E1" s="227"/>
      <c r="F1" s="227"/>
      <c r="G1" s="227"/>
      <c r="H1" s="274" t="s">
        <v>1689</v>
      </c>
      <c r="J1" s="434"/>
      <c r="K1" s="227"/>
      <c r="L1" s="227"/>
      <c r="M1" s="227"/>
      <c r="N1" s="227"/>
      <c r="O1" s="227"/>
      <c r="P1" s="227"/>
      <c r="Q1" s="227"/>
      <c r="R1" s="227"/>
      <c r="S1" s="227"/>
      <c r="T1" s="227"/>
      <c r="U1" s="227"/>
      <c r="V1" s="227"/>
    </row>
    <row r="2" spans="1:22" ht="18" customHeight="1" x14ac:dyDescent="0.25">
      <c r="A2" s="434"/>
      <c r="B2" s="227"/>
      <c r="C2" s="227"/>
      <c r="D2" s="227"/>
      <c r="E2" s="227"/>
      <c r="F2" s="227"/>
      <c r="G2" s="227"/>
      <c r="H2" s="274"/>
      <c r="J2" s="434"/>
      <c r="K2" s="227"/>
      <c r="L2" s="227"/>
      <c r="M2" s="227"/>
      <c r="N2" s="227"/>
      <c r="O2" s="227"/>
      <c r="P2" s="227"/>
      <c r="Q2" s="227"/>
      <c r="R2" s="227"/>
      <c r="S2" s="227"/>
      <c r="T2" s="227"/>
      <c r="U2" s="227"/>
      <c r="V2" s="227"/>
    </row>
    <row r="3" spans="1:22" ht="18" customHeight="1" x14ac:dyDescent="0.25">
      <c r="A3" s="298" t="s">
        <v>1541</v>
      </c>
      <c r="B3" s="227"/>
      <c r="C3" s="227"/>
      <c r="D3" s="227"/>
      <c r="E3" s="227"/>
      <c r="F3" s="227"/>
      <c r="G3" s="227"/>
      <c r="H3" s="274"/>
      <c r="J3" s="434"/>
      <c r="K3" s="227"/>
      <c r="L3" s="227"/>
      <c r="M3" s="227"/>
      <c r="N3" s="227"/>
      <c r="O3" s="227"/>
      <c r="P3" s="227"/>
      <c r="Q3" s="227"/>
      <c r="R3" s="227"/>
      <c r="S3" s="227"/>
      <c r="T3" s="227"/>
      <c r="U3" s="227"/>
      <c r="V3" s="227"/>
    </row>
    <row r="4" spans="1:22" ht="33" customHeight="1" x14ac:dyDescent="0.25">
      <c r="A4" s="654" t="s">
        <v>1690</v>
      </c>
      <c r="B4" s="654"/>
      <c r="C4" s="654"/>
      <c r="D4" s="654"/>
      <c r="E4" s="654"/>
      <c r="F4" s="654"/>
      <c r="G4" s="654"/>
      <c r="H4" s="654"/>
      <c r="I4" s="654"/>
      <c r="J4" s="654"/>
      <c r="K4" s="654"/>
      <c r="L4" s="654"/>
      <c r="M4" s="654"/>
      <c r="N4" s="654"/>
      <c r="O4" s="654"/>
      <c r="P4" s="654"/>
      <c r="Q4" s="654"/>
      <c r="R4" s="654"/>
      <c r="S4" s="654"/>
      <c r="T4" s="654"/>
      <c r="U4" s="654"/>
      <c r="V4" s="654"/>
    </row>
    <row r="5" spans="1:22" ht="14.45" customHeight="1" x14ac:dyDescent="0.25">
      <c r="A5" s="603" t="s">
        <v>1447</v>
      </c>
      <c r="B5" s="605" t="s">
        <v>1448</v>
      </c>
      <c r="C5" s="615" t="s">
        <v>1449</v>
      </c>
      <c r="D5" s="615" t="s">
        <v>1450</v>
      </c>
      <c r="E5" s="615" t="s">
        <v>1451</v>
      </c>
      <c r="F5" s="615" t="s">
        <v>1309</v>
      </c>
      <c r="G5" s="615" t="s">
        <v>1452</v>
      </c>
      <c r="H5" s="618" t="s">
        <v>1453</v>
      </c>
      <c r="I5" s="620"/>
      <c r="J5" s="620"/>
      <c r="K5" s="620"/>
      <c r="L5" s="620"/>
      <c r="M5" s="620"/>
      <c r="N5" s="620"/>
      <c r="O5" s="619"/>
      <c r="P5" s="624" t="s">
        <v>1454</v>
      </c>
      <c r="Q5" s="625"/>
      <c r="R5" s="605" t="s">
        <v>1543</v>
      </c>
      <c r="S5" s="605" t="s">
        <v>1455</v>
      </c>
      <c r="T5" s="605" t="s">
        <v>1456</v>
      </c>
      <c r="U5" s="605" t="s">
        <v>1457</v>
      </c>
      <c r="V5" s="621" t="s">
        <v>1458</v>
      </c>
    </row>
    <row r="6" spans="1:22" ht="14.45" customHeight="1" x14ac:dyDescent="0.25">
      <c r="A6" s="603"/>
      <c r="B6" s="603"/>
      <c r="C6" s="616"/>
      <c r="D6" s="616"/>
      <c r="E6" s="616"/>
      <c r="F6" s="616"/>
      <c r="G6" s="616"/>
      <c r="H6" s="618" t="s">
        <v>1459</v>
      </c>
      <c r="I6" s="619"/>
      <c r="J6" s="618" t="s">
        <v>1460</v>
      </c>
      <c r="K6" s="619"/>
      <c r="L6" s="618" t="s">
        <v>1461</v>
      </c>
      <c r="M6" s="619"/>
      <c r="N6" s="618" t="s">
        <v>1462</v>
      </c>
      <c r="O6" s="619"/>
      <c r="P6" s="626"/>
      <c r="Q6" s="627"/>
      <c r="R6" s="603"/>
      <c r="S6" s="603"/>
      <c r="T6" s="603"/>
      <c r="U6" s="603"/>
      <c r="V6" s="622"/>
    </row>
    <row r="7" spans="1:22" ht="25.5" x14ac:dyDescent="0.25">
      <c r="A7" s="604"/>
      <c r="B7" s="604"/>
      <c r="C7" s="617"/>
      <c r="D7" s="617"/>
      <c r="E7" s="617"/>
      <c r="F7" s="617"/>
      <c r="G7" s="617"/>
      <c r="H7" s="415" t="s">
        <v>1463</v>
      </c>
      <c r="I7" s="415" t="s">
        <v>35</v>
      </c>
      <c r="J7" s="415" t="s">
        <v>1463</v>
      </c>
      <c r="K7" s="415" t="s">
        <v>35</v>
      </c>
      <c r="L7" s="415" t="s">
        <v>1463</v>
      </c>
      <c r="M7" s="415" t="s">
        <v>35</v>
      </c>
      <c r="N7" s="415" t="s">
        <v>1463</v>
      </c>
      <c r="O7" s="415" t="s">
        <v>35</v>
      </c>
      <c r="P7" s="415" t="s">
        <v>1463</v>
      </c>
      <c r="Q7" s="415" t="s">
        <v>35</v>
      </c>
      <c r="R7" s="604"/>
      <c r="S7" s="604"/>
      <c r="T7" s="604"/>
      <c r="U7" s="604"/>
      <c r="V7" s="623"/>
    </row>
    <row r="8" spans="1:22" ht="15.6" customHeight="1" x14ac:dyDescent="0.25">
      <c r="A8" s="416"/>
      <c r="B8" s="417"/>
      <c r="C8" s="418"/>
      <c r="D8" s="418"/>
      <c r="E8" s="418"/>
      <c r="F8" s="419"/>
      <c r="G8" s="418"/>
      <c r="H8" s="420"/>
      <c r="I8" s="420"/>
      <c r="J8" s="420"/>
      <c r="K8" s="420"/>
      <c r="L8" s="420"/>
      <c r="M8" s="420"/>
      <c r="N8" s="420"/>
      <c r="O8" s="420"/>
      <c r="P8" s="420"/>
      <c r="Q8" s="420"/>
      <c r="R8" s="421"/>
      <c r="S8" s="421"/>
      <c r="T8" s="421"/>
      <c r="U8" s="421"/>
      <c r="V8" s="422"/>
    </row>
    <row r="9" spans="1:22" ht="15.75" x14ac:dyDescent="0.25">
      <c r="A9" s="655" t="s">
        <v>1691</v>
      </c>
      <c r="B9" s="606" t="s">
        <v>1630</v>
      </c>
      <c r="C9" s="307"/>
      <c r="D9" s="307"/>
      <c r="E9" s="307"/>
      <c r="F9" s="307"/>
      <c r="G9" s="307"/>
      <c r="H9" s="333"/>
      <c r="I9" s="336"/>
      <c r="J9" s="333"/>
      <c r="K9" s="336"/>
      <c r="L9" s="333"/>
      <c r="M9" s="336"/>
      <c r="N9" s="333"/>
      <c r="O9" s="336"/>
      <c r="P9" s="380">
        <f t="shared" ref="P9:Q20" si="0">H9+J9+L9+N9</f>
        <v>0</v>
      </c>
      <c r="Q9" s="378">
        <f t="shared" si="0"/>
        <v>0</v>
      </c>
      <c r="R9" s="307"/>
      <c r="S9" s="307"/>
      <c r="T9" s="307"/>
      <c r="U9" s="307"/>
      <c r="V9" s="307"/>
    </row>
    <row r="10" spans="1:22" ht="15.75" x14ac:dyDescent="0.25">
      <c r="A10" s="656"/>
      <c r="B10" s="607"/>
      <c r="C10" s="307"/>
      <c r="D10" s="307"/>
      <c r="E10" s="307"/>
      <c r="F10" s="307"/>
      <c r="G10" s="307"/>
      <c r="H10" s="333"/>
      <c r="I10" s="336"/>
      <c r="J10" s="333"/>
      <c r="K10" s="336"/>
      <c r="L10" s="333"/>
      <c r="M10" s="336"/>
      <c r="N10" s="333"/>
      <c r="O10" s="336"/>
      <c r="P10" s="380">
        <f t="shared" si="0"/>
        <v>0</v>
      </c>
      <c r="Q10" s="378">
        <f t="shared" si="0"/>
        <v>0</v>
      </c>
      <c r="R10" s="307"/>
      <c r="S10" s="307"/>
      <c r="T10" s="307"/>
      <c r="U10" s="307"/>
      <c r="V10" s="307"/>
    </row>
    <row r="11" spans="1:22" ht="15.75" x14ac:dyDescent="0.25">
      <c r="A11" s="656"/>
      <c r="B11" s="607"/>
      <c r="C11" s="307"/>
      <c r="D11" s="307"/>
      <c r="E11" s="307"/>
      <c r="F11" s="307"/>
      <c r="G11" s="307"/>
      <c r="H11" s="333"/>
      <c r="I11" s="336"/>
      <c r="J11" s="333"/>
      <c r="K11" s="336"/>
      <c r="L11" s="333"/>
      <c r="M11" s="336"/>
      <c r="N11" s="333"/>
      <c r="O11" s="336"/>
      <c r="P11" s="380">
        <f t="shared" si="0"/>
        <v>0</v>
      </c>
      <c r="Q11" s="378">
        <f t="shared" si="0"/>
        <v>0</v>
      </c>
      <c r="R11" s="307"/>
      <c r="S11" s="307"/>
      <c r="T11" s="307"/>
      <c r="U11" s="307"/>
      <c r="V11" s="307"/>
    </row>
    <row r="12" spans="1:22" ht="15.75" x14ac:dyDescent="0.25">
      <c r="A12" s="656"/>
      <c r="B12" s="607"/>
      <c r="C12" s="307"/>
      <c r="D12" s="307"/>
      <c r="E12" s="307"/>
      <c r="F12" s="307"/>
      <c r="G12" s="307"/>
      <c r="H12" s="333"/>
      <c r="I12" s="336"/>
      <c r="J12" s="333"/>
      <c r="K12" s="336"/>
      <c r="L12" s="333"/>
      <c r="M12" s="336"/>
      <c r="N12" s="333"/>
      <c r="O12" s="336"/>
      <c r="P12" s="380">
        <f t="shared" si="0"/>
        <v>0</v>
      </c>
      <c r="Q12" s="378">
        <f t="shared" si="0"/>
        <v>0</v>
      </c>
      <c r="R12" s="307"/>
      <c r="S12" s="307"/>
      <c r="T12" s="307"/>
      <c r="U12" s="307"/>
      <c r="V12" s="71"/>
    </row>
    <row r="13" spans="1:22" ht="15.75" x14ac:dyDescent="0.25">
      <c r="A13" s="656"/>
      <c r="B13" s="607"/>
      <c r="C13" s="307"/>
      <c r="D13" s="307"/>
      <c r="E13" s="307"/>
      <c r="F13" s="307"/>
      <c r="G13" s="261"/>
      <c r="H13" s="339"/>
      <c r="I13" s="336"/>
      <c r="J13" s="339"/>
      <c r="K13" s="336"/>
      <c r="L13" s="339"/>
      <c r="M13" s="336"/>
      <c r="N13" s="339"/>
      <c r="O13" s="336"/>
      <c r="P13" s="380">
        <f t="shared" si="0"/>
        <v>0</v>
      </c>
      <c r="Q13" s="378">
        <f t="shared" si="0"/>
        <v>0</v>
      </c>
      <c r="R13" s="307"/>
      <c r="S13" s="307"/>
      <c r="T13" s="307"/>
      <c r="U13" s="307"/>
      <c r="V13" s="261"/>
    </row>
    <row r="14" spans="1:22" ht="15.75" x14ac:dyDescent="0.25">
      <c r="A14" s="656"/>
      <c r="B14" s="607"/>
      <c r="C14" s="307"/>
      <c r="D14" s="307"/>
      <c r="E14" s="307"/>
      <c r="F14" s="307"/>
      <c r="G14" s="307"/>
      <c r="H14" s="333"/>
      <c r="I14" s="336"/>
      <c r="J14" s="333"/>
      <c r="K14" s="336"/>
      <c r="L14" s="333"/>
      <c r="M14" s="336"/>
      <c r="N14" s="333"/>
      <c r="O14" s="336"/>
      <c r="P14" s="380">
        <f t="shared" si="0"/>
        <v>0</v>
      </c>
      <c r="Q14" s="378">
        <f t="shared" si="0"/>
        <v>0</v>
      </c>
      <c r="R14" s="307"/>
      <c r="S14" s="307"/>
      <c r="T14" s="307"/>
      <c r="U14" s="307"/>
      <c r="V14" s="307"/>
    </row>
    <row r="15" spans="1:22" ht="15.75" x14ac:dyDescent="0.25">
      <c r="A15" s="656"/>
      <c r="B15" s="607"/>
      <c r="C15" s="307"/>
      <c r="D15" s="307"/>
      <c r="E15" s="307"/>
      <c r="F15" s="307"/>
      <c r="G15" s="72"/>
      <c r="H15" s="333"/>
      <c r="I15" s="336"/>
      <c r="J15" s="333"/>
      <c r="K15" s="336"/>
      <c r="L15" s="333"/>
      <c r="M15" s="336"/>
      <c r="N15" s="333"/>
      <c r="O15" s="336"/>
      <c r="P15" s="380">
        <f t="shared" si="0"/>
        <v>0</v>
      </c>
      <c r="Q15" s="378">
        <f t="shared" si="0"/>
        <v>0</v>
      </c>
      <c r="R15" s="307"/>
      <c r="S15" s="307"/>
      <c r="T15" s="307"/>
      <c r="U15" s="307"/>
      <c r="V15" s="307"/>
    </row>
    <row r="16" spans="1:22" ht="15.75" x14ac:dyDescent="0.25">
      <c r="A16" s="656"/>
      <c r="B16" s="607"/>
      <c r="C16" s="307"/>
      <c r="D16" s="307"/>
      <c r="E16" s="307"/>
      <c r="F16" s="307"/>
      <c r="G16" s="307"/>
      <c r="H16" s="333"/>
      <c r="I16" s="336"/>
      <c r="J16" s="333"/>
      <c r="K16" s="336"/>
      <c r="L16" s="333"/>
      <c r="M16" s="336"/>
      <c r="N16" s="333"/>
      <c r="O16" s="336"/>
      <c r="P16" s="380">
        <f t="shared" si="0"/>
        <v>0</v>
      </c>
      <c r="Q16" s="378">
        <f t="shared" si="0"/>
        <v>0</v>
      </c>
      <c r="R16" s="307"/>
      <c r="S16" s="307"/>
      <c r="T16" s="307"/>
      <c r="U16" s="307"/>
      <c r="V16" s="307"/>
    </row>
    <row r="17" spans="1:22" ht="15.75" x14ac:dyDescent="0.25">
      <c r="A17" s="656"/>
      <c r="B17" s="607"/>
      <c r="C17" s="307"/>
      <c r="D17" s="307"/>
      <c r="E17" s="307"/>
      <c r="F17" s="307"/>
      <c r="G17" s="307"/>
      <c r="H17" s="339"/>
      <c r="I17" s="336"/>
      <c r="J17" s="339"/>
      <c r="K17" s="336"/>
      <c r="L17" s="339"/>
      <c r="M17" s="336"/>
      <c r="N17" s="339"/>
      <c r="O17" s="336"/>
      <c r="P17" s="380">
        <f t="shared" si="0"/>
        <v>0</v>
      </c>
      <c r="Q17" s="378">
        <f t="shared" si="0"/>
        <v>0</v>
      </c>
      <c r="R17" s="333"/>
      <c r="S17" s="333"/>
      <c r="T17" s="333"/>
      <c r="U17" s="333"/>
      <c r="V17" s="307"/>
    </row>
    <row r="18" spans="1:22" ht="15.75" x14ac:dyDescent="0.25">
      <c r="A18" s="656"/>
      <c r="B18" s="607"/>
      <c r="C18" s="307"/>
      <c r="D18" s="307"/>
      <c r="E18" s="307"/>
      <c r="F18" s="307"/>
      <c r="G18" s="307"/>
      <c r="H18" s="333"/>
      <c r="I18" s="336"/>
      <c r="J18" s="333"/>
      <c r="K18" s="336"/>
      <c r="L18" s="333"/>
      <c r="M18" s="336"/>
      <c r="N18" s="333"/>
      <c r="O18" s="336"/>
      <c r="P18" s="381">
        <f t="shared" si="0"/>
        <v>0</v>
      </c>
      <c r="Q18" s="382">
        <f t="shared" si="0"/>
        <v>0</v>
      </c>
      <c r="R18" s="307"/>
      <c r="S18" s="307"/>
      <c r="T18" s="307"/>
      <c r="U18" s="307"/>
      <c r="V18" s="307"/>
    </row>
    <row r="19" spans="1:22" ht="15.75" x14ac:dyDescent="0.25">
      <c r="A19" s="656"/>
      <c r="B19" s="607"/>
      <c r="C19" s="307"/>
      <c r="D19" s="307"/>
      <c r="E19" s="307"/>
      <c r="F19" s="307"/>
      <c r="G19" s="307"/>
      <c r="H19" s="333"/>
      <c r="I19" s="336"/>
      <c r="J19" s="333"/>
      <c r="K19" s="336"/>
      <c r="L19" s="333"/>
      <c r="M19" s="336"/>
      <c r="N19" s="333"/>
      <c r="O19" s="336"/>
      <c r="P19" s="381">
        <f t="shared" si="0"/>
        <v>0</v>
      </c>
      <c r="Q19" s="382">
        <f t="shared" si="0"/>
        <v>0</v>
      </c>
      <c r="R19" s="307"/>
      <c r="S19" s="307"/>
      <c r="T19" s="307"/>
      <c r="U19" s="307"/>
      <c r="V19" s="347"/>
    </row>
    <row r="20" spans="1:22" ht="15.75" x14ac:dyDescent="0.25">
      <c r="A20" s="657"/>
      <c r="B20" s="608"/>
      <c r="C20" s="307"/>
      <c r="D20" s="307"/>
      <c r="E20" s="307"/>
      <c r="F20" s="307"/>
      <c r="G20" s="307"/>
      <c r="H20" s="333"/>
      <c r="I20" s="336"/>
      <c r="J20" s="333"/>
      <c r="K20" s="336"/>
      <c r="L20" s="333"/>
      <c r="M20" s="336"/>
      <c r="N20" s="333"/>
      <c r="O20" s="336"/>
      <c r="P20" s="380">
        <f t="shared" si="0"/>
        <v>0</v>
      </c>
      <c r="Q20" s="378">
        <f t="shared" si="0"/>
        <v>0</v>
      </c>
      <c r="R20" s="333"/>
      <c r="S20" s="333"/>
      <c r="T20" s="333"/>
      <c r="U20" s="333"/>
      <c r="V20" s="307"/>
    </row>
    <row r="21" spans="1:22" ht="15.6" customHeight="1" x14ac:dyDescent="0.25">
      <c r="A21" s="284"/>
      <c r="B21" s="226"/>
      <c r="C21" s="284" t="s">
        <v>1692</v>
      </c>
      <c r="D21" s="284"/>
      <c r="E21" s="226"/>
      <c r="F21" s="226"/>
      <c r="G21" s="226"/>
      <c r="H21" s="79">
        <f t="shared" ref="H21:Q21" si="1">SUM(H9:H20)</f>
        <v>0</v>
      </c>
      <c r="I21" s="223">
        <f t="shared" si="1"/>
        <v>0</v>
      </c>
      <c r="J21" s="79">
        <f t="shared" si="1"/>
        <v>0</v>
      </c>
      <c r="K21" s="223">
        <f t="shared" si="1"/>
        <v>0</v>
      </c>
      <c r="L21" s="79">
        <f t="shared" si="1"/>
        <v>0</v>
      </c>
      <c r="M21" s="223">
        <f t="shared" si="1"/>
        <v>0</v>
      </c>
      <c r="N21" s="79">
        <f t="shared" si="1"/>
        <v>0</v>
      </c>
      <c r="O21" s="223">
        <f t="shared" si="1"/>
        <v>0</v>
      </c>
      <c r="P21" s="223">
        <f t="shared" si="1"/>
        <v>0</v>
      </c>
      <c r="Q21" s="223">
        <f t="shared" si="1"/>
        <v>0</v>
      </c>
      <c r="R21" s="67"/>
      <c r="S21" s="67"/>
      <c r="T21" s="67"/>
      <c r="U21" s="67"/>
      <c r="V21" s="67"/>
    </row>
    <row r="23" spans="1:22" x14ac:dyDescent="0.25">
      <c r="A23" s="434"/>
      <c r="B23" s="434"/>
      <c r="C23" s="434"/>
      <c r="E23" s="434"/>
      <c r="F23" s="434"/>
      <c r="G23" s="434"/>
      <c r="H23" s="434"/>
      <c r="J23" s="434"/>
      <c r="L23" s="434"/>
      <c r="N23" s="434"/>
      <c r="P23" s="434"/>
      <c r="R23" s="434"/>
      <c r="S23" s="434"/>
      <c r="T23" s="434"/>
      <c r="U23" s="434"/>
      <c r="V23" s="434"/>
    </row>
    <row r="24" spans="1:22" x14ac:dyDescent="0.25">
      <c r="A24" s="434"/>
      <c r="B24" s="434"/>
      <c r="C24" s="434"/>
      <c r="E24" s="434"/>
      <c r="F24" s="434"/>
      <c r="G24" s="434"/>
      <c r="H24" s="434"/>
      <c r="J24" s="434"/>
      <c r="L24" s="434"/>
      <c r="N24" s="434"/>
      <c r="P24" s="434"/>
      <c r="R24" s="434"/>
      <c r="S24" s="434"/>
      <c r="T24" s="434"/>
      <c r="U24" s="434"/>
      <c r="V24" s="434"/>
    </row>
  </sheetData>
  <mergeCells count="21">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 ref="H6:I6"/>
    <mergeCell ref="J6:K6"/>
    <mergeCell ref="L6:M6"/>
    <mergeCell ref="N6:O6"/>
    <mergeCell ref="B9:B20"/>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7" activePane="bottomLeft" state="frozen"/>
      <selection activeCell="R7" sqref="R7"/>
      <selection pane="bottomLeft" activeCell="D14" sqref="D14"/>
    </sheetView>
  </sheetViews>
  <sheetFormatPr baseColWidth="10" defaultColWidth="11.42578125" defaultRowHeight="15" x14ac:dyDescent="0.25"/>
  <cols>
    <col min="1" max="1" width="34" customWidth="1"/>
    <col min="2" max="2" width="35.7109375" customWidth="1"/>
    <col min="3" max="3" width="27.42578125" customWidth="1"/>
    <col min="4" max="4" width="27.42578125" style="434"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63" t="s">
        <v>1693</v>
      </c>
      <c r="B1" s="663"/>
      <c r="C1" s="663"/>
      <c r="D1" s="663"/>
      <c r="E1" s="663"/>
      <c r="F1" s="663"/>
      <c r="G1" s="663"/>
      <c r="H1" s="663"/>
      <c r="I1" s="663"/>
      <c r="J1" s="663"/>
      <c r="K1" s="663"/>
      <c r="L1" s="663"/>
      <c r="M1" s="663"/>
      <c r="N1" s="663"/>
      <c r="O1" s="663"/>
      <c r="P1" s="663"/>
      <c r="Q1" s="663"/>
      <c r="R1" s="663"/>
      <c r="S1" s="663"/>
      <c r="T1" s="663"/>
      <c r="U1" s="663"/>
      <c r="V1" s="479" t="s">
        <v>1694</v>
      </c>
      <c r="W1" s="479" t="s">
        <v>1695</v>
      </c>
      <c r="X1" s="479" t="s">
        <v>1696</v>
      </c>
      <c r="Y1" s="479" t="s">
        <v>1697</v>
      </c>
      <c r="Z1" s="479" t="s">
        <v>1698</v>
      </c>
      <c r="AA1" s="479" t="s">
        <v>1699</v>
      </c>
      <c r="AB1" s="479" t="s">
        <v>1700</v>
      </c>
    </row>
    <row r="2" spans="1:28" x14ac:dyDescent="0.25">
      <c r="A2" s="664" t="s">
        <v>1701</v>
      </c>
      <c r="B2" s="664"/>
      <c r="C2" s="664"/>
      <c r="D2" s="664"/>
      <c r="E2" s="664"/>
      <c r="F2" s="664"/>
      <c r="G2" s="664"/>
      <c r="H2" s="664"/>
      <c r="I2" s="664"/>
      <c r="J2" s="664"/>
      <c r="K2" s="664"/>
      <c r="L2" s="664"/>
      <c r="M2" s="664"/>
      <c r="N2" s="664"/>
      <c r="O2" s="664"/>
      <c r="P2" s="664"/>
      <c r="Q2" s="664"/>
      <c r="R2" s="664"/>
      <c r="S2" s="664"/>
      <c r="T2" s="664"/>
      <c r="U2" s="664"/>
      <c r="V2" s="434"/>
      <c r="W2" s="434"/>
      <c r="X2" s="434"/>
      <c r="Y2" s="434"/>
      <c r="Z2" s="434"/>
      <c r="AA2" s="434"/>
      <c r="AB2" s="434"/>
    </row>
    <row r="3" spans="1:28" ht="13.5" customHeight="1" x14ac:dyDescent="0.25">
      <c r="A3" s="496" t="s">
        <v>1702</v>
      </c>
      <c r="B3" s="296"/>
      <c r="C3" s="296"/>
      <c r="D3" s="296"/>
      <c r="E3" s="296"/>
      <c r="F3" s="296"/>
      <c r="G3" s="296"/>
      <c r="H3" s="296"/>
      <c r="I3" s="296"/>
      <c r="J3" s="296"/>
      <c r="K3" s="296"/>
      <c r="L3" s="296"/>
      <c r="M3" s="482" t="s">
        <v>1703</v>
      </c>
      <c r="N3" s="482" t="s">
        <v>1704</v>
      </c>
      <c r="O3" s="482" t="s">
        <v>1705</v>
      </c>
      <c r="P3" s="482" t="s">
        <v>1706</v>
      </c>
      <c r="Q3" s="296"/>
      <c r="R3" s="296"/>
      <c r="S3" s="296"/>
      <c r="T3" s="296"/>
      <c r="U3" s="296"/>
      <c r="V3" s="434"/>
      <c r="W3" s="434"/>
      <c r="X3" s="434"/>
      <c r="Y3" s="434"/>
      <c r="Z3" s="434"/>
      <c r="AA3" s="434"/>
      <c r="AB3" s="434"/>
    </row>
    <row r="4" spans="1:28" ht="15" customHeight="1" x14ac:dyDescent="0.25">
      <c r="A4" s="603" t="s">
        <v>1447</v>
      </c>
      <c r="B4" s="605" t="s">
        <v>1448</v>
      </c>
      <c r="C4" s="615" t="s">
        <v>1449</v>
      </c>
      <c r="D4" s="615" t="s">
        <v>1450</v>
      </c>
      <c r="E4" s="615" t="s">
        <v>1451</v>
      </c>
      <c r="F4" s="615" t="s">
        <v>1309</v>
      </c>
      <c r="G4" s="615" t="s">
        <v>1452</v>
      </c>
      <c r="H4" s="618" t="s">
        <v>1453</v>
      </c>
      <c r="I4" s="620"/>
      <c r="J4" s="620"/>
      <c r="K4" s="620"/>
      <c r="L4" s="620"/>
      <c r="M4" s="620"/>
      <c r="N4" s="620"/>
      <c r="O4" s="619"/>
      <c r="P4" s="624" t="s">
        <v>1454</v>
      </c>
      <c r="Q4" s="625"/>
      <c r="R4" s="605" t="s">
        <v>1455</v>
      </c>
      <c r="S4" s="605" t="s">
        <v>1456</v>
      </c>
      <c r="T4" s="605" t="s">
        <v>1457</v>
      </c>
      <c r="U4" s="621" t="s">
        <v>1458</v>
      </c>
      <c r="V4" s="434"/>
      <c r="W4" s="434"/>
      <c r="X4" s="434"/>
      <c r="Y4" s="434"/>
      <c r="Z4" s="434"/>
      <c r="AA4" s="434"/>
      <c r="AB4" s="434"/>
    </row>
    <row r="5" spans="1:28" ht="15" customHeight="1" x14ac:dyDescent="0.25">
      <c r="A5" s="603"/>
      <c r="B5" s="603"/>
      <c r="C5" s="616"/>
      <c r="D5" s="616"/>
      <c r="E5" s="616"/>
      <c r="F5" s="616"/>
      <c r="G5" s="616"/>
      <c r="H5" s="618" t="s">
        <v>1459</v>
      </c>
      <c r="I5" s="619"/>
      <c r="J5" s="618" t="s">
        <v>1460</v>
      </c>
      <c r="K5" s="619"/>
      <c r="L5" s="618" t="s">
        <v>1461</v>
      </c>
      <c r="M5" s="619"/>
      <c r="N5" s="618" t="s">
        <v>1462</v>
      </c>
      <c r="O5" s="619"/>
      <c r="P5" s="626"/>
      <c r="Q5" s="627"/>
      <c r="R5" s="603"/>
      <c r="S5" s="603"/>
      <c r="T5" s="603"/>
      <c r="U5" s="622"/>
      <c r="V5" s="434"/>
      <c r="W5" s="434"/>
      <c r="X5" s="434"/>
      <c r="Y5" s="434"/>
      <c r="Z5" s="434"/>
      <c r="AA5" s="434"/>
      <c r="AB5" s="434"/>
    </row>
    <row r="6" spans="1:28" ht="25.5" x14ac:dyDescent="0.25">
      <c r="A6" s="604"/>
      <c r="B6" s="604"/>
      <c r="C6" s="617"/>
      <c r="D6" s="617"/>
      <c r="E6" s="617"/>
      <c r="F6" s="617"/>
      <c r="G6" s="617"/>
      <c r="H6" s="415" t="s">
        <v>1463</v>
      </c>
      <c r="I6" s="415" t="s">
        <v>35</v>
      </c>
      <c r="J6" s="415" t="s">
        <v>1463</v>
      </c>
      <c r="K6" s="415" t="s">
        <v>35</v>
      </c>
      <c r="L6" s="415" t="s">
        <v>1463</v>
      </c>
      <c r="M6" s="415" t="s">
        <v>35</v>
      </c>
      <c r="N6" s="415" t="s">
        <v>1463</v>
      </c>
      <c r="O6" s="415" t="s">
        <v>35</v>
      </c>
      <c r="P6" s="415" t="s">
        <v>1463</v>
      </c>
      <c r="Q6" s="415" t="s">
        <v>35</v>
      </c>
      <c r="R6" s="604"/>
      <c r="S6" s="604"/>
      <c r="T6" s="604"/>
      <c r="U6" s="623"/>
      <c r="V6" s="434"/>
      <c r="W6" s="434"/>
      <c r="X6" s="434"/>
      <c r="Y6" s="434"/>
      <c r="Z6" s="434"/>
      <c r="AA6" s="434"/>
      <c r="AB6" s="434"/>
    </row>
    <row r="7" spans="1:28" ht="15.75" x14ac:dyDescent="0.25">
      <c r="A7" s="416"/>
      <c r="B7" s="417"/>
      <c r="C7" s="418"/>
      <c r="D7" s="418"/>
      <c r="E7" s="418"/>
      <c r="F7" s="419"/>
      <c r="G7" s="418"/>
      <c r="H7" s="420"/>
      <c r="I7" s="420"/>
      <c r="J7" s="420"/>
      <c r="K7" s="420"/>
      <c r="L7" s="420"/>
      <c r="M7" s="420"/>
      <c r="N7" s="420"/>
      <c r="O7" s="420"/>
      <c r="P7" s="420"/>
      <c r="Q7" s="420"/>
      <c r="R7" s="421"/>
      <c r="S7" s="421"/>
      <c r="T7" s="421"/>
      <c r="U7" s="422"/>
      <c r="V7" s="434"/>
      <c r="W7" s="434"/>
      <c r="X7" s="434"/>
      <c r="Y7" s="434"/>
      <c r="Z7" s="434"/>
      <c r="AA7" s="434"/>
      <c r="AB7" s="434"/>
    </row>
    <row r="8" spans="1:28" ht="15.75" x14ac:dyDescent="0.25">
      <c r="A8" s="609" t="s">
        <v>1707</v>
      </c>
      <c r="B8" s="659" t="s">
        <v>1708</v>
      </c>
      <c r="C8" s="261"/>
      <c r="D8" s="261"/>
      <c r="E8" s="292"/>
      <c r="F8" s="292"/>
      <c r="G8" s="261"/>
      <c r="H8" s="344"/>
      <c r="I8" s="345"/>
      <c r="J8" s="261"/>
      <c r="K8" s="345"/>
      <c r="L8" s="261"/>
      <c r="M8" s="345"/>
      <c r="N8" s="261"/>
      <c r="O8" s="345"/>
      <c r="P8" s="377">
        <f t="shared" ref="P8:Q8" si="0">H8+J8+L8+N8</f>
        <v>0</v>
      </c>
      <c r="Q8" s="378">
        <f t="shared" si="0"/>
        <v>0</v>
      </c>
      <c r="R8" s="261"/>
      <c r="S8" s="261"/>
      <c r="T8" s="261"/>
      <c r="U8" s="261"/>
      <c r="V8" s="434"/>
      <c r="W8" s="434"/>
      <c r="X8" s="434"/>
      <c r="Y8" s="434"/>
      <c r="Z8" s="434"/>
      <c r="AA8" s="434"/>
      <c r="AB8" s="434"/>
    </row>
    <row r="9" spans="1:28" s="346" customFormat="1" ht="15.75" x14ac:dyDescent="0.25">
      <c r="A9" s="610"/>
      <c r="B9" s="659"/>
      <c r="C9" s="261"/>
      <c r="D9" s="261"/>
      <c r="E9" s="292"/>
      <c r="F9" s="292"/>
      <c r="G9" s="261"/>
      <c r="H9" s="344"/>
      <c r="I9" s="345"/>
      <c r="J9" s="261"/>
      <c r="K9" s="345"/>
      <c r="L9" s="261"/>
      <c r="M9" s="345"/>
      <c r="N9" s="261"/>
      <c r="O9" s="345"/>
      <c r="P9" s="377">
        <f t="shared" ref="P9:P11" si="1">H9+J9+L9+N9</f>
        <v>0</v>
      </c>
      <c r="Q9" s="378">
        <f t="shared" ref="Q9:Q11" si="2">I9+K9+M9+O9</f>
        <v>0</v>
      </c>
      <c r="R9" s="261"/>
      <c r="S9" s="261"/>
      <c r="T9" s="261"/>
      <c r="U9" s="261"/>
      <c r="V9" s="434"/>
      <c r="W9" s="434"/>
      <c r="X9" s="434"/>
      <c r="Y9" s="434"/>
      <c r="Z9" s="434"/>
      <c r="AA9" s="434"/>
      <c r="AB9" s="434"/>
    </row>
    <row r="10" spans="1:28" s="346" customFormat="1" ht="15.75" x14ac:dyDescent="0.25">
      <c r="A10" s="610"/>
      <c r="B10" s="659"/>
      <c r="C10" s="261"/>
      <c r="D10" s="261"/>
      <c r="E10" s="292"/>
      <c r="F10" s="292"/>
      <c r="G10" s="261"/>
      <c r="H10" s="344"/>
      <c r="I10" s="345"/>
      <c r="J10" s="261"/>
      <c r="K10" s="345"/>
      <c r="L10" s="261"/>
      <c r="M10" s="345"/>
      <c r="N10" s="261"/>
      <c r="O10" s="345"/>
      <c r="P10" s="377">
        <f t="shared" si="1"/>
        <v>0</v>
      </c>
      <c r="Q10" s="378">
        <f t="shared" si="2"/>
        <v>0</v>
      </c>
      <c r="R10" s="261"/>
      <c r="S10" s="261"/>
      <c r="T10" s="261"/>
      <c r="U10" s="261"/>
      <c r="V10" s="434"/>
      <c r="W10" s="434"/>
      <c r="X10" s="434"/>
      <c r="Y10" s="434"/>
      <c r="Z10" s="434"/>
      <c r="AA10" s="434"/>
      <c r="AB10" s="434"/>
    </row>
    <row r="11" spans="1:28" s="434" customFormat="1" ht="15.75" x14ac:dyDescent="0.25">
      <c r="A11" s="610"/>
      <c r="B11" s="659"/>
      <c r="C11" s="261"/>
      <c r="D11" s="261"/>
      <c r="E11" s="292"/>
      <c r="F11" s="292"/>
      <c r="G11" s="261"/>
      <c r="H11" s="344"/>
      <c r="I11" s="345"/>
      <c r="J11" s="261"/>
      <c r="K11" s="345"/>
      <c r="L11" s="261"/>
      <c r="M11" s="345"/>
      <c r="N11" s="261"/>
      <c r="O11" s="345"/>
      <c r="P11" s="377">
        <f t="shared" si="1"/>
        <v>0</v>
      </c>
      <c r="Q11" s="378">
        <f t="shared" si="2"/>
        <v>0</v>
      </c>
      <c r="R11" s="261"/>
      <c r="S11" s="261"/>
      <c r="T11" s="261"/>
      <c r="U11" s="261"/>
    </row>
    <row r="12" spans="1:28" s="346" customFormat="1" ht="15.75" x14ac:dyDescent="0.25">
      <c r="A12" s="610"/>
      <c r="B12" s="659"/>
      <c r="C12" s="261"/>
      <c r="D12" s="261"/>
      <c r="E12" s="292"/>
      <c r="F12" s="292"/>
      <c r="G12" s="261"/>
      <c r="H12" s="344"/>
      <c r="I12" s="345"/>
      <c r="J12" s="261"/>
      <c r="K12" s="345"/>
      <c r="L12" s="261"/>
      <c r="M12" s="345"/>
      <c r="N12" s="261"/>
      <c r="O12" s="345"/>
      <c r="P12" s="377">
        <f t="shared" ref="P12:P32" si="3">H12+J12+L12+N12</f>
        <v>0</v>
      </c>
      <c r="Q12" s="378">
        <f t="shared" ref="Q12:Q32" si="4">I12+K12+M12+O12</f>
        <v>0</v>
      </c>
      <c r="R12" s="261"/>
      <c r="S12" s="261"/>
      <c r="T12" s="261"/>
      <c r="U12" s="261"/>
      <c r="V12" s="434"/>
      <c r="W12" s="434"/>
      <c r="X12" s="434"/>
      <c r="Y12" s="434"/>
      <c r="Z12" s="434"/>
      <c r="AA12" s="434"/>
      <c r="AB12" s="434"/>
    </row>
    <row r="13" spans="1:28" s="434" customFormat="1" ht="15.75" x14ac:dyDescent="0.25">
      <c r="A13" s="610"/>
      <c r="B13" s="659"/>
      <c r="C13" s="261"/>
      <c r="D13" s="261"/>
      <c r="E13" s="292"/>
      <c r="F13" s="292"/>
      <c r="G13" s="261"/>
      <c r="H13" s="344"/>
      <c r="I13" s="345"/>
      <c r="J13" s="261"/>
      <c r="K13" s="345"/>
      <c r="L13" s="261"/>
      <c r="M13" s="345"/>
      <c r="N13" s="261"/>
      <c r="O13" s="345"/>
      <c r="P13" s="377">
        <f t="shared" si="3"/>
        <v>0</v>
      </c>
      <c r="Q13" s="378">
        <f t="shared" si="4"/>
        <v>0</v>
      </c>
      <c r="R13" s="261"/>
      <c r="S13" s="261"/>
      <c r="T13" s="261"/>
      <c r="U13" s="261"/>
    </row>
    <row r="14" spans="1:28" s="434" customFormat="1" ht="15.75" x14ac:dyDescent="0.25">
      <c r="A14" s="610"/>
      <c r="B14" s="659"/>
      <c r="C14" s="261"/>
      <c r="D14" s="261"/>
      <c r="E14" s="292"/>
      <c r="F14" s="292"/>
      <c r="G14" s="261"/>
      <c r="H14" s="344"/>
      <c r="I14" s="345"/>
      <c r="J14" s="261"/>
      <c r="K14" s="345"/>
      <c r="L14" s="261"/>
      <c r="M14" s="345"/>
      <c r="N14" s="261"/>
      <c r="O14" s="345"/>
      <c r="P14" s="377">
        <f t="shared" si="3"/>
        <v>0</v>
      </c>
      <c r="Q14" s="378">
        <f t="shared" si="4"/>
        <v>0</v>
      </c>
      <c r="R14" s="261"/>
      <c r="S14" s="261"/>
      <c r="T14" s="261"/>
      <c r="U14" s="261"/>
    </row>
    <row r="15" spans="1:28" s="346" customFormat="1" ht="15.75" x14ac:dyDescent="0.25">
      <c r="A15" s="610"/>
      <c r="B15" s="659"/>
      <c r="C15" s="261"/>
      <c r="D15" s="261"/>
      <c r="E15" s="292"/>
      <c r="F15" s="292"/>
      <c r="G15" s="261"/>
      <c r="H15" s="344"/>
      <c r="I15" s="345"/>
      <c r="J15" s="261"/>
      <c r="K15" s="345"/>
      <c r="L15" s="261"/>
      <c r="M15" s="345"/>
      <c r="N15" s="261"/>
      <c r="O15" s="345"/>
      <c r="P15" s="377">
        <f t="shared" si="3"/>
        <v>0</v>
      </c>
      <c r="Q15" s="378">
        <f t="shared" si="4"/>
        <v>0</v>
      </c>
      <c r="R15" s="261"/>
      <c r="S15" s="261"/>
      <c r="T15" s="261"/>
      <c r="U15" s="261"/>
      <c r="V15" s="434"/>
      <c r="W15" s="434"/>
      <c r="X15" s="434"/>
      <c r="Y15" s="434"/>
      <c r="Z15" s="434"/>
      <c r="AA15" s="434"/>
      <c r="AB15" s="434"/>
    </row>
    <row r="16" spans="1:28" s="434" customFormat="1" ht="15.75" x14ac:dyDescent="0.25">
      <c r="A16" s="610"/>
      <c r="B16" s="659"/>
      <c r="C16" s="261"/>
      <c r="D16" s="261"/>
      <c r="E16" s="292"/>
      <c r="F16" s="292"/>
      <c r="G16" s="261"/>
      <c r="H16" s="344"/>
      <c r="I16" s="345"/>
      <c r="J16" s="261"/>
      <c r="K16" s="345"/>
      <c r="L16" s="261"/>
      <c r="M16" s="345"/>
      <c r="N16" s="261"/>
      <c r="O16" s="345"/>
      <c r="P16" s="377">
        <f t="shared" si="3"/>
        <v>0</v>
      </c>
      <c r="Q16" s="378">
        <f t="shared" si="4"/>
        <v>0</v>
      </c>
      <c r="R16" s="261"/>
      <c r="S16" s="261"/>
      <c r="T16" s="261"/>
      <c r="U16" s="261"/>
    </row>
    <row r="17" spans="1:21" s="346" customFormat="1" ht="15.75" x14ac:dyDescent="0.25">
      <c r="A17" s="610"/>
      <c r="B17" s="659"/>
      <c r="C17" s="261"/>
      <c r="D17" s="261"/>
      <c r="E17" s="292"/>
      <c r="F17" s="292"/>
      <c r="G17" s="261"/>
      <c r="H17" s="344"/>
      <c r="I17" s="345"/>
      <c r="J17" s="261"/>
      <c r="K17" s="345"/>
      <c r="L17" s="261"/>
      <c r="M17" s="345"/>
      <c r="N17" s="261"/>
      <c r="O17" s="345"/>
      <c r="P17" s="377">
        <f t="shared" si="3"/>
        <v>0</v>
      </c>
      <c r="Q17" s="378">
        <f t="shared" si="4"/>
        <v>0</v>
      </c>
      <c r="R17" s="261"/>
      <c r="S17" s="261"/>
      <c r="T17" s="261"/>
      <c r="U17" s="261"/>
    </row>
    <row r="18" spans="1:21" ht="15.75" x14ac:dyDescent="0.25">
      <c r="A18" s="610"/>
      <c r="B18" s="659"/>
      <c r="C18" s="261"/>
      <c r="D18" s="261"/>
      <c r="E18" s="292"/>
      <c r="F18" s="292"/>
      <c r="G18" s="261"/>
      <c r="H18" s="344"/>
      <c r="I18" s="345"/>
      <c r="J18" s="261"/>
      <c r="K18" s="345"/>
      <c r="L18" s="261"/>
      <c r="M18" s="345"/>
      <c r="N18" s="261"/>
      <c r="O18" s="345"/>
      <c r="P18" s="377">
        <f t="shared" si="3"/>
        <v>0</v>
      </c>
      <c r="Q18" s="378">
        <f t="shared" si="4"/>
        <v>0</v>
      </c>
      <c r="R18" s="261"/>
      <c r="S18" s="261"/>
      <c r="T18" s="261"/>
      <c r="U18" s="261"/>
    </row>
    <row r="19" spans="1:21" ht="15.75" x14ac:dyDescent="0.25">
      <c r="A19" s="610"/>
      <c r="B19" s="658" t="s">
        <v>1709</v>
      </c>
      <c r="C19" s="261"/>
      <c r="D19" s="261"/>
      <c r="E19" s="292"/>
      <c r="F19" s="261"/>
      <c r="G19" s="261"/>
      <c r="H19" s="261"/>
      <c r="I19" s="345"/>
      <c r="J19" s="261"/>
      <c r="K19" s="345"/>
      <c r="L19" s="261"/>
      <c r="M19" s="345"/>
      <c r="N19" s="261"/>
      <c r="O19" s="345"/>
      <c r="P19" s="377">
        <f t="shared" si="3"/>
        <v>0</v>
      </c>
      <c r="Q19" s="378">
        <f t="shared" si="4"/>
        <v>0</v>
      </c>
      <c r="R19" s="261"/>
      <c r="S19" s="261"/>
      <c r="T19" s="261"/>
      <c r="U19" s="261"/>
    </row>
    <row r="20" spans="1:21" ht="15.75" x14ac:dyDescent="0.25">
      <c r="A20" s="610"/>
      <c r="B20" s="658"/>
      <c r="C20" s="261"/>
      <c r="D20" s="261"/>
      <c r="E20" s="292"/>
      <c r="F20" s="261"/>
      <c r="G20" s="261"/>
      <c r="H20" s="344"/>
      <c r="I20" s="345"/>
      <c r="J20" s="261"/>
      <c r="K20" s="345"/>
      <c r="L20" s="261"/>
      <c r="M20" s="345"/>
      <c r="N20" s="261"/>
      <c r="O20" s="345"/>
      <c r="P20" s="377">
        <f t="shared" si="3"/>
        <v>0</v>
      </c>
      <c r="Q20" s="378">
        <f t="shared" si="4"/>
        <v>0</v>
      </c>
      <c r="R20" s="261"/>
      <c r="S20" s="261"/>
      <c r="T20" s="261"/>
      <c r="U20" s="261"/>
    </row>
    <row r="21" spans="1:21" s="346" customFormat="1" ht="15.75" x14ac:dyDescent="0.25">
      <c r="A21" s="610"/>
      <c r="B21" s="658"/>
      <c r="C21" s="261"/>
      <c r="D21" s="261"/>
      <c r="E21" s="292"/>
      <c r="F21" s="261"/>
      <c r="G21" s="261"/>
      <c r="H21" s="344"/>
      <c r="I21" s="345"/>
      <c r="J21" s="261"/>
      <c r="K21" s="345"/>
      <c r="L21" s="261"/>
      <c r="M21" s="345"/>
      <c r="N21" s="261"/>
      <c r="O21" s="345"/>
      <c r="P21" s="377">
        <f t="shared" si="3"/>
        <v>0</v>
      </c>
      <c r="Q21" s="378">
        <f t="shared" si="4"/>
        <v>0</v>
      </c>
      <c r="R21" s="261"/>
      <c r="S21" s="261"/>
      <c r="T21" s="261"/>
      <c r="U21" s="261"/>
    </row>
    <row r="22" spans="1:21" s="346" customFormat="1" ht="15.75" x14ac:dyDescent="0.25">
      <c r="A22" s="610"/>
      <c r="B22" s="658"/>
      <c r="C22" s="261"/>
      <c r="D22" s="261"/>
      <c r="E22" s="292"/>
      <c r="F22" s="261"/>
      <c r="G22" s="261"/>
      <c r="H22" s="344"/>
      <c r="I22" s="345"/>
      <c r="J22" s="261"/>
      <c r="K22" s="345"/>
      <c r="L22" s="261"/>
      <c r="M22" s="345"/>
      <c r="N22" s="261"/>
      <c r="O22" s="345"/>
      <c r="P22" s="377">
        <f t="shared" si="3"/>
        <v>0</v>
      </c>
      <c r="Q22" s="378">
        <f t="shared" si="4"/>
        <v>0</v>
      </c>
      <c r="R22" s="261"/>
      <c r="S22" s="261"/>
      <c r="T22" s="261"/>
      <c r="U22" s="261"/>
    </row>
    <row r="23" spans="1:21" s="346" customFormat="1" ht="15.75" x14ac:dyDescent="0.25">
      <c r="A23" s="610"/>
      <c r="B23" s="658"/>
      <c r="C23" s="261"/>
      <c r="D23" s="261"/>
      <c r="E23" s="292"/>
      <c r="F23" s="261"/>
      <c r="G23" s="261"/>
      <c r="H23" s="344"/>
      <c r="I23" s="345"/>
      <c r="J23" s="261"/>
      <c r="K23" s="345"/>
      <c r="L23" s="261"/>
      <c r="M23" s="345"/>
      <c r="N23" s="261"/>
      <c r="O23" s="345"/>
      <c r="P23" s="377">
        <f t="shared" si="3"/>
        <v>0</v>
      </c>
      <c r="Q23" s="378">
        <f t="shared" si="4"/>
        <v>0</v>
      </c>
      <c r="R23" s="261"/>
      <c r="S23" s="261"/>
      <c r="T23" s="261"/>
      <c r="U23" s="261"/>
    </row>
    <row r="24" spans="1:21" s="346" customFormat="1" ht="15.75" x14ac:dyDescent="0.25">
      <c r="A24" s="610"/>
      <c r="B24" s="658"/>
      <c r="C24" s="261"/>
      <c r="D24" s="261"/>
      <c r="E24" s="292"/>
      <c r="F24" s="261"/>
      <c r="G24" s="261"/>
      <c r="H24" s="344"/>
      <c r="I24" s="345"/>
      <c r="J24" s="261"/>
      <c r="K24" s="345"/>
      <c r="L24" s="261"/>
      <c r="M24" s="345"/>
      <c r="N24" s="261"/>
      <c r="O24" s="345"/>
      <c r="P24" s="377">
        <f t="shared" si="3"/>
        <v>0</v>
      </c>
      <c r="Q24" s="378">
        <f t="shared" si="4"/>
        <v>0</v>
      </c>
      <c r="R24" s="261"/>
      <c r="S24" s="261"/>
      <c r="T24" s="261"/>
      <c r="U24" s="261"/>
    </row>
    <row r="25" spans="1:21" s="346" customFormat="1" ht="15.75" x14ac:dyDescent="0.25">
      <c r="A25" s="610"/>
      <c r="B25" s="658"/>
      <c r="C25" s="261"/>
      <c r="D25" s="261"/>
      <c r="E25" s="292"/>
      <c r="F25" s="261"/>
      <c r="G25" s="261"/>
      <c r="H25" s="344"/>
      <c r="I25" s="345"/>
      <c r="J25" s="261"/>
      <c r="K25" s="345"/>
      <c r="L25" s="261"/>
      <c r="M25" s="345"/>
      <c r="N25" s="261"/>
      <c r="O25" s="345"/>
      <c r="P25" s="377">
        <f t="shared" si="3"/>
        <v>0</v>
      </c>
      <c r="Q25" s="378">
        <f t="shared" si="4"/>
        <v>0</v>
      </c>
      <c r="R25" s="261"/>
      <c r="S25" s="261"/>
      <c r="T25" s="261"/>
      <c r="U25" s="261"/>
    </row>
    <row r="26" spans="1:21" ht="15.75" x14ac:dyDescent="0.25">
      <c r="A26" s="610"/>
      <c r="B26" s="658"/>
      <c r="C26" s="261"/>
      <c r="D26" s="261"/>
      <c r="E26" s="292"/>
      <c r="F26" s="261"/>
      <c r="G26" s="261"/>
      <c r="H26" s="261"/>
      <c r="I26" s="345"/>
      <c r="J26" s="261"/>
      <c r="K26" s="345"/>
      <c r="L26" s="261"/>
      <c r="M26" s="345"/>
      <c r="N26" s="261"/>
      <c r="O26" s="345"/>
      <c r="P26" s="377">
        <f t="shared" si="3"/>
        <v>0</v>
      </c>
      <c r="Q26" s="378">
        <f t="shared" si="4"/>
        <v>0</v>
      </c>
      <c r="R26" s="261"/>
      <c r="S26" s="261"/>
      <c r="T26" s="261"/>
      <c r="U26" s="341"/>
    </row>
    <row r="27" spans="1:21" ht="15.75" x14ac:dyDescent="0.25">
      <c r="A27" s="610"/>
      <c r="B27" s="658"/>
      <c r="C27" s="261"/>
      <c r="D27" s="261"/>
      <c r="E27" s="292"/>
      <c r="F27" s="261"/>
      <c r="G27" s="261"/>
      <c r="H27" s="261"/>
      <c r="I27" s="345"/>
      <c r="J27" s="261"/>
      <c r="K27" s="345"/>
      <c r="L27" s="261"/>
      <c r="M27" s="345"/>
      <c r="N27" s="261"/>
      <c r="O27" s="345"/>
      <c r="P27" s="377">
        <f t="shared" si="3"/>
        <v>0</v>
      </c>
      <c r="Q27" s="378">
        <f t="shared" si="4"/>
        <v>0</v>
      </c>
      <c r="R27" s="261"/>
      <c r="S27" s="261"/>
      <c r="T27" s="261"/>
      <c r="U27" s="341"/>
    </row>
    <row r="28" spans="1:21" ht="15.75" x14ac:dyDescent="0.25">
      <c r="A28" s="610"/>
      <c r="B28" s="658"/>
      <c r="C28" s="261"/>
      <c r="D28" s="261"/>
      <c r="E28" s="292"/>
      <c r="F28" s="261"/>
      <c r="G28" s="261"/>
      <c r="H28" s="261"/>
      <c r="I28" s="345"/>
      <c r="J28" s="261"/>
      <c r="K28" s="345"/>
      <c r="L28" s="261"/>
      <c r="M28" s="345"/>
      <c r="N28" s="261"/>
      <c r="O28" s="345"/>
      <c r="P28" s="377">
        <f t="shared" si="3"/>
        <v>0</v>
      </c>
      <c r="Q28" s="378">
        <f t="shared" si="4"/>
        <v>0</v>
      </c>
      <c r="R28" s="261"/>
      <c r="S28" s="261"/>
      <c r="T28" s="261"/>
      <c r="U28" s="341"/>
    </row>
    <row r="29" spans="1:21" ht="15.75" x14ac:dyDescent="0.25">
      <c r="A29" s="610"/>
      <c r="B29" s="658"/>
      <c r="C29" s="261"/>
      <c r="D29" s="261"/>
      <c r="E29" s="292"/>
      <c r="F29" s="261"/>
      <c r="G29" s="261"/>
      <c r="H29" s="261"/>
      <c r="I29" s="345"/>
      <c r="J29" s="261"/>
      <c r="K29" s="345"/>
      <c r="L29" s="261"/>
      <c r="M29" s="345"/>
      <c r="N29" s="261"/>
      <c r="O29" s="345"/>
      <c r="P29" s="377">
        <f t="shared" si="3"/>
        <v>0</v>
      </c>
      <c r="Q29" s="378">
        <f t="shared" si="4"/>
        <v>0</v>
      </c>
      <c r="R29" s="261"/>
      <c r="S29" s="261"/>
      <c r="T29" s="261"/>
      <c r="U29" s="341"/>
    </row>
    <row r="30" spans="1:21" ht="15.75" x14ac:dyDescent="0.25">
      <c r="A30" s="610"/>
      <c r="B30" s="658" t="s">
        <v>1710</v>
      </c>
      <c r="C30" s="261"/>
      <c r="D30" s="261"/>
      <c r="E30" s="292"/>
      <c r="F30" s="261"/>
      <c r="G30" s="261"/>
      <c r="H30" s="261"/>
      <c r="I30" s="345"/>
      <c r="J30" s="261"/>
      <c r="K30" s="345"/>
      <c r="L30" s="261"/>
      <c r="M30" s="345"/>
      <c r="N30" s="261"/>
      <c r="O30" s="345"/>
      <c r="P30" s="377">
        <f t="shared" si="3"/>
        <v>0</v>
      </c>
      <c r="Q30" s="378">
        <f t="shared" si="4"/>
        <v>0</v>
      </c>
      <c r="R30" s="261"/>
      <c r="S30" s="261"/>
      <c r="T30" s="261"/>
      <c r="U30" s="341"/>
    </row>
    <row r="31" spans="1:21" ht="15.75" x14ac:dyDescent="0.25">
      <c r="A31" s="610"/>
      <c r="B31" s="658"/>
      <c r="C31" s="348"/>
      <c r="D31" s="348"/>
      <c r="E31" s="292"/>
      <c r="F31" s="295"/>
      <c r="G31" s="295"/>
      <c r="H31" s="261"/>
      <c r="I31" s="345"/>
      <c r="J31" s="261"/>
      <c r="K31" s="345"/>
      <c r="L31" s="261"/>
      <c r="M31" s="345"/>
      <c r="N31" s="261"/>
      <c r="O31" s="345"/>
      <c r="P31" s="377">
        <f t="shared" si="3"/>
        <v>0</v>
      </c>
      <c r="Q31" s="378">
        <f t="shared" si="4"/>
        <v>0</v>
      </c>
      <c r="R31" s="261"/>
      <c r="S31" s="261"/>
      <c r="T31" s="261"/>
      <c r="U31" s="341"/>
    </row>
    <row r="32" spans="1:21" s="346" customFormat="1" ht="15.75" x14ac:dyDescent="0.25">
      <c r="A32" s="610"/>
      <c r="B32" s="658"/>
      <c r="C32" s="348"/>
      <c r="D32" s="348"/>
      <c r="E32" s="292"/>
      <c r="F32" s="295"/>
      <c r="G32" s="295"/>
      <c r="H32" s="261"/>
      <c r="I32" s="345"/>
      <c r="J32" s="261"/>
      <c r="K32" s="345"/>
      <c r="L32" s="261"/>
      <c r="M32" s="345"/>
      <c r="N32" s="261"/>
      <c r="O32" s="345"/>
      <c r="P32" s="377">
        <f t="shared" si="3"/>
        <v>0</v>
      </c>
      <c r="Q32" s="378">
        <f t="shared" si="4"/>
        <v>0</v>
      </c>
      <c r="R32" s="261"/>
      <c r="S32" s="261"/>
      <c r="T32" s="261"/>
      <c r="U32" s="341"/>
    </row>
    <row r="33" spans="1:21" s="346" customFormat="1" ht="15.75" x14ac:dyDescent="0.25">
      <c r="A33" s="610"/>
      <c r="B33" s="658"/>
      <c r="C33" s="348"/>
      <c r="D33" s="348"/>
      <c r="E33" s="292"/>
      <c r="F33" s="295"/>
      <c r="G33" s="295"/>
      <c r="H33" s="261"/>
      <c r="I33" s="345"/>
      <c r="J33" s="261"/>
      <c r="K33" s="345"/>
      <c r="L33" s="261"/>
      <c r="M33" s="345"/>
      <c r="N33" s="261"/>
      <c r="O33" s="345"/>
      <c r="P33" s="377">
        <f t="shared" ref="P33:P35" si="5">H33+J33+L33+N33</f>
        <v>0</v>
      </c>
      <c r="Q33" s="378">
        <f t="shared" ref="Q33:Q35" si="6">I33+K33+M33+O33</f>
        <v>0</v>
      </c>
      <c r="R33" s="261"/>
      <c r="S33" s="261"/>
      <c r="T33" s="261"/>
      <c r="U33" s="341"/>
    </row>
    <row r="34" spans="1:21" ht="15.75" x14ac:dyDescent="0.25">
      <c r="A34" s="610"/>
      <c r="B34" s="658"/>
      <c r="C34" s="348"/>
      <c r="D34" s="348"/>
      <c r="E34" s="292"/>
      <c r="F34" s="291"/>
      <c r="G34" s="295"/>
      <c r="H34" s="261"/>
      <c r="I34" s="345"/>
      <c r="J34" s="261"/>
      <c r="K34" s="345"/>
      <c r="L34" s="261"/>
      <c r="M34" s="345"/>
      <c r="N34" s="261"/>
      <c r="O34" s="345"/>
      <c r="P34" s="377">
        <f t="shared" si="5"/>
        <v>0</v>
      </c>
      <c r="Q34" s="378">
        <f t="shared" si="6"/>
        <v>0</v>
      </c>
      <c r="R34" s="261"/>
      <c r="S34" s="261"/>
      <c r="T34" s="261"/>
      <c r="U34" s="341"/>
    </row>
    <row r="35" spans="1:21" s="346" customFormat="1" ht="15.75" x14ac:dyDescent="0.25">
      <c r="A35" s="610"/>
      <c r="B35" s="658"/>
      <c r="C35" s="348"/>
      <c r="D35" s="348"/>
      <c r="E35" s="292"/>
      <c r="F35" s="291"/>
      <c r="G35" s="295"/>
      <c r="H35" s="261"/>
      <c r="I35" s="345"/>
      <c r="J35" s="261"/>
      <c r="K35" s="345"/>
      <c r="L35" s="261"/>
      <c r="M35" s="345"/>
      <c r="N35" s="261"/>
      <c r="O35" s="345"/>
      <c r="P35" s="377">
        <f t="shared" si="5"/>
        <v>0</v>
      </c>
      <c r="Q35" s="378">
        <f t="shared" si="6"/>
        <v>0</v>
      </c>
      <c r="R35" s="261"/>
      <c r="S35" s="261"/>
      <c r="T35" s="261"/>
      <c r="U35" s="341"/>
    </row>
    <row r="36" spans="1:21" ht="15.75" x14ac:dyDescent="0.25">
      <c r="A36" s="660" t="s">
        <v>1711</v>
      </c>
      <c r="B36" s="661"/>
      <c r="C36" s="661"/>
      <c r="D36" s="661"/>
      <c r="E36" s="661"/>
      <c r="F36" s="661"/>
      <c r="G36" s="662"/>
      <c r="H36" s="221">
        <f t="shared" ref="H36:Q36" si="7">SUM(H8:H35)</f>
        <v>0</v>
      </c>
      <c r="I36" s="221">
        <f t="shared" si="7"/>
        <v>0</v>
      </c>
      <c r="J36" s="221">
        <f t="shared" si="7"/>
        <v>0</v>
      </c>
      <c r="K36" s="221">
        <f t="shared" si="7"/>
        <v>0</v>
      </c>
      <c r="L36" s="221">
        <f t="shared" si="7"/>
        <v>0</v>
      </c>
      <c r="M36" s="221">
        <f t="shared" si="7"/>
        <v>0</v>
      </c>
      <c r="N36" s="221">
        <f t="shared" si="7"/>
        <v>0</v>
      </c>
      <c r="O36" s="221">
        <f t="shared" si="7"/>
        <v>0</v>
      </c>
      <c r="P36" s="221">
        <f t="shared" si="7"/>
        <v>0</v>
      </c>
      <c r="Q36" s="221">
        <f t="shared" si="7"/>
        <v>0</v>
      </c>
      <c r="R36" s="248"/>
      <c r="S36" s="248"/>
      <c r="T36" s="248"/>
      <c r="U36" s="262"/>
    </row>
    <row r="39" spans="1:21" x14ac:dyDescent="0.25">
      <c r="A39" s="434"/>
      <c r="B39" s="434"/>
      <c r="C39" s="434"/>
      <c r="E39" s="434"/>
      <c r="F39" s="434"/>
      <c r="G39" s="434"/>
      <c r="H39" s="434"/>
      <c r="I39" s="434"/>
      <c r="J39" s="434"/>
      <c r="K39" s="434"/>
      <c r="L39" s="434"/>
      <c r="M39" s="434"/>
      <c r="N39" s="434"/>
      <c r="O39" s="434"/>
      <c r="P39" s="434"/>
      <c r="Q39" s="434"/>
      <c r="R39" s="434"/>
      <c r="S39" s="434"/>
      <c r="T39" s="434"/>
      <c r="U39" s="434"/>
    </row>
    <row r="40" spans="1:21" x14ac:dyDescent="0.25">
      <c r="A40" s="434"/>
      <c r="B40" s="434"/>
      <c r="C40" s="434"/>
      <c r="E40" s="434"/>
      <c r="F40" s="434"/>
      <c r="G40" s="434"/>
      <c r="H40" s="434"/>
      <c r="I40" s="434"/>
      <c r="J40" s="434"/>
      <c r="K40" s="434"/>
      <c r="L40" s="434"/>
      <c r="M40" s="434"/>
      <c r="N40" s="434"/>
      <c r="O40" s="434"/>
      <c r="P40" s="434"/>
      <c r="Q40" s="434"/>
      <c r="R40" s="434"/>
      <c r="S40" s="434"/>
      <c r="T40" s="434"/>
      <c r="U40" s="434"/>
    </row>
    <row r="41" spans="1:21" x14ac:dyDescent="0.25">
      <c r="A41" s="434"/>
      <c r="B41" s="434"/>
      <c r="C41" s="434"/>
      <c r="E41" s="434"/>
      <c r="F41" s="434"/>
      <c r="G41" s="434"/>
      <c r="H41" s="434"/>
      <c r="I41" s="434"/>
      <c r="J41" s="434"/>
      <c r="K41" s="434"/>
      <c r="L41" s="434"/>
      <c r="M41" s="434"/>
      <c r="N41" s="434"/>
      <c r="O41" s="434"/>
      <c r="P41" s="434"/>
      <c r="Q41" s="434"/>
      <c r="R41" s="434"/>
      <c r="S41" s="434"/>
      <c r="T41" s="434"/>
      <c r="U41" s="434"/>
    </row>
    <row r="42" spans="1:21" x14ac:dyDescent="0.25">
      <c r="A42" s="434"/>
      <c r="B42" s="434"/>
      <c r="C42" s="434"/>
      <c r="E42" s="434"/>
      <c r="F42" s="434"/>
      <c r="G42" s="434"/>
      <c r="H42" s="434"/>
      <c r="I42" s="434"/>
      <c r="J42" s="434"/>
      <c r="K42" s="434"/>
      <c r="L42" s="434"/>
      <c r="M42" s="434"/>
      <c r="N42" s="434"/>
      <c r="O42" s="434"/>
      <c r="P42" s="434"/>
      <c r="Q42" s="434"/>
      <c r="R42" s="434"/>
      <c r="S42" s="434"/>
      <c r="T42" s="434"/>
      <c r="U42" s="434"/>
    </row>
  </sheetData>
  <mergeCells count="24">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 ref="B19:B29"/>
    <mergeCell ref="B8:B18"/>
    <mergeCell ref="G4:G6"/>
    <mergeCell ref="B4:B6"/>
    <mergeCell ref="C4:C6"/>
    <mergeCell ref="E4:E6"/>
    <mergeCell ref="F4:F6"/>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workbookViewId="0">
      <pane ySplit="8" topLeftCell="A9" activePane="bottomLeft" state="frozen"/>
      <selection activeCell="K7" sqref="K7"/>
      <selection pane="bottomLeft" activeCell="C15" sqref="C15"/>
    </sheetView>
  </sheetViews>
  <sheetFormatPr baseColWidth="10" defaultColWidth="11.42578125" defaultRowHeight="15" x14ac:dyDescent="0.25"/>
  <cols>
    <col min="1" max="1" width="35.7109375" customWidth="1"/>
    <col min="2" max="2" width="35.85546875" customWidth="1"/>
    <col min="3" max="3" width="27.42578125" customWidth="1"/>
    <col min="4" max="4" width="27.42578125" style="434" customWidth="1"/>
    <col min="5" max="7" width="27.42578125" customWidth="1"/>
    <col min="8" max="8" width="15.28515625" customWidth="1"/>
    <col min="9" max="9" width="11.5703125" style="222"/>
    <col min="10" max="10" width="15.28515625" customWidth="1"/>
    <col min="11" max="11" width="18.85546875" style="222" customWidth="1"/>
    <col min="13" max="13" width="11.5703125" style="222"/>
    <col min="15" max="15" width="11.5703125" style="222"/>
    <col min="16" max="16" width="15.28515625" customWidth="1"/>
    <col min="17" max="17" width="18.28515625" style="222" customWidth="1"/>
    <col min="18" max="18" width="14.140625" hidden="1" customWidth="1"/>
    <col min="19" max="21" width="14.140625" customWidth="1"/>
    <col min="22" max="22" width="17" customWidth="1"/>
  </cols>
  <sheetData>
    <row r="1" spans="1:28" ht="24.75" customHeight="1" x14ac:dyDescent="0.25">
      <c r="A1" s="434"/>
      <c r="B1" s="479" t="s">
        <v>1712</v>
      </c>
      <c r="C1" s="479" t="s">
        <v>1713</v>
      </c>
      <c r="D1" s="479" t="s">
        <v>1714</v>
      </c>
      <c r="E1" s="479" t="s">
        <v>1715</v>
      </c>
      <c r="F1" s="666" t="s">
        <v>1716</v>
      </c>
      <c r="G1" s="666"/>
      <c r="H1" s="666"/>
      <c r="I1" s="666"/>
      <c r="J1" s="666"/>
      <c r="K1" s="666"/>
      <c r="L1" s="666"/>
      <c r="M1" s="666"/>
      <c r="N1" s="273"/>
      <c r="O1" s="273"/>
      <c r="P1" s="273"/>
      <c r="Q1" s="273"/>
      <c r="R1" s="273"/>
      <c r="S1" s="273"/>
      <c r="T1" s="273"/>
      <c r="U1" s="273"/>
      <c r="V1" s="273"/>
      <c r="W1" s="273"/>
      <c r="X1" s="273"/>
      <c r="Y1" s="273"/>
      <c r="Z1" s="273"/>
      <c r="AA1" s="273"/>
      <c r="AB1" s="273"/>
    </row>
    <row r="2" spans="1:28" ht="18.75" x14ac:dyDescent="0.25">
      <c r="A2" s="300" t="s">
        <v>1717</v>
      </c>
      <c r="B2" s="434"/>
      <c r="C2" s="434"/>
      <c r="E2" s="434"/>
      <c r="F2" s="434"/>
      <c r="G2" s="434"/>
      <c r="H2" s="273"/>
      <c r="J2" s="273"/>
      <c r="K2" s="273"/>
      <c r="L2" s="273"/>
      <c r="M2" s="273"/>
      <c r="N2" s="273"/>
      <c r="O2" s="273"/>
      <c r="P2" s="273"/>
      <c r="Q2" s="273"/>
      <c r="R2" s="273"/>
      <c r="S2" s="273"/>
      <c r="T2" s="273"/>
      <c r="U2" s="273"/>
      <c r="V2" s="273"/>
      <c r="W2" s="273"/>
      <c r="X2" s="273"/>
      <c r="Y2" s="273"/>
      <c r="Z2" s="273"/>
      <c r="AA2" s="273"/>
      <c r="AB2" s="273"/>
    </row>
    <row r="3" spans="1:28" s="346" customFormat="1" ht="18.75" x14ac:dyDescent="0.25">
      <c r="A3" s="300" t="s">
        <v>1718</v>
      </c>
      <c r="B3" s="434"/>
      <c r="C3" s="434"/>
      <c r="D3" s="434"/>
      <c r="E3" s="434"/>
      <c r="F3" s="434"/>
      <c r="G3" s="434"/>
      <c r="H3" s="273"/>
      <c r="I3" s="222"/>
      <c r="J3" s="273"/>
      <c r="K3" s="273"/>
      <c r="L3" s="273"/>
      <c r="M3" s="273"/>
      <c r="N3" s="273"/>
      <c r="O3" s="273"/>
      <c r="P3" s="273"/>
      <c r="Q3" s="273"/>
      <c r="R3" s="273"/>
      <c r="S3" s="273"/>
      <c r="T3" s="273"/>
      <c r="U3" s="273"/>
      <c r="V3" s="273"/>
      <c r="W3" s="273"/>
      <c r="X3" s="273"/>
      <c r="Y3" s="273"/>
      <c r="Z3" s="273"/>
      <c r="AA3" s="273"/>
      <c r="AB3" s="273"/>
    </row>
    <row r="4" spans="1:28" s="346" customFormat="1" ht="18.75" x14ac:dyDescent="0.25">
      <c r="A4" s="300" t="s">
        <v>1719</v>
      </c>
      <c r="B4" s="434"/>
      <c r="C4" s="434"/>
      <c r="D4" s="434"/>
      <c r="E4" s="434"/>
      <c r="F4" s="434"/>
      <c r="G4" s="434"/>
      <c r="H4" s="273"/>
      <c r="I4" s="222"/>
      <c r="J4" s="273"/>
      <c r="K4" s="273"/>
      <c r="L4" s="273"/>
      <c r="M4" s="273"/>
      <c r="N4" s="273"/>
      <c r="O4" s="273"/>
      <c r="P4" s="273"/>
      <c r="Q4" s="273"/>
      <c r="R4" s="273"/>
      <c r="S4" s="273"/>
      <c r="T4" s="273"/>
      <c r="U4" s="273"/>
      <c r="V4" s="273"/>
      <c r="W4" s="273"/>
      <c r="X4" s="273"/>
      <c r="Y4" s="273"/>
      <c r="Z4" s="273"/>
      <c r="AA4" s="273"/>
      <c r="AB4" s="273"/>
    </row>
    <row r="5" spans="1:28" ht="18.75" customHeight="1" x14ac:dyDescent="0.25">
      <c r="A5" s="654" t="s">
        <v>1720</v>
      </c>
      <c r="B5" s="667"/>
      <c r="C5" s="667"/>
      <c r="D5" s="667"/>
      <c r="E5" s="667"/>
      <c r="F5" s="667"/>
      <c r="G5" s="667"/>
      <c r="H5" s="667"/>
      <c r="I5" s="667"/>
      <c r="J5" s="667"/>
      <c r="K5" s="667"/>
      <c r="L5" s="667"/>
      <c r="M5" s="667"/>
      <c r="N5" s="667"/>
      <c r="O5" s="667"/>
      <c r="P5" s="667"/>
      <c r="Q5" s="667"/>
      <c r="R5" s="667"/>
      <c r="S5" s="667"/>
      <c r="T5" s="667"/>
      <c r="U5" s="667"/>
      <c r="V5" s="667"/>
      <c r="W5" s="434"/>
      <c r="X5" s="434"/>
      <c r="Y5" s="434"/>
      <c r="Z5" s="434"/>
      <c r="AA5" s="434"/>
      <c r="AB5" s="434"/>
    </row>
    <row r="6" spans="1:28" ht="15" customHeight="1" x14ac:dyDescent="0.25">
      <c r="A6" s="603" t="s">
        <v>1447</v>
      </c>
      <c r="B6" s="605" t="s">
        <v>1448</v>
      </c>
      <c r="C6" s="615" t="s">
        <v>1449</v>
      </c>
      <c r="D6" s="615" t="s">
        <v>1450</v>
      </c>
      <c r="E6" s="615" t="s">
        <v>1451</v>
      </c>
      <c r="F6" s="615" t="s">
        <v>1309</v>
      </c>
      <c r="G6" s="615" t="s">
        <v>1452</v>
      </c>
      <c r="H6" s="618" t="s">
        <v>1453</v>
      </c>
      <c r="I6" s="620"/>
      <c r="J6" s="620"/>
      <c r="K6" s="620"/>
      <c r="L6" s="620"/>
      <c r="M6" s="620"/>
      <c r="N6" s="620"/>
      <c r="O6" s="619"/>
      <c r="P6" s="624" t="s">
        <v>1454</v>
      </c>
      <c r="Q6" s="625"/>
      <c r="R6" s="605" t="s">
        <v>1543</v>
      </c>
      <c r="S6" s="605" t="s">
        <v>1455</v>
      </c>
      <c r="T6" s="605" t="s">
        <v>1456</v>
      </c>
      <c r="U6" s="605" t="s">
        <v>1457</v>
      </c>
      <c r="V6" s="621" t="s">
        <v>1458</v>
      </c>
      <c r="W6" s="434"/>
      <c r="X6" s="434"/>
      <c r="Y6" s="434"/>
      <c r="Z6" s="434"/>
      <c r="AA6" s="434"/>
      <c r="AB6" s="434"/>
    </row>
    <row r="7" spans="1:28" ht="15" customHeight="1" x14ac:dyDescent="0.25">
      <c r="A7" s="603"/>
      <c r="B7" s="603"/>
      <c r="C7" s="616"/>
      <c r="D7" s="616"/>
      <c r="E7" s="616"/>
      <c r="F7" s="616"/>
      <c r="G7" s="616"/>
      <c r="H7" s="618" t="s">
        <v>1459</v>
      </c>
      <c r="I7" s="619"/>
      <c r="J7" s="618" t="s">
        <v>1460</v>
      </c>
      <c r="K7" s="619"/>
      <c r="L7" s="618" t="s">
        <v>1461</v>
      </c>
      <c r="M7" s="619"/>
      <c r="N7" s="618" t="s">
        <v>1462</v>
      </c>
      <c r="O7" s="619"/>
      <c r="P7" s="626"/>
      <c r="Q7" s="627"/>
      <c r="R7" s="603"/>
      <c r="S7" s="603"/>
      <c r="T7" s="603"/>
      <c r="U7" s="603"/>
      <c r="V7" s="622"/>
      <c r="W7" s="434"/>
      <c r="X7" s="434"/>
      <c r="Y7" s="434"/>
      <c r="Z7" s="434"/>
      <c r="AA7" s="434"/>
      <c r="AB7" s="434"/>
    </row>
    <row r="8" spans="1:28" ht="25.5" x14ac:dyDescent="0.25">
      <c r="A8" s="604"/>
      <c r="B8" s="604"/>
      <c r="C8" s="617"/>
      <c r="D8" s="617"/>
      <c r="E8" s="617"/>
      <c r="F8" s="617"/>
      <c r="G8" s="617"/>
      <c r="H8" s="415" t="s">
        <v>1463</v>
      </c>
      <c r="I8" s="415" t="s">
        <v>35</v>
      </c>
      <c r="J8" s="415" t="s">
        <v>1463</v>
      </c>
      <c r="K8" s="415" t="s">
        <v>35</v>
      </c>
      <c r="L8" s="415" t="s">
        <v>1463</v>
      </c>
      <c r="M8" s="415" t="s">
        <v>35</v>
      </c>
      <c r="N8" s="415" t="s">
        <v>1463</v>
      </c>
      <c r="O8" s="415" t="s">
        <v>35</v>
      </c>
      <c r="P8" s="415" t="s">
        <v>1463</v>
      </c>
      <c r="Q8" s="415" t="s">
        <v>35</v>
      </c>
      <c r="R8" s="604"/>
      <c r="S8" s="604"/>
      <c r="T8" s="604"/>
      <c r="U8" s="604"/>
      <c r="V8" s="623"/>
      <c r="W8" s="434"/>
      <c r="X8" s="434"/>
      <c r="Y8" s="434"/>
      <c r="Z8" s="434"/>
      <c r="AA8" s="434"/>
      <c r="AB8" s="434"/>
    </row>
    <row r="9" spans="1:28" s="346" customFormat="1" ht="15.75" x14ac:dyDescent="0.25">
      <c r="A9" s="416"/>
      <c r="B9" s="417"/>
      <c r="C9" s="418"/>
      <c r="D9" s="418"/>
      <c r="E9" s="418"/>
      <c r="F9" s="419"/>
      <c r="G9" s="418"/>
      <c r="H9" s="420"/>
      <c r="I9" s="420"/>
      <c r="J9" s="420"/>
      <c r="K9" s="420"/>
      <c r="L9" s="420"/>
      <c r="M9" s="420"/>
      <c r="N9" s="420"/>
      <c r="O9" s="420"/>
      <c r="P9" s="420"/>
      <c r="Q9" s="420"/>
      <c r="R9" s="421"/>
      <c r="S9" s="421"/>
      <c r="T9" s="421"/>
      <c r="U9" s="421"/>
      <c r="V9" s="422"/>
      <c r="W9" s="434"/>
      <c r="X9" s="434"/>
      <c r="Y9" s="434"/>
      <c r="Z9" s="434"/>
      <c r="AA9" s="434"/>
      <c r="AB9" s="434"/>
    </row>
    <row r="10" spans="1:28" ht="15.75" x14ac:dyDescent="0.25">
      <c r="A10" s="665" t="s">
        <v>1721</v>
      </c>
      <c r="B10" s="665" t="s">
        <v>1722</v>
      </c>
      <c r="C10" s="307"/>
      <c r="D10" s="307"/>
      <c r="E10" s="307"/>
      <c r="F10" s="307"/>
      <c r="G10" s="307"/>
      <c r="H10" s="337"/>
      <c r="I10" s="338"/>
      <c r="J10" s="337"/>
      <c r="K10" s="338"/>
      <c r="L10" s="337"/>
      <c r="M10" s="338"/>
      <c r="N10" s="337"/>
      <c r="O10" s="338"/>
      <c r="P10" s="380">
        <f t="shared" ref="P10:Q10" si="0">H10+J10+L10+N10</f>
        <v>0</v>
      </c>
      <c r="Q10" s="378">
        <f t="shared" si="0"/>
        <v>0</v>
      </c>
      <c r="R10" s="307"/>
      <c r="S10" s="307"/>
      <c r="T10" s="307"/>
      <c r="U10" s="307"/>
      <c r="V10" s="307"/>
      <c r="W10" s="434"/>
      <c r="X10" s="434"/>
      <c r="Y10" s="434"/>
      <c r="Z10" s="434"/>
      <c r="AA10" s="434"/>
      <c r="AB10" s="434"/>
    </row>
    <row r="11" spans="1:28" s="346" customFormat="1" ht="15.75" x14ac:dyDescent="0.25">
      <c r="A11" s="665"/>
      <c r="B11" s="665"/>
      <c r="C11" s="307"/>
      <c r="D11" s="307"/>
      <c r="E11" s="307"/>
      <c r="F11" s="307"/>
      <c r="G11" s="307"/>
      <c r="H11" s="337"/>
      <c r="I11" s="338"/>
      <c r="J11" s="337"/>
      <c r="K11" s="338"/>
      <c r="L11" s="337"/>
      <c r="M11" s="338"/>
      <c r="N11" s="337"/>
      <c r="O11" s="338"/>
      <c r="P11" s="380">
        <f t="shared" ref="P11:P28" si="1">H11+J11+L11+N11</f>
        <v>0</v>
      </c>
      <c r="Q11" s="378">
        <f t="shared" ref="Q11:Q28" si="2">I11+K11+M11+O11</f>
        <v>0</v>
      </c>
      <c r="R11" s="307"/>
      <c r="S11" s="307"/>
      <c r="T11" s="307"/>
      <c r="U11" s="307"/>
      <c r="V11" s="307"/>
      <c r="W11" s="434"/>
      <c r="X11" s="434"/>
      <c r="Y11" s="434"/>
      <c r="Z11" s="434"/>
      <c r="AA11" s="434"/>
      <c r="AB11" s="434"/>
    </row>
    <row r="12" spans="1:28" s="346" customFormat="1" ht="15.75" x14ac:dyDescent="0.25">
      <c r="A12" s="665"/>
      <c r="B12" s="665"/>
      <c r="C12" s="307"/>
      <c r="D12" s="307"/>
      <c r="E12" s="307"/>
      <c r="F12" s="307"/>
      <c r="G12" s="307"/>
      <c r="H12" s="337"/>
      <c r="I12" s="338"/>
      <c r="J12" s="337"/>
      <c r="K12" s="338"/>
      <c r="L12" s="337"/>
      <c r="M12" s="338"/>
      <c r="N12" s="337"/>
      <c r="O12" s="338"/>
      <c r="P12" s="380">
        <f t="shared" si="1"/>
        <v>0</v>
      </c>
      <c r="Q12" s="378">
        <f t="shared" si="2"/>
        <v>0</v>
      </c>
      <c r="R12" s="307"/>
      <c r="S12" s="307"/>
      <c r="T12" s="307"/>
      <c r="U12" s="307"/>
      <c r="V12" s="307"/>
      <c r="W12" s="434"/>
      <c r="X12" s="434"/>
      <c r="Y12" s="434"/>
      <c r="Z12" s="434"/>
      <c r="AA12" s="434"/>
      <c r="AB12" s="434"/>
    </row>
    <row r="13" spans="1:28" s="346" customFormat="1" ht="15.75" x14ac:dyDescent="0.25">
      <c r="A13" s="665"/>
      <c r="B13" s="665"/>
      <c r="C13" s="307"/>
      <c r="D13" s="307"/>
      <c r="E13" s="307"/>
      <c r="F13" s="307"/>
      <c r="G13" s="307"/>
      <c r="H13" s="337"/>
      <c r="I13" s="338"/>
      <c r="J13" s="337"/>
      <c r="K13" s="338"/>
      <c r="L13" s="337"/>
      <c r="M13" s="338"/>
      <c r="N13" s="337"/>
      <c r="O13" s="338"/>
      <c r="P13" s="380">
        <f t="shared" si="1"/>
        <v>0</v>
      </c>
      <c r="Q13" s="378">
        <f t="shared" si="2"/>
        <v>0</v>
      </c>
      <c r="R13" s="307"/>
      <c r="S13" s="307"/>
      <c r="T13" s="307"/>
      <c r="U13" s="307"/>
      <c r="V13" s="307"/>
      <c r="W13" s="434"/>
      <c r="X13" s="434"/>
      <c r="Y13" s="434"/>
      <c r="Z13" s="434"/>
      <c r="AA13" s="434"/>
      <c r="AB13" s="434"/>
    </row>
    <row r="14" spans="1:28" s="346" customFormat="1" ht="15.75" x14ac:dyDescent="0.25">
      <c r="A14" s="665"/>
      <c r="B14" s="665"/>
      <c r="C14" s="307"/>
      <c r="D14" s="307"/>
      <c r="E14" s="307"/>
      <c r="F14" s="307"/>
      <c r="G14" s="307"/>
      <c r="H14" s="337"/>
      <c r="I14" s="338"/>
      <c r="J14" s="337"/>
      <c r="K14" s="338"/>
      <c r="L14" s="337"/>
      <c r="M14" s="338"/>
      <c r="N14" s="337"/>
      <c r="O14" s="338"/>
      <c r="P14" s="380">
        <f t="shared" si="1"/>
        <v>0</v>
      </c>
      <c r="Q14" s="378">
        <f t="shared" si="2"/>
        <v>0</v>
      </c>
      <c r="R14" s="307"/>
      <c r="S14" s="307"/>
      <c r="T14" s="307"/>
      <c r="U14" s="307"/>
      <c r="V14" s="307"/>
      <c r="W14" s="434"/>
      <c r="X14" s="434"/>
      <c r="Y14" s="434"/>
      <c r="Z14" s="434"/>
      <c r="AA14" s="434"/>
      <c r="AB14" s="434"/>
    </row>
    <row r="15" spans="1:28" s="346" customFormat="1" ht="15.75" x14ac:dyDescent="0.25">
      <c r="A15" s="665"/>
      <c r="B15" s="665"/>
      <c r="C15" s="307"/>
      <c r="D15" s="307"/>
      <c r="E15" s="307"/>
      <c r="F15" s="307"/>
      <c r="G15" s="307"/>
      <c r="H15" s="337"/>
      <c r="I15" s="338"/>
      <c r="J15" s="337"/>
      <c r="K15" s="338"/>
      <c r="L15" s="337"/>
      <c r="M15" s="338"/>
      <c r="N15" s="337"/>
      <c r="O15" s="338"/>
      <c r="P15" s="380">
        <f t="shared" si="1"/>
        <v>0</v>
      </c>
      <c r="Q15" s="378">
        <f t="shared" si="2"/>
        <v>0</v>
      </c>
      <c r="R15" s="307"/>
      <c r="S15" s="307"/>
      <c r="T15" s="307"/>
      <c r="U15" s="307"/>
      <c r="V15" s="307"/>
      <c r="W15" s="434"/>
      <c r="X15" s="434"/>
      <c r="Y15" s="434"/>
      <c r="Z15" s="434"/>
      <c r="AA15" s="434"/>
      <c r="AB15" s="434"/>
    </row>
    <row r="16" spans="1:28" ht="15.75" x14ac:dyDescent="0.25">
      <c r="A16" s="665"/>
      <c r="B16" s="665"/>
      <c r="C16" s="307"/>
      <c r="D16" s="307"/>
      <c r="E16" s="307"/>
      <c r="F16" s="307"/>
      <c r="G16" s="307"/>
      <c r="H16" s="337"/>
      <c r="I16" s="338"/>
      <c r="J16" s="337"/>
      <c r="K16" s="338"/>
      <c r="L16" s="337"/>
      <c r="M16" s="338"/>
      <c r="N16" s="337"/>
      <c r="O16" s="338"/>
      <c r="P16" s="380">
        <f t="shared" si="1"/>
        <v>0</v>
      </c>
      <c r="Q16" s="378">
        <f t="shared" si="2"/>
        <v>0</v>
      </c>
      <c r="R16" s="307"/>
      <c r="S16" s="307"/>
      <c r="T16" s="307"/>
      <c r="U16" s="307"/>
      <c r="V16" s="307"/>
      <c r="W16" s="434"/>
      <c r="X16" s="434"/>
      <c r="Y16" s="434"/>
      <c r="Z16" s="434"/>
      <c r="AA16" s="434"/>
      <c r="AB16" s="434"/>
    </row>
    <row r="17" spans="1:22" s="346" customFormat="1" ht="15.75" x14ac:dyDescent="0.25">
      <c r="A17" s="606" t="s">
        <v>1723</v>
      </c>
      <c r="B17" s="606" t="s">
        <v>1724</v>
      </c>
      <c r="C17" s="307"/>
      <c r="D17" s="307"/>
      <c r="E17" s="307"/>
      <c r="F17" s="307"/>
      <c r="G17" s="307"/>
      <c r="H17" s="337"/>
      <c r="I17" s="338"/>
      <c r="J17" s="337"/>
      <c r="K17" s="338"/>
      <c r="L17" s="337"/>
      <c r="M17" s="338"/>
      <c r="N17" s="337"/>
      <c r="O17" s="338"/>
      <c r="P17" s="380">
        <f t="shared" si="1"/>
        <v>0</v>
      </c>
      <c r="Q17" s="378">
        <f t="shared" si="2"/>
        <v>0</v>
      </c>
      <c r="R17" s="307"/>
      <c r="S17" s="307"/>
      <c r="T17" s="307"/>
      <c r="U17" s="307"/>
      <c r="V17" s="307"/>
    </row>
    <row r="18" spans="1:22" s="346" customFormat="1" ht="15.75" x14ac:dyDescent="0.25">
      <c r="A18" s="607"/>
      <c r="B18" s="607"/>
      <c r="C18" s="307"/>
      <c r="D18" s="307"/>
      <c r="E18" s="307"/>
      <c r="F18" s="307"/>
      <c r="G18" s="307"/>
      <c r="H18" s="337"/>
      <c r="I18" s="338"/>
      <c r="J18" s="337"/>
      <c r="K18" s="338"/>
      <c r="L18" s="337"/>
      <c r="M18" s="338"/>
      <c r="N18" s="337"/>
      <c r="O18" s="338"/>
      <c r="P18" s="380">
        <f t="shared" si="1"/>
        <v>0</v>
      </c>
      <c r="Q18" s="378">
        <f t="shared" si="2"/>
        <v>0</v>
      </c>
      <c r="R18" s="307"/>
      <c r="S18" s="307"/>
      <c r="T18" s="307"/>
      <c r="U18" s="307"/>
      <c r="V18" s="307"/>
    </row>
    <row r="19" spans="1:22" s="346" customFormat="1" ht="15.75" x14ac:dyDescent="0.25">
      <c r="A19" s="607"/>
      <c r="B19" s="607"/>
      <c r="C19" s="307"/>
      <c r="D19" s="307"/>
      <c r="E19" s="307"/>
      <c r="F19" s="307"/>
      <c r="G19" s="307"/>
      <c r="H19" s="337"/>
      <c r="I19" s="338"/>
      <c r="J19" s="337"/>
      <c r="K19" s="338"/>
      <c r="L19" s="337"/>
      <c r="M19" s="338"/>
      <c r="N19" s="337"/>
      <c r="O19" s="338"/>
      <c r="P19" s="380">
        <f t="shared" si="1"/>
        <v>0</v>
      </c>
      <c r="Q19" s="378">
        <f t="shared" si="2"/>
        <v>0</v>
      </c>
      <c r="R19" s="307"/>
      <c r="S19" s="307"/>
      <c r="T19" s="307"/>
      <c r="U19" s="307"/>
      <c r="V19" s="307"/>
    </row>
    <row r="20" spans="1:22" s="346" customFormat="1" ht="15.75" x14ac:dyDescent="0.25">
      <c r="A20" s="607"/>
      <c r="B20" s="607"/>
      <c r="C20" s="307"/>
      <c r="D20" s="307"/>
      <c r="E20" s="307"/>
      <c r="F20" s="307"/>
      <c r="G20" s="307"/>
      <c r="H20" s="337"/>
      <c r="I20" s="338"/>
      <c r="J20" s="337"/>
      <c r="K20" s="338"/>
      <c r="L20" s="337"/>
      <c r="M20" s="338"/>
      <c r="N20" s="337"/>
      <c r="O20" s="338"/>
      <c r="P20" s="380">
        <f t="shared" si="1"/>
        <v>0</v>
      </c>
      <c r="Q20" s="378">
        <f t="shared" si="2"/>
        <v>0</v>
      </c>
      <c r="R20" s="307"/>
      <c r="S20" s="307"/>
      <c r="T20" s="307"/>
      <c r="U20" s="307"/>
      <c r="V20" s="307"/>
    </row>
    <row r="21" spans="1:22" s="346" customFormat="1" ht="15.75" x14ac:dyDescent="0.25">
      <c r="A21" s="607"/>
      <c r="B21" s="607"/>
      <c r="C21" s="307"/>
      <c r="D21" s="307"/>
      <c r="E21" s="307"/>
      <c r="F21" s="307"/>
      <c r="G21" s="307"/>
      <c r="H21" s="337"/>
      <c r="I21" s="338"/>
      <c r="J21" s="337"/>
      <c r="K21" s="338"/>
      <c r="L21" s="337"/>
      <c r="M21" s="338"/>
      <c r="N21" s="337"/>
      <c r="O21" s="338"/>
      <c r="P21" s="380">
        <f t="shared" si="1"/>
        <v>0</v>
      </c>
      <c r="Q21" s="378">
        <f t="shared" si="2"/>
        <v>0</v>
      </c>
      <c r="R21" s="307"/>
      <c r="S21" s="307"/>
      <c r="T21" s="307"/>
      <c r="U21" s="307"/>
      <c r="V21" s="307"/>
    </row>
    <row r="22" spans="1:22" s="346" customFormat="1" ht="15.75" x14ac:dyDescent="0.25">
      <c r="A22" s="608"/>
      <c r="B22" s="608"/>
      <c r="C22" s="307"/>
      <c r="D22" s="307"/>
      <c r="E22" s="307"/>
      <c r="F22" s="307"/>
      <c r="G22" s="307"/>
      <c r="H22" s="337"/>
      <c r="I22" s="338"/>
      <c r="J22" s="337"/>
      <c r="K22" s="338"/>
      <c r="L22" s="337"/>
      <c r="M22" s="338"/>
      <c r="N22" s="337"/>
      <c r="O22" s="338"/>
      <c r="P22" s="380">
        <f t="shared" si="1"/>
        <v>0</v>
      </c>
      <c r="Q22" s="378">
        <f t="shared" si="2"/>
        <v>0</v>
      </c>
      <c r="R22" s="307"/>
      <c r="S22" s="307"/>
      <c r="T22" s="307"/>
      <c r="U22" s="307"/>
      <c r="V22" s="307"/>
    </row>
    <row r="23" spans="1:22" s="346" customFormat="1" ht="15.75" x14ac:dyDescent="0.25">
      <c r="A23" s="665" t="s">
        <v>1725</v>
      </c>
      <c r="B23" s="606"/>
      <c r="C23" s="307"/>
      <c r="D23" s="307"/>
      <c r="E23" s="307"/>
      <c r="F23" s="307"/>
      <c r="G23" s="307"/>
      <c r="H23" s="337"/>
      <c r="I23" s="338"/>
      <c r="J23" s="337"/>
      <c r="K23" s="338"/>
      <c r="L23" s="337"/>
      <c r="M23" s="338"/>
      <c r="N23" s="337"/>
      <c r="O23" s="338"/>
      <c r="P23" s="380">
        <f t="shared" si="1"/>
        <v>0</v>
      </c>
      <c r="Q23" s="378">
        <f t="shared" si="2"/>
        <v>0</v>
      </c>
      <c r="R23" s="307"/>
      <c r="S23" s="307"/>
      <c r="T23" s="307"/>
      <c r="U23" s="307"/>
      <c r="V23" s="307"/>
    </row>
    <row r="24" spans="1:22" s="346" customFormat="1" ht="15.75" x14ac:dyDescent="0.25">
      <c r="A24" s="665"/>
      <c r="B24" s="607"/>
      <c r="C24" s="307"/>
      <c r="D24" s="307"/>
      <c r="E24" s="307"/>
      <c r="F24" s="307"/>
      <c r="G24" s="307"/>
      <c r="H24" s="337"/>
      <c r="I24" s="338"/>
      <c r="J24" s="337"/>
      <c r="K24" s="338"/>
      <c r="L24" s="337"/>
      <c r="M24" s="338"/>
      <c r="N24" s="337"/>
      <c r="O24" s="338"/>
      <c r="P24" s="380">
        <f t="shared" si="1"/>
        <v>0</v>
      </c>
      <c r="Q24" s="378">
        <f t="shared" si="2"/>
        <v>0</v>
      </c>
      <c r="R24" s="307"/>
      <c r="S24" s="307"/>
      <c r="T24" s="307"/>
      <c r="U24" s="307"/>
      <c r="V24" s="307"/>
    </row>
    <row r="25" spans="1:22" s="346" customFormat="1" ht="15.75" x14ac:dyDescent="0.25">
      <c r="A25" s="665"/>
      <c r="B25" s="607"/>
      <c r="C25" s="307"/>
      <c r="D25" s="307"/>
      <c r="E25" s="307"/>
      <c r="F25" s="307"/>
      <c r="G25" s="307"/>
      <c r="H25" s="337"/>
      <c r="I25" s="338"/>
      <c r="J25" s="337"/>
      <c r="K25" s="338"/>
      <c r="L25" s="337"/>
      <c r="M25" s="338"/>
      <c r="N25" s="337"/>
      <c r="O25" s="338"/>
      <c r="P25" s="380">
        <f t="shared" si="1"/>
        <v>0</v>
      </c>
      <c r="Q25" s="378">
        <f t="shared" si="2"/>
        <v>0</v>
      </c>
      <c r="R25" s="307"/>
      <c r="S25" s="307"/>
      <c r="T25" s="307"/>
      <c r="U25" s="307"/>
      <c r="V25" s="307"/>
    </row>
    <row r="26" spans="1:22" s="346" customFormat="1" ht="15.75" x14ac:dyDescent="0.25">
      <c r="A26" s="665"/>
      <c r="B26" s="607"/>
      <c r="C26" s="307"/>
      <c r="D26" s="307"/>
      <c r="E26" s="307"/>
      <c r="F26" s="307"/>
      <c r="G26" s="307"/>
      <c r="H26" s="337"/>
      <c r="I26" s="338"/>
      <c r="J26" s="337"/>
      <c r="K26" s="338"/>
      <c r="L26" s="337"/>
      <c r="M26" s="338"/>
      <c r="N26" s="337"/>
      <c r="O26" s="338"/>
      <c r="P26" s="380">
        <f t="shared" si="1"/>
        <v>0</v>
      </c>
      <c r="Q26" s="378">
        <f t="shared" si="2"/>
        <v>0</v>
      </c>
      <c r="R26" s="307"/>
      <c r="S26" s="307"/>
      <c r="T26" s="307"/>
      <c r="U26" s="307"/>
      <c r="V26" s="307"/>
    </row>
    <row r="27" spans="1:22" s="346" customFormat="1" ht="15.75" x14ac:dyDescent="0.25">
      <c r="A27" s="665"/>
      <c r="B27" s="607"/>
      <c r="C27" s="307"/>
      <c r="D27" s="307"/>
      <c r="E27" s="307"/>
      <c r="F27" s="307"/>
      <c r="G27" s="307"/>
      <c r="H27" s="337"/>
      <c r="I27" s="338"/>
      <c r="J27" s="337"/>
      <c r="K27" s="338"/>
      <c r="L27" s="337"/>
      <c r="M27" s="338"/>
      <c r="N27" s="337"/>
      <c r="O27" s="338"/>
      <c r="P27" s="380">
        <f t="shared" si="1"/>
        <v>0</v>
      </c>
      <c r="Q27" s="378">
        <f t="shared" si="2"/>
        <v>0</v>
      </c>
      <c r="R27" s="307"/>
      <c r="S27" s="307"/>
      <c r="T27" s="307"/>
      <c r="U27" s="307"/>
      <c r="V27" s="307"/>
    </row>
    <row r="28" spans="1:22" ht="15.75" x14ac:dyDescent="0.25">
      <c r="A28" s="665"/>
      <c r="B28" s="608"/>
      <c r="C28" s="307"/>
      <c r="D28" s="307"/>
      <c r="E28" s="307"/>
      <c r="F28" s="307"/>
      <c r="G28" s="307"/>
      <c r="H28" s="307"/>
      <c r="I28" s="338"/>
      <c r="J28" s="307"/>
      <c r="K28" s="338"/>
      <c r="L28" s="307"/>
      <c r="M28" s="338"/>
      <c r="N28" s="307"/>
      <c r="O28" s="338"/>
      <c r="P28" s="380">
        <f t="shared" si="1"/>
        <v>0</v>
      </c>
      <c r="Q28" s="378">
        <f t="shared" si="2"/>
        <v>0</v>
      </c>
      <c r="R28" s="307"/>
      <c r="S28" s="70"/>
      <c r="T28" s="307"/>
      <c r="U28" s="307"/>
      <c r="V28" s="307"/>
    </row>
    <row r="29" spans="1:22" ht="15.75" x14ac:dyDescent="0.25">
      <c r="A29" s="278"/>
      <c r="B29" s="279"/>
      <c r="C29" s="279"/>
      <c r="D29" s="279"/>
      <c r="E29" s="278" t="s">
        <v>1726</v>
      </c>
      <c r="F29" s="279"/>
      <c r="G29" s="280"/>
      <c r="H29" s="74">
        <f t="shared" ref="H29:Q29" si="3">SUM(H10:H28)</f>
        <v>0</v>
      </c>
      <c r="I29" s="224">
        <f t="shared" si="3"/>
        <v>0</v>
      </c>
      <c r="J29" s="74">
        <f t="shared" si="3"/>
        <v>0</v>
      </c>
      <c r="K29" s="224">
        <f t="shared" si="3"/>
        <v>0</v>
      </c>
      <c r="L29" s="74">
        <f t="shared" si="3"/>
        <v>0</v>
      </c>
      <c r="M29" s="224">
        <f t="shared" si="3"/>
        <v>0</v>
      </c>
      <c r="N29" s="74">
        <f t="shared" si="3"/>
        <v>0</v>
      </c>
      <c r="O29" s="224">
        <f t="shared" si="3"/>
        <v>0</v>
      </c>
      <c r="P29" s="224">
        <f t="shared" si="3"/>
        <v>0</v>
      </c>
      <c r="Q29" s="224">
        <f t="shared" si="3"/>
        <v>0</v>
      </c>
      <c r="R29" s="67"/>
      <c r="S29" s="67"/>
      <c r="T29" s="67"/>
      <c r="U29" s="67"/>
      <c r="V29" s="67"/>
    </row>
    <row r="32" spans="1:22" x14ac:dyDescent="0.25">
      <c r="A32" s="434"/>
      <c r="B32" s="434"/>
      <c r="C32" s="434"/>
      <c r="E32" s="434"/>
      <c r="F32" s="434"/>
      <c r="G32" s="434"/>
      <c r="H32" s="434"/>
      <c r="J32" s="434"/>
      <c r="L32" s="434"/>
      <c r="N32" s="434"/>
      <c r="P32" s="434"/>
      <c r="R32" s="434"/>
      <c r="S32" s="434"/>
      <c r="T32" s="434"/>
      <c r="U32" s="434"/>
      <c r="V32" s="434"/>
    </row>
    <row r="33" spans="3:3" x14ac:dyDescent="0.25">
      <c r="C33" s="434"/>
    </row>
    <row r="34" spans="3:3" x14ac:dyDescent="0.25">
      <c r="C34" s="434"/>
    </row>
    <row r="35" spans="3:3" x14ac:dyDescent="0.25">
      <c r="C35" s="434"/>
    </row>
  </sheetData>
  <mergeCells count="26">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 ref="E6:E8"/>
    <mergeCell ref="A23:A28"/>
    <mergeCell ref="B23:B28"/>
    <mergeCell ref="B10:B16"/>
    <mergeCell ref="B6:B8"/>
    <mergeCell ref="C6:C8"/>
    <mergeCell ref="A10:A16"/>
    <mergeCell ref="A17:A22"/>
    <mergeCell ref="B17:B22"/>
    <mergeCell ref="D6:D8"/>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8">
      <formula1>$B$1:$E$1</formula1>
    </dataValidation>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9" activePane="bottomLeft" state="frozen"/>
      <selection activeCell="K7" sqref="K7"/>
      <selection pane="bottomLeft" activeCell="C32" sqref="C32"/>
    </sheetView>
  </sheetViews>
  <sheetFormatPr baseColWidth="10" defaultColWidth="11.42578125" defaultRowHeight="15" x14ac:dyDescent="0.25"/>
  <cols>
    <col min="1" max="1" width="35.7109375" style="346" customWidth="1"/>
    <col min="2" max="2" width="35.85546875" style="346" customWidth="1"/>
    <col min="3" max="3" width="27.42578125" style="346" customWidth="1"/>
    <col min="4" max="4" width="27.42578125" style="434" customWidth="1"/>
    <col min="5" max="7" width="27.42578125" style="346" customWidth="1"/>
    <col min="8" max="8" width="15.28515625" style="346" customWidth="1"/>
    <col min="9" max="9" width="11.42578125" style="222"/>
    <col min="10" max="10" width="15.28515625" style="346" customWidth="1"/>
    <col min="11" max="11" width="18.85546875" style="222" customWidth="1"/>
    <col min="12" max="12" width="11.42578125" style="346"/>
    <col min="13" max="13" width="11.42578125" style="222"/>
    <col min="14" max="14" width="11.42578125" style="346"/>
    <col min="15" max="15" width="11.42578125" style="222"/>
    <col min="16" max="16" width="15.28515625" style="346" customWidth="1"/>
    <col min="17" max="17" width="18.28515625" style="222" customWidth="1"/>
    <col min="18" max="20" width="14.140625" style="346" customWidth="1"/>
    <col min="21" max="21" width="17" style="346" customWidth="1"/>
    <col min="22" max="16384" width="11.42578125" style="346"/>
  </cols>
  <sheetData>
    <row r="1" spans="1:42" ht="24.75" customHeight="1" x14ac:dyDescent="0.25">
      <c r="A1" s="385"/>
      <c r="B1" s="385"/>
      <c r="C1" s="385"/>
      <c r="D1" s="385"/>
      <c r="E1" s="385"/>
      <c r="F1" s="668" t="s">
        <v>1727</v>
      </c>
      <c r="G1" s="668"/>
      <c r="H1" s="668"/>
      <c r="I1" s="668"/>
      <c r="J1" s="668"/>
      <c r="K1" s="668"/>
      <c r="L1" s="668"/>
      <c r="M1" s="668"/>
      <c r="N1" s="386"/>
      <c r="O1" s="434" t="s">
        <v>1728</v>
      </c>
      <c r="P1" s="434" t="s">
        <v>1729</v>
      </c>
      <c r="Q1" s="434" t="s">
        <v>1730</v>
      </c>
      <c r="R1" s="434" t="s">
        <v>1731</v>
      </c>
      <c r="S1" s="434" t="s">
        <v>1732</v>
      </c>
      <c r="T1" s="434" t="s">
        <v>1733</v>
      </c>
      <c r="U1" s="434" t="s">
        <v>1734</v>
      </c>
      <c r="V1" s="434" t="s">
        <v>1735</v>
      </c>
      <c r="W1" s="434" t="s">
        <v>1736</v>
      </c>
      <c r="X1" s="434" t="s">
        <v>1737</v>
      </c>
      <c r="Y1" s="434" t="s">
        <v>1738</v>
      </c>
      <c r="Z1" s="434" t="s">
        <v>1739</v>
      </c>
      <c r="AA1" s="434" t="s">
        <v>1740</v>
      </c>
      <c r="AB1" s="434" t="s">
        <v>1741</v>
      </c>
      <c r="AC1" s="434" t="s">
        <v>1742</v>
      </c>
      <c r="AD1" s="434" t="s">
        <v>1743</v>
      </c>
      <c r="AE1" s="434" t="s">
        <v>1744</v>
      </c>
      <c r="AF1" s="385"/>
      <c r="AG1" s="385"/>
      <c r="AH1" s="385"/>
      <c r="AI1" s="385"/>
      <c r="AJ1" s="385"/>
      <c r="AK1" s="385"/>
      <c r="AL1" s="385"/>
      <c r="AM1" s="385"/>
      <c r="AN1" s="385"/>
      <c r="AO1" s="385"/>
      <c r="AP1" s="385"/>
    </row>
    <row r="2" spans="1:42" ht="18.75" x14ac:dyDescent="0.25">
      <c r="A2" s="384" t="s">
        <v>1717</v>
      </c>
      <c r="B2" s="385"/>
      <c r="C2" s="385"/>
      <c r="D2" s="385"/>
      <c r="E2" s="385"/>
      <c r="F2" s="385"/>
      <c r="G2" s="385"/>
      <c r="H2" s="386"/>
      <c r="I2" s="387"/>
      <c r="J2" s="386"/>
      <c r="K2" s="386"/>
      <c r="L2" s="386"/>
      <c r="M2" s="386"/>
      <c r="N2" s="386"/>
      <c r="O2" s="386"/>
      <c r="P2" s="386"/>
      <c r="Q2" s="386"/>
      <c r="R2" s="386"/>
      <c r="S2" s="386"/>
      <c r="T2" s="386"/>
      <c r="U2" s="386"/>
      <c r="V2" s="386"/>
      <c r="W2" s="386"/>
      <c r="X2" s="386"/>
      <c r="Y2" s="386"/>
      <c r="Z2" s="386"/>
      <c r="AA2" s="386"/>
      <c r="AB2" s="385"/>
      <c r="AC2" s="385"/>
      <c r="AD2" s="385"/>
      <c r="AE2" s="385"/>
      <c r="AF2" s="385"/>
      <c r="AG2" s="385"/>
      <c r="AH2" s="385"/>
      <c r="AI2" s="385"/>
      <c r="AJ2" s="385"/>
      <c r="AK2" s="385"/>
      <c r="AL2" s="385"/>
      <c r="AM2" s="385"/>
      <c r="AN2" s="385"/>
      <c r="AO2" s="385"/>
      <c r="AP2" s="385"/>
    </row>
    <row r="3" spans="1:42" ht="18.75" x14ac:dyDescent="0.25">
      <c r="A3" s="384" t="s">
        <v>1745</v>
      </c>
      <c r="B3" s="385"/>
      <c r="C3" s="385"/>
      <c r="D3" s="385"/>
      <c r="E3" s="385"/>
      <c r="F3" s="385"/>
      <c r="G3" s="385"/>
      <c r="H3" s="386"/>
      <c r="I3" s="387"/>
      <c r="J3" s="386"/>
      <c r="K3" s="386"/>
      <c r="L3" s="386"/>
      <c r="M3" s="386"/>
      <c r="N3" s="386"/>
      <c r="O3" s="386"/>
      <c r="P3" s="386"/>
      <c r="Q3" s="386"/>
      <c r="R3" s="386"/>
      <c r="S3" s="386"/>
      <c r="T3" s="386"/>
      <c r="U3" s="386"/>
      <c r="V3" s="386"/>
      <c r="W3" s="386"/>
      <c r="X3" s="386"/>
      <c r="Y3" s="386"/>
      <c r="Z3" s="386"/>
      <c r="AA3" s="386"/>
      <c r="AB3" s="385"/>
      <c r="AC3" s="385"/>
      <c r="AD3" s="385"/>
      <c r="AE3" s="385"/>
      <c r="AF3" s="385"/>
      <c r="AG3" s="385"/>
      <c r="AH3" s="385"/>
      <c r="AI3" s="385"/>
      <c r="AJ3" s="385"/>
      <c r="AK3" s="385"/>
      <c r="AL3" s="385"/>
      <c r="AM3" s="385"/>
      <c r="AN3" s="385"/>
      <c r="AO3" s="385"/>
      <c r="AP3" s="385"/>
    </row>
    <row r="4" spans="1:42" s="385" customFormat="1" ht="18.75" x14ac:dyDescent="0.25">
      <c r="A4" s="384" t="s">
        <v>1746</v>
      </c>
      <c r="H4" s="386"/>
      <c r="I4" s="387"/>
      <c r="J4" s="386"/>
      <c r="K4" s="386"/>
      <c r="L4" s="386"/>
      <c r="M4" s="386"/>
      <c r="N4" s="386"/>
      <c r="O4" s="386"/>
      <c r="P4" s="386"/>
      <c r="Q4" s="386"/>
      <c r="R4" s="386"/>
      <c r="S4" s="386"/>
      <c r="T4" s="386"/>
      <c r="U4" s="386"/>
      <c r="V4" s="386"/>
      <c r="W4" s="386"/>
      <c r="X4" s="386"/>
      <c r="Y4" s="386"/>
      <c r="Z4" s="386"/>
      <c r="AA4" s="386"/>
    </row>
    <row r="5" spans="1:42" s="385" customFormat="1" ht="18.75" customHeight="1" x14ac:dyDescent="0.25">
      <c r="A5" s="388" t="s">
        <v>1747</v>
      </c>
      <c r="B5" s="389"/>
      <c r="C5" s="389"/>
      <c r="D5" s="389"/>
      <c r="E5" s="389"/>
      <c r="F5" s="389"/>
      <c r="G5" s="389"/>
      <c r="H5" s="389"/>
      <c r="I5" s="389"/>
      <c r="J5" s="389"/>
      <c r="K5" s="389"/>
      <c r="L5" s="389"/>
      <c r="M5" s="389"/>
      <c r="N5" s="389"/>
      <c r="O5" s="389"/>
      <c r="P5" s="389"/>
      <c r="Q5" s="389"/>
      <c r="R5" s="389"/>
      <c r="S5" s="389"/>
      <c r="T5" s="389"/>
      <c r="U5" s="389"/>
    </row>
    <row r="6" spans="1:42" ht="15" customHeight="1" x14ac:dyDescent="0.25">
      <c r="A6" s="603" t="s">
        <v>1447</v>
      </c>
      <c r="B6" s="605" t="s">
        <v>1448</v>
      </c>
      <c r="C6" s="615" t="s">
        <v>1449</v>
      </c>
      <c r="D6" s="615" t="s">
        <v>1450</v>
      </c>
      <c r="E6" s="615" t="s">
        <v>1451</v>
      </c>
      <c r="F6" s="615" t="s">
        <v>1309</v>
      </c>
      <c r="G6" s="615" t="s">
        <v>1452</v>
      </c>
      <c r="H6" s="618" t="s">
        <v>1453</v>
      </c>
      <c r="I6" s="620"/>
      <c r="J6" s="620"/>
      <c r="K6" s="620"/>
      <c r="L6" s="620"/>
      <c r="M6" s="620"/>
      <c r="N6" s="620"/>
      <c r="O6" s="619"/>
      <c r="P6" s="624" t="s">
        <v>1454</v>
      </c>
      <c r="Q6" s="625"/>
      <c r="R6" s="605" t="s">
        <v>1455</v>
      </c>
      <c r="S6" s="605" t="s">
        <v>1456</v>
      </c>
      <c r="T6" s="605" t="s">
        <v>1457</v>
      </c>
      <c r="U6" s="621" t="s">
        <v>1458</v>
      </c>
      <c r="V6" s="434"/>
      <c r="W6" s="434"/>
      <c r="X6" s="434"/>
      <c r="Y6" s="434"/>
      <c r="Z6" s="434"/>
      <c r="AA6" s="434"/>
      <c r="AB6" s="434"/>
      <c r="AC6" s="434"/>
      <c r="AD6" s="434"/>
      <c r="AE6" s="434"/>
      <c r="AF6" s="434"/>
      <c r="AG6" s="434"/>
      <c r="AH6" s="434"/>
      <c r="AI6" s="434"/>
      <c r="AJ6" s="434"/>
      <c r="AK6" s="434"/>
      <c r="AL6" s="434"/>
      <c r="AM6" s="434"/>
      <c r="AN6" s="434"/>
      <c r="AO6" s="434"/>
      <c r="AP6" s="434"/>
    </row>
    <row r="7" spans="1:42" ht="15" customHeight="1" x14ac:dyDescent="0.25">
      <c r="A7" s="603"/>
      <c r="B7" s="603"/>
      <c r="C7" s="616"/>
      <c r="D7" s="616"/>
      <c r="E7" s="616"/>
      <c r="F7" s="616"/>
      <c r="G7" s="616"/>
      <c r="H7" s="618" t="s">
        <v>1459</v>
      </c>
      <c r="I7" s="619"/>
      <c r="J7" s="618" t="s">
        <v>1460</v>
      </c>
      <c r="K7" s="619"/>
      <c r="L7" s="618" t="s">
        <v>1461</v>
      </c>
      <c r="M7" s="619"/>
      <c r="N7" s="618" t="s">
        <v>1462</v>
      </c>
      <c r="O7" s="619"/>
      <c r="P7" s="626"/>
      <c r="Q7" s="627"/>
      <c r="R7" s="603"/>
      <c r="S7" s="603"/>
      <c r="T7" s="603"/>
      <c r="U7" s="622"/>
      <c r="V7" s="434"/>
      <c r="W7" s="434"/>
      <c r="X7" s="434"/>
      <c r="Y7" s="434"/>
      <c r="Z7" s="434"/>
      <c r="AA7" s="434"/>
      <c r="AB7" s="434"/>
      <c r="AC7" s="434"/>
      <c r="AD7" s="434"/>
      <c r="AE7" s="434"/>
      <c r="AF7" s="434"/>
      <c r="AG7" s="434"/>
      <c r="AH7" s="434"/>
      <c r="AI7" s="434"/>
      <c r="AJ7" s="434"/>
      <c r="AK7" s="434"/>
      <c r="AL7" s="434"/>
      <c r="AM7" s="434"/>
      <c r="AN7" s="434"/>
      <c r="AO7" s="434"/>
      <c r="AP7" s="434"/>
    </row>
    <row r="8" spans="1:42" ht="25.5" x14ac:dyDescent="0.25">
      <c r="A8" s="604"/>
      <c r="B8" s="604"/>
      <c r="C8" s="617"/>
      <c r="D8" s="617"/>
      <c r="E8" s="617"/>
      <c r="F8" s="617"/>
      <c r="G8" s="617"/>
      <c r="H8" s="415" t="s">
        <v>1463</v>
      </c>
      <c r="I8" s="415" t="s">
        <v>35</v>
      </c>
      <c r="J8" s="415" t="s">
        <v>1463</v>
      </c>
      <c r="K8" s="415" t="s">
        <v>35</v>
      </c>
      <c r="L8" s="415" t="s">
        <v>1463</v>
      </c>
      <c r="M8" s="415" t="s">
        <v>35</v>
      </c>
      <c r="N8" s="415" t="s">
        <v>1463</v>
      </c>
      <c r="O8" s="415" t="s">
        <v>35</v>
      </c>
      <c r="P8" s="415" t="s">
        <v>1463</v>
      </c>
      <c r="Q8" s="415" t="s">
        <v>35</v>
      </c>
      <c r="R8" s="604"/>
      <c r="S8" s="604"/>
      <c r="T8" s="604"/>
      <c r="U8" s="623"/>
      <c r="V8" s="434"/>
      <c r="W8" s="434"/>
      <c r="X8" s="434"/>
      <c r="Y8" s="434"/>
      <c r="Z8" s="434"/>
      <c r="AA8" s="434"/>
      <c r="AB8" s="434"/>
      <c r="AC8" s="434"/>
      <c r="AD8" s="434"/>
      <c r="AE8" s="434"/>
      <c r="AF8" s="434"/>
      <c r="AG8" s="434"/>
      <c r="AH8" s="434"/>
      <c r="AI8" s="434"/>
      <c r="AJ8" s="434"/>
      <c r="AK8" s="434"/>
      <c r="AL8" s="434"/>
      <c r="AM8" s="434"/>
      <c r="AN8" s="434"/>
      <c r="AO8" s="434"/>
      <c r="AP8" s="434"/>
    </row>
    <row r="9" spans="1:42" ht="15.75" x14ac:dyDescent="0.25">
      <c r="A9" s="416"/>
      <c r="B9" s="417"/>
      <c r="C9" s="418"/>
      <c r="D9" s="418"/>
      <c r="E9" s="418"/>
      <c r="F9" s="419"/>
      <c r="G9" s="418"/>
      <c r="H9" s="420"/>
      <c r="I9" s="420"/>
      <c r="J9" s="420"/>
      <c r="K9" s="420"/>
      <c r="L9" s="420"/>
      <c r="M9" s="420"/>
      <c r="N9" s="420"/>
      <c r="O9" s="420"/>
      <c r="P9" s="420"/>
      <c r="Q9" s="420"/>
      <c r="R9" s="421"/>
      <c r="S9" s="421"/>
      <c r="T9" s="421"/>
      <c r="U9" s="422"/>
      <c r="V9" s="434"/>
      <c r="W9" s="434"/>
      <c r="X9" s="434"/>
      <c r="Y9" s="434"/>
      <c r="Z9" s="434"/>
      <c r="AA9" s="434"/>
      <c r="AB9" s="434"/>
      <c r="AC9" s="434"/>
      <c r="AD9" s="434"/>
      <c r="AE9" s="434"/>
      <c r="AF9" s="434"/>
      <c r="AG9" s="434"/>
      <c r="AH9" s="434"/>
      <c r="AI9" s="434"/>
      <c r="AJ9" s="434"/>
      <c r="AK9" s="434"/>
      <c r="AL9" s="434"/>
      <c r="AM9" s="434"/>
      <c r="AN9" s="434"/>
      <c r="AO9" s="434"/>
      <c r="AP9" s="434"/>
    </row>
    <row r="10" spans="1:42" ht="15.75" customHeight="1" x14ac:dyDescent="0.25">
      <c r="A10" s="606" t="s">
        <v>1748</v>
      </c>
      <c r="B10" s="606" t="s">
        <v>1749</v>
      </c>
      <c r="C10" s="307"/>
      <c r="D10" s="307"/>
      <c r="E10" s="307"/>
      <c r="F10" s="307"/>
      <c r="G10" s="307"/>
      <c r="H10" s="337"/>
      <c r="I10" s="338"/>
      <c r="J10" s="337"/>
      <c r="K10" s="338"/>
      <c r="L10" s="337"/>
      <c r="M10" s="338"/>
      <c r="N10" s="337"/>
      <c r="O10" s="338"/>
      <c r="P10" s="380">
        <f t="shared" ref="P10:Q62" si="0">H10+J10+L10+N10</f>
        <v>0</v>
      </c>
      <c r="Q10" s="378">
        <f t="shared" si="0"/>
        <v>0</v>
      </c>
      <c r="R10" s="307"/>
      <c r="S10" s="307"/>
      <c r="T10" s="307"/>
      <c r="U10" s="307"/>
      <c r="V10" s="434"/>
      <c r="W10" s="434"/>
      <c r="X10" s="434"/>
      <c r="Y10" s="434"/>
      <c r="Z10" s="434"/>
      <c r="AA10" s="434"/>
      <c r="AB10" s="434"/>
      <c r="AC10" s="434"/>
      <c r="AD10" s="434"/>
      <c r="AE10" s="434"/>
      <c r="AF10" s="434"/>
      <c r="AG10" s="434"/>
      <c r="AH10" s="434"/>
      <c r="AI10" s="434"/>
      <c r="AJ10" s="434"/>
      <c r="AK10" s="434"/>
      <c r="AL10" s="434"/>
      <c r="AM10" s="434"/>
      <c r="AN10" s="434"/>
      <c r="AO10" s="434"/>
      <c r="AP10" s="434"/>
    </row>
    <row r="11" spans="1:42" ht="15.75" x14ac:dyDescent="0.25">
      <c r="A11" s="607"/>
      <c r="B11" s="607"/>
      <c r="C11" s="307"/>
      <c r="D11" s="307"/>
      <c r="E11" s="307"/>
      <c r="F11" s="307"/>
      <c r="G11" s="307"/>
      <c r="H11" s="337"/>
      <c r="I11" s="338"/>
      <c r="J11" s="337"/>
      <c r="K11" s="338"/>
      <c r="L11" s="337"/>
      <c r="M11" s="338"/>
      <c r="N11" s="337"/>
      <c r="O11" s="338"/>
      <c r="P11" s="380">
        <f t="shared" si="0"/>
        <v>0</v>
      </c>
      <c r="Q11" s="378">
        <f t="shared" si="0"/>
        <v>0</v>
      </c>
      <c r="R11" s="307"/>
      <c r="S11" s="307"/>
      <c r="T11" s="307"/>
      <c r="U11" s="307"/>
      <c r="V11" s="434"/>
      <c r="W11" s="434"/>
      <c r="X11" s="434"/>
      <c r="Y11" s="434"/>
      <c r="Z11" s="434"/>
      <c r="AA11" s="434"/>
      <c r="AB11" s="434"/>
      <c r="AC11" s="434"/>
      <c r="AD11" s="434"/>
      <c r="AE11" s="434"/>
      <c r="AF11" s="434"/>
      <c r="AG11" s="434"/>
      <c r="AH11" s="434"/>
      <c r="AI11" s="434"/>
      <c r="AJ11" s="434"/>
      <c r="AK11" s="434"/>
      <c r="AL11" s="434"/>
      <c r="AM11" s="434"/>
      <c r="AN11" s="434"/>
      <c r="AO11" s="434"/>
      <c r="AP11" s="434"/>
    </row>
    <row r="12" spans="1:42" ht="15.75" x14ac:dyDescent="0.25">
      <c r="A12" s="607"/>
      <c r="B12" s="607"/>
      <c r="C12" s="307"/>
      <c r="D12" s="307"/>
      <c r="E12" s="307"/>
      <c r="F12" s="307"/>
      <c r="G12" s="307"/>
      <c r="H12" s="337"/>
      <c r="I12" s="338"/>
      <c r="J12" s="337"/>
      <c r="K12" s="338"/>
      <c r="L12" s="337"/>
      <c r="M12" s="338"/>
      <c r="N12" s="337"/>
      <c r="O12" s="338"/>
      <c r="P12" s="380">
        <f t="shared" si="0"/>
        <v>0</v>
      </c>
      <c r="Q12" s="378">
        <f t="shared" si="0"/>
        <v>0</v>
      </c>
      <c r="R12" s="307"/>
      <c r="S12" s="307"/>
      <c r="T12" s="307"/>
      <c r="U12" s="307"/>
      <c r="V12" s="434"/>
      <c r="W12" s="434"/>
      <c r="X12" s="434"/>
      <c r="Y12" s="434"/>
      <c r="Z12" s="434"/>
      <c r="AA12" s="434"/>
      <c r="AB12" s="434"/>
      <c r="AC12" s="434"/>
      <c r="AD12" s="434"/>
      <c r="AE12" s="434"/>
      <c r="AF12" s="434"/>
      <c r="AG12" s="434"/>
      <c r="AH12" s="434"/>
      <c r="AI12" s="434"/>
      <c r="AJ12" s="434"/>
      <c r="AK12" s="434"/>
      <c r="AL12" s="434"/>
      <c r="AM12" s="434"/>
      <c r="AN12" s="434"/>
      <c r="AO12" s="434"/>
      <c r="AP12" s="434"/>
    </row>
    <row r="13" spans="1:42" ht="15.75" x14ac:dyDescent="0.25">
      <c r="A13" s="607"/>
      <c r="B13" s="607"/>
      <c r="C13" s="307"/>
      <c r="D13" s="307"/>
      <c r="E13" s="307"/>
      <c r="F13" s="307"/>
      <c r="G13" s="307"/>
      <c r="H13" s="337"/>
      <c r="I13" s="338"/>
      <c r="J13" s="337"/>
      <c r="K13" s="338"/>
      <c r="L13" s="337"/>
      <c r="M13" s="338"/>
      <c r="N13" s="337"/>
      <c r="O13" s="338"/>
      <c r="P13" s="380">
        <f t="shared" ref="P13:P25" si="1">H13+J13+L13+N13</f>
        <v>0</v>
      </c>
      <c r="Q13" s="378">
        <f t="shared" ref="Q13:Q25" si="2">I13+K13+M13+O13</f>
        <v>0</v>
      </c>
      <c r="R13" s="307"/>
      <c r="S13" s="307"/>
      <c r="T13" s="307"/>
      <c r="U13" s="307"/>
      <c r="V13" s="434"/>
      <c r="W13" s="434"/>
      <c r="X13" s="434"/>
      <c r="Y13" s="434"/>
      <c r="Z13" s="434"/>
      <c r="AA13" s="434"/>
      <c r="AB13" s="434"/>
      <c r="AC13" s="434"/>
      <c r="AD13" s="434"/>
      <c r="AE13" s="434"/>
      <c r="AF13" s="434"/>
      <c r="AG13" s="434"/>
      <c r="AH13" s="434"/>
      <c r="AI13" s="434"/>
      <c r="AJ13" s="434"/>
      <c r="AK13" s="434"/>
      <c r="AL13" s="434"/>
      <c r="AM13" s="434"/>
      <c r="AN13" s="434"/>
      <c r="AO13" s="434"/>
      <c r="AP13" s="434"/>
    </row>
    <row r="14" spans="1:42" ht="15.75" x14ac:dyDescent="0.25">
      <c r="A14" s="607"/>
      <c r="B14" s="607"/>
      <c r="C14" s="307"/>
      <c r="D14" s="307"/>
      <c r="E14" s="307"/>
      <c r="F14" s="307"/>
      <c r="G14" s="307"/>
      <c r="H14" s="337"/>
      <c r="I14" s="338"/>
      <c r="J14" s="337"/>
      <c r="K14" s="338"/>
      <c r="L14" s="337"/>
      <c r="M14" s="338"/>
      <c r="N14" s="337"/>
      <c r="O14" s="338"/>
      <c r="P14" s="380">
        <f t="shared" si="1"/>
        <v>0</v>
      </c>
      <c r="Q14" s="378">
        <f t="shared" si="2"/>
        <v>0</v>
      </c>
      <c r="R14" s="307"/>
      <c r="S14" s="307"/>
      <c r="T14" s="307"/>
      <c r="U14" s="307"/>
      <c r="V14" s="434"/>
      <c r="W14" s="434"/>
      <c r="X14" s="434"/>
      <c r="Y14" s="434"/>
      <c r="Z14" s="434"/>
      <c r="AA14" s="434"/>
      <c r="AB14" s="434"/>
      <c r="AC14" s="434"/>
      <c r="AD14" s="434"/>
      <c r="AE14" s="434"/>
      <c r="AF14" s="434"/>
      <c r="AG14" s="434"/>
      <c r="AH14" s="434"/>
      <c r="AI14" s="434"/>
      <c r="AJ14" s="434"/>
      <c r="AK14" s="434"/>
      <c r="AL14" s="434"/>
      <c r="AM14" s="434"/>
      <c r="AN14" s="434"/>
      <c r="AO14" s="434"/>
      <c r="AP14" s="434"/>
    </row>
    <row r="15" spans="1:42" ht="15.75" x14ac:dyDescent="0.25">
      <c r="A15" s="607"/>
      <c r="B15" s="607"/>
      <c r="C15" s="307"/>
      <c r="D15" s="307"/>
      <c r="E15" s="307"/>
      <c r="F15" s="307"/>
      <c r="G15" s="307"/>
      <c r="H15" s="337"/>
      <c r="I15" s="338"/>
      <c r="J15" s="337"/>
      <c r="K15" s="338"/>
      <c r="L15" s="337"/>
      <c r="M15" s="338"/>
      <c r="N15" s="337"/>
      <c r="O15" s="338"/>
      <c r="P15" s="380">
        <f t="shared" si="1"/>
        <v>0</v>
      </c>
      <c r="Q15" s="378">
        <f t="shared" si="2"/>
        <v>0</v>
      </c>
      <c r="R15" s="307"/>
      <c r="S15" s="307"/>
      <c r="T15" s="307"/>
      <c r="U15" s="307"/>
      <c r="V15" s="434"/>
      <c r="W15" s="434"/>
      <c r="X15" s="434"/>
      <c r="Y15" s="434"/>
      <c r="Z15" s="434"/>
      <c r="AA15" s="434"/>
      <c r="AB15" s="434"/>
      <c r="AC15" s="434"/>
      <c r="AD15" s="434"/>
      <c r="AE15" s="434"/>
      <c r="AF15" s="434"/>
      <c r="AG15" s="434"/>
      <c r="AH15" s="434"/>
      <c r="AI15" s="434"/>
      <c r="AJ15" s="434"/>
      <c r="AK15" s="434"/>
      <c r="AL15" s="434"/>
      <c r="AM15" s="434"/>
      <c r="AN15" s="434"/>
      <c r="AO15" s="434"/>
      <c r="AP15" s="434"/>
    </row>
    <row r="16" spans="1:42" ht="15.75" x14ac:dyDescent="0.25">
      <c r="A16" s="607"/>
      <c r="B16" s="607"/>
      <c r="C16" s="307"/>
      <c r="D16" s="307"/>
      <c r="E16" s="307"/>
      <c r="F16" s="307"/>
      <c r="G16" s="307"/>
      <c r="H16" s="337"/>
      <c r="I16" s="338"/>
      <c r="J16" s="337"/>
      <c r="K16" s="338"/>
      <c r="L16" s="337"/>
      <c r="M16" s="338"/>
      <c r="N16" s="337"/>
      <c r="O16" s="338"/>
      <c r="P16" s="380">
        <f t="shared" si="1"/>
        <v>0</v>
      </c>
      <c r="Q16" s="378">
        <f t="shared" si="2"/>
        <v>0</v>
      </c>
      <c r="R16" s="307"/>
      <c r="S16" s="307"/>
      <c r="T16" s="307"/>
      <c r="U16" s="307"/>
      <c r="V16" s="434"/>
      <c r="W16" s="434"/>
      <c r="X16" s="434"/>
      <c r="Y16" s="434"/>
      <c r="Z16" s="434"/>
      <c r="AA16" s="434"/>
      <c r="AB16" s="434"/>
      <c r="AC16" s="434"/>
      <c r="AD16" s="434"/>
      <c r="AE16" s="434"/>
      <c r="AF16" s="434"/>
      <c r="AG16" s="434"/>
      <c r="AH16" s="434"/>
      <c r="AI16" s="434"/>
      <c r="AJ16" s="434"/>
      <c r="AK16" s="434"/>
      <c r="AL16" s="434"/>
      <c r="AM16" s="434"/>
      <c r="AN16" s="434"/>
      <c r="AO16" s="434"/>
      <c r="AP16" s="434"/>
    </row>
    <row r="17" spans="1:21" ht="15.75" x14ac:dyDescent="0.25">
      <c r="A17" s="607"/>
      <c r="B17" s="608"/>
      <c r="C17" s="307"/>
      <c r="D17" s="307"/>
      <c r="E17" s="307"/>
      <c r="F17" s="307"/>
      <c r="G17" s="307"/>
      <c r="H17" s="337"/>
      <c r="I17" s="338"/>
      <c r="J17" s="337"/>
      <c r="K17" s="338"/>
      <c r="L17" s="337"/>
      <c r="M17" s="338"/>
      <c r="N17" s="337"/>
      <c r="O17" s="338"/>
      <c r="P17" s="380">
        <f t="shared" si="1"/>
        <v>0</v>
      </c>
      <c r="Q17" s="378">
        <f t="shared" si="2"/>
        <v>0</v>
      </c>
      <c r="R17" s="307"/>
      <c r="S17" s="307"/>
      <c r="T17" s="307"/>
      <c r="U17" s="307"/>
    </row>
    <row r="18" spans="1:21" ht="15.75" x14ac:dyDescent="0.25">
      <c r="A18" s="607"/>
      <c r="B18" s="606" t="s">
        <v>1750</v>
      </c>
      <c r="C18" s="307"/>
      <c r="D18" s="307"/>
      <c r="E18" s="307"/>
      <c r="F18" s="307"/>
      <c r="G18" s="307"/>
      <c r="H18" s="337"/>
      <c r="I18" s="338"/>
      <c r="J18" s="337"/>
      <c r="K18" s="338"/>
      <c r="L18" s="337"/>
      <c r="M18" s="338"/>
      <c r="N18" s="337"/>
      <c r="O18" s="338"/>
      <c r="P18" s="380">
        <f t="shared" si="1"/>
        <v>0</v>
      </c>
      <c r="Q18" s="378">
        <f t="shared" si="2"/>
        <v>0</v>
      </c>
      <c r="R18" s="307"/>
      <c r="S18" s="307"/>
      <c r="T18" s="307"/>
      <c r="U18" s="307"/>
    </row>
    <row r="19" spans="1:21" ht="15.75" x14ac:dyDescent="0.25">
      <c r="A19" s="607"/>
      <c r="B19" s="607"/>
      <c r="C19" s="307"/>
      <c r="D19" s="307"/>
      <c r="E19" s="307"/>
      <c r="F19" s="307"/>
      <c r="G19" s="307"/>
      <c r="H19" s="337"/>
      <c r="I19" s="338"/>
      <c r="J19" s="337"/>
      <c r="K19" s="338"/>
      <c r="L19" s="337"/>
      <c r="M19" s="338"/>
      <c r="N19" s="337"/>
      <c r="O19" s="338"/>
      <c r="P19" s="380"/>
      <c r="Q19" s="378"/>
      <c r="R19" s="307"/>
      <c r="S19" s="307"/>
      <c r="T19" s="307"/>
      <c r="U19" s="307"/>
    </row>
    <row r="20" spans="1:21" ht="15.75" x14ac:dyDescent="0.25">
      <c r="A20" s="607"/>
      <c r="B20" s="607"/>
      <c r="C20" s="307"/>
      <c r="D20" s="307"/>
      <c r="E20" s="307"/>
      <c r="F20" s="307"/>
      <c r="G20" s="307"/>
      <c r="H20" s="337"/>
      <c r="I20" s="338"/>
      <c r="J20" s="337"/>
      <c r="K20" s="338"/>
      <c r="L20" s="337"/>
      <c r="M20" s="338"/>
      <c r="N20" s="337"/>
      <c r="O20" s="338"/>
      <c r="P20" s="380"/>
      <c r="Q20" s="378"/>
      <c r="R20" s="307"/>
      <c r="S20" s="307"/>
      <c r="T20" s="307"/>
      <c r="U20" s="307"/>
    </row>
    <row r="21" spans="1:21" ht="15.75" x14ac:dyDescent="0.25">
      <c r="A21" s="607"/>
      <c r="B21" s="607"/>
      <c r="C21" s="307"/>
      <c r="D21" s="307"/>
      <c r="E21" s="307"/>
      <c r="F21" s="307"/>
      <c r="G21" s="307"/>
      <c r="H21" s="337"/>
      <c r="I21" s="338"/>
      <c r="J21" s="337"/>
      <c r="K21" s="338"/>
      <c r="L21" s="337"/>
      <c r="M21" s="338"/>
      <c r="N21" s="337"/>
      <c r="O21" s="338"/>
      <c r="P21" s="380"/>
      <c r="Q21" s="378"/>
      <c r="R21" s="307"/>
      <c r="S21" s="307"/>
      <c r="T21" s="307"/>
      <c r="U21" s="307"/>
    </row>
    <row r="22" spans="1:21" ht="15.75" x14ac:dyDescent="0.25">
      <c r="A22" s="607"/>
      <c r="B22" s="607"/>
      <c r="C22" s="307"/>
      <c r="D22" s="307"/>
      <c r="E22" s="307"/>
      <c r="F22" s="307"/>
      <c r="G22" s="307"/>
      <c r="H22" s="337"/>
      <c r="I22" s="338"/>
      <c r="J22" s="337"/>
      <c r="K22" s="338"/>
      <c r="L22" s="337"/>
      <c r="M22" s="338"/>
      <c r="N22" s="337"/>
      <c r="O22" s="338"/>
      <c r="P22" s="380"/>
      <c r="Q22" s="378"/>
      <c r="R22" s="307"/>
      <c r="S22" s="307"/>
      <c r="T22" s="307"/>
      <c r="U22" s="307"/>
    </row>
    <row r="23" spans="1:21" ht="15.75" x14ac:dyDescent="0.25">
      <c r="A23" s="607"/>
      <c r="B23" s="607"/>
      <c r="C23" s="307"/>
      <c r="D23" s="307"/>
      <c r="E23" s="307"/>
      <c r="F23" s="307"/>
      <c r="G23" s="307"/>
      <c r="H23" s="337"/>
      <c r="I23" s="338"/>
      <c r="J23" s="337"/>
      <c r="K23" s="338"/>
      <c r="L23" s="337"/>
      <c r="M23" s="338"/>
      <c r="N23" s="337"/>
      <c r="O23" s="338"/>
      <c r="P23" s="380">
        <f t="shared" si="1"/>
        <v>0</v>
      </c>
      <c r="Q23" s="378">
        <f t="shared" si="2"/>
        <v>0</v>
      </c>
      <c r="R23" s="307"/>
      <c r="S23" s="307"/>
      <c r="T23" s="307"/>
      <c r="U23" s="307"/>
    </row>
    <row r="24" spans="1:21" ht="15.75" x14ac:dyDescent="0.25">
      <c r="A24" s="607"/>
      <c r="B24" s="608"/>
      <c r="C24" s="307"/>
      <c r="D24" s="307"/>
      <c r="E24" s="307"/>
      <c r="F24" s="307"/>
      <c r="G24" s="307"/>
      <c r="H24" s="337"/>
      <c r="I24" s="338"/>
      <c r="J24" s="337"/>
      <c r="K24" s="338"/>
      <c r="L24" s="337"/>
      <c r="M24" s="338"/>
      <c r="N24" s="337"/>
      <c r="O24" s="338"/>
      <c r="P24" s="380">
        <f t="shared" si="1"/>
        <v>0</v>
      </c>
      <c r="Q24" s="378">
        <f t="shared" si="2"/>
        <v>0</v>
      </c>
      <c r="R24" s="307"/>
      <c r="S24" s="307"/>
      <c r="T24" s="307"/>
      <c r="U24" s="307"/>
    </row>
    <row r="25" spans="1:21" ht="15.75" x14ac:dyDescent="0.25">
      <c r="A25" s="607"/>
      <c r="B25" s="606" t="s">
        <v>1751</v>
      </c>
      <c r="C25" s="307"/>
      <c r="D25" s="307"/>
      <c r="E25" s="307"/>
      <c r="F25" s="307"/>
      <c r="G25" s="307"/>
      <c r="H25" s="337"/>
      <c r="I25" s="338"/>
      <c r="J25" s="337"/>
      <c r="K25" s="338"/>
      <c r="L25" s="337"/>
      <c r="M25" s="338"/>
      <c r="N25" s="337"/>
      <c r="O25" s="338"/>
      <c r="P25" s="380">
        <f t="shared" si="1"/>
        <v>0</v>
      </c>
      <c r="Q25" s="378">
        <f t="shared" si="2"/>
        <v>0</v>
      </c>
      <c r="R25" s="307"/>
      <c r="S25" s="307"/>
      <c r="T25" s="307"/>
      <c r="U25" s="307"/>
    </row>
    <row r="26" spans="1:21" ht="15.75" x14ac:dyDescent="0.25">
      <c r="A26" s="607"/>
      <c r="B26" s="607"/>
      <c r="C26" s="307"/>
      <c r="D26" s="307"/>
      <c r="E26" s="307"/>
      <c r="F26" s="307"/>
      <c r="G26" s="307"/>
      <c r="H26" s="337"/>
      <c r="I26" s="338"/>
      <c r="J26" s="337"/>
      <c r="K26" s="338"/>
      <c r="L26" s="337"/>
      <c r="M26" s="338"/>
      <c r="N26" s="337"/>
      <c r="O26" s="338"/>
      <c r="P26" s="380">
        <f t="shared" si="0"/>
        <v>0</v>
      </c>
      <c r="Q26" s="378">
        <f t="shared" si="0"/>
        <v>0</v>
      </c>
      <c r="R26" s="307"/>
      <c r="S26" s="307"/>
      <c r="T26" s="307"/>
      <c r="U26" s="307"/>
    </row>
    <row r="27" spans="1:21" ht="15.75" x14ac:dyDescent="0.25">
      <c r="A27" s="607"/>
      <c r="B27" s="607"/>
      <c r="C27" s="307"/>
      <c r="D27" s="307"/>
      <c r="E27" s="307"/>
      <c r="F27" s="307"/>
      <c r="G27" s="307"/>
      <c r="H27" s="337"/>
      <c r="I27" s="338"/>
      <c r="J27" s="337"/>
      <c r="K27" s="338"/>
      <c r="L27" s="337"/>
      <c r="M27" s="338"/>
      <c r="N27" s="337"/>
      <c r="O27" s="338"/>
      <c r="P27" s="380">
        <f t="shared" si="0"/>
        <v>0</v>
      </c>
      <c r="Q27" s="378">
        <f t="shared" si="0"/>
        <v>0</v>
      </c>
      <c r="R27" s="307"/>
      <c r="S27" s="307"/>
      <c r="T27" s="307"/>
      <c r="U27" s="307"/>
    </row>
    <row r="28" spans="1:21" ht="15.75" x14ac:dyDescent="0.25">
      <c r="A28" s="607"/>
      <c r="B28" s="608"/>
      <c r="C28" s="307"/>
      <c r="D28" s="307"/>
      <c r="E28" s="307"/>
      <c r="F28" s="307"/>
      <c r="G28" s="307"/>
      <c r="H28" s="337"/>
      <c r="I28" s="338"/>
      <c r="J28" s="337"/>
      <c r="K28" s="338"/>
      <c r="L28" s="337"/>
      <c r="M28" s="338"/>
      <c r="N28" s="337"/>
      <c r="O28" s="338"/>
      <c r="P28" s="380">
        <f t="shared" si="0"/>
        <v>0</v>
      </c>
      <c r="Q28" s="378">
        <f t="shared" si="0"/>
        <v>0</v>
      </c>
      <c r="R28" s="307"/>
      <c r="S28" s="307"/>
      <c r="T28" s="307"/>
      <c r="U28" s="307"/>
    </row>
    <row r="29" spans="1:21" ht="15.75" x14ac:dyDescent="0.25">
      <c r="A29" s="607"/>
      <c r="B29" s="606" t="s">
        <v>1752</v>
      </c>
      <c r="C29" s="307"/>
      <c r="D29" s="307"/>
      <c r="E29" s="307"/>
      <c r="F29" s="307"/>
      <c r="G29" s="307"/>
      <c r="H29" s="337"/>
      <c r="I29" s="338"/>
      <c r="J29" s="337"/>
      <c r="K29" s="338"/>
      <c r="L29" s="337"/>
      <c r="M29" s="338"/>
      <c r="N29" s="337"/>
      <c r="O29" s="338"/>
      <c r="P29" s="380">
        <f t="shared" si="0"/>
        <v>0</v>
      </c>
      <c r="Q29" s="378">
        <f t="shared" si="0"/>
        <v>0</v>
      </c>
      <c r="R29" s="307"/>
      <c r="S29" s="307"/>
      <c r="T29" s="307"/>
      <c r="U29" s="307"/>
    </row>
    <row r="30" spans="1:21" ht="15.75" x14ac:dyDescent="0.25">
      <c r="A30" s="607"/>
      <c r="B30" s="607"/>
      <c r="C30" s="307"/>
      <c r="D30" s="307"/>
      <c r="E30" s="307"/>
      <c r="F30" s="307"/>
      <c r="G30" s="307"/>
      <c r="H30" s="337"/>
      <c r="I30" s="338"/>
      <c r="J30" s="337"/>
      <c r="K30" s="338"/>
      <c r="L30" s="337"/>
      <c r="M30" s="338"/>
      <c r="N30" s="337"/>
      <c r="O30" s="338"/>
      <c r="P30" s="380">
        <f t="shared" si="0"/>
        <v>0</v>
      </c>
      <c r="Q30" s="378">
        <f t="shared" si="0"/>
        <v>0</v>
      </c>
      <c r="R30" s="307"/>
      <c r="S30" s="307"/>
      <c r="T30" s="307"/>
      <c r="U30" s="307"/>
    </row>
    <row r="31" spans="1:21" ht="15.75" x14ac:dyDescent="0.25">
      <c r="A31" s="607"/>
      <c r="B31" s="607"/>
      <c r="C31" s="307"/>
      <c r="D31" s="307"/>
      <c r="E31" s="307"/>
      <c r="F31" s="307"/>
      <c r="G31" s="307"/>
      <c r="H31" s="337"/>
      <c r="I31" s="338"/>
      <c r="J31" s="337"/>
      <c r="K31" s="338"/>
      <c r="L31" s="337"/>
      <c r="M31" s="338"/>
      <c r="N31" s="337"/>
      <c r="O31" s="338"/>
      <c r="P31" s="380"/>
      <c r="Q31" s="378"/>
      <c r="R31" s="307"/>
      <c r="S31" s="307"/>
      <c r="T31" s="307"/>
      <c r="U31" s="307"/>
    </row>
    <row r="32" spans="1:21" ht="15.75" x14ac:dyDescent="0.25">
      <c r="A32" s="607"/>
      <c r="B32" s="607"/>
      <c r="C32" s="307"/>
      <c r="D32" s="307"/>
      <c r="E32" s="307"/>
      <c r="F32" s="307"/>
      <c r="G32" s="307"/>
      <c r="H32" s="337"/>
      <c r="I32" s="338"/>
      <c r="J32" s="337"/>
      <c r="K32" s="338"/>
      <c r="L32" s="337"/>
      <c r="M32" s="338"/>
      <c r="N32" s="337"/>
      <c r="O32" s="338"/>
      <c r="P32" s="380"/>
      <c r="Q32" s="378"/>
      <c r="R32" s="307"/>
      <c r="S32" s="307"/>
      <c r="T32" s="307"/>
      <c r="U32" s="307"/>
    </row>
    <row r="33" spans="1:21" ht="15.75" x14ac:dyDescent="0.25">
      <c r="A33" s="607"/>
      <c r="B33" s="607"/>
      <c r="C33" s="307"/>
      <c r="D33" s="307"/>
      <c r="E33" s="307"/>
      <c r="F33" s="307"/>
      <c r="G33" s="307"/>
      <c r="H33" s="337"/>
      <c r="I33" s="338"/>
      <c r="J33" s="337"/>
      <c r="K33" s="338"/>
      <c r="L33" s="337"/>
      <c r="M33" s="338"/>
      <c r="N33" s="337"/>
      <c r="O33" s="338"/>
      <c r="P33" s="380"/>
      <c r="Q33" s="378"/>
      <c r="R33" s="307"/>
      <c r="S33" s="307"/>
      <c r="T33" s="307"/>
      <c r="U33" s="307"/>
    </row>
    <row r="34" spans="1:21" ht="15.75" x14ac:dyDescent="0.25">
      <c r="A34" s="607"/>
      <c r="B34" s="607"/>
      <c r="C34" s="307"/>
      <c r="D34" s="307"/>
      <c r="E34" s="307"/>
      <c r="F34" s="307"/>
      <c r="G34" s="307"/>
      <c r="H34" s="337"/>
      <c r="I34" s="338"/>
      <c r="J34" s="337"/>
      <c r="K34" s="338"/>
      <c r="L34" s="337"/>
      <c r="M34" s="338"/>
      <c r="N34" s="337"/>
      <c r="O34" s="338"/>
      <c r="P34" s="380"/>
      <c r="Q34" s="378"/>
      <c r="R34" s="307"/>
      <c r="S34" s="307"/>
      <c r="T34" s="307"/>
      <c r="U34" s="307"/>
    </row>
    <row r="35" spans="1:21" ht="15.75" x14ac:dyDescent="0.25">
      <c r="A35" s="607"/>
      <c r="B35" s="607"/>
      <c r="C35" s="307"/>
      <c r="D35" s="307"/>
      <c r="E35" s="307"/>
      <c r="F35" s="307"/>
      <c r="G35" s="307"/>
      <c r="H35" s="337"/>
      <c r="I35" s="338"/>
      <c r="J35" s="337"/>
      <c r="K35" s="338"/>
      <c r="L35" s="337"/>
      <c r="M35" s="338"/>
      <c r="N35" s="337"/>
      <c r="O35" s="338"/>
      <c r="P35" s="380">
        <f t="shared" si="0"/>
        <v>0</v>
      </c>
      <c r="Q35" s="378">
        <f t="shared" si="0"/>
        <v>0</v>
      </c>
      <c r="R35" s="307"/>
      <c r="S35" s="307"/>
      <c r="T35" s="307"/>
      <c r="U35" s="307"/>
    </row>
    <row r="36" spans="1:21" ht="15.75" x14ac:dyDescent="0.25">
      <c r="A36" s="607"/>
      <c r="B36" s="607"/>
      <c r="C36" s="307"/>
      <c r="D36" s="307"/>
      <c r="E36" s="307"/>
      <c r="F36" s="307"/>
      <c r="G36" s="307"/>
      <c r="H36" s="337"/>
      <c r="I36" s="338"/>
      <c r="J36" s="337"/>
      <c r="K36" s="338"/>
      <c r="L36" s="337"/>
      <c r="M36" s="338"/>
      <c r="N36" s="337"/>
      <c r="O36" s="338"/>
      <c r="P36" s="380"/>
      <c r="Q36" s="378"/>
      <c r="R36" s="307"/>
      <c r="S36" s="307"/>
      <c r="T36" s="307"/>
      <c r="U36" s="307"/>
    </row>
    <row r="37" spans="1:21" ht="15.75" x14ac:dyDescent="0.25">
      <c r="A37" s="607"/>
      <c r="B37" s="607"/>
      <c r="C37" s="307"/>
      <c r="D37" s="307"/>
      <c r="E37" s="307"/>
      <c r="F37" s="307"/>
      <c r="G37" s="307"/>
      <c r="H37" s="337"/>
      <c r="I37" s="338"/>
      <c r="J37" s="337"/>
      <c r="K37" s="338"/>
      <c r="L37" s="337"/>
      <c r="M37" s="338"/>
      <c r="N37" s="337"/>
      <c r="O37" s="338"/>
      <c r="P37" s="380"/>
      <c r="Q37" s="378"/>
      <c r="R37" s="307"/>
      <c r="S37" s="307"/>
      <c r="T37" s="307"/>
      <c r="U37" s="307"/>
    </row>
    <row r="38" spans="1:21" ht="15.75" x14ac:dyDescent="0.25">
      <c r="A38" s="607"/>
      <c r="B38" s="607"/>
      <c r="C38" s="307"/>
      <c r="D38" s="307"/>
      <c r="E38" s="307"/>
      <c r="F38" s="307"/>
      <c r="G38" s="307"/>
      <c r="H38" s="337"/>
      <c r="I38" s="338"/>
      <c r="J38" s="337"/>
      <c r="K38" s="338"/>
      <c r="L38" s="337"/>
      <c r="M38" s="338"/>
      <c r="N38" s="337"/>
      <c r="O38" s="338"/>
      <c r="P38" s="380"/>
      <c r="Q38" s="378"/>
      <c r="R38" s="307"/>
      <c r="S38" s="307"/>
      <c r="T38" s="307"/>
      <c r="U38" s="307"/>
    </row>
    <row r="39" spans="1:21" ht="15.75" x14ac:dyDescent="0.25">
      <c r="A39" s="607"/>
      <c r="B39" s="607"/>
      <c r="C39" s="307"/>
      <c r="D39" s="307"/>
      <c r="E39" s="307"/>
      <c r="F39" s="307"/>
      <c r="G39" s="307"/>
      <c r="H39" s="337"/>
      <c r="I39" s="338"/>
      <c r="J39" s="337"/>
      <c r="K39" s="338"/>
      <c r="L39" s="337"/>
      <c r="M39" s="338"/>
      <c r="N39" s="337"/>
      <c r="O39" s="338"/>
      <c r="P39" s="380"/>
      <c r="Q39" s="378"/>
      <c r="R39" s="307"/>
      <c r="S39" s="307"/>
      <c r="T39" s="307"/>
      <c r="U39" s="307"/>
    </row>
    <row r="40" spans="1:21" ht="15.75" x14ac:dyDescent="0.25">
      <c r="A40" s="608"/>
      <c r="B40" s="608"/>
      <c r="C40" s="307"/>
      <c r="D40" s="307"/>
      <c r="E40" s="307"/>
      <c r="F40" s="307"/>
      <c r="G40" s="307"/>
      <c r="H40" s="337"/>
      <c r="I40" s="338"/>
      <c r="J40" s="337"/>
      <c r="K40" s="338"/>
      <c r="L40" s="337"/>
      <c r="M40" s="338"/>
      <c r="N40" s="337"/>
      <c r="O40" s="338"/>
      <c r="P40" s="380"/>
      <c r="Q40" s="378"/>
      <c r="R40" s="307"/>
      <c r="S40" s="307"/>
      <c r="T40" s="307"/>
      <c r="U40" s="307"/>
    </row>
    <row r="41" spans="1:21" ht="15.75" x14ac:dyDescent="0.25">
      <c r="A41" s="606" t="s">
        <v>1753</v>
      </c>
      <c r="B41" s="606" t="s">
        <v>1754</v>
      </c>
      <c r="C41" s="307"/>
      <c r="D41" s="307"/>
      <c r="E41" s="307"/>
      <c r="F41" s="307"/>
      <c r="G41" s="307"/>
      <c r="H41" s="337"/>
      <c r="I41" s="338"/>
      <c r="J41" s="337"/>
      <c r="K41" s="338"/>
      <c r="L41" s="337"/>
      <c r="M41" s="338"/>
      <c r="N41" s="337"/>
      <c r="O41" s="338"/>
      <c r="P41" s="380"/>
      <c r="Q41" s="378"/>
      <c r="R41" s="307"/>
      <c r="S41" s="307"/>
      <c r="T41" s="307"/>
      <c r="U41" s="307"/>
    </row>
    <row r="42" spans="1:21" ht="15.75" x14ac:dyDescent="0.25">
      <c r="A42" s="607"/>
      <c r="B42" s="607"/>
      <c r="C42" s="307"/>
      <c r="D42" s="307"/>
      <c r="E42" s="307"/>
      <c r="F42" s="307"/>
      <c r="G42" s="307"/>
      <c r="H42" s="337"/>
      <c r="I42" s="338"/>
      <c r="J42" s="337"/>
      <c r="K42" s="338"/>
      <c r="L42" s="337"/>
      <c r="M42" s="338"/>
      <c r="N42" s="337"/>
      <c r="O42" s="338"/>
      <c r="P42" s="380"/>
      <c r="Q42" s="378"/>
      <c r="R42" s="307"/>
      <c r="S42" s="307"/>
      <c r="T42" s="307"/>
      <c r="U42" s="307"/>
    </row>
    <row r="43" spans="1:21" ht="15.75" x14ac:dyDescent="0.25">
      <c r="A43" s="607"/>
      <c r="B43" s="607"/>
      <c r="C43" s="307"/>
      <c r="D43" s="307"/>
      <c r="E43" s="307"/>
      <c r="F43" s="307"/>
      <c r="G43" s="307"/>
      <c r="H43" s="337"/>
      <c r="I43" s="338"/>
      <c r="J43" s="337"/>
      <c r="K43" s="338"/>
      <c r="L43" s="337"/>
      <c r="M43" s="338"/>
      <c r="N43" s="337"/>
      <c r="O43" s="338"/>
      <c r="P43" s="380"/>
      <c r="Q43" s="378"/>
      <c r="R43" s="307"/>
      <c r="S43" s="307"/>
      <c r="T43" s="307"/>
      <c r="U43" s="307"/>
    </row>
    <row r="44" spans="1:21" ht="15.75" x14ac:dyDescent="0.25">
      <c r="A44" s="607"/>
      <c r="B44" s="607"/>
      <c r="C44" s="307"/>
      <c r="D44" s="307"/>
      <c r="E44" s="307"/>
      <c r="F44" s="307"/>
      <c r="G44" s="307"/>
      <c r="H44" s="337"/>
      <c r="I44" s="338"/>
      <c r="J44" s="337"/>
      <c r="K44" s="338"/>
      <c r="L44" s="337"/>
      <c r="M44" s="338"/>
      <c r="N44" s="337"/>
      <c r="O44" s="338"/>
      <c r="P44" s="380"/>
      <c r="Q44" s="378"/>
      <c r="R44" s="307"/>
      <c r="S44" s="307"/>
      <c r="T44" s="307"/>
      <c r="U44" s="307"/>
    </row>
    <row r="45" spans="1:21" ht="15.75" x14ac:dyDescent="0.25">
      <c r="A45" s="607"/>
      <c r="B45" s="607"/>
      <c r="C45" s="307"/>
      <c r="D45" s="307"/>
      <c r="E45" s="307"/>
      <c r="F45" s="307"/>
      <c r="G45" s="307"/>
      <c r="H45" s="337"/>
      <c r="I45" s="338"/>
      <c r="J45" s="337"/>
      <c r="K45" s="338"/>
      <c r="L45" s="337"/>
      <c r="M45" s="338"/>
      <c r="N45" s="337"/>
      <c r="O45" s="338"/>
      <c r="P45" s="380"/>
      <c r="Q45" s="378"/>
      <c r="R45" s="307"/>
      <c r="S45" s="307"/>
      <c r="T45" s="307"/>
      <c r="U45" s="307"/>
    </row>
    <row r="46" spans="1:21" ht="15.75" x14ac:dyDescent="0.25">
      <c r="A46" s="607"/>
      <c r="B46" s="607"/>
      <c r="C46" s="307"/>
      <c r="D46" s="307"/>
      <c r="E46" s="307"/>
      <c r="F46" s="307"/>
      <c r="G46" s="307"/>
      <c r="H46" s="337"/>
      <c r="I46" s="338"/>
      <c r="J46" s="337"/>
      <c r="K46" s="338"/>
      <c r="L46" s="337"/>
      <c r="M46" s="338"/>
      <c r="N46" s="337"/>
      <c r="O46" s="338"/>
      <c r="P46" s="380"/>
      <c r="Q46" s="378"/>
      <c r="R46" s="307"/>
      <c r="S46" s="307"/>
      <c r="T46" s="307"/>
      <c r="U46" s="307"/>
    </row>
    <row r="47" spans="1:21" ht="15.75" x14ac:dyDescent="0.25">
      <c r="A47" s="607"/>
      <c r="B47" s="607"/>
      <c r="C47" s="307"/>
      <c r="D47" s="307"/>
      <c r="E47" s="307"/>
      <c r="F47" s="307"/>
      <c r="G47" s="307"/>
      <c r="H47" s="337"/>
      <c r="I47" s="338"/>
      <c r="J47" s="337"/>
      <c r="K47" s="338"/>
      <c r="L47" s="337"/>
      <c r="M47" s="338"/>
      <c r="N47" s="337"/>
      <c r="O47" s="338"/>
      <c r="P47" s="380">
        <f t="shared" si="0"/>
        <v>0</v>
      </c>
      <c r="Q47" s="378">
        <f t="shared" si="0"/>
        <v>0</v>
      </c>
      <c r="R47" s="307"/>
      <c r="S47" s="307"/>
      <c r="T47" s="307"/>
      <c r="U47" s="307"/>
    </row>
    <row r="48" spans="1:21" ht="15.75" x14ac:dyDescent="0.25">
      <c r="A48" s="607"/>
      <c r="B48" s="607"/>
      <c r="C48" s="307"/>
      <c r="D48" s="307"/>
      <c r="E48" s="307"/>
      <c r="F48" s="307"/>
      <c r="G48" s="307"/>
      <c r="H48" s="337"/>
      <c r="I48" s="338"/>
      <c r="J48" s="337"/>
      <c r="K48" s="338"/>
      <c r="L48" s="337"/>
      <c r="M48" s="338"/>
      <c r="N48" s="337"/>
      <c r="O48" s="338"/>
      <c r="P48" s="380">
        <f t="shared" si="0"/>
        <v>0</v>
      </c>
      <c r="Q48" s="378">
        <f t="shared" si="0"/>
        <v>0</v>
      </c>
      <c r="R48" s="307"/>
      <c r="S48" s="307"/>
      <c r="T48" s="307"/>
      <c r="U48" s="307"/>
    </row>
    <row r="49" spans="1:21" ht="15.75" x14ac:dyDescent="0.25">
      <c r="A49" s="607"/>
      <c r="B49" s="608"/>
      <c r="C49" s="307"/>
      <c r="D49" s="307"/>
      <c r="E49" s="307"/>
      <c r="F49" s="307"/>
      <c r="G49" s="307"/>
      <c r="H49" s="337"/>
      <c r="I49" s="338"/>
      <c r="J49" s="337"/>
      <c r="K49" s="338"/>
      <c r="L49" s="337"/>
      <c r="M49" s="338"/>
      <c r="N49" s="337"/>
      <c r="O49" s="338"/>
      <c r="P49" s="380">
        <f t="shared" si="0"/>
        <v>0</v>
      </c>
      <c r="Q49" s="378">
        <f t="shared" si="0"/>
        <v>0</v>
      </c>
      <c r="R49" s="307"/>
      <c r="S49" s="307"/>
      <c r="T49" s="307"/>
      <c r="U49" s="307"/>
    </row>
    <row r="50" spans="1:21" ht="15.75" x14ac:dyDescent="0.25">
      <c r="A50" s="607"/>
      <c r="B50" s="606" t="s">
        <v>1755</v>
      </c>
      <c r="C50" s="307"/>
      <c r="D50" s="307"/>
      <c r="E50" s="307"/>
      <c r="F50" s="307"/>
      <c r="G50" s="307"/>
      <c r="H50" s="337"/>
      <c r="I50" s="338"/>
      <c r="J50" s="337"/>
      <c r="K50" s="338"/>
      <c r="L50" s="337"/>
      <c r="M50" s="338"/>
      <c r="N50" s="337"/>
      <c r="O50" s="338"/>
      <c r="P50" s="380">
        <f t="shared" si="0"/>
        <v>0</v>
      </c>
      <c r="Q50" s="378">
        <f t="shared" si="0"/>
        <v>0</v>
      </c>
      <c r="R50" s="307"/>
      <c r="S50" s="307"/>
      <c r="T50" s="307"/>
      <c r="U50" s="307"/>
    </row>
    <row r="51" spans="1:21" ht="15.75" x14ac:dyDescent="0.25">
      <c r="A51" s="607"/>
      <c r="B51" s="607"/>
      <c r="C51" s="307"/>
      <c r="D51" s="307"/>
      <c r="E51" s="307"/>
      <c r="F51" s="307"/>
      <c r="G51" s="307"/>
      <c r="H51" s="337"/>
      <c r="I51" s="338"/>
      <c r="J51" s="337"/>
      <c r="K51" s="338"/>
      <c r="L51" s="337"/>
      <c r="M51" s="338"/>
      <c r="N51" s="337"/>
      <c r="O51" s="338"/>
      <c r="P51" s="380"/>
      <c r="Q51" s="378"/>
      <c r="R51" s="307"/>
      <c r="S51" s="307"/>
      <c r="T51" s="307"/>
      <c r="U51" s="307"/>
    </row>
    <row r="52" spans="1:21" ht="15.75" x14ac:dyDescent="0.25">
      <c r="A52" s="607"/>
      <c r="B52" s="607"/>
      <c r="C52" s="307"/>
      <c r="D52" s="307"/>
      <c r="E52" s="307"/>
      <c r="F52" s="307"/>
      <c r="G52" s="307"/>
      <c r="H52" s="337"/>
      <c r="I52" s="338"/>
      <c r="J52" s="337"/>
      <c r="K52" s="338"/>
      <c r="L52" s="337"/>
      <c r="M52" s="338"/>
      <c r="N52" s="337"/>
      <c r="O52" s="338"/>
      <c r="P52" s="380"/>
      <c r="Q52" s="378"/>
      <c r="R52" s="307"/>
      <c r="S52" s="307"/>
      <c r="T52" s="307"/>
      <c r="U52" s="307"/>
    </row>
    <row r="53" spans="1:21" ht="15.75" x14ac:dyDescent="0.25">
      <c r="A53" s="607"/>
      <c r="B53" s="607"/>
      <c r="C53" s="307"/>
      <c r="D53" s="307"/>
      <c r="E53" s="307"/>
      <c r="F53" s="307"/>
      <c r="G53" s="307"/>
      <c r="H53" s="337"/>
      <c r="I53" s="338"/>
      <c r="J53" s="337"/>
      <c r="K53" s="338"/>
      <c r="L53" s="337"/>
      <c r="M53" s="338"/>
      <c r="N53" s="337"/>
      <c r="O53" s="338"/>
      <c r="P53" s="380"/>
      <c r="Q53" s="378"/>
      <c r="R53" s="307"/>
      <c r="S53" s="307"/>
      <c r="T53" s="307"/>
      <c r="U53" s="307"/>
    </row>
    <row r="54" spans="1:21" ht="15.75" x14ac:dyDescent="0.25">
      <c r="A54" s="607"/>
      <c r="B54" s="607"/>
      <c r="C54" s="307"/>
      <c r="D54" s="307"/>
      <c r="E54" s="307"/>
      <c r="F54" s="307"/>
      <c r="G54" s="307"/>
      <c r="H54" s="337"/>
      <c r="I54" s="338"/>
      <c r="J54" s="337"/>
      <c r="K54" s="338"/>
      <c r="L54" s="337"/>
      <c r="M54" s="338"/>
      <c r="N54" s="337"/>
      <c r="O54" s="338"/>
      <c r="P54" s="380"/>
      <c r="Q54" s="378"/>
      <c r="R54" s="307"/>
      <c r="S54" s="307"/>
      <c r="T54" s="307"/>
      <c r="U54" s="307"/>
    </row>
    <row r="55" spans="1:21" ht="15.75" x14ac:dyDescent="0.25">
      <c r="A55" s="607"/>
      <c r="B55" s="607"/>
      <c r="C55" s="307"/>
      <c r="D55" s="307"/>
      <c r="E55" s="307"/>
      <c r="F55" s="307"/>
      <c r="G55" s="307"/>
      <c r="H55" s="337"/>
      <c r="I55" s="338"/>
      <c r="J55" s="337"/>
      <c r="K55" s="338"/>
      <c r="L55" s="337"/>
      <c r="M55" s="338"/>
      <c r="N55" s="337"/>
      <c r="O55" s="338"/>
      <c r="P55" s="380"/>
      <c r="Q55" s="378"/>
      <c r="R55" s="307"/>
      <c r="S55" s="307"/>
      <c r="T55" s="307"/>
      <c r="U55" s="307"/>
    </row>
    <row r="56" spans="1:21" ht="15.75" x14ac:dyDescent="0.25">
      <c r="A56" s="607"/>
      <c r="B56" s="607"/>
      <c r="C56" s="307"/>
      <c r="D56" s="307"/>
      <c r="E56" s="307"/>
      <c r="F56" s="307"/>
      <c r="G56" s="307"/>
      <c r="H56" s="337"/>
      <c r="I56" s="338"/>
      <c r="J56" s="337"/>
      <c r="K56" s="338"/>
      <c r="L56" s="337"/>
      <c r="M56" s="338"/>
      <c r="N56" s="337"/>
      <c r="O56" s="338"/>
      <c r="P56" s="380"/>
      <c r="Q56" s="378"/>
      <c r="R56" s="307"/>
      <c r="S56" s="307"/>
      <c r="T56" s="307"/>
      <c r="U56" s="307"/>
    </row>
    <row r="57" spans="1:21" ht="15.75" x14ac:dyDescent="0.25">
      <c r="A57" s="607"/>
      <c r="B57" s="607"/>
      <c r="C57" s="307"/>
      <c r="D57" s="307"/>
      <c r="E57" s="307"/>
      <c r="F57" s="307"/>
      <c r="G57" s="307"/>
      <c r="H57" s="337"/>
      <c r="I57" s="338"/>
      <c r="J57" s="337"/>
      <c r="K57" s="338"/>
      <c r="L57" s="337"/>
      <c r="M57" s="338"/>
      <c r="N57" s="337"/>
      <c r="O57" s="338"/>
      <c r="P57" s="380"/>
      <c r="Q57" s="378"/>
      <c r="R57" s="307"/>
      <c r="S57" s="307"/>
      <c r="T57" s="307"/>
      <c r="U57" s="307"/>
    </row>
    <row r="58" spans="1:21" ht="15.75" x14ac:dyDescent="0.25">
      <c r="A58" s="607"/>
      <c r="B58" s="607"/>
      <c r="C58" s="307"/>
      <c r="D58" s="307"/>
      <c r="E58" s="307"/>
      <c r="F58" s="307"/>
      <c r="G58" s="307"/>
      <c r="H58" s="337"/>
      <c r="I58" s="338"/>
      <c r="J58" s="337"/>
      <c r="K58" s="338"/>
      <c r="L58" s="337"/>
      <c r="M58" s="338"/>
      <c r="N58" s="337"/>
      <c r="O58" s="338"/>
      <c r="P58" s="380"/>
      <c r="Q58" s="378"/>
      <c r="R58" s="307"/>
      <c r="S58" s="307"/>
      <c r="T58" s="307"/>
      <c r="U58" s="307"/>
    </row>
    <row r="59" spans="1:21" ht="15.75" x14ac:dyDescent="0.25">
      <c r="A59" s="607"/>
      <c r="B59" s="607"/>
      <c r="C59" s="307"/>
      <c r="D59" s="307"/>
      <c r="E59" s="307"/>
      <c r="F59" s="307"/>
      <c r="G59" s="307"/>
      <c r="H59" s="337"/>
      <c r="I59" s="338"/>
      <c r="J59" s="337"/>
      <c r="K59" s="338"/>
      <c r="L59" s="337"/>
      <c r="M59" s="338"/>
      <c r="N59" s="337"/>
      <c r="O59" s="338"/>
      <c r="P59" s="380"/>
      <c r="Q59" s="378"/>
      <c r="R59" s="307"/>
      <c r="S59" s="307"/>
      <c r="T59" s="307"/>
      <c r="U59" s="307"/>
    </row>
    <row r="60" spans="1:21" ht="15.75" x14ac:dyDescent="0.25">
      <c r="A60" s="607"/>
      <c r="B60" s="607"/>
      <c r="C60" s="307"/>
      <c r="D60" s="307"/>
      <c r="E60" s="307"/>
      <c r="F60" s="307"/>
      <c r="G60" s="307"/>
      <c r="H60" s="337"/>
      <c r="I60" s="338"/>
      <c r="J60" s="337"/>
      <c r="K60" s="338"/>
      <c r="L60" s="337"/>
      <c r="M60" s="338"/>
      <c r="N60" s="337"/>
      <c r="O60" s="338"/>
      <c r="P60" s="380"/>
      <c r="Q60" s="378"/>
      <c r="R60" s="307"/>
      <c r="S60" s="307"/>
      <c r="T60" s="307"/>
      <c r="U60" s="307"/>
    </row>
    <row r="61" spans="1:21" ht="15.75" x14ac:dyDescent="0.25">
      <c r="A61" s="607"/>
      <c r="B61" s="607"/>
      <c r="C61" s="307"/>
      <c r="D61" s="307"/>
      <c r="E61" s="307"/>
      <c r="F61" s="307"/>
      <c r="G61" s="307"/>
      <c r="H61" s="337"/>
      <c r="I61" s="338"/>
      <c r="J61" s="337"/>
      <c r="K61" s="338"/>
      <c r="L61" s="337"/>
      <c r="M61" s="338"/>
      <c r="N61" s="337"/>
      <c r="O61" s="338"/>
      <c r="P61" s="380"/>
      <c r="Q61" s="378"/>
      <c r="R61" s="307"/>
      <c r="S61" s="307"/>
      <c r="T61" s="307"/>
      <c r="U61" s="307"/>
    </row>
    <row r="62" spans="1:21" ht="15.75" x14ac:dyDescent="0.25">
      <c r="A62" s="608"/>
      <c r="B62" s="608"/>
      <c r="C62" s="307"/>
      <c r="D62" s="307"/>
      <c r="E62" s="307"/>
      <c r="F62" s="307"/>
      <c r="G62" s="307"/>
      <c r="H62" s="337"/>
      <c r="I62" s="338"/>
      <c r="J62" s="337"/>
      <c r="K62" s="338"/>
      <c r="L62" s="337"/>
      <c r="M62" s="338"/>
      <c r="N62" s="337"/>
      <c r="O62" s="338"/>
      <c r="P62" s="380">
        <f t="shared" si="0"/>
        <v>0</v>
      </c>
      <c r="Q62" s="378">
        <f t="shared" si="0"/>
        <v>0</v>
      </c>
      <c r="R62" s="307"/>
      <c r="S62" s="307"/>
      <c r="T62" s="307"/>
      <c r="U62" s="307"/>
    </row>
    <row r="63" spans="1:21" ht="15.75" x14ac:dyDescent="0.25">
      <c r="A63" s="606" t="s">
        <v>1756</v>
      </c>
      <c r="B63" s="390"/>
      <c r="C63" s="307"/>
      <c r="D63" s="307"/>
      <c r="E63" s="307"/>
      <c r="F63" s="307"/>
      <c r="G63" s="307"/>
      <c r="H63" s="337"/>
      <c r="I63" s="338"/>
      <c r="J63" s="337"/>
      <c r="K63" s="338"/>
      <c r="L63" s="337"/>
      <c r="M63" s="338"/>
      <c r="N63" s="337"/>
      <c r="O63" s="338"/>
      <c r="P63" s="380">
        <f t="shared" ref="P63:Q69" si="3">H63+J63+L63+N63</f>
        <v>0</v>
      </c>
      <c r="Q63" s="378">
        <f t="shared" si="3"/>
        <v>0</v>
      </c>
      <c r="R63" s="307"/>
      <c r="S63" s="307"/>
      <c r="T63" s="307"/>
      <c r="U63" s="307"/>
    </row>
    <row r="64" spans="1:21" ht="15.75" x14ac:dyDescent="0.25">
      <c r="A64" s="607"/>
      <c r="B64" s="390"/>
      <c r="C64" s="307"/>
      <c r="D64" s="307"/>
      <c r="E64" s="307"/>
      <c r="F64" s="307"/>
      <c r="G64" s="307"/>
      <c r="H64" s="337"/>
      <c r="I64" s="338"/>
      <c r="J64" s="337"/>
      <c r="K64" s="338"/>
      <c r="L64" s="337"/>
      <c r="M64" s="338"/>
      <c r="N64" s="337"/>
      <c r="O64" s="338"/>
      <c r="P64" s="380"/>
      <c r="Q64" s="378"/>
      <c r="R64" s="307"/>
      <c r="S64" s="307"/>
      <c r="T64" s="307"/>
      <c r="U64" s="307"/>
    </row>
    <row r="65" spans="1:21" ht="15.75" x14ac:dyDescent="0.25">
      <c r="A65" s="607"/>
      <c r="B65" s="390"/>
      <c r="C65" s="307"/>
      <c r="D65" s="307"/>
      <c r="E65" s="307"/>
      <c r="F65" s="307"/>
      <c r="G65" s="307"/>
      <c r="H65" s="337"/>
      <c r="I65" s="338"/>
      <c r="J65" s="337"/>
      <c r="K65" s="338"/>
      <c r="L65" s="337"/>
      <c r="M65" s="338"/>
      <c r="N65" s="337"/>
      <c r="O65" s="338"/>
      <c r="P65" s="380"/>
      <c r="Q65" s="378"/>
      <c r="R65" s="307"/>
      <c r="S65" s="307"/>
      <c r="T65" s="307"/>
      <c r="U65" s="307"/>
    </row>
    <row r="66" spans="1:21" ht="15.75" x14ac:dyDescent="0.25">
      <c r="A66" s="607"/>
      <c r="B66" s="390"/>
      <c r="C66" s="307"/>
      <c r="D66" s="307"/>
      <c r="E66" s="307"/>
      <c r="F66" s="307"/>
      <c r="G66" s="307"/>
      <c r="H66" s="337"/>
      <c r="I66" s="338"/>
      <c r="J66" s="337"/>
      <c r="K66" s="338"/>
      <c r="L66" s="337"/>
      <c r="M66" s="338"/>
      <c r="N66" s="337"/>
      <c r="O66" s="338"/>
      <c r="P66" s="380"/>
      <c r="Q66" s="378"/>
      <c r="R66" s="307"/>
      <c r="S66" s="307"/>
      <c r="T66" s="307"/>
      <c r="U66" s="307"/>
    </row>
    <row r="67" spans="1:21" ht="15.75" x14ac:dyDescent="0.25">
      <c r="A67" s="607"/>
      <c r="B67" s="390"/>
      <c r="C67" s="307"/>
      <c r="D67" s="307"/>
      <c r="E67" s="307"/>
      <c r="F67" s="307"/>
      <c r="G67" s="307"/>
      <c r="H67" s="337"/>
      <c r="I67" s="338"/>
      <c r="J67" s="337"/>
      <c r="K67" s="338"/>
      <c r="L67" s="337"/>
      <c r="M67" s="338"/>
      <c r="N67" s="337"/>
      <c r="O67" s="338"/>
      <c r="P67" s="380"/>
      <c r="Q67" s="378"/>
      <c r="R67" s="307"/>
      <c r="S67" s="307"/>
      <c r="T67" s="307"/>
      <c r="U67" s="307"/>
    </row>
    <row r="68" spans="1:21" ht="15.75" x14ac:dyDescent="0.25">
      <c r="A68" s="607"/>
      <c r="B68" s="390"/>
      <c r="C68" s="307"/>
      <c r="D68" s="307"/>
      <c r="E68" s="307"/>
      <c r="F68" s="307"/>
      <c r="G68" s="307"/>
      <c r="H68" s="337"/>
      <c r="I68" s="338"/>
      <c r="J68" s="337"/>
      <c r="K68" s="338"/>
      <c r="L68" s="337"/>
      <c r="M68" s="338"/>
      <c r="N68" s="337"/>
      <c r="O68" s="338"/>
      <c r="P68" s="380">
        <f t="shared" si="3"/>
        <v>0</v>
      </c>
      <c r="Q68" s="378">
        <f t="shared" si="3"/>
        <v>0</v>
      </c>
      <c r="R68" s="307"/>
      <c r="S68" s="307"/>
      <c r="T68" s="307"/>
      <c r="U68" s="307"/>
    </row>
    <row r="69" spans="1:21" ht="15.75" x14ac:dyDescent="0.25">
      <c r="A69" s="608"/>
      <c r="B69" s="390"/>
      <c r="C69" s="307"/>
      <c r="D69" s="307"/>
      <c r="E69" s="307"/>
      <c r="F69" s="307"/>
      <c r="G69" s="307"/>
      <c r="H69" s="307"/>
      <c r="I69" s="338"/>
      <c r="J69" s="307"/>
      <c r="K69" s="338"/>
      <c r="L69" s="307"/>
      <c r="M69" s="338"/>
      <c r="N69" s="307"/>
      <c r="O69" s="338"/>
      <c r="P69" s="380">
        <f t="shared" si="3"/>
        <v>0</v>
      </c>
      <c r="Q69" s="378">
        <f t="shared" si="3"/>
        <v>0</v>
      </c>
      <c r="R69" s="70"/>
      <c r="S69" s="307"/>
      <c r="T69" s="307"/>
      <c r="U69" s="307"/>
    </row>
    <row r="70" spans="1:21" ht="15.75" x14ac:dyDescent="0.25">
      <c r="A70" s="278"/>
      <c r="B70" s="279"/>
      <c r="C70" s="279"/>
      <c r="D70" s="279"/>
      <c r="E70" s="278" t="s">
        <v>1757</v>
      </c>
      <c r="F70" s="279"/>
      <c r="G70" s="280"/>
      <c r="H70" s="74">
        <f t="shared" ref="H70:Q70" si="4">SUM(H10:H69)</f>
        <v>0</v>
      </c>
      <c r="I70" s="224">
        <f t="shared" si="4"/>
        <v>0</v>
      </c>
      <c r="J70" s="74">
        <f t="shared" si="4"/>
        <v>0</v>
      </c>
      <c r="K70" s="224">
        <f t="shared" si="4"/>
        <v>0</v>
      </c>
      <c r="L70" s="74">
        <f t="shared" si="4"/>
        <v>0</v>
      </c>
      <c r="M70" s="224">
        <f t="shared" si="4"/>
        <v>0</v>
      </c>
      <c r="N70" s="74">
        <f t="shared" si="4"/>
        <v>0</v>
      </c>
      <c r="O70" s="224">
        <f t="shared" si="4"/>
        <v>0</v>
      </c>
      <c r="P70" s="224">
        <f t="shared" si="4"/>
        <v>0</v>
      </c>
      <c r="Q70" s="224">
        <f t="shared" si="4"/>
        <v>0</v>
      </c>
      <c r="R70" s="67"/>
      <c r="S70" s="67"/>
      <c r="T70" s="67"/>
      <c r="U70" s="67"/>
    </row>
    <row r="77" spans="1:21" x14ac:dyDescent="0.25">
      <c r="A77" s="434"/>
      <c r="B77" s="434"/>
      <c r="C77" s="434"/>
      <c r="E77" s="434"/>
      <c r="F77" s="434"/>
      <c r="G77" s="434"/>
      <c r="H77" s="434"/>
      <c r="J77" s="434"/>
      <c r="L77" s="434"/>
      <c r="N77" s="434"/>
      <c r="P77" s="434"/>
      <c r="R77" s="434"/>
      <c r="S77" s="434"/>
      <c r="T77" s="434"/>
      <c r="U77" s="434"/>
    </row>
    <row r="78" spans="1:21" x14ac:dyDescent="0.25">
      <c r="A78" s="434"/>
      <c r="B78" s="434"/>
      <c r="C78" s="434"/>
      <c r="E78" s="434"/>
      <c r="F78" s="434"/>
      <c r="G78" s="434"/>
      <c r="H78" s="434"/>
      <c r="J78" s="434"/>
      <c r="L78" s="434"/>
      <c r="N78" s="434"/>
      <c r="P78" s="434"/>
      <c r="R78" s="434"/>
      <c r="S78" s="434"/>
      <c r="T78" s="434"/>
      <c r="U78" s="434"/>
    </row>
    <row r="79" spans="1:21" x14ac:dyDescent="0.25">
      <c r="A79" s="434"/>
      <c r="B79" s="434"/>
      <c r="C79" s="434"/>
      <c r="E79" s="434"/>
      <c r="F79" s="434"/>
      <c r="G79" s="434"/>
      <c r="H79" s="434"/>
      <c r="J79" s="434"/>
      <c r="L79" s="434"/>
      <c r="N79" s="434"/>
      <c r="P79" s="434"/>
      <c r="R79" s="434"/>
      <c r="S79" s="434"/>
      <c r="T79" s="434"/>
      <c r="U79" s="434"/>
    </row>
    <row r="80" spans="1:21" x14ac:dyDescent="0.25">
      <c r="A80" s="434"/>
      <c r="B80" s="434"/>
      <c r="C80" s="434"/>
      <c r="E80" s="434"/>
      <c r="F80" s="434"/>
      <c r="G80" s="434"/>
      <c r="H80" s="434"/>
      <c r="J80" s="434"/>
      <c r="L80" s="434"/>
      <c r="N80" s="434"/>
      <c r="P80" s="434"/>
      <c r="R80" s="434"/>
      <c r="S80" s="434"/>
      <c r="T80" s="434"/>
      <c r="U80" s="434"/>
    </row>
    <row r="81" spans="3:3" x14ac:dyDescent="0.25">
      <c r="C81" s="434"/>
    </row>
    <row r="82" spans="3:3" x14ac:dyDescent="0.25">
      <c r="C82" s="434"/>
    </row>
    <row r="83" spans="3:3" x14ac:dyDescent="0.25">
      <c r="C83" s="434"/>
    </row>
    <row r="84" spans="3:3" x14ac:dyDescent="0.25">
      <c r="C84" s="434"/>
    </row>
    <row r="85" spans="3:3" x14ac:dyDescent="0.25">
      <c r="C85" s="434"/>
    </row>
    <row r="86" spans="3:3" x14ac:dyDescent="0.25">
      <c r="C86" s="434"/>
    </row>
    <row r="87" spans="3:3" x14ac:dyDescent="0.25">
      <c r="C87" s="434"/>
    </row>
    <row r="88" spans="3:3" x14ac:dyDescent="0.25">
      <c r="C88" s="434"/>
    </row>
    <row r="89" spans="3:3" x14ac:dyDescent="0.25">
      <c r="C89" s="434"/>
    </row>
    <row r="90" spans="3:3" x14ac:dyDescent="0.25">
      <c r="C90" s="434"/>
    </row>
    <row r="91" spans="3:3" x14ac:dyDescent="0.25">
      <c r="C91" s="434"/>
    </row>
    <row r="92" spans="3:3" x14ac:dyDescent="0.25">
      <c r="C92" s="434"/>
    </row>
    <row r="93" spans="3:3" x14ac:dyDescent="0.25">
      <c r="C93" s="434"/>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E6:E8"/>
    <mergeCell ref="F6:F8"/>
    <mergeCell ref="D6:D8"/>
    <mergeCell ref="S6:S8"/>
    <mergeCell ref="T6:T8"/>
    <mergeCell ref="U6:U8"/>
    <mergeCell ref="F1:M1"/>
    <mergeCell ref="G6:G8"/>
    <mergeCell ref="H6:O6"/>
    <mergeCell ref="R6:R8"/>
    <mergeCell ref="P6:Q7"/>
    <mergeCell ref="H7:I7"/>
    <mergeCell ref="J7:K7"/>
    <mergeCell ref="L7:M7"/>
    <mergeCell ref="N7:O7"/>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ColWidth="11.42578125" defaultRowHeight="15" x14ac:dyDescent="0.25"/>
  <cols>
    <col min="1" max="1" width="35.7109375" style="434" customWidth="1"/>
    <col min="2" max="2" width="35.85546875" style="434" customWidth="1"/>
    <col min="3" max="7" width="27.42578125" style="434" customWidth="1"/>
    <col min="8" max="8" width="15.28515625" style="434" customWidth="1"/>
    <col min="9" max="9" width="11.42578125" style="222"/>
    <col min="10" max="10" width="15.28515625" style="434" customWidth="1"/>
    <col min="11" max="11" width="18.85546875" style="222" customWidth="1"/>
    <col min="12" max="12" width="11.42578125" style="434"/>
    <col min="13" max="13" width="11.42578125" style="222"/>
    <col min="14" max="14" width="11.42578125" style="434"/>
    <col min="15" max="15" width="11.42578125" style="222"/>
    <col min="16" max="16" width="15.28515625" style="434" customWidth="1"/>
    <col min="17" max="17" width="18.28515625" style="222" customWidth="1"/>
    <col min="18" max="20" width="14.140625" style="434" customWidth="1"/>
    <col min="21" max="21" width="17" style="434" customWidth="1"/>
    <col min="22" max="16384" width="11.42578125" style="434"/>
  </cols>
  <sheetData>
    <row r="1" spans="1:42" ht="21" x14ac:dyDescent="0.25">
      <c r="A1" s="385"/>
      <c r="B1" s="385"/>
      <c r="C1" s="385"/>
      <c r="D1" s="385"/>
      <c r="E1" s="385"/>
      <c r="F1" s="668" t="s">
        <v>1758</v>
      </c>
      <c r="G1" s="668"/>
      <c r="H1" s="668"/>
      <c r="I1" s="668"/>
      <c r="J1" s="668"/>
      <c r="K1" s="668"/>
      <c r="L1" s="668"/>
      <c r="M1" s="668"/>
      <c r="N1" s="386"/>
      <c r="O1" s="386"/>
      <c r="P1" s="479" t="s">
        <v>1759</v>
      </c>
      <c r="Q1" s="479" t="s">
        <v>1760</v>
      </c>
      <c r="R1" s="479" t="s">
        <v>1761</v>
      </c>
      <c r="S1" s="479" t="s">
        <v>1762</v>
      </c>
      <c r="T1" s="479" t="s">
        <v>1763</v>
      </c>
      <c r="U1" s="479" t="s">
        <v>1764</v>
      </c>
      <c r="V1" s="479" t="s">
        <v>1765</v>
      </c>
      <c r="W1" s="479" t="s">
        <v>1766</v>
      </c>
      <c r="X1" s="479" t="s">
        <v>1767</v>
      </c>
      <c r="Y1" s="479" t="s">
        <v>1768</v>
      </c>
      <c r="Z1" s="479" t="s">
        <v>1769</v>
      </c>
      <c r="AA1" s="479" t="s">
        <v>1770</v>
      </c>
      <c r="AB1" s="479" t="s">
        <v>1771</v>
      </c>
      <c r="AC1" s="479" t="s">
        <v>1772</v>
      </c>
      <c r="AD1" s="479" t="s">
        <v>1773</v>
      </c>
      <c r="AE1" s="483"/>
      <c r="AF1" s="483"/>
      <c r="AG1" s="483"/>
      <c r="AH1" s="483"/>
      <c r="AI1" s="483"/>
      <c r="AJ1" s="483"/>
      <c r="AK1" s="483"/>
      <c r="AL1" s="385"/>
      <c r="AM1" s="385"/>
      <c r="AN1" s="385"/>
      <c r="AO1" s="385"/>
      <c r="AP1" s="385"/>
    </row>
    <row r="2" spans="1:42" ht="18.75" x14ac:dyDescent="0.25">
      <c r="A2" s="384" t="s">
        <v>1717</v>
      </c>
      <c r="B2" s="385"/>
      <c r="C2" s="385"/>
      <c r="D2" s="385"/>
      <c r="E2" s="385"/>
      <c r="F2" s="385"/>
      <c r="G2" s="385"/>
      <c r="H2" s="386"/>
      <c r="I2" s="387"/>
      <c r="J2" s="386"/>
      <c r="K2" s="386"/>
      <c r="L2" s="386"/>
      <c r="M2" s="386"/>
      <c r="N2" s="386"/>
      <c r="O2" s="386"/>
      <c r="P2" s="386"/>
      <c r="Q2" s="386"/>
      <c r="R2" s="386"/>
      <c r="S2" s="386"/>
      <c r="T2" s="386"/>
      <c r="U2" s="386"/>
      <c r="V2" s="386"/>
      <c r="W2" s="386"/>
      <c r="X2" s="386"/>
      <c r="Y2" s="386"/>
      <c r="Z2" s="386"/>
      <c r="AA2" s="386"/>
      <c r="AB2" s="385"/>
      <c r="AC2" s="385"/>
      <c r="AD2" s="385"/>
      <c r="AE2" s="385"/>
      <c r="AF2" s="385"/>
      <c r="AG2" s="385"/>
      <c r="AH2" s="385"/>
      <c r="AI2" s="385"/>
      <c r="AJ2" s="385"/>
      <c r="AK2" s="385"/>
      <c r="AL2" s="385"/>
      <c r="AM2" s="385"/>
      <c r="AN2" s="385"/>
      <c r="AO2" s="385"/>
      <c r="AP2" s="385"/>
    </row>
    <row r="3" spans="1:42" ht="18.75" x14ac:dyDescent="0.25">
      <c r="A3" s="384" t="s">
        <v>1774</v>
      </c>
      <c r="B3" s="385"/>
      <c r="C3" s="385"/>
      <c r="D3" s="385"/>
      <c r="E3" s="385"/>
      <c r="F3" s="385"/>
      <c r="G3" s="385"/>
      <c r="H3" s="386"/>
      <c r="I3" s="387"/>
      <c r="J3" s="386"/>
      <c r="K3" s="386"/>
      <c r="L3" s="386"/>
      <c r="M3" s="386"/>
      <c r="N3" s="386"/>
      <c r="O3" s="386"/>
      <c r="P3" s="386"/>
      <c r="Q3" s="386"/>
      <c r="R3" s="386"/>
      <c r="S3" s="386"/>
      <c r="T3" s="386"/>
      <c r="U3" s="386"/>
      <c r="V3" s="386"/>
      <c r="W3" s="386"/>
      <c r="X3" s="386"/>
      <c r="Y3" s="386"/>
      <c r="Z3" s="386"/>
      <c r="AA3" s="386"/>
      <c r="AB3" s="385"/>
      <c r="AC3" s="385"/>
      <c r="AD3" s="385"/>
      <c r="AE3" s="385"/>
      <c r="AF3" s="385"/>
      <c r="AG3" s="385"/>
      <c r="AH3" s="385"/>
      <c r="AI3" s="385"/>
      <c r="AJ3" s="385"/>
      <c r="AK3" s="385"/>
      <c r="AL3" s="385"/>
      <c r="AM3" s="385"/>
      <c r="AN3" s="385"/>
      <c r="AO3" s="385"/>
      <c r="AP3" s="385"/>
    </row>
    <row r="4" spans="1:42" s="385" customFormat="1" ht="18.75" x14ac:dyDescent="0.25">
      <c r="A4" s="384" t="s">
        <v>1775</v>
      </c>
      <c r="H4" s="386"/>
      <c r="I4" s="387"/>
      <c r="J4" s="386"/>
      <c r="K4" s="386"/>
      <c r="L4" s="386"/>
      <c r="M4" s="386"/>
      <c r="N4" s="386"/>
      <c r="O4" s="386"/>
      <c r="P4" s="386"/>
      <c r="Q4" s="386"/>
      <c r="R4" s="386"/>
      <c r="S4" s="386"/>
      <c r="T4" s="386"/>
      <c r="U4" s="386"/>
      <c r="V4" s="386"/>
      <c r="W4" s="386"/>
      <c r="X4" s="386"/>
      <c r="Y4" s="386"/>
      <c r="Z4" s="386"/>
      <c r="AA4" s="386"/>
    </row>
    <row r="5" spans="1:42" s="385" customFormat="1" ht="18.75" x14ac:dyDescent="0.25">
      <c r="A5" s="384" t="s">
        <v>1776</v>
      </c>
      <c r="H5" s="386"/>
      <c r="I5" s="387"/>
      <c r="J5" s="386"/>
      <c r="K5" s="386"/>
      <c r="L5" s="386"/>
      <c r="M5" s="386"/>
      <c r="N5" s="386"/>
      <c r="O5" s="386"/>
      <c r="P5" s="386"/>
      <c r="Q5" s="386"/>
      <c r="R5" s="386"/>
      <c r="S5" s="386"/>
      <c r="T5" s="386"/>
      <c r="U5" s="386"/>
      <c r="V5" s="386"/>
      <c r="W5" s="386"/>
      <c r="X5" s="386"/>
      <c r="Y5" s="386"/>
      <c r="Z5" s="386"/>
      <c r="AA5" s="386"/>
    </row>
    <row r="6" spans="1:42" s="385" customFormat="1" x14ac:dyDescent="0.25">
      <c r="A6" s="389" t="s">
        <v>1777</v>
      </c>
      <c r="B6" s="389"/>
      <c r="C6" s="389"/>
      <c r="D6" s="389"/>
      <c r="E6" s="389"/>
      <c r="F6" s="389"/>
      <c r="G6" s="389"/>
      <c r="H6" s="389"/>
      <c r="I6" s="389"/>
      <c r="J6" s="389"/>
      <c r="K6" s="389"/>
      <c r="L6" s="389"/>
      <c r="M6" s="389"/>
      <c r="N6" s="389"/>
      <c r="O6" s="389"/>
      <c r="P6" s="389"/>
      <c r="Q6" s="389"/>
      <c r="R6" s="389"/>
      <c r="S6" s="389"/>
      <c r="T6" s="389"/>
      <c r="U6" s="389"/>
    </row>
    <row r="7" spans="1:42" ht="15" customHeight="1" x14ac:dyDescent="0.25">
      <c r="A7" s="603" t="s">
        <v>1447</v>
      </c>
      <c r="B7" s="605" t="s">
        <v>1448</v>
      </c>
      <c r="C7" s="615" t="s">
        <v>1449</v>
      </c>
      <c r="D7" s="615" t="s">
        <v>1450</v>
      </c>
      <c r="E7" s="615" t="s">
        <v>1451</v>
      </c>
      <c r="F7" s="615" t="s">
        <v>1309</v>
      </c>
      <c r="G7" s="615" t="s">
        <v>1452</v>
      </c>
      <c r="H7" s="618" t="s">
        <v>1453</v>
      </c>
      <c r="I7" s="620"/>
      <c r="J7" s="620"/>
      <c r="K7" s="620"/>
      <c r="L7" s="620"/>
      <c r="M7" s="620"/>
      <c r="N7" s="620"/>
      <c r="O7" s="619"/>
      <c r="P7" s="624" t="s">
        <v>1454</v>
      </c>
      <c r="Q7" s="625"/>
      <c r="R7" s="605" t="s">
        <v>1455</v>
      </c>
      <c r="S7" s="605" t="s">
        <v>1456</v>
      </c>
      <c r="T7" s="605" t="s">
        <v>1457</v>
      </c>
      <c r="U7" s="621" t="s">
        <v>1458</v>
      </c>
    </row>
    <row r="8" spans="1:42" ht="15" customHeight="1" x14ac:dyDescent="0.25">
      <c r="A8" s="603"/>
      <c r="B8" s="603"/>
      <c r="C8" s="616"/>
      <c r="D8" s="616"/>
      <c r="E8" s="616"/>
      <c r="F8" s="616"/>
      <c r="G8" s="616"/>
      <c r="H8" s="618" t="s">
        <v>1459</v>
      </c>
      <c r="I8" s="619"/>
      <c r="J8" s="618" t="s">
        <v>1460</v>
      </c>
      <c r="K8" s="619"/>
      <c r="L8" s="618" t="s">
        <v>1461</v>
      </c>
      <c r="M8" s="619"/>
      <c r="N8" s="618" t="s">
        <v>1462</v>
      </c>
      <c r="O8" s="619"/>
      <c r="P8" s="626"/>
      <c r="Q8" s="627"/>
      <c r="R8" s="603"/>
      <c r="S8" s="603"/>
      <c r="T8" s="603"/>
      <c r="U8" s="622"/>
    </row>
    <row r="9" spans="1:42" ht="25.5" x14ac:dyDescent="0.25">
      <c r="A9" s="604"/>
      <c r="B9" s="604"/>
      <c r="C9" s="617"/>
      <c r="D9" s="617"/>
      <c r="E9" s="617"/>
      <c r="F9" s="617"/>
      <c r="G9" s="617"/>
      <c r="H9" s="415" t="s">
        <v>1463</v>
      </c>
      <c r="I9" s="415" t="s">
        <v>35</v>
      </c>
      <c r="J9" s="415" t="s">
        <v>1463</v>
      </c>
      <c r="K9" s="415" t="s">
        <v>35</v>
      </c>
      <c r="L9" s="415" t="s">
        <v>1463</v>
      </c>
      <c r="M9" s="415" t="s">
        <v>35</v>
      </c>
      <c r="N9" s="415" t="s">
        <v>1463</v>
      </c>
      <c r="O9" s="415" t="s">
        <v>35</v>
      </c>
      <c r="P9" s="415" t="s">
        <v>1463</v>
      </c>
      <c r="Q9" s="415" t="s">
        <v>35</v>
      </c>
      <c r="R9" s="604"/>
      <c r="S9" s="604"/>
      <c r="T9" s="604"/>
      <c r="U9" s="623"/>
    </row>
    <row r="10" spans="1:42" ht="15.75" x14ac:dyDescent="0.25">
      <c r="A10" s="469"/>
      <c r="B10" s="470"/>
      <c r="C10" s="418"/>
      <c r="D10" s="418"/>
      <c r="E10" s="418"/>
      <c r="F10" s="419"/>
      <c r="G10" s="418"/>
      <c r="H10" s="420"/>
      <c r="I10" s="420"/>
      <c r="J10" s="420"/>
      <c r="K10" s="420"/>
      <c r="L10" s="420"/>
      <c r="M10" s="420"/>
      <c r="N10" s="420"/>
      <c r="O10" s="420"/>
      <c r="P10" s="420"/>
      <c r="Q10" s="420"/>
      <c r="R10" s="421"/>
      <c r="S10" s="421"/>
      <c r="T10" s="421"/>
      <c r="U10" s="422"/>
    </row>
    <row r="11" spans="1:42" s="468" customFormat="1" ht="15.75" x14ac:dyDescent="0.25">
      <c r="A11" s="613" t="s">
        <v>1774</v>
      </c>
      <c r="B11" s="669" t="s">
        <v>1778</v>
      </c>
      <c r="C11" s="463"/>
      <c r="D11" s="463"/>
      <c r="E11" s="463"/>
      <c r="F11" s="464"/>
      <c r="G11" s="463"/>
      <c r="H11" s="465"/>
      <c r="I11" s="465"/>
      <c r="J11" s="465"/>
      <c r="K11" s="465"/>
      <c r="L11" s="465"/>
      <c r="M11" s="465"/>
      <c r="N11" s="465"/>
      <c r="O11" s="465"/>
      <c r="P11" s="465"/>
      <c r="Q11" s="465"/>
      <c r="R11" s="466"/>
      <c r="S11" s="466"/>
      <c r="T11" s="466"/>
      <c r="U11" s="467"/>
    </row>
    <row r="12" spans="1:42" s="468" customFormat="1" ht="15.75" x14ac:dyDescent="0.25">
      <c r="A12" s="613"/>
      <c r="B12" s="670"/>
      <c r="C12" s="463"/>
      <c r="D12" s="463"/>
      <c r="E12" s="463"/>
      <c r="F12" s="464"/>
      <c r="G12" s="463"/>
      <c r="H12" s="465"/>
      <c r="I12" s="465"/>
      <c r="J12" s="465"/>
      <c r="K12" s="465"/>
      <c r="L12" s="465"/>
      <c r="M12" s="465"/>
      <c r="N12" s="465"/>
      <c r="O12" s="465"/>
      <c r="P12" s="465"/>
      <c r="Q12" s="465"/>
      <c r="R12" s="466"/>
      <c r="S12" s="466"/>
      <c r="T12" s="466"/>
      <c r="U12" s="467"/>
    </row>
    <row r="13" spans="1:42" s="468" customFormat="1" ht="15.75" x14ac:dyDescent="0.25">
      <c r="A13" s="613"/>
      <c r="B13" s="670"/>
      <c r="C13" s="463"/>
      <c r="D13" s="463"/>
      <c r="E13" s="463"/>
      <c r="F13" s="464"/>
      <c r="G13" s="463"/>
      <c r="H13" s="465"/>
      <c r="I13" s="465"/>
      <c r="J13" s="465"/>
      <c r="K13" s="465"/>
      <c r="L13" s="465"/>
      <c r="M13" s="465"/>
      <c r="N13" s="465"/>
      <c r="O13" s="465"/>
      <c r="P13" s="465"/>
      <c r="Q13" s="465"/>
      <c r="R13" s="466"/>
      <c r="S13" s="466"/>
      <c r="T13" s="466"/>
      <c r="U13" s="467"/>
    </row>
    <row r="14" spans="1:42" s="468" customFormat="1" ht="15.75" x14ac:dyDescent="0.25">
      <c r="A14" s="613"/>
      <c r="B14" s="670"/>
      <c r="C14" s="463"/>
      <c r="D14" s="463"/>
      <c r="E14" s="463"/>
      <c r="F14" s="464"/>
      <c r="G14" s="463"/>
      <c r="H14" s="465"/>
      <c r="I14" s="465"/>
      <c r="J14" s="465"/>
      <c r="K14" s="465"/>
      <c r="L14" s="465"/>
      <c r="M14" s="465"/>
      <c r="N14" s="465"/>
      <c r="O14" s="465"/>
      <c r="P14" s="465"/>
      <c r="Q14" s="465"/>
      <c r="R14" s="466"/>
      <c r="S14" s="466"/>
      <c r="T14" s="466"/>
      <c r="U14" s="467"/>
    </row>
    <row r="15" spans="1:42" s="468" customFormat="1" ht="15.75" x14ac:dyDescent="0.25">
      <c r="A15" s="613"/>
      <c r="B15" s="670"/>
      <c r="C15" s="463"/>
      <c r="D15" s="463"/>
      <c r="E15" s="463"/>
      <c r="F15" s="464"/>
      <c r="G15" s="463"/>
      <c r="H15" s="465"/>
      <c r="I15" s="465"/>
      <c r="J15" s="465"/>
      <c r="K15" s="465"/>
      <c r="L15" s="465"/>
      <c r="M15" s="465"/>
      <c r="N15" s="465"/>
      <c r="O15" s="465"/>
      <c r="P15" s="465"/>
      <c r="Q15" s="465"/>
      <c r="R15" s="466"/>
      <c r="S15" s="466"/>
      <c r="T15" s="466"/>
      <c r="U15" s="467"/>
    </row>
    <row r="16" spans="1:42" s="468" customFormat="1" ht="15.75" x14ac:dyDescent="0.25">
      <c r="A16" s="613"/>
      <c r="B16" s="670"/>
      <c r="C16" s="463"/>
      <c r="D16" s="463"/>
      <c r="E16" s="463"/>
      <c r="F16" s="464"/>
      <c r="G16" s="463"/>
      <c r="H16" s="465"/>
      <c r="I16" s="465"/>
      <c r="J16" s="465"/>
      <c r="K16" s="465"/>
      <c r="L16" s="465"/>
      <c r="M16" s="465"/>
      <c r="N16" s="465"/>
      <c r="O16" s="465"/>
      <c r="P16" s="465"/>
      <c r="Q16" s="465"/>
      <c r="R16" s="466"/>
      <c r="S16" s="466"/>
      <c r="T16" s="466"/>
      <c r="U16" s="467"/>
    </row>
    <row r="17" spans="1:21" s="468" customFormat="1" ht="15.75" hidden="1" x14ac:dyDescent="0.25">
      <c r="A17" s="613"/>
      <c r="B17" s="671"/>
      <c r="C17" s="463"/>
      <c r="D17" s="463"/>
      <c r="E17" s="463"/>
      <c r="F17" s="464"/>
      <c r="G17" s="463"/>
      <c r="H17" s="465"/>
      <c r="I17" s="465"/>
      <c r="J17" s="465"/>
      <c r="K17" s="465"/>
      <c r="L17" s="465"/>
      <c r="M17" s="465"/>
      <c r="N17" s="465"/>
      <c r="O17" s="465"/>
      <c r="P17" s="465"/>
      <c r="Q17" s="465"/>
      <c r="R17" s="466"/>
      <c r="S17" s="466"/>
      <c r="T17" s="466"/>
      <c r="U17" s="467"/>
    </row>
    <row r="18" spans="1:21" ht="15.75" customHeight="1" x14ac:dyDescent="0.25">
      <c r="A18" s="613"/>
      <c r="B18" s="606" t="s">
        <v>1779</v>
      </c>
      <c r="C18" s="459"/>
      <c r="D18" s="459"/>
      <c r="E18" s="459"/>
      <c r="F18" s="459"/>
      <c r="G18" s="343"/>
      <c r="H18" s="460"/>
      <c r="I18" s="461"/>
      <c r="J18" s="460"/>
      <c r="K18" s="461"/>
      <c r="L18" s="460"/>
      <c r="M18" s="461"/>
      <c r="N18" s="460"/>
      <c r="O18" s="461"/>
      <c r="P18" s="380">
        <f t="shared" ref="P18:Q22" si="0">H18+J18+L18+N18</f>
        <v>0</v>
      </c>
      <c r="Q18" s="378">
        <f t="shared" si="0"/>
        <v>0</v>
      </c>
      <c r="R18" s="343"/>
      <c r="S18" s="343"/>
      <c r="T18" s="343"/>
      <c r="U18" s="343"/>
    </row>
    <row r="19" spans="1:21" ht="15.75" x14ac:dyDescent="0.25">
      <c r="A19" s="613"/>
      <c r="B19" s="607"/>
      <c r="C19" s="459"/>
      <c r="D19" s="459"/>
      <c r="E19" s="459"/>
      <c r="F19" s="459"/>
      <c r="G19" s="343"/>
      <c r="H19" s="460"/>
      <c r="I19" s="461"/>
      <c r="J19" s="460"/>
      <c r="K19" s="461"/>
      <c r="L19" s="460"/>
      <c r="M19" s="461"/>
      <c r="N19" s="460"/>
      <c r="O19" s="461"/>
      <c r="P19" s="380">
        <f t="shared" si="0"/>
        <v>0</v>
      </c>
      <c r="Q19" s="378">
        <f t="shared" si="0"/>
        <v>0</v>
      </c>
      <c r="R19" s="343"/>
      <c r="S19" s="343"/>
      <c r="T19" s="343"/>
      <c r="U19" s="343"/>
    </row>
    <row r="20" spans="1:21" ht="15.75" x14ac:dyDescent="0.25">
      <c r="A20" s="613"/>
      <c r="B20" s="607"/>
      <c r="C20" s="459"/>
      <c r="D20" s="459"/>
      <c r="E20" s="459"/>
      <c r="F20" s="459"/>
      <c r="G20" s="343"/>
      <c r="H20" s="460"/>
      <c r="I20" s="461"/>
      <c r="J20" s="460"/>
      <c r="K20" s="461"/>
      <c r="L20" s="460"/>
      <c r="M20" s="461"/>
      <c r="N20" s="460"/>
      <c r="O20" s="461"/>
      <c r="P20" s="380">
        <f t="shared" si="0"/>
        <v>0</v>
      </c>
      <c r="Q20" s="378">
        <f t="shared" si="0"/>
        <v>0</v>
      </c>
      <c r="R20" s="343"/>
      <c r="S20" s="343"/>
      <c r="T20" s="343"/>
      <c r="U20" s="343"/>
    </row>
    <row r="21" spans="1:21" ht="15.75" x14ac:dyDescent="0.25">
      <c r="A21" s="613"/>
      <c r="B21" s="607"/>
      <c r="C21" s="459"/>
      <c r="D21" s="459"/>
      <c r="E21" s="459"/>
      <c r="F21" s="459"/>
      <c r="G21" s="343"/>
      <c r="H21" s="460"/>
      <c r="I21" s="461"/>
      <c r="J21" s="460"/>
      <c r="K21" s="461"/>
      <c r="L21" s="460"/>
      <c r="M21" s="461"/>
      <c r="N21" s="460"/>
      <c r="O21" s="461"/>
      <c r="P21" s="380">
        <f t="shared" si="0"/>
        <v>0</v>
      </c>
      <c r="Q21" s="378">
        <f t="shared" si="0"/>
        <v>0</v>
      </c>
      <c r="R21" s="343"/>
      <c r="S21" s="343"/>
      <c r="T21" s="343"/>
      <c r="U21" s="343"/>
    </row>
    <row r="22" spans="1:21" ht="15.75" x14ac:dyDescent="0.25">
      <c r="A22" s="613"/>
      <c r="B22" s="606" t="s">
        <v>1780</v>
      </c>
      <c r="C22" s="459"/>
      <c r="D22" s="459"/>
      <c r="E22" s="459"/>
      <c r="F22" s="459"/>
      <c r="G22" s="343"/>
      <c r="H22" s="460"/>
      <c r="I22" s="461"/>
      <c r="J22" s="460"/>
      <c r="K22" s="461"/>
      <c r="L22" s="460"/>
      <c r="M22" s="461"/>
      <c r="N22" s="460"/>
      <c r="O22" s="461"/>
      <c r="P22" s="380">
        <f t="shared" si="0"/>
        <v>0</v>
      </c>
      <c r="Q22" s="378">
        <f t="shared" si="0"/>
        <v>0</v>
      </c>
      <c r="R22" s="343"/>
      <c r="S22" s="343"/>
      <c r="T22" s="343"/>
      <c r="U22" s="343"/>
    </row>
    <row r="23" spans="1:21" ht="15.75" x14ac:dyDescent="0.25">
      <c r="A23" s="613"/>
      <c r="B23" s="607"/>
      <c r="C23" s="459"/>
      <c r="D23" s="459"/>
      <c r="E23" s="459"/>
      <c r="F23" s="459"/>
      <c r="G23" s="343"/>
      <c r="H23" s="460"/>
      <c r="I23" s="461"/>
      <c r="J23" s="460"/>
      <c r="K23" s="461"/>
      <c r="L23" s="460"/>
      <c r="M23" s="461"/>
      <c r="N23" s="460"/>
      <c r="O23" s="461"/>
      <c r="P23" s="380">
        <f t="shared" ref="P23:P72" si="1">H23+J23+L23+N23</f>
        <v>0</v>
      </c>
      <c r="Q23" s="378">
        <f t="shared" ref="Q23:Q72" si="2">I23+K23+M23+O23</f>
        <v>0</v>
      </c>
      <c r="R23" s="343"/>
      <c r="S23" s="343"/>
      <c r="T23" s="343"/>
      <c r="U23" s="343"/>
    </row>
    <row r="24" spans="1:21" ht="15.75" x14ac:dyDescent="0.25">
      <c r="A24" s="613"/>
      <c r="B24" s="607"/>
      <c r="C24" s="459"/>
      <c r="D24" s="459"/>
      <c r="E24" s="459"/>
      <c r="F24" s="459"/>
      <c r="G24" s="343"/>
      <c r="H24" s="460"/>
      <c r="I24" s="461"/>
      <c r="J24" s="460"/>
      <c r="K24" s="461"/>
      <c r="L24" s="460"/>
      <c r="M24" s="461"/>
      <c r="N24" s="460"/>
      <c r="O24" s="461"/>
      <c r="P24" s="380">
        <f t="shared" si="1"/>
        <v>0</v>
      </c>
      <c r="Q24" s="378">
        <f t="shared" si="2"/>
        <v>0</v>
      </c>
      <c r="R24" s="343"/>
      <c r="S24" s="343"/>
      <c r="T24" s="343"/>
      <c r="U24" s="343"/>
    </row>
    <row r="25" spans="1:21" ht="15.75" x14ac:dyDescent="0.25">
      <c r="A25" s="613"/>
      <c r="B25" s="608"/>
      <c r="C25" s="459"/>
      <c r="D25" s="459"/>
      <c r="E25" s="459"/>
      <c r="F25" s="459"/>
      <c r="G25" s="343"/>
      <c r="H25" s="460"/>
      <c r="I25" s="461"/>
      <c r="J25" s="460"/>
      <c r="K25" s="461"/>
      <c r="L25" s="460"/>
      <c r="M25" s="461"/>
      <c r="N25" s="460"/>
      <c r="O25" s="461"/>
      <c r="P25" s="380">
        <f t="shared" si="1"/>
        <v>0</v>
      </c>
      <c r="Q25" s="378">
        <f t="shared" si="2"/>
        <v>0</v>
      </c>
      <c r="R25" s="343"/>
      <c r="S25" s="343"/>
      <c r="T25" s="343"/>
      <c r="U25" s="343"/>
    </row>
    <row r="26" spans="1:21" ht="15.75" x14ac:dyDescent="0.25">
      <c r="A26" s="613"/>
      <c r="B26" s="606" t="s">
        <v>1781</v>
      </c>
      <c r="C26" s="459"/>
      <c r="D26" s="459"/>
      <c r="E26" s="459"/>
      <c r="F26" s="459"/>
      <c r="G26" s="343"/>
      <c r="H26" s="460"/>
      <c r="I26" s="461"/>
      <c r="J26" s="460"/>
      <c r="K26" s="461"/>
      <c r="L26" s="460"/>
      <c r="M26" s="461"/>
      <c r="N26" s="460"/>
      <c r="O26" s="461"/>
      <c r="P26" s="380">
        <f t="shared" si="1"/>
        <v>0</v>
      </c>
      <c r="Q26" s="378">
        <f t="shared" si="2"/>
        <v>0</v>
      </c>
      <c r="R26" s="343"/>
      <c r="S26" s="343"/>
      <c r="T26" s="343"/>
      <c r="U26" s="343"/>
    </row>
    <row r="27" spans="1:21" ht="15.75" x14ac:dyDescent="0.25">
      <c r="A27" s="613"/>
      <c r="B27" s="607"/>
      <c r="C27" s="459"/>
      <c r="D27" s="459"/>
      <c r="E27" s="459"/>
      <c r="F27" s="459"/>
      <c r="G27" s="343"/>
      <c r="H27" s="460"/>
      <c r="I27" s="461"/>
      <c r="J27" s="460"/>
      <c r="K27" s="461"/>
      <c r="L27" s="460"/>
      <c r="M27" s="461"/>
      <c r="N27" s="460"/>
      <c r="O27" s="461"/>
      <c r="P27" s="380">
        <f t="shared" si="1"/>
        <v>0</v>
      </c>
      <c r="Q27" s="378">
        <f t="shared" si="2"/>
        <v>0</v>
      </c>
      <c r="R27" s="343"/>
      <c r="S27" s="343"/>
      <c r="T27" s="343"/>
      <c r="U27" s="343"/>
    </row>
    <row r="28" spans="1:21" ht="15.75" x14ac:dyDescent="0.25">
      <c r="A28" s="613"/>
      <c r="B28" s="607"/>
      <c r="C28" s="459"/>
      <c r="D28" s="459"/>
      <c r="E28" s="459"/>
      <c r="F28" s="459"/>
      <c r="G28" s="343"/>
      <c r="H28" s="460"/>
      <c r="I28" s="461"/>
      <c r="J28" s="460"/>
      <c r="K28" s="461"/>
      <c r="L28" s="460"/>
      <c r="M28" s="461"/>
      <c r="N28" s="460"/>
      <c r="O28" s="461"/>
      <c r="P28" s="380">
        <f t="shared" si="1"/>
        <v>0</v>
      </c>
      <c r="Q28" s="378">
        <f t="shared" si="2"/>
        <v>0</v>
      </c>
      <c r="R28" s="343"/>
      <c r="S28" s="343"/>
      <c r="T28" s="343"/>
      <c r="U28" s="343"/>
    </row>
    <row r="29" spans="1:21" ht="15.75" x14ac:dyDescent="0.25">
      <c r="A29" s="613"/>
      <c r="B29" s="608"/>
      <c r="C29" s="459"/>
      <c r="D29" s="459"/>
      <c r="E29" s="459"/>
      <c r="F29" s="459"/>
      <c r="G29" s="343"/>
      <c r="H29" s="460"/>
      <c r="I29" s="461"/>
      <c r="J29" s="460"/>
      <c r="K29" s="461"/>
      <c r="L29" s="460"/>
      <c r="M29" s="461"/>
      <c r="N29" s="460"/>
      <c r="O29" s="461"/>
      <c r="P29" s="380">
        <f t="shared" si="1"/>
        <v>0</v>
      </c>
      <c r="Q29" s="378">
        <f t="shared" si="2"/>
        <v>0</v>
      </c>
      <c r="R29" s="343"/>
      <c r="S29" s="343"/>
      <c r="T29" s="343"/>
      <c r="U29" s="343"/>
    </row>
    <row r="30" spans="1:21" ht="15.75" x14ac:dyDescent="0.25">
      <c r="A30" s="613"/>
      <c r="B30" s="665" t="s">
        <v>1782</v>
      </c>
      <c r="C30" s="459"/>
      <c r="D30" s="459"/>
      <c r="E30" s="459"/>
      <c r="F30" s="459"/>
      <c r="G30" s="343"/>
      <c r="H30" s="460"/>
      <c r="I30" s="461"/>
      <c r="J30" s="460"/>
      <c r="K30" s="461"/>
      <c r="L30" s="460"/>
      <c r="M30" s="461"/>
      <c r="N30" s="460"/>
      <c r="O30" s="461"/>
      <c r="P30" s="380">
        <f t="shared" si="1"/>
        <v>0</v>
      </c>
      <c r="Q30" s="378">
        <f t="shared" si="2"/>
        <v>0</v>
      </c>
      <c r="R30" s="343"/>
      <c r="S30" s="343"/>
      <c r="T30" s="343"/>
      <c r="U30" s="343"/>
    </row>
    <row r="31" spans="1:21" ht="15.75" x14ac:dyDescent="0.25">
      <c r="A31" s="613"/>
      <c r="B31" s="665"/>
      <c r="C31" s="459"/>
      <c r="D31" s="459"/>
      <c r="E31" s="459"/>
      <c r="F31" s="459"/>
      <c r="G31" s="343"/>
      <c r="H31" s="460"/>
      <c r="I31" s="461"/>
      <c r="J31" s="460"/>
      <c r="K31" s="461"/>
      <c r="L31" s="460"/>
      <c r="M31" s="461"/>
      <c r="N31" s="460"/>
      <c r="O31" s="461"/>
      <c r="P31" s="380">
        <f t="shared" si="1"/>
        <v>0</v>
      </c>
      <c r="Q31" s="378">
        <f t="shared" si="2"/>
        <v>0</v>
      </c>
      <c r="R31" s="343"/>
      <c r="S31" s="343"/>
      <c r="T31" s="343"/>
      <c r="U31" s="343"/>
    </row>
    <row r="32" spans="1:21" ht="15.75" x14ac:dyDescent="0.25">
      <c r="A32" s="613"/>
      <c r="B32" s="665"/>
      <c r="C32" s="459"/>
      <c r="D32" s="459"/>
      <c r="E32" s="459"/>
      <c r="F32" s="459"/>
      <c r="G32" s="343"/>
      <c r="H32" s="460"/>
      <c r="I32" s="461"/>
      <c r="J32" s="460"/>
      <c r="K32" s="461"/>
      <c r="L32" s="460"/>
      <c r="M32" s="461"/>
      <c r="N32" s="460"/>
      <c r="O32" s="461"/>
      <c r="P32" s="380">
        <f t="shared" si="1"/>
        <v>0</v>
      </c>
      <c r="Q32" s="378">
        <f t="shared" si="2"/>
        <v>0</v>
      </c>
      <c r="R32" s="343"/>
      <c r="S32" s="343"/>
      <c r="T32" s="343"/>
      <c r="U32" s="343"/>
    </row>
    <row r="33" spans="1:21" ht="15.75" x14ac:dyDescent="0.25">
      <c r="A33" s="613"/>
      <c r="B33" s="665"/>
      <c r="C33" s="459"/>
      <c r="D33" s="459"/>
      <c r="E33" s="459"/>
      <c r="F33" s="459"/>
      <c r="G33" s="343"/>
      <c r="H33" s="460"/>
      <c r="I33" s="461"/>
      <c r="J33" s="460"/>
      <c r="K33" s="461"/>
      <c r="L33" s="460"/>
      <c r="M33" s="461"/>
      <c r="N33" s="460"/>
      <c r="O33" s="461"/>
      <c r="P33" s="380">
        <f t="shared" si="1"/>
        <v>0</v>
      </c>
      <c r="Q33" s="378">
        <f t="shared" si="2"/>
        <v>0</v>
      </c>
      <c r="R33" s="343"/>
      <c r="S33" s="343"/>
      <c r="T33" s="343"/>
      <c r="U33" s="343"/>
    </row>
    <row r="34" spans="1:21" ht="15.75" x14ac:dyDescent="0.25">
      <c r="A34" s="613"/>
      <c r="B34" s="665" t="s">
        <v>1783</v>
      </c>
      <c r="C34" s="459"/>
      <c r="D34" s="459"/>
      <c r="E34" s="459"/>
      <c r="F34" s="459"/>
      <c r="G34" s="343"/>
      <c r="H34" s="460"/>
      <c r="I34" s="461"/>
      <c r="J34" s="460"/>
      <c r="K34" s="461"/>
      <c r="L34" s="460"/>
      <c r="M34" s="461"/>
      <c r="N34" s="460"/>
      <c r="O34" s="461"/>
      <c r="P34" s="380">
        <f t="shared" si="1"/>
        <v>0</v>
      </c>
      <c r="Q34" s="378">
        <f t="shared" si="2"/>
        <v>0</v>
      </c>
      <c r="R34" s="343"/>
      <c r="S34" s="343"/>
      <c r="T34" s="343"/>
      <c r="U34" s="343"/>
    </row>
    <row r="35" spans="1:21" ht="15.75" x14ac:dyDescent="0.25">
      <c r="A35" s="613"/>
      <c r="B35" s="665"/>
      <c r="C35" s="459"/>
      <c r="D35" s="459"/>
      <c r="E35" s="459"/>
      <c r="F35" s="459"/>
      <c r="G35" s="343"/>
      <c r="H35" s="460"/>
      <c r="I35" s="461"/>
      <c r="J35" s="460"/>
      <c r="K35" s="461"/>
      <c r="L35" s="460"/>
      <c r="M35" s="461"/>
      <c r="N35" s="460"/>
      <c r="O35" s="461"/>
      <c r="P35" s="380">
        <f t="shared" si="1"/>
        <v>0</v>
      </c>
      <c r="Q35" s="378">
        <f t="shared" si="2"/>
        <v>0</v>
      </c>
      <c r="R35" s="343"/>
      <c r="S35" s="343"/>
      <c r="T35" s="343"/>
      <c r="U35" s="343"/>
    </row>
    <row r="36" spans="1:21" ht="15.75" x14ac:dyDescent="0.25">
      <c r="A36" s="613"/>
      <c r="B36" s="665"/>
      <c r="C36" s="459"/>
      <c r="D36" s="459"/>
      <c r="E36" s="459"/>
      <c r="F36" s="459"/>
      <c r="G36" s="343"/>
      <c r="H36" s="460"/>
      <c r="I36" s="461"/>
      <c r="J36" s="460"/>
      <c r="K36" s="461"/>
      <c r="L36" s="460"/>
      <c r="M36" s="461"/>
      <c r="N36" s="460"/>
      <c r="O36" s="461"/>
      <c r="P36" s="380">
        <f t="shared" si="1"/>
        <v>0</v>
      </c>
      <c r="Q36" s="378">
        <f t="shared" si="2"/>
        <v>0</v>
      </c>
      <c r="R36" s="343"/>
      <c r="S36" s="343"/>
      <c r="T36" s="343"/>
      <c r="U36" s="343"/>
    </row>
    <row r="37" spans="1:21" ht="15.75" x14ac:dyDescent="0.25">
      <c r="A37" s="614"/>
      <c r="B37" s="665"/>
      <c r="C37" s="459"/>
      <c r="D37" s="459"/>
      <c r="E37" s="459"/>
      <c r="F37" s="459"/>
      <c r="G37" s="343"/>
      <c r="H37" s="460"/>
      <c r="I37" s="461"/>
      <c r="J37" s="460"/>
      <c r="K37" s="461"/>
      <c r="L37" s="460"/>
      <c r="M37" s="461"/>
      <c r="N37" s="460"/>
      <c r="O37" s="461"/>
      <c r="P37" s="380">
        <f t="shared" si="1"/>
        <v>0</v>
      </c>
      <c r="Q37" s="378">
        <f t="shared" si="2"/>
        <v>0</v>
      </c>
      <c r="R37" s="343"/>
      <c r="S37" s="343"/>
      <c r="T37" s="343"/>
      <c r="U37" s="343"/>
    </row>
    <row r="38" spans="1:21" ht="15.75" customHeight="1" x14ac:dyDescent="0.25">
      <c r="A38" s="665" t="s">
        <v>1775</v>
      </c>
      <c r="B38" s="606" t="s">
        <v>1784</v>
      </c>
      <c r="C38" s="459"/>
      <c r="D38" s="459"/>
      <c r="E38" s="459"/>
      <c r="F38" s="459"/>
      <c r="G38" s="343"/>
      <c r="H38" s="460"/>
      <c r="I38" s="461"/>
      <c r="J38" s="460"/>
      <c r="K38" s="461"/>
      <c r="L38" s="460"/>
      <c r="M38" s="461"/>
      <c r="N38" s="460"/>
      <c r="O38" s="461"/>
      <c r="P38" s="380">
        <f t="shared" si="1"/>
        <v>0</v>
      </c>
      <c r="Q38" s="378">
        <f t="shared" si="2"/>
        <v>0</v>
      </c>
      <c r="R38" s="343"/>
      <c r="S38" s="343"/>
      <c r="T38" s="343"/>
      <c r="U38" s="343"/>
    </row>
    <row r="39" spans="1:21" ht="15.75" x14ac:dyDescent="0.25">
      <c r="A39" s="665"/>
      <c r="B39" s="607"/>
      <c r="C39" s="459"/>
      <c r="D39" s="459"/>
      <c r="E39" s="459"/>
      <c r="F39" s="459"/>
      <c r="G39" s="343"/>
      <c r="H39" s="460"/>
      <c r="I39" s="461"/>
      <c r="J39" s="460"/>
      <c r="K39" s="461"/>
      <c r="L39" s="460"/>
      <c r="M39" s="461"/>
      <c r="N39" s="460"/>
      <c r="O39" s="461"/>
      <c r="P39" s="380">
        <f t="shared" si="1"/>
        <v>0</v>
      </c>
      <c r="Q39" s="378">
        <f t="shared" si="2"/>
        <v>0</v>
      </c>
      <c r="R39" s="343"/>
      <c r="S39" s="343"/>
      <c r="T39" s="343"/>
      <c r="U39" s="343"/>
    </row>
    <row r="40" spans="1:21" ht="15.75" x14ac:dyDescent="0.25">
      <c r="A40" s="665"/>
      <c r="B40" s="607"/>
      <c r="C40" s="459"/>
      <c r="D40" s="459"/>
      <c r="E40" s="459"/>
      <c r="F40" s="459"/>
      <c r="G40" s="343"/>
      <c r="H40" s="460"/>
      <c r="I40" s="461"/>
      <c r="J40" s="460"/>
      <c r="K40" s="461"/>
      <c r="L40" s="460"/>
      <c r="M40" s="461"/>
      <c r="N40" s="460"/>
      <c r="O40" s="461"/>
      <c r="P40" s="380">
        <f t="shared" si="1"/>
        <v>0</v>
      </c>
      <c r="Q40" s="378">
        <f t="shared" si="2"/>
        <v>0</v>
      </c>
      <c r="R40" s="343"/>
      <c r="S40" s="343"/>
      <c r="T40" s="343"/>
      <c r="U40" s="343"/>
    </row>
    <row r="41" spans="1:21" ht="15.75" x14ac:dyDescent="0.25">
      <c r="A41" s="665"/>
      <c r="B41" s="608"/>
      <c r="C41" s="459"/>
      <c r="D41" s="459"/>
      <c r="E41" s="459"/>
      <c r="F41" s="459"/>
      <c r="G41" s="343"/>
      <c r="H41" s="460"/>
      <c r="I41" s="461"/>
      <c r="J41" s="460"/>
      <c r="K41" s="461"/>
      <c r="L41" s="460"/>
      <c r="M41" s="461"/>
      <c r="N41" s="460"/>
      <c r="O41" s="461"/>
      <c r="P41" s="380">
        <f t="shared" si="1"/>
        <v>0</v>
      </c>
      <c r="Q41" s="378">
        <f t="shared" si="2"/>
        <v>0</v>
      </c>
      <c r="R41" s="343"/>
      <c r="S41" s="343"/>
      <c r="T41" s="343"/>
      <c r="U41" s="343"/>
    </row>
    <row r="42" spans="1:21" ht="15.75" x14ac:dyDescent="0.25">
      <c r="A42" s="665"/>
      <c r="B42" s="606" t="s">
        <v>1785</v>
      </c>
      <c r="C42" s="459"/>
      <c r="D42" s="459"/>
      <c r="E42" s="459"/>
      <c r="F42" s="459"/>
      <c r="G42" s="343"/>
      <c r="H42" s="460"/>
      <c r="I42" s="461"/>
      <c r="J42" s="460"/>
      <c r="K42" s="461"/>
      <c r="L42" s="460"/>
      <c r="M42" s="461"/>
      <c r="N42" s="460"/>
      <c r="O42" s="461"/>
      <c r="P42" s="380">
        <f t="shared" si="1"/>
        <v>0</v>
      </c>
      <c r="Q42" s="378">
        <f t="shared" si="2"/>
        <v>0</v>
      </c>
      <c r="R42" s="343"/>
      <c r="S42" s="343"/>
      <c r="T42" s="343"/>
      <c r="U42" s="343"/>
    </row>
    <row r="43" spans="1:21" ht="15.75" x14ac:dyDescent="0.25">
      <c r="A43" s="665"/>
      <c r="B43" s="607"/>
      <c r="C43" s="459"/>
      <c r="D43" s="459"/>
      <c r="E43" s="459"/>
      <c r="F43" s="459"/>
      <c r="G43" s="343"/>
      <c r="H43" s="460"/>
      <c r="I43" s="461"/>
      <c r="J43" s="460"/>
      <c r="K43" s="461"/>
      <c r="L43" s="460"/>
      <c r="M43" s="461"/>
      <c r="N43" s="460"/>
      <c r="O43" s="461"/>
      <c r="P43" s="380">
        <f t="shared" si="1"/>
        <v>0</v>
      </c>
      <c r="Q43" s="378">
        <f t="shared" si="2"/>
        <v>0</v>
      </c>
      <c r="R43" s="343"/>
      <c r="S43" s="343"/>
      <c r="T43" s="343"/>
      <c r="U43" s="343"/>
    </row>
    <row r="44" spans="1:21" ht="15.75" x14ac:dyDescent="0.25">
      <c r="A44" s="665"/>
      <c r="B44" s="607"/>
      <c r="C44" s="459"/>
      <c r="D44" s="459"/>
      <c r="E44" s="459"/>
      <c r="F44" s="459"/>
      <c r="G44" s="343"/>
      <c r="H44" s="460"/>
      <c r="I44" s="461"/>
      <c r="J44" s="460"/>
      <c r="K44" s="461"/>
      <c r="L44" s="460"/>
      <c r="M44" s="461"/>
      <c r="N44" s="460"/>
      <c r="O44" s="461"/>
      <c r="P44" s="380">
        <f t="shared" si="1"/>
        <v>0</v>
      </c>
      <c r="Q44" s="378">
        <f t="shared" si="2"/>
        <v>0</v>
      </c>
      <c r="R44" s="343"/>
      <c r="S44" s="343"/>
      <c r="T44" s="343"/>
      <c r="U44" s="343"/>
    </row>
    <row r="45" spans="1:21" ht="15.75" x14ac:dyDescent="0.25">
      <c r="A45" s="665"/>
      <c r="B45" s="608"/>
      <c r="C45" s="459"/>
      <c r="D45" s="459"/>
      <c r="E45" s="459"/>
      <c r="F45" s="459"/>
      <c r="G45" s="343"/>
      <c r="H45" s="460"/>
      <c r="I45" s="461"/>
      <c r="J45" s="460"/>
      <c r="K45" s="461"/>
      <c r="L45" s="460"/>
      <c r="M45" s="461"/>
      <c r="N45" s="460"/>
      <c r="O45" s="461"/>
      <c r="P45" s="380">
        <f t="shared" si="1"/>
        <v>0</v>
      </c>
      <c r="Q45" s="378">
        <f t="shared" si="2"/>
        <v>0</v>
      </c>
      <c r="R45" s="343"/>
      <c r="S45" s="343"/>
      <c r="T45" s="343"/>
      <c r="U45" s="343"/>
    </row>
    <row r="46" spans="1:21" ht="15.75" x14ac:dyDescent="0.25">
      <c r="A46" s="606" t="s">
        <v>1776</v>
      </c>
      <c r="B46" s="665" t="s">
        <v>1786</v>
      </c>
      <c r="C46" s="459"/>
      <c r="D46" s="459"/>
      <c r="E46" s="459"/>
      <c r="F46" s="459"/>
      <c r="G46" s="343"/>
      <c r="H46" s="460"/>
      <c r="I46" s="461"/>
      <c r="J46" s="460"/>
      <c r="K46" s="461"/>
      <c r="L46" s="460"/>
      <c r="M46" s="461"/>
      <c r="N46" s="460"/>
      <c r="O46" s="461"/>
      <c r="P46" s="380">
        <f t="shared" si="1"/>
        <v>0</v>
      </c>
      <c r="Q46" s="378">
        <f t="shared" si="2"/>
        <v>0</v>
      </c>
      <c r="R46" s="343"/>
      <c r="S46" s="343"/>
      <c r="T46" s="343"/>
      <c r="U46" s="343"/>
    </row>
    <row r="47" spans="1:21" ht="15.75" x14ac:dyDescent="0.25">
      <c r="A47" s="607"/>
      <c r="B47" s="665"/>
      <c r="C47" s="459"/>
      <c r="D47" s="459"/>
      <c r="E47" s="459"/>
      <c r="F47" s="459"/>
      <c r="G47" s="343"/>
      <c r="H47" s="460"/>
      <c r="I47" s="461"/>
      <c r="J47" s="460"/>
      <c r="K47" s="461"/>
      <c r="L47" s="460"/>
      <c r="M47" s="461"/>
      <c r="N47" s="460"/>
      <c r="O47" s="461"/>
      <c r="P47" s="380">
        <f t="shared" si="1"/>
        <v>0</v>
      </c>
      <c r="Q47" s="378">
        <f t="shared" si="2"/>
        <v>0</v>
      </c>
      <c r="R47" s="343"/>
      <c r="S47" s="343"/>
      <c r="T47" s="343"/>
      <c r="U47" s="343"/>
    </row>
    <row r="48" spans="1:21" ht="15.75" x14ac:dyDescent="0.25">
      <c r="A48" s="607"/>
      <c r="B48" s="665"/>
      <c r="C48" s="459"/>
      <c r="D48" s="459"/>
      <c r="E48" s="459"/>
      <c r="F48" s="459"/>
      <c r="G48" s="343"/>
      <c r="H48" s="460"/>
      <c r="I48" s="461"/>
      <c r="J48" s="460"/>
      <c r="K48" s="461"/>
      <c r="L48" s="460"/>
      <c r="M48" s="461"/>
      <c r="N48" s="460"/>
      <c r="O48" s="461"/>
      <c r="P48" s="380">
        <f t="shared" si="1"/>
        <v>0</v>
      </c>
      <c r="Q48" s="378">
        <f t="shared" si="2"/>
        <v>0</v>
      </c>
      <c r="R48" s="343"/>
      <c r="S48" s="343"/>
      <c r="T48" s="343"/>
      <c r="U48" s="343"/>
    </row>
    <row r="49" spans="1:21" ht="15.75" x14ac:dyDescent="0.25">
      <c r="A49" s="607"/>
      <c r="B49" s="665"/>
      <c r="C49" s="459"/>
      <c r="D49" s="459"/>
      <c r="E49" s="459"/>
      <c r="F49" s="459"/>
      <c r="G49" s="343"/>
      <c r="H49" s="460"/>
      <c r="I49" s="461"/>
      <c r="J49" s="460"/>
      <c r="K49" s="461"/>
      <c r="L49" s="460"/>
      <c r="M49" s="461"/>
      <c r="N49" s="460"/>
      <c r="O49" s="461"/>
      <c r="P49" s="380">
        <f t="shared" si="1"/>
        <v>0</v>
      </c>
      <c r="Q49" s="378">
        <f t="shared" si="2"/>
        <v>0</v>
      </c>
      <c r="R49" s="343"/>
      <c r="S49" s="343"/>
      <c r="T49" s="343"/>
      <c r="U49" s="343"/>
    </row>
    <row r="50" spans="1:21" ht="15.75" x14ac:dyDescent="0.25">
      <c r="A50" s="607"/>
      <c r="B50" s="665" t="s">
        <v>1787</v>
      </c>
      <c r="C50" s="459"/>
      <c r="D50" s="459"/>
      <c r="E50" s="459"/>
      <c r="F50" s="459"/>
      <c r="G50" s="343"/>
      <c r="H50" s="460"/>
      <c r="I50" s="461"/>
      <c r="J50" s="460"/>
      <c r="K50" s="461"/>
      <c r="L50" s="460"/>
      <c r="M50" s="461"/>
      <c r="N50" s="460"/>
      <c r="O50" s="461"/>
      <c r="P50" s="380">
        <f t="shared" si="1"/>
        <v>0</v>
      </c>
      <c r="Q50" s="378">
        <f t="shared" si="2"/>
        <v>0</v>
      </c>
      <c r="R50" s="343"/>
      <c r="S50" s="343"/>
      <c r="T50" s="343"/>
      <c r="U50" s="343"/>
    </row>
    <row r="51" spans="1:21" ht="15.75" x14ac:dyDescent="0.25">
      <c r="A51" s="607"/>
      <c r="B51" s="665"/>
      <c r="C51" s="459"/>
      <c r="D51" s="459"/>
      <c r="E51" s="459"/>
      <c r="F51" s="459"/>
      <c r="G51" s="343"/>
      <c r="H51" s="460"/>
      <c r="I51" s="461"/>
      <c r="J51" s="460"/>
      <c r="K51" s="461"/>
      <c r="L51" s="460"/>
      <c r="M51" s="461"/>
      <c r="N51" s="460"/>
      <c r="O51" s="461"/>
      <c r="P51" s="380">
        <f t="shared" si="1"/>
        <v>0</v>
      </c>
      <c r="Q51" s="378">
        <f t="shared" si="2"/>
        <v>0</v>
      </c>
      <c r="R51" s="343"/>
      <c r="S51" s="343"/>
      <c r="T51" s="343"/>
      <c r="U51" s="343"/>
    </row>
    <row r="52" spans="1:21" ht="15.75" x14ac:dyDescent="0.25">
      <c r="A52" s="607"/>
      <c r="B52" s="665"/>
      <c r="C52" s="459"/>
      <c r="D52" s="459"/>
      <c r="E52" s="459"/>
      <c r="F52" s="459"/>
      <c r="G52" s="343"/>
      <c r="H52" s="460"/>
      <c r="I52" s="461"/>
      <c r="J52" s="460"/>
      <c r="K52" s="461"/>
      <c r="L52" s="460"/>
      <c r="M52" s="461"/>
      <c r="N52" s="460"/>
      <c r="O52" s="461"/>
      <c r="P52" s="380">
        <f t="shared" si="1"/>
        <v>0</v>
      </c>
      <c r="Q52" s="378">
        <f t="shared" si="2"/>
        <v>0</v>
      </c>
      <c r="R52" s="343"/>
      <c r="S52" s="343"/>
      <c r="T52" s="343"/>
      <c r="U52" s="343"/>
    </row>
    <row r="53" spans="1:21" ht="15.75" x14ac:dyDescent="0.25">
      <c r="A53" s="607"/>
      <c r="B53" s="665"/>
      <c r="C53" s="459"/>
      <c r="D53" s="459"/>
      <c r="E53" s="459"/>
      <c r="F53" s="459"/>
      <c r="G53" s="343"/>
      <c r="H53" s="460"/>
      <c r="I53" s="461"/>
      <c r="J53" s="460"/>
      <c r="K53" s="461"/>
      <c r="L53" s="460"/>
      <c r="M53" s="461"/>
      <c r="N53" s="460"/>
      <c r="O53" s="461"/>
      <c r="P53" s="380">
        <f t="shared" si="1"/>
        <v>0</v>
      </c>
      <c r="Q53" s="378">
        <f t="shared" si="2"/>
        <v>0</v>
      </c>
      <c r="R53" s="343"/>
      <c r="S53" s="343"/>
      <c r="T53" s="343"/>
      <c r="U53" s="343"/>
    </row>
    <row r="54" spans="1:21" ht="15.75" x14ac:dyDescent="0.25">
      <c r="A54" s="607"/>
      <c r="B54" s="606" t="s">
        <v>1788</v>
      </c>
      <c r="C54" s="459"/>
      <c r="D54" s="459"/>
      <c r="E54" s="459"/>
      <c r="F54" s="459"/>
      <c r="G54" s="343"/>
      <c r="H54" s="460"/>
      <c r="I54" s="461"/>
      <c r="J54" s="460"/>
      <c r="K54" s="461"/>
      <c r="L54" s="460"/>
      <c r="M54" s="461"/>
      <c r="N54" s="460"/>
      <c r="O54" s="461"/>
      <c r="P54" s="380">
        <f t="shared" si="1"/>
        <v>0</v>
      </c>
      <c r="Q54" s="378">
        <f t="shared" si="2"/>
        <v>0</v>
      </c>
      <c r="R54" s="343"/>
      <c r="S54" s="343"/>
      <c r="T54" s="343"/>
      <c r="U54" s="343"/>
    </row>
    <row r="55" spans="1:21" ht="15.75" x14ac:dyDescent="0.25">
      <c r="A55" s="607"/>
      <c r="B55" s="607"/>
      <c r="C55" s="459"/>
      <c r="D55" s="459"/>
      <c r="E55" s="459"/>
      <c r="F55" s="459"/>
      <c r="G55" s="343"/>
      <c r="H55" s="460"/>
      <c r="I55" s="461"/>
      <c r="J55" s="460"/>
      <c r="K55" s="461"/>
      <c r="L55" s="460"/>
      <c r="M55" s="461"/>
      <c r="N55" s="460"/>
      <c r="O55" s="461"/>
      <c r="P55" s="380">
        <f t="shared" si="1"/>
        <v>0</v>
      </c>
      <c r="Q55" s="378">
        <f t="shared" si="2"/>
        <v>0</v>
      </c>
      <c r="R55" s="343"/>
      <c r="S55" s="343"/>
      <c r="T55" s="343"/>
      <c r="U55" s="343"/>
    </row>
    <row r="56" spans="1:21" ht="15.75" x14ac:dyDescent="0.25">
      <c r="A56" s="607"/>
      <c r="B56" s="607"/>
      <c r="C56" s="459"/>
      <c r="D56" s="459"/>
      <c r="E56" s="459"/>
      <c r="F56" s="459"/>
      <c r="G56" s="343"/>
      <c r="H56" s="460"/>
      <c r="I56" s="461"/>
      <c r="J56" s="460"/>
      <c r="K56" s="461"/>
      <c r="L56" s="460"/>
      <c r="M56" s="461"/>
      <c r="N56" s="460"/>
      <c r="O56" s="461"/>
      <c r="P56" s="380">
        <f t="shared" si="1"/>
        <v>0</v>
      </c>
      <c r="Q56" s="378">
        <f t="shared" si="2"/>
        <v>0</v>
      </c>
      <c r="R56" s="343"/>
      <c r="S56" s="343"/>
      <c r="T56" s="343"/>
      <c r="U56" s="343"/>
    </row>
    <row r="57" spans="1:21" ht="15.75" x14ac:dyDescent="0.25">
      <c r="A57" s="608"/>
      <c r="B57" s="608"/>
      <c r="C57" s="459"/>
      <c r="D57" s="459"/>
      <c r="E57" s="459"/>
      <c r="F57" s="459"/>
      <c r="G57" s="343"/>
      <c r="H57" s="460"/>
      <c r="I57" s="461"/>
      <c r="J57" s="460"/>
      <c r="K57" s="461"/>
      <c r="L57" s="460"/>
      <c r="M57" s="461"/>
      <c r="N57" s="460"/>
      <c r="O57" s="461"/>
      <c r="P57" s="380">
        <f t="shared" si="1"/>
        <v>0</v>
      </c>
      <c r="Q57" s="378">
        <f t="shared" si="2"/>
        <v>0</v>
      </c>
      <c r="R57" s="343"/>
      <c r="S57" s="343"/>
      <c r="T57" s="343"/>
      <c r="U57" s="343"/>
    </row>
    <row r="58" spans="1:21" ht="15.75" x14ac:dyDescent="0.25">
      <c r="A58" s="606" t="s">
        <v>1777</v>
      </c>
      <c r="B58" s="606" t="s">
        <v>1789</v>
      </c>
      <c r="C58" s="459"/>
      <c r="D58" s="459"/>
      <c r="E58" s="459"/>
      <c r="F58" s="459"/>
      <c r="G58" s="343"/>
      <c r="H58" s="460"/>
      <c r="I58" s="461"/>
      <c r="J58" s="460"/>
      <c r="K58" s="461"/>
      <c r="L58" s="460"/>
      <c r="M58" s="461"/>
      <c r="N58" s="460"/>
      <c r="O58" s="461"/>
      <c r="P58" s="380">
        <f t="shared" si="1"/>
        <v>0</v>
      </c>
      <c r="Q58" s="378">
        <f t="shared" si="2"/>
        <v>0</v>
      </c>
      <c r="R58" s="343"/>
      <c r="S58" s="343"/>
      <c r="T58" s="343"/>
      <c r="U58" s="343"/>
    </row>
    <row r="59" spans="1:21" ht="15.75" x14ac:dyDescent="0.25">
      <c r="A59" s="607"/>
      <c r="B59" s="607"/>
      <c r="C59" s="459"/>
      <c r="D59" s="459"/>
      <c r="E59" s="459"/>
      <c r="F59" s="459"/>
      <c r="G59" s="343"/>
      <c r="H59" s="460"/>
      <c r="I59" s="461"/>
      <c r="J59" s="460"/>
      <c r="K59" s="461"/>
      <c r="L59" s="460"/>
      <c r="M59" s="461"/>
      <c r="N59" s="460"/>
      <c r="O59" s="461"/>
      <c r="P59" s="380">
        <f t="shared" si="1"/>
        <v>0</v>
      </c>
      <c r="Q59" s="378">
        <f t="shared" si="2"/>
        <v>0</v>
      </c>
      <c r="R59" s="343"/>
      <c r="S59" s="343"/>
      <c r="T59" s="343"/>
      <c r="U59" s="343"/>
    </row>
    <row r="60" spans="1:21" ht="15.75" x14ac:dyDescent="0.25">
      <c r="A60" s="607"/>
      <c r="B60" s="607"/>
      <c r="C60" s="459"/>
      <c r="D60" s="459"/>
      <c r="E60" s="459"/>
      <c r="F60" s="459"/>
      <c r="G60" s="343"/>
      <c r="H60" s="460"/>
      <c r="I60" s="461"/>
      <c r="J60" s="460"/>
      <c r="K60" s="461"/>
      <c r="L60" s="460"/>
      <c r="M60" s="461"/>
      <c r="N60" s="460"/>
      <c r="O60" s="461"/>
      <c r="P60" s="380">
        <f t="shared" si="1"/>
        <v>0</v>
      </c>
      <c r="Q60" s="378">
        <f t="shared" si="2"/>
        <v>0</v>
      </c>
      <c r="R60" s="343"/>
      <c r="S60" s="343"/>
      <c r="T60" s="343"/>
      <c r="U60" s="343"/>
    </row>
    <row r="61" spans="1:21" ht="15.75" x14ac:dyDescent="0.25">
      <c r="A61" s="607"/>
      <c r="B61" s="608"/>
      <c r="C61" s="459"/>
      <c r="D61" s="459"/>
      <c r="E61" s="459"/>
      <c r="F61" s="459"/>
      <c r="G61" s="343"/>
      <c r="H61" s="460"/>
      <c r="I61" s="461"/>
      <c r="J61" s="460"/>
      <c r="K61" s="461"/>
      <c r="L61" s="460"/>
      <c r="M61" s="461"/>
      <c r="N61" s="460"/>
      <c r="O61" s="461"/>
      <c r="P61" s="380">
        <f t="shared" si="1"/>
        <v>0</v>
      </c>
      <c r="Q61" s="378">
        <f t="shared" si="2"/>
        <v>0</v>
      </c>
      <c r="R61" s="343"/>
      <c r="S61" s="343"/>
      <c r="T61" s="343"/>
      <c r="U61" s="343"/>
    </row>
    <row r="62" spans="1:21" ht="15.75" x14ac:dyDescent="0.25">
      <c r="A62" s="607"/>
      <c r="B62" s="606" t="s">
        <v>1790</v>
      </c>
      <c r="C62" s="459"/>
      <c r="D62" s="459"/>
      <c r="E62" s="459"/>
      <c r="F62" s="459"/>
      <c r="G62" s="343"/>
      <c r="H62" s="460"/>
      <c r="I62" s="461"/>
      <c r="J62" s="460"/>
      <c r="K62" s="461"/>
      <c r="L62" s="460"/>
      <c r="M62" s="461"/>
      <c r="N62" s="460"/>
      <c r="O62" s="461"/>
      <c r="P62" s="380">
        <f t="shared" si="1"/>
        <v>0</v>
      </c>
      <c r="Q62" s="378">
        <f t="shared" si="2"/>
        <v>0</v>
      </c>
      <c r="R62" s="343"/>
      <c r="S62" s="343"/>
      <c r="T62" s="343"/>
      <c r="U62" s="343"/>
    </row>
    <row r="63" spans="1:21" ht="15.75" x14ac:dyDescent="0.25">
      <c r="A63" s="607"/>
      <c r="B63" s="607"/>
      <c r="C63" s="459"/>
      <c r="D63" s="459"/>
      <c r="E63" s="459"/>
      <c r="F63" s="459"/>
      <c r="G63" s="343"/>
      <c r="H63" s="460"/>
      <c r="I63" s="461"/>
      <c r="J63" s="460"/>
      <c r="K63" s="461"/>
      <c r="L63" s="460"/>
      <c r="M63" s="461"/>
      <c r="N63" s="460"/>
      <c r="O63" s="461"/>
      <c r="P63" s="380">
        <f t="shared" si="1"/>
        <v>0</v>
      </c>
      <c r="Q63" s="378">
        <f t="shared" si="2"/>
        <v>0</v>
      </c>
      <c r="R63" s="343"/>
      <c r="S63" s="343"/>
      <c r="T63" s="343"/>
      <c r="U63" s="343"/>
    </row>
    <row r="64" spans="1:21" ht="15.75" x14ac:dyDescent="0.25">
      <c r="A64" s="607"/>
      <c r="B64" s="607"/>
      <c r="C64" s="459"/>
      <c r="D64" s="459"/>
      <c r="E64" s="459"/>
      <c r="F64" s="459"/>
      <c r="G64" s="343"/>
      <c r="H64" s="460"/>
      <c r="I64" s="461"/>
      <c r="J64" s="460"/>
      <c r="K64" s="461"/>
      <c r="L64" s="460"/>
      <c r="M64" s="461"/>
      <c r="N64" s="460"/>
      <c r="O64" s="461"/>
      <c r="P64" s="380">
        <f t="shared" si="1"/>
        <v>0</v>
      </c>
      <c r="Q64" s="378">
        <f t="shared" si="2"/>
        <v>0</v>
      </c>
      <c r="R64" s="343"/>
      <c r="S64" s="343"/>
      <c r="T64" s="343"/>
      <c r="U64" s="343"/>
    </row>
    <row r="65" spans="1:21" ht="15.75" x14ac:dyDescent="0.25">
      <c r="A65" s="607"/>
      <c r="B65" s="608"/>
      <c r="C65" s="459"/>
      <c r="D65" s="459"/>
      <c r="E65" s="459"/>
      <c r="F65" s="459"/>
      <c r="G65" s="343"/>
      <c r="H65" s="460"/>
      <c r="I65" s="461"/>
      <c r="J65" s="460"/>
      <c r="K65" s="461"/>
      <c r="L65" s="460"/>
      <c r="M65" s="461"/>
      <c r="N65" s="460"/>
      <c r="O65" s="461"/>
      <c r="P65" s="380">
        <f t="shared" si="1"/>
        <v>0</v>
      </c>
      <c r="Q65" s="378">
        <f t="shared" si="2"/>
        <v>0</v>
      </c>
      <c r="R65" s="343"/>
      <c r="S65" s="343"/>
      <c r="T65" s="343"/>
      <c r="U65" s="343"/>
    </row>
    <row r="66" spans="1:21" ht="15.75" x14ac:dyDescent="0.25">
      <c r="A66" s="607"/>
      <c r="B66" s="606" t="s">
        <v>1791</v>
      </c>
      <c r="C66" s="459"/>
      <c r="D66" s="459"/>
      <c r="E66" s="459"/>
      <c r="F66" s="459"/>
      <c r="G66" s="343"/>
      <c r="H66" s="460"/>
      <c r="I66" s="461"/>
      <c r="J66" s="460"/>
      <c r="K66" s="461"/>
      <c r="L66" s="460"/>
      <c r="M66" s="461"/>
      <c r="N66" s="460"/>
      <c r="O66" s="461"/>
      <c r="P66" s="380">
        <f t="shared" si="1"/>
        <v>0</v>
      </c>
      <c r="Q66" s="378">
        <f t="shared" si="2"/>
        <v>0</v>
      </c>
      <c r="R66" s="343"/>
      <c r="S66" s="343"/>
      <c r="T66" s="343"/>
      <c r="U66" s="343"/>
    </row>
    <row r="67" spans="1:21" ht="15.75" x14ac:dyDescent="0.25">
      <c r="A67" s="607"/>
      <c r="B67" s="607"/>
      <c r="C67" s="459"/>
      <c r="D67" s="459"/>
      <c r="E67" s="459"/>
      <c r="F67" s="459"/>
      <c r="G67" s="343"/>
      <c r="H67" s="460"/>
      <c r="I67" s="461"/>
      <c r="J67" s="460"/>
      <c r="K67" s="461"/>
      <c r="L67" s="460"/>
      <c r="M67" s="461"/>
      <c r="N67" s="460"/>
      <c r="O67" s="461"/>
      <c r="P67" s="380">
        <f t="shared" si="1"/>
        <v>0</v>
      </c>
      <c r="Q67" s="378">
        <f t="shared" si="2"/>
        <v>0</v>
      </c>
      <c r="R67" s="343"/>
      <c r="S67" s="343"/>
      <c r="T67" s="343"/>
      <c r="U67" s="343"/>
    </row>
    <row r="68" spans="1:21" ht="15.75" x14ac:dyDescent="0.25">
      <c r="A68" s="607"/>
      <c r="B68" s="607"/>
      <c r="C68" s="459"/>
      <c r="D68" s="459"/>
      <c r="E68" s="459"/>
      <c r="F68" s="459"/>
      <c r="G68" s="343"/>
      <c r="H68" s="460"/>
      <c r="I68" s="461"/>
      <c r="J68" s="460"/>
      <c r="K68" s="461"/>
      <c r="L68" s="460"/>
      <c r="M68" s="461"/>
      <c r="N68" s="460"/>
      <c r="O68" s="461"/>
      <c r="P68" s="380">
        <f t="shared" si="1"/>
        <v>0</v>
      </c>
      <c r="Q68" s="378">
        <f t="shared" si="2"/>
        <v>0</v>
      </c>
      <c r="R68" s="343"/>
      <c r="S68" s="343"/>
      <c r="T68" s="343"/>
      <c r="U68" s="343"/>
    </row>
    <row r="69" spans="1:21" ht="15.75" x14ac:dyDescent="0.25">
      <c r="A69" s="607"/>
      <c r="B69" s="608"/>
      <c r="C69" s="459"/>
      <c r="D69" s="459"/>
      <c r="E69" s="459"/>
      <c r="F69" s="459"/>
      <c r="G69" s="343"/>
      <c r="H69" s="460"/>
      <c r="I69" s="461"/>
      <c r="J69" s="460"/>
      <c r="K69" s="461"/>
      <c r="L69" s="460"/>
      <c r="M69" s="461"/>
      <c r="N69" s="460"/>
      <c r="O69" s="461"/>
      <c r="P69" s="380">
        <f t="shared" si="1"/>
        <v>0</v>
      </c>
      <c r="Q69" s="378">
        <f t="shared" si="2"/>
        <v>0</v>
      </c>
      <c r="R69" s="343"/>
      <c r="S69" s="343"/>
      <c r="T69" s="343"/>
      <c r="U69" s="343"/>
    </row>
    <row r="70" spans="1:21" ht="15.75" x14ac:dyDescent="0.25">
      <c r="A70" s="607"/>
      <c r="B70" s="606" t="s">
        <v>1792</v>
      </c>
      <c r="C70" s="459"/>
      <c r="D70" s="459"/>
      <c r="E70" s="459"/>
      <c r="F70" s="459"/>
      <c r="G70" s="343"/>
      <c r="H70" s="460"/>
      <c r="I70" s="461"/>
      <c r="J70" s="460"/>
      <c r="K70" s="461"/>
      <c r="L70" s="460"/>
      <c r="M70" s="461"/>
      <c r="N70" s="460"/>
      <c r="O70" s="461"/>
      <c r="P70" s="380">
        <f t="shared" si="1"/>
        <v>0</v>
      </c>
      <c r="Q70" s="378">
        <f t="shared" si="2"/>
        <v>0</v>
      </c>
      <c r="R70" s="343"/>
      <c r="S70" s="343"/>
      <c r="T70" s="343"/>
      <c r="U70" s="343"/>
    </row>
    <row r="71" spans="1:21" ht="15.75" x14ac:dyDescent="0.25">
      <c r="A71" s="607"/>
      <c r="B71" s="607"/>
      <c r="C71" s="459"/>
      <c r="D71" s="459"/>
      <c r="E71" s="459"/>
      <c r="F71" s="459"/>
      <c r="G71" s="343"/>
      <c r="H71" s="460"/>
      <c r="I71" s="461"/>
      <c r="J71" s="460"/>
      <c r="K71" s="461"/>
      <c r="L71" s="460"/>
      <c r="M71" s="461"/>
      <c r="N71" s="460"/>
      <c r="O71" s="461"/>
      <c r="P71" s="380">
        <f t="shared" si="1"/>
        <v>0</v>
      </c>
      <c r="Q71" s="378">
        <f t="shared" si="2"/>
        <v>0</v>
      </c>
      <c r="R71" s="343"/>
      <c r="S71" s="343"/>
      <c r="T71" s="343"/>
      <c r="U71" s="343"/>
    </row>
    <row r="72" spans="1:21" ht="15.75" x14ac:dyDescent="0.25">
      <c r="A72" s="607"/>
      <c r="B72" s="607"/>
      <c r="C72" s="459"/>
      <c r="D72" s="459"/>
      <c r="E72" s="459"/>
      <c r="F72" s="459"/>
      <c r="G72" s="343"/>
      <c r="H72" s="460"/>
      <c r="I72" s="461"/>
      <c r="J72" s="460"/>
      <c r="K72" s="461"/>
      <c r="L72" s="460"/>
      <c r="M72" s="461"/>
      <c r="N72" s="460"/>
      <c r="O72" s="461"/>
      <c r="P72" s="380">
        <f t="shared" si="1"/>
        <v>0</v>
      </c>
      <c r="Q72" s="378">
        <f t="shared" si="2"/>
        <v>0</v>
      </c>
      <c r="R72" s="343"/>
      <c r="S72" s="343"/>
      <c r="T72" s="343"/>
      <c r="U72" s="343"/>
    </row>
    <row r="73" spans="1:21" ht="15.75" x14ac:dyDescent="0.25">
      <c r="A73" s="608"/>
      <c r="B73" s="608"/>
      <c r="C73" s="459"/>
      <c r="D73" s="459"/>
      <c r="E73" s="459"/>
      <c r="F73" s="459"/>
      <c r="G73" s="343"/>
      <c r="H73" s="343"/>
      <c r="I73" s="461"/>
      <c r="J73" s="343"/>
      <c r="K73" s="461"/>
      <c r="L73" s="343"/>
      <c r="M73" s="461"/>
      <c r="N73" s="343"/>
      <c r="O73" s="461"/>
      <c r="P73" s="380">
        <f t="shared" ref="P73:Q73" si="3">H73+J73+L73+N73</f>
        <v>0</v>
      </c>
      <c r="Q73" s="378">
        <f t="shared" si="3"/>
        <v>0</v>
      </c>
      <c r="R73" s="462"/>
      <c r="S73" s="343"/>
      <c r="T73" s="343"/>
      <c r="U73" s="343"/>
    </row>
    <row r="74" spans="1:21" ht="15.75" x14ac:dyDescent="0.25">
      <c r="A74" s="278"/>
      <c r="B74" s="279"/>
      <c r="C74" s="279"/>
      <c r="D74" s="279"/>
      <c r="E74" s="278" t="s">
        <v>1793</v>
      </c>
      <c r="F74" s="279"/>
      <c r="G74" s="280"/>
      <c r="H74" s="74">
        <f t="shared" ref="H74:Q74" si="4">SUM(H18:H73)</f>
        <v>0</v>
      </c>
      <c r="I74" s="224">
        <f t="shared" si="4"/>
        <v>0</v>
      </c>
      <c r="J74" s="74">
        <f t="shared" si="4"/>
        <v>0</v>
      </c>
      <c r="K74" s="224">
        <f t="shared" si="4"/>
        <v>0</v>
      </c>
      <c r="L74" s="74">
        <f t="shared" si="4"/>
        <v>0</v>
      </c>
      <c r="M74" s="224">
        <f t="shared" si="4"/>
        <v>0</v>
      </c>
      <c r="N74" s="74">
        <f t="shared" si="4"/>
        <v>0</v>
      </c>
      <c r="O74" s="224">
        <f t="shared" si="4"/>
        <v>0</v>
      </c>
      <c r="P74" s="224">
        <f t="shared" si="4"/>
        <v>0</v>
      </c>
      <c r="Q74" s="224">
        <f t="shared" si="4"/>
        <v>0</v>
      </c>
      <c r="R74" s="67"/>
      <c r="S74" s="67"/>
      <c r="T74" s="67"/>
      <c r="U74" s="67"/>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B18:B21"/>
    <mergeCell ref="B22:B25"/>
    <mergeCell ref="B26:B29"/>
    <mergeCell ref="B30:B33"/>
    <mergeCell ref="R7:R9"/>
    <mergeCell ref="S7:S9"/>
    <mergeCell ref="T7:T9"/>
    <mergeCell ref="U7:U9"/>
    <mergeCell ref="P7:Q8"/>
    <mergeCell ref="F1:M1"/>
    <mergeCell ref="G7:G9"/>
    <mergeCell ref="H7:O7"/>
    <mergeCell ref="H8:I8"/>
    <mergeCell ref="J8:K8"/>
    <mergeCell ref="L8:M8"/>
    <mergeCell ref="N8:O8"/>
    <mergeCell ref="A7:A9"/>
    <mergeCell ref="B7:B9"/>
    <mergeCell ref="C7:C9"/>
    <mergeCell ref="E7:E9"/>
    <mergeCell ref="F7:F9"/>
    <mergeCell ref="D7: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S1" zoomScale="80" zoomScaleNormal="80" workbookViewId="0">
      <pane ySplit="11" topLeftCell="A557" activePane="bottomLeft" state="frozen"/>
      <selection activeCell="A11" sqref="A11"/>
      <selection pane="bottomLeft" activeCell="U270" sqref="U270"/>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24" width="32" style="170" customWidth="1"/>
    <col min="25" max="27" width="34.28515625" style="170" customWidth="1"/>
    <col min="28" max="44" width="24.28515625" style="170" customWidth="1"/>
    <col min="45" max="16384" width="11.5703125" style="85"/>
  </cols>
  <sheetData>
    <row r="1" spans="1:571" ht="26.25" hidden="1" x14ac:dyDescent="0.25">
      <c r="A1" s="441"/>
      <c r="B1" s="442"/>
      <c r="C1" s="441" t="s">
        <v>148</v>
      </c>
      <c r="D1" s="442" t="s">
        <v>149</v>
      </c>
      <c r="E1" s="439" t="s">
        <v>150</v>
      </c>
      <c r="F1" s="439" t="s">
        <v>151</v>
      </c>
      <c r="G1" s="439" t="s">
        <v>152</v>
      </c>
      <c r="H1" s="439" t="s">
        <v>153</v>
      </c>
      <c r="I1" s="439" t="s">
        <v>154</v>
      </c>
      <c r="J1" s="439" t="s">
        <v>155</v>
      </c>
      <c r="K1" s="439" t="s">
        <v>156</v>
      </c>
      <c r="L1" s="439" t="s">
        <v>157</v>
      </c>
      <c r="M1" s="439" t="s">
        <v>158</v>
      </c>
      <c r="N1" s="439" t="s">
        <v>159</v>
      </c>
      <c r="O1" s="439" t="s">
        <v>160</v>
      </c>
      <c r="P1" s="439" t="s">
        <v>161</v>
      </c>
      <c r="Q1" s="439" t="s">
        <v>162</v>
      </c>
      <c r="R1" s="439" t="s">
        <v>161</v>
      </c>
      <c r="S1" s="439" t="s">
        <v>162</v>
      </c>
      <c r="T1" s="439" t="s">
        <v>162</v>
      </c>
      <c r="U1" s="439" t="s">
        <v>163</v>
      </c>
      <c r="V1" s="439" t="s">
        <v>164</v>
      </c>
      <c r="W1" s="439" t="s">
        <v>165</v>
      </c>
      <c r="X1" s="439" t="s">
        <v>165</v>
      </c>
      <c r="Y1" s="439" t="s">
        <v>166</v>
      </c>
      <c r="Z1" s="439"/>
      <c r="AA1" s="439" t="s">
        <v>166</v>
      </c>
      <c r="AB1" s="439" t="s">
        <v>167</v>
      </c>
      <c r="AC1" s="439" t="s">
        <v>168</v>
      </c>
      <c r="AD1" s="439" t="s">
        <v>169</v>
      </c>
      <c r="AE1" s="439" t="s">
        <v>170</v>
      </c>
      <c r="AF1" s="439" t="s">
        <v>171</v>
      </c>
      <c r="AG1" s="439" t="s">
        <v>172</v>
      </c>
      <c r="AH1" s="439" t="s">
        <v>173</v>
      </c>
      <c r="AI1" s="439" t="s">
        <v>174</v>
      </c>
      <c r="AJ1" s="439" t="s">
        <v>175</v>
      </c>
      <c r="AK1" s="439" t="s">
        <v>176</v>
      </c>
      <c r="AL1" s="439" t="s">
        <v>177</v>
      </c>
      <c r="AM1" s="439" t="s">
        <v>178</v>
      </c>
      <c r="AN1" s="439" t="s">
        <v>179</v>
      </c>
      <c r="AO1" s="439" t="s">
        <v>180</v>
      </c>
      <c r="AP1" s="439" t="s">
        <v>181</v>
      </c>
      <c r="AQ1" s="439" t="s">
        <v>182</v>
      </c>
      <c r="AR1" s="442" t="s">
        <v>183</v>
      </c>
      <c r="AS1" s="439" t="s">
        <v>184</v>
      </c>
      <c r="AT1" s="439" t="s">
        <v>185</v>
      </c>
      <c r="AU1" s="439" t="s">
        <v>186</v>
      </c>
      <c r="AV1" s="439" t="s">
        <v>187</v>
      </c>
      <c r="AW1" s="439" t="s">
        <v>188</v>
      </c>
      <c r="AX1" s="439" t="s">
        <v>189</v>
      </c>
      <c r="AY1" s="439" t="s">
        <v>190</v>
      </c>
      <c r="AZ1" s="439" t="s">
        <v>191</v>
      </c>
      <c r="BA1" s="439" t="s">
        <v>192</v>
      </c>
      <c r="BB1" s="439" t="s">
        <v>193</v>
      </c>
      <c r="BC1" s="439" t="s">
        <v>194</v>
      </c>
      <c r="BD1" s="439" t="s">
        <v>195</v>
      </c>
      <c r="BE1" s="439" t="s">
        <v>196</v>
      </c>
      <c r="BF1" s="439" t="s">
        <v>197</v>
      </c>
      <c r="BG1" s="439" t="s">
        <v>198</v>
      </c>
      <c r="BH1" s="439" t="s">
        <v>199</v>
      </c>
      <c r="BI1" s="439" t="s">
        <v>200</v>
      </c>
      <c r="BJ1" s="439" t="s">
        <v>201</v>
      </c>
      <c r="BK1" s="439" t="s">
        <v>202</v>
      </c>
      <c r="BL1" s="439" t="s">
        <v>203</v>
      </c>
      <c r="BM1" s="439" t="s">
        <v>204</v>
      </c>
      <c r="BN1" s="439" t="s">
        <v>205</v>
      </c>
      <c r="BO1" s="439" t="s">
        <v>206</v>
      </c>
      <c r="BP1" s="439" t="s">
        <v>207</v>
      </c>
      <c r="BQ1" s="439" t="s">
        <v>208</v>
      </c>
      <c r="BR1" s="439" t="s">
        <v>209</v>
      </c>
      <c r="BS1" s="439" t="s">
        <v>210</v>
      </c>
      <c r="BT1" s="439" t="s">
        <v>211</v>
      </c>
      <c r="BU1" s="439" t="s">
        <v>212</v>
      </c>
      <c r="BV1" s="439" t="s">
        <v>213</v>
      </c>
      <c r="BW1" s="439" t="s">
        <v>214</v>
      </c>
      <c r="BX1" s="439" t="s">
        <v>215</v>
      </c>
      <c r="BY1" s="439" t="s">
        <v>216</v>
      </c>
      <c r="BZ1" s="439" t="s">
        <v>217</v>
      </c>
      <c r="CA1" s="439" t="s">
        <v>218</v>
      </c>
      <c r="CB1" s="442" t="s">
        <v>219</v>
      </c>
      <c r="CC1" s="439" t="s">
        <v>220</v>
      </c>
      <c r="CD1" s="439" t="s">
        <v>221</v>
      </c>
      <c r="CE1" s="439" t="s">
        <v>222</v>
      </c>
      <c r="CF1" s="439" t="s">
        <v>223</v>
      </c>
      <c r="CG1" s="439" t="s">
        <v>224</v>
      </c>
      <c r="CH1" s="442" t="s">
        <v>225</v>
      </c>
      <c r="CI1" s="439" t="s">
        <v>226</v>
      </c>
      <c r="CJ1" s="439" t="s">
        <v>227</v>
      </c>
      <c r="CK1" s="439" t="s">
        <v>228</v>
      </c>
      <c r="CL1" s="439" t="s">
        <v>229</v>
      </c>
      <c r="CM1" s="439" t="s">
        <v>230</v>
      </c>
      <c r="CN1" s="439" t="s">
        <v>231</v>
      </c>
      <c r="CO1" s="442" t="s">
        <v>232</v>
      </c>
      <c r="CP1" s="439" t="s">
        <v>233</v>
      </c>
      <c r="CQ1" s="439" t="s">
        <v>234</v>
      </c>
      <c r="CR1" s="439" t="s">
        <v>235</v>
      </c>
      <c r="CS1" s="439" t="s">
        <v>236</v>
      </c>
      <c r="CT1" s="439" t="s">
        <v>237</v>
      </c>
      <c r="CU1" s="439" t="s">
        <v>238</v>
      </c>
      <c r="CV1" s="439" t="s">
        <v>239</v>
      </c>
      <c r="CW1" s="439" t="s">
        <v>240</v>
      </c>
      <c r="CX1" s="439" t="s">
        <v>241</v>
      </c>
      <c r="CY1" s="438" t="s">
        <v>242</v>
      </c>
      <c r="CZ1" s="442" t="s">
        <v>243</v>
      </c>
      <c r="DA1" s="439" t="s">
        <v>244</v>
      </c>
      <c r="DB1" s="439" t="s">
        <v>245</v>
      </c>
      <c r="DC1" s="439" t="s">
        <v>246</v>
      </c>
      <c r="DD1" s="439" t="s">
        <v>247</v>
      </c>
      <c r="DE1" s="439" t="s">
        <v>248</v>
      </c>
      <c r="DF1" s="439" t="s">
        <v>249</v>
      </c>
      <c r="DG1" s="439" t="s">
        <v>250</v>
      </c>
      <c r="DH1" s="439" t="s">
        <v>251</v>
      </c>
      <c r="DI1" s="439" t="s">
        <v>252</v>
      </c>
      <c r="DJ1" s="439" t="s">
        <v>253</v>
      </c>
      <c r="DK1" s="442" t="s">
        <v>254</v>
      </c>
      <c r="DL1" s="439" t="s">
        <v>255</v>
      </c>
      <c r="DM1" s="439" t="s">
        <v>256</v>
      </c>
      <c r="DN1" s="439" t="s">
        <v>257</v>
      </c>
      <c r="DO1" s="439" t="s">
        <v>258</v>
      </c>
      <c r="DP1" s="439" t="s">
        <v>259</v>
      </c>
      <c r="DQ1" s="439" t="s">
        <v>260</v>
      </c>
      <c r="DR1" s="439" t="s">
        <v>261</v>
      </c>
      <c r="DS1" s="439" t="s">
        <v>262</v>
      </c>
      <c r="DT1" s="439" t="s">
        <v>263</v>
      </c>
      <c r="DU1" s="439" t="s">
        <v>264</v>
      </c>
      <c r="DV1" s="439" t="s">
        <v>265</v>
      </c>
      <c r="DW1" s="439" t="s">
        <v>266</v>
      </c>
      <c r="DX1" s="439" t="s">
        <v>267</v>
      </c>
      <c r="DY1" s="439" t="s">
        <v>268</v>
      </c>
      <c r="DZ1" s="442" t="s">
        <v>269</v>
      </c>
      <c r="EA1" s="439" t="s">
        <v>270</v>
      </c>
      <c r="EB1" s="439" t="s">
        <v>271</v>
      </c>
      <c r="EC1" s="439" t="s">
        <v>272</v>
      </c>
      <c r="ED1" s="439" t="s">
        <v>273</v>
      </c>
      <c r="EE1" s="439" t="s">
        <v>274</v>
      </c>
      <c r="EF1" s="439" t="s">
        <v>275</v>
      </c>
      <c r="EG1" s="439" t="s">
        <v>276</v>
      </c>
      <c r="EH1" s="439" t="s">
        <v>277</v>
      </c>
      <c r="EI1" s="439" t="s">
        <v>278</v>
      </c>
      <c r="EJ1" s="439" t="s">
        <v>279</v>
      </c>
      <c r="EK1" s="439" t="s">
        <v>280</v>
      </c>
      <c r="EL1" s="439" t="s">
        <v>281</v>
      </c>
      <c r="EM1" s="439" t="s">
        <v>282</v>
      </c>
      <c r="EN1" s="439" t="s">
        <v>283</v>
      </c>
      <c r="EO1" s="439" t="s">
        <v>284</v>
      </c>
      <c r="EP1" s="442" t="s">
        <v>285</v>
      </c>
      <c r="EQ1" s="439" t="s">
        <v>286</v>
      </c>
      <c r="ER1" s="439" t="s">
        <v>287</v>
      </c>
      <c r="ES1" s="439" t="s">
        <v>288</v>
      </c>
      <c r="ET1" s="439" t="s">
        <v>289</v>
      </c>
      <c r="EU1" s="439" t="s">
        <v>290</v>
      </c>
      <c r="EV1" s="439" t="s">
        <v>291</v>
      </c>
      <c r="EW1" s="439" t="s">
        <v>292</v>
      </c>
      <c r="EX1" s="439" t="s">
        <v>293</v>
      </c>
      <c r="EY1" s="439" t="s">
        <v>294</v>
      </c>
      <c r="EZ1" s="439" t="s">
        <v>295</v>
      </c>
      <c r="FA1" s="439" t="s">
        <v>296</v>
      </c>
      <c r="FB1" s="439" t="s">
        <v>297</v>
      </c>
      <c r="FC1" s="439" t="s">
        <v>298</v>
      </c>
      <c r="FD1" s="439" t="s">
        <v>299</v>
      </c>
      <c r="FE1" s="442" t="s">
        <v>300</v>
      </c>
      <c r="FF1" s="439" t="s">
        <v>301</v>
      </c>
      <c r="FG1" s="439" t="s">
        <v>302</v>
      </c>
      <c r="FH1" s="439" t="s">
        <v>303</v>
      </c>
      <c r="FI1" s="439" t="s">
        <v>304</v>
      </c>
      <c r="FJ1" s="439" t="s">
        <v>305</v>
      </c>
      <c r="FK1" s="439" t="s">
        <v>306</v>
      </c>
      <c r="FL1" s="439" t="s">
        <v>307</v>
      </c>
      <c r="FM1" s="439" t="s">
        <v>308</v>
      </c>
      <c r="FN1" s="439" t="s">
        <v>309</v>
      </c>
      <c r="FO1" s="439" t="s">
        <v>310</v>
      </c>
      <c r="FP1" s="439" t="s">
        <v>311</v>
      </c>
      <c r="FQ1" s="439" t="s">
        <v>312</v>
      </c>
      <c r="FR1" s="439" t="s">
        <v>313</v>
      </c>
      <c r="FS1" s="439" t="s">
        <v>314</v>
      </c>
      <c r="FT1" s="439" t="s">
        <v>315</v>
      </c>
      <c r="FU1" s="439" t="s">
        <v>316</v>
      </c>
      <c r="FV1" s="439" t="s">
        <v>317</v>
      </c>
      <c r="FW1" s="439" t="s">
        <v>318</v>
      </c>
      <c r="FX1" s="439" t="s">
        <v>319</v>
      </c>
      <c r="FY1" s="439" t="s">
        <v>320</v>
      </c>
      <c r="FZ1" s="439" t="s">
        <v>321</v>
      </c>
      <c r="GA1" s="439" t="s">
        <v>322</v>
      </c>
      <c r="GB1" s="439" t="s">
        <v>323</v>
      </c>
      <c r="GC1" s="439" t="s">
        <v>324</v>
      </c>
      <c r="GD1" s="439" t="s">
        <v>325</v>
      </c>
      <c r="GE1" s="442" t="s">
        <v>326</v>
      </c>
      <c r="GF1" s="442" t="s">
        <v>327</v>
      </c>
      <c r="GG1" s="439" t="s">
        <v>328</v>
      </c>
      <c r="GH1" s="439" t="s">
        <v>329</v>
      </c>
      <c r="GI1" s="439" t="s">
        <v>330</v>
      </c>
      <c r="GJ1" s="439" t="s">
        <v>331</v>
      </c>
      <c r="GK1" s="439" t="s">
        <v>332</v>
      </c>
      <c r="GL1" s="439" t="s">
        <v>333</v>
      </c>
      <c r="GM1" s="439" t="s">
        <v>334</v>
      </c>
      <c r="GN1" s="442" t="s">
        <v>335</v>
      </c>
      <c r="GO1" s="439" t="s">
        <v>336</v>
      </c>
      <c r="GP1" s="439" t="s">
        <v>337</v>
      </c>
      <c r="GQ1" s="439" t="s">
        <v>338</v>
      </c>
      <c r="GR1" s="439" t="s">
        <v>339</v>
      </c>
      <c r="GS1" s="439" t="s">
        <v>340</v>
      </c>
      <c r="GT1" s="439" t="s">
        <v>341</v>
      </c>
      <c r="GU1" s="439" t="s">
        <v>342</v>
      </c>
      <c r="GV1" s="442" t="s">
        <v>343</v>
      </c>
      <c r="GW1" s="439" t="s">
        <v>344</v>
      </c>
      <c r="GX1" s="439" t="s">
        <v>345</v>
      </c>
      <c r="GY1" s="439" t="s">
        <v>346</v>
      </c>
      <c r="GZ1" s="439" t="s">
        <v>347</v>
      </c>
      <c r="HA1" s="439" t="s">
        <v>348</v>
      </c>
      <c r="HB1" s="439" t="s">
        <v>349</v>
      </c>
      <c r="HC1" s="442" t="s">
        <v>350</v>
      </c>
      <c r="HD1" s="439" t="s">
        <v>351</v>
      </c>
      <c r="HE1" s="439" t="s">
        <v>352</v>
      </c>
      <c r="HF1" s="439" t="s">
        <v>353</v>
      </c>
      <c r="HG1" s="439" t="s">
        <v>354</v>
      </c>
      <c r="HH1" s="439" t="s">
        <v>355</v>
      </c>
      <c r="HI1" s="439" t="s">
        <v>356</v>
      </c>
      <c r="HJ1" s="439" t="s">
        <v>357</v>
      </c>
      <c r="HK1" s="438" t="s">
        <v>358</v>
      </c>
      <c r="HL1" s="442" t="s">
        <v>359</v>
      </c>
      <c r="HM1" s="439" t="s">
        <v>360</v>
      </c>
      <c r="HN1" s="439" t="s">
        <v>361</v>
      </c>
      <c r="HO1" s="439" t="s">
        <v>362</v>
      </c>
      <c r="HP1" s="439" t="s">
        <v>363</v>
      </c>
      <c r="HQ1" s="439" t="s">
        <v>364</v>
      </c>
      <c r="HR1" s="439" t="s">
        <v>365</v>
      </c>
      <c r="HS1" s="439" t="s">
        <v>366</v>
      </c>
      <c r="HT1" s="439" t="s">
        <v>367</v>
      </c>
      <c r="HU1" s="439" t="s">
        <v>368</v>
      </c>
      <c r="HV1" s="439" t="s">
        <v>369</v>
      </c>
      <c r="HW1" s="439" t="s">
        <v>370</v>
      </c>
      <c r="HX1" s="442" t="s">
        <v>371</v>
      </c>
      <c r="HY1" s="439" t="s">
        <v>372</v>
      </c>
      <c r="HZ1" s="439" t="s">
        <v>373</v>
      </c>
      <c r="IA1" s="439" t="s">
        <v>374</v>
      </c>
      <c r="IB1" s="439" t="s">
        <v>375</v>
      </c>
      <c r="IC1" s="439" t="s">
        <v>376</v>
      </c>
      <c r="ID1" s="439" t="s">
        <v>377</v>
      </c>
      <c r="IE1" s="439" t="s">
        <v>378</v>
      </c>
      <c r="IF1" s="442" t="s">
        <v>379</v>
      </c>
      <c r="IG1" s="439" t="s">
        <v>380</v>
      </c>
      <c r="IH1" s="439" t="s">
        <v>381</v>
      </c>
      <c r="II1" s="439" t="s">
        <v>382</v>
      </c>
      <c r="IJ1" s="439" t="s">
        <v>383</v>
      </c>
      <c r="IK1" s="439" t="s">
        <v>384</v>
      </c>
      <c r="IL1" s="439" t="s">
        <v>385</v>
      </c>
      <c r="IM1" s="439" t="s">
        <v>386</v>
      </c>
      <c r="IN1" s="439" t="s">
        <v>387</v>
      </c>
      <c r="IO1" s="439" t="s">
        <v>388</v>
      </c>
      <c r="IP1" s="439" t="s">
        <v>389</v>
      </c>
      <c r="IQ1" s="439" t="s">
        <v>390</v>
      </c>
      <c r="IR1" s="439" t="s">
        <v>391</v>
      </c>
      <c r="IS1" s="439" t="s">
        <v>392</v>
      </c>
      <c r="IT1" s="439" t="s">
        <v>393</v>
      </c>
      <c r="IU1" s="439" t="s">
        <v>394</v>
      </c>
      <c r="IV1" s="439" t="s">
        <v>395</v>
      </c>
      <c r="IW1" s="442" t="s">
        <v>396</v>
      </c>
      <c r="IX1" s="439" t="s">
        <v>397</v>
      </c>
      <c r="IY1" s="439" t="s">
        <v>398</v>
      </c>
      <c r="IZ1" s="439" t="s">
        <v>399</v>
      </c>
      <c r="JA1" s="439" t="s">
        <v>400</v>
      </c>
      <c r="JB1" s="439" t="s">
        <v>401</v>
      </c>
      <c r="JC1" s="439" t="s">
        <v>402</v>
      </c>
      <c r="JD1" s="442" t="s">
        <v>403</v>
      </c>
      <c r="JE1" s="439" t="s">
        <v>404</v>
      </c>
      <c r="JF1" s="439" t="s">
        <v>405</v>
      </c>
      <c r="JG1" s="439" t="s">
        <v>406</v>
      </c>
      <c r="JH1" s="439" t="s">
        <v>407</v>
      </c>
      <c r="JI1" s="439" t="s">
        <v>408</v>
      </c>
      <c r="JJ1" s="439" t="s">
        <v>409</v>
      </c>
      <c r="JK1" s="439" t="s">
        <v>410</v>
      </c>
      <c r="JL1" s="439" t="s">
        <v>411</v>
      </c>
      <c r="JM1" s="439" t="s">
        <v>412</v>
      </c>
      <c r="JN1" s="439" t="s">
        <v>413</v>
      </c>
      <c r="JO1" s="439" t="s">
        <v>414</v>
      </c>
      <c r="JP1" s="439" t="s">
        <v>415</v>
      </c>
      <c r="JQ1" s="439" t="s">
        <v>416</v>
      </c>
      <c r="JR1" s="439" t="s">
        <v>417</v>
      </c>
      <c r="JS1" s="439" t="s">
        <v>418</v>
      </c>
      <c r="JT1" s="439" t="s">
        <v>419</v>
      </c>
      <c r="JU1" s="439" t="s">
        <v>420</v>
      </c>
      <c r="JV1" s="439" t="s">
        <v>421</v>
      </c>
      <c r="JW1" s="439" t="s">
        <v>422</v>
      </c>
      <c r="JX1" s="439" t="s">
        <v>423</v>
      </c>
      <c r="JY1" s="439" t="s">
        <v>424</v>
      </c>
      <c r="JZ1" s="439" t="s">
        <v>425</v>
      </c>
      <c r="KA1" s="439" t="s">
        <v>426</v>
      </c>
      <c r="KB1" s="439" t="s">
        <v>427</v>
      </c>
      <c r="KC1" s="439" t="s">
        <v>428</v>
      </c>
      <c r="KD1" s="439" t="s">
        <v>429</v>
      </c>
      <c r="KE1" s="439" t="s">
        <v>430</v>
      </c>
      <c r="KF1" s="439" t="s">
        <v>431</v>
      </c>
      <c r="KG1" s="439" t="s">
        <v>432</v>
      </c>
      <c r="KH1" s="439" t="s">
        <v>433</v>
      </c>
      <c r="KI1" s="439" t="s">
        <v>434</v>
      </c>
      <c r="KJ1" s="439" t="s">
        <v>435</v>
      </c>
      <c r="KK1" s="439" t="s">
        <v>436</v>
      </c>
      <c r="KL1" s="439" t="s">
        <v>437</v>
      </c>
      <c r="KM1" s="439" t="s">
        <v>438</v>
      </c>
      <c r="KN1" s="439" t="s">
        <v>439</v>
      </c>
      <c r="KO1" s="439" t="s">
        <v>440</v>
      </c>
      <c r="KP1" s="439" t="s">
        <v>441</v>
      </c>
      <c r="KQ1" s="439" t="s">
        <v>442</v>
      </c>
      <c r="KR1" s="439" t="s">
        <v>443</v>
      </c>
      <c r="KS1" s="439" t="s">
        <v>444</v>
      </c>
      <c r="KT1" s="439" t="s">
        <v>445</v>
      </c>
      <c r="KU1" s="439" t="s">
        <v>446</v>
      </c>
      <c r="KV1" s="439" t="s">
        <v>447</v>
      </c>
      <c r="KW1" s="442" t="s">
        <v>448</v>
      </c>
      <c r="KX1" s="439" t="s">
        <v>449</v>
      </c>
      <c r="KY1" s="439" t="s">
        <v>450</v>
      </c>
      <c r="KZ1" s="439" t="s">
        <v>451</v>
      </c>
      <c r="LA1" s="439" t="s">
        <v>452</v>
      </c>
      <c r="LB1" s="439" t="s">
        <v>453</v>
      </c>
      <c r="LC1" s="439" t="s">
        <v>454</v>
      </c>
      <c r="LD1" s="439" t="s">
        <v>455</v>
      </c>
      <c r="LE1" s="439" t="s">
        <v>456</v>
      </c>
      <c r="LF1" s="439" t="s">
        <v>457</v>
      </c>
      <c r="LG1" s="439" t="s">
        <v>458</v>
      </c>
      <c r="LH1" s="439" t="s">
        <v>459</v>
      </c>
      <c r="LI1" s="439" t="s">
        <v>460</v>
      </c>
      <c r="LJ1" s="439" t="s">
        <v>461</v>
      </c>
      <c r="LK1" s="439" t="s">
        <v>462</v>
      </c>
      <c r="LL1" s="438" t="s">
        <v>463</v>
      </c>
      <c r="LM1" s="442" t="s">
        <v>464</v>
      </c>
      <c r="LN1" s="439" t="s">
        <v>465</v>
      </c>
      <c r="LO1" s="439" t="s">
        <v>466</v>
      </c>
      <c r="LP1" s="442" t="s">
        <v>467</v>
      </c>
      <c r="LQ1" s="439" t="s">
        <v>468</v>
      </c>
      <c r="LR1" s="439" t="s">
        <v>469</v>
      </c>
      <c r="LS1" s="439" t="s">
        <v>470</v>
      </c>
      <c r="LT1" s="439" t="s">
        <v>471</v>
      </c>
      <c r="LU1" s="439" t="s">
        <v>472</v>
      </c>
      <c r="LV1" s="439" t="s">
        <v>473</v>
      </c>
      <c r="LW1" s="439" t="s">
        <v>474</v>
      </c>
      <c r="LX1" s="439" t="s">
        <v>475</v>
      </c>
      <c r="LY1" s="439" t="s">
        <v>476</v>
      </c>
      <c r="LZ1" s="439" t="s">
        <v>477</v>
      </c>
      <c r="MA1" s="439" t="s">
        <v>478</v>
      </c>
      <c r="MB1" s="439" t="s">
        <v>479</v>
      </c>
      <c r="MC1" s="439" t="s">
        <v>480</v>
      </c>
      <c r="MD1" s="439" t="s">
        <v>481</v>
      </c>
      <c r="ME1" s="439" t="s">
        <v>482</v>
      </c>
      <c r="MF1" s="439" t="s">
        <v>483</v>
      </c>
      <c r="MG1" s="439" t="s">
        <v>484</v>
      </c>
      <c r="MH1" s="439" t="s">
        <v>485</v>
      </c>
      <c r="MI1" s="439" t="s">
        <v>486</v>
      </c>
      <c r="MJ1" s="439" t="s">
        <v>487</v>
      </c>
      <c r="MK1" s="439" t="s">
        <v>488</v>
      </c>
      <c r="ML1" s="439" t="s">
        <v>489</v>
      </c>
      <c r="MM1" s="439" t="s">
        <v>490</v>
      </c>
      <c r="MN1" s="439" t="s">
        <v>491</v>
      </c>
      <c r="MO1" s="439" t="s">
        <v>492</v>
      </c>
      <c r="MP1" s="439" t="s">
        <v>493</v>
      </c>
      <c r="MQ1" s="439" t="s">
        <v>494</v>
      </c>
      <c r="MR1" s="439" t="s">
        <v>495</v>
      </c>
      <c r="MS1" s="439" t="s">
        <v>496</v>
      </c>
      <c r="MT1" s="439" t="s">
        <v>497</v>
      </c>
      <c r="MU1" s="439" t="s">
        <v>498</v>
      </c>
      <c r="MV1" s="439" t="s">
        <v>499</v>
      </c>
      <c r="MW1" s="439" t="s">
        <v>500</v>
      </c>
      <c r="MX1" s="439" t="s">
        <v>501</v>
      </c>
      <c r="MY1" s="439" t="s">
        <v>502</v>
      </c>
      <c r="MZ1" s="439" t="s">
        <v>503</v>
      </c>
      <c r="NA1" s="439" t="s">
        <v>504</v>
      </c>
      <c r="NB1" s="442" t="s">
        <v>505</v>
      </c>
      <c r="NC1" s="439" t="s">
        <v>506</v>
      </c>
      <c r="ND1" s="439" t="s">
        <v>507</v>
      </c>
      <c r="NE1" s="439" t="s">
        <v>508</v>
      </c>
      <c r="NF1" s="439" t="s">
        <v>509</v>
      </c>
      <c r="NG1" s="439" t="s">
        <v>510</v>
      </c>
      <c r="NH1" s="442" t="s">
        <v>511</v>
      </c>
      <c r="NI1" s="439" t="s">
        <v>512</v>
      </c>
      <c r="NJ1" s="439" t="s">
        <v>513</v>
      </c>
      <c r="NK1" s="439" t="s">
        <v>514</v>
      </c>
      <c r="NL1" s="439" t="s">
        <v>515</v>
      </c>
      <c r="NM1" s="439" t="s">
        <v>516</v>
      </c>
      <c r="NN1" s="439" t="s">
        <v>517</v>
      </c>
      <c r="NO1" s="439" t="s">
        <v>518</v>
      </c>
      <c r="NP1" s="439" t="s">
        <v>519</v>
      </c>
      <c r="NQ1" s="438" t="s">
        <v>464</v>
      </c>
      <c r="NR1" s="442" t="s">
        <v>465</v>
      </c>
      <c r="NS1" s="439" t="s">
        <v>520</v>
      </c>
      <c r="NT1" s="439" t="s">
        <v>521</v>
      </c>
      <c r="NU1" s="439" t="s">
        <v>522</v>
      </c>
      <c r="NV1" s="439" t="s">
        <v>523</v>
      </c>
      <c r="NW1" s="439" t="s">
        <v>524</v>
      </c>
      <c r="NX1" s="439" t="s">
        <v>525</v>
      </c>
      <c r="NY1" s="439" t="s">
        <v>526</v>
      </c>
      <c r="NZ1" s="439" t="s">
        <v>527</v>
      </c>
      <c r="OA1" s="439" t="s">
        <v>528</v>
      </c>
      <c r="OB1" s="442" t="s">
        <v>466</v>
      </c>
      <c r="OC1" s="439" t="s">
        <v>529</v>
      </c>
      <c r="OD1" s="439" t="s">
        <v>530</v>
      </c>
      <c r="OE1" s="438" t="s">
        <v>466</v>
      </c>
      <c r="OF1" s="442" t="s">
        <v>530</v>
      </c>
      <c r="OG1" s="439" t="s">
        <v>531</v>
      </c>
      <c r="OH1" s="439" t="s">
        <v>532</v>
      </c>
      <c r="OI1" s="439" t="s">
        <v>533</v>
      </c>
      <c r="OJ1" s="438" t="s">
        <v>534</v>
      </c>
      <c r="OK1" s="442" t="s">
        <v>535</v>
      </c>
      <c r="OL1" s="439" t="s">
        <v>536</v>
      </c>
      <c r="OM1" s="439" t="s">
        <v>537</v>
      </c>
      <c r="ON1" s="439" t="s">
        <v>538</v>
      </c>
      <c r="OO1" s="439" t="s">
        <v>539</v>
      </c>
      <c r="OP1" s="439" t="s">
        <v>540</v>
      </c>
      <c r="OQ1" s="439" t="s">
        <v>541</v>
      </c>
      <c r="OR1" s="439" t="s">
        <v>542</v>
      </c>
      <c r="OS1" s="439" t="s">
        <v>543</v>
      </c>
      <c r="OT1" s="439" t="s">
        <v>544</v>
      </c>
      <c r="OU1" s="439" t="s">
        <v>545</v>
      </c>
      <c r="OV1" s="439" t="s">
        <v>546</v>
      </c>
      <c r="OW1" s="439" t="s">
        <v>547</v>
      </c>
      <c r="OX1" s="439" t="s">
        <v>548</v>
      </c>
      <c r="OY1" s="439" t="s">
        <v>549</v>
      </c>
      <c r="OZ1" s="439" t="s">
        <v>550</v>
      </c>
      <c r="PA1" s="439" t="s">
        <v>551</v>
      </c>
      <c r="PB1" s="439" t="s">
        <v>552</v>
      </c>
      <c r="PC1" s="439" t="s">
        <v>553</v>
      </c>
      <c r="PD1" s="439" t="s">
        <v>554</v>
      </c>
      <c r="PE1" s="439" t="s">
        <v>555</v>
      </c>
      <c r="PF1" s="439" t="s">
        <v>556</v>
      </c>
      <c r="PG1" s="439" t="s">
        <v>557</v>
      </c>
      <c r="PH1" s="439" t="s">
        <v>558</v>
      </c>
      <c r="PI1" s="439" t="s">
        <v>559</v>
      </c>
      <c r="PJ1" s="439" t="s">
        <v>560</v>
      </c>
      <c r="PK1" s="439" t="s">
        <v>561</v>
      </c>
      <c r="PL1" s="439" t="s">
        <v>562</v>
      </c>
      <c r="PM1" s="439" t="s">
        <v>563</v>
      </c>
      <c r="PN1" s="439" t="s">
        <v>564</v>
      </c>
      <c r="PO1" s="439" t="s">
        <v>565</v>
      </c>
      <c r="PP1" s="439" t="s">
        <v>566</v>
      </c>
      <c r="PQ1" s="439" t="s">
        <v>567</v>
      </c>
      <c r="PR1" s="439" t="s">
        <v>568</v>
      </c>
      <c r="PS1" s="439" t="s">
        <v>569</v>
      </c>
      <c r="PT1" s="439" t="s">
        <v>570</v>
      </c>
      <c r="PU1" s="439" t="s">
        <v>571</v>
      </c>
      <c r="PV1" s="439" t="s">
        <v>572</v>
      </c>
      <c r="PW1" s="439" t="s">
        <v>573</v>
      </c>
      <c r="PX1" s="439" t="s">
        <v>574</v>
      </c>
      <c r="PY1" s="439" t="s">
        <v>575</v>
      </c>
      <c r="PZ1" s="439" t="s">
        <v>576</v>
      </c>
      <c r="QA1" s="439" t="s">
        <v>577</v>
      </c>
      <c r="QB1" s="439" t="s">
        <v>578</v>
      </c>
      <c r="QC1" s="439" t="s">
        <v>579</v>
      </c>
      <c r="QD1" s="439" t="s">
        <v>580</v>
      </c>
      <c r="QE1" s="439" t="s">
        <v>581</v>
      </c>
      <c r="QF1" s="439" t="s">
        <v>582</v>
      </c>
      <c r="QG1" s="439" t="s">
        <v>583</v>
      </c>
      <c r="QH1" s="439" t="s">
        <v>584</v>
      </c>
      <c r="QI1" s="439" t="s">
        <v>585</v>
      </c>
      <c r="QJ1" s="439" t="s">
        <v>586</v>
      </c>
      <c r="QK1" s="439" t="s">
        <v>587</v>
      </c>
      <c r="QL1" s="439" t="s">
        <v>588</v>
      </c>
      <c r="QM1" s="439" t="s">
        <v>589</v>
      </c>
      <c r="QN1" s="439" t="s">
        <v>590</v>
      </c>
      <c r="QO1" s="439" t="s">
        <v>591</v>
      </c>
      <c r="QP1" s="439" t="s">
        <v>592</v>
      </c>
      <c r="QQ1" s="439" t="s">
        <v>593</v>
      </c>
      <c r="QR1" s="439" t="s">
        <v>594</v>
      </c>
      <c r="QS1" s="439" t="s">
        <v>595</v>
      </c>
      <c r="QT1" s="442" t="s">
        <v>596</v>
      </c>
      <c r="QU1" s="439" t="s">
        <v>597</v>
      </c>
      <c r="QV1" s="439" t="s">
        <v>598</v>
      </c>
      <c r="QW1" s="439" t="s">
        <v>599</v>
      </c>
      <c r="QX1" s="439" t="s">
        <v>600</v>
      </c>
      <c r="QY1" s="439" t="s">
        <v>601</v>
      </c>
      <c r="QZ1" s="439" t="s">
        <v>602</v>
      </c>
      <c r="RA1" s="439" t="s">
        <v>603</v>
      </c>
      <c r="RB1" s="442" t="s">
        <v>604</v>
      </c>
      <c r="RC1" s="439" t="s">
        <v>605</v>
      </c>
      <c r="RD1" s="439" t="s">
        <v>606</v>
      </c>
      <c r="RE1" s="442" t="s">
        <v>607</v>
      </c>
      <c r="RF1" s="439" t="s">
        <v>608</v>
      </c>
      <c r="RG1" s="439" t="s">
        <v>609</v>
      </c>
      <c r="RH1" s="439" t="s">
        <v>610</v>
      </c>
      <c r="RI1" s="442" t="s">
        <v>611</v>
      </c>
      <c r="RJ1" s="439" t="s">
        <v>612</v>
      </c>
      <c r="RK1" s="439" t="s">
        <v>613</v>
      </c>
      <c r="RL1" s="439" t="s">
        <v>614</v>
      </c>
      <c r="RM1" s="439" t="s">
        <v>615</v>
      </c>
      <c r="RN1" s="439" t="s">
        <v>616</v>
      </c>
      <c r="RO1" s="439" t="s">
        <v>617</v>
      </c>
      <c r="RP1" s="439" t="s">
        <v>618</v>
      </c>
      <c r="RQ1" s="439" t="s">
        <v>619</v>
      </c>
      <c r="RR1" s="439" t="s">
        <v>620</v>
      </c>
      <c r="RS1" s="438" t="s">
        <v>604</v>
      </c>
      <c r="RT1" s="442" t="s">
        <v>606</v>
      </c>
      <c r="RU1" s="439" t="s">
        <v>621</v>
      </c>
      <c r="RV1" s="439" t="s">
        <v>622</v>
      </c>
      <c r="RW1" s="439" t="s">
        <v>623</v>
      </c>
      <c r="RX1" s="439" t="s">
        <v>624</v>
      </c>
      <c r="RY1" s="439" t="s">
        <v>625</v>
      </c>
      <c r="RZ1" s="439" t="s">
        <v>626</v>
      </c>
      <c r="SA1" s="439" t="s">
        <v>627</v>
      </c>
      <c r="SB1" s="439" t="s">
        <v>628</v>
      </c>
      <c r="SC1" s="439" t="s">
        <v>629</v>
      </c>
      <c r="SD1" s="439" t="s">
        <v>630</v>
      </c>
      <c r="SE1" s="439" t="s">
        <v>631</v>
      </c>
      <c r="SF1" s="439" t="s">
        <v>632</v>
      </c>
      <c r="SG1" s="439" t="s">
        <v>633</v>
      </c>
      <c r="SH1" s="439" t="s">
        <v>634</v>
      </c>
      <c r="SI1" s="439" t="s">
        <v>635</v>
      </c>
      <c r="SJ1" s="438" t="s">
        <v>636</v>
      </c>
      <c r="SK1" s="442" t="s">
        <v>637</v>
      </c>
      <c r="SL1" s="439" t="s">
        <v>638</v>
      </c>
      <c r="SM1" s="439" t="s">
        <v>639</v>
      </c>
      <c r="SN1" s="439" t="s">
        <v>640</v>
      </c>
      <c r="SO1" s="439" t="s">
        <v>641</v>
      </c>
      <c r="SP1" s="439" t="s">
        <v>642</v>
      </c>
      <c r="SQ1" s="439" t="s">
        <v>643</v>
      </c>
      <c r="SR1" s="439" t="s">
        <v>644</v>
      </c>
      <c r="SS1" s="439" t="s">
        <v>645</v>
      </c>
      <c r="ST1" s="442" t="s">
        <v>646</v>
      </c>
      <c r="SU1" s="439" t="s">
        <v>647</v>
      </c>
      <c r="SV1" s="439" t="s">
        <v>648</v>
      </c>
      <c r="SW1" s="439" t="s">
        <v>649</v>
      </c>
      <c r="SX1" s="439" t="s">
        <v>650</v>
      </c>
      <c r="SY1" s="439" t="s">
        <v>651</v>
      </c>
      <c r="SZ1" s="439" t="s">
        <v>652</v>
      </c>
      <c r="TA1" s="439" t="s">
        <v>653</v>
      </c>
      <c r="TB1" s="439" t="s">
        <v>654</v>
      </c>
      <c r="TC1" s="439" t="s">
        <v>655</v>
      </c>
      <c r="TD1" s="439" t="s">
        <v>656</v>
      </c>
      <c r="TE1" s="439" t="s">
        <v>657</v>
      </c>
      <c r="TF1" s="439" t="s">
        <v>658</v>
      </c>
      <c r="TG1" s="439" t="s">
        <v>659</v>
      </c>
      <c r="TH1" s="439" t="s">
        <v>660</v>
      </c>
      <c r="TI1" s="439" t="s">
        <v>661</v>
      </c>
      <c r="TJ1" s="439" t="s">
        <v>662</v>
      </c>
      <c r="TK1" s="438" t="s">
        <v>663</v>
      </c>
      <c r="TL1" s="442" t="s">
        <v>664</v>
      </c>
      <c r="TM1" s="439" t="s">
        <v>665</v>
      </c>
      <c r="TN1" s="439" t="s">
        <v>666</v>
      </c>
      <c r="TO1" s="439" t="s">
        <v>667</v>
      </c>
      <c r="TP1" s="439" t="s">
        <v>668</v>
      </c>
      <c r="TQ1" s="439" t="s">
        <v>669</v>
      </c>
      <c r="TR1" s="439" t="s">
        <v>670</v>
      </c>
      <c r="TS1" s="439" t="s">
        <v>671</v>
      </c>
      <c r="TT1" s="439" t="s">
        <v>672</v>
      </c>
      <c r="TU1" s="439" t="s">
        <v>673</v>
      </c>
      <c r="TV1" s="439" t="s">
        <v>674</v>
      </c>
      <c r="TW1" s="439" t="s">
        <v>675</v>
      </c>
      <c r="TX1" s="439" t="s">
        <v>676</v>
      </c>
      <c r="TY1" s="439" t="s">
        <v>677</v>
      </c>
      <c r="TZ1" s="442" t="s">
        <v>678</v>
      </c>
      <c r="UA1" s="439" t="s">
        <v>679</v>
      </c>
      <c r="UB1" s="439" t="s">
        <v>680</v>
      </c>
      <c r="UC1" s="439" t="s">
        <v>681</v>
      </c>
      <c r="UD1" s="439" t="s">
        <v>682</v>
      </c>
      <c r="UE1" s="439" t="s">
        <v>683</v>
      </c>
      <c r="UF1" s="439" t="s">
        <v>684</v>
      </c>
      <c r="UG1" s="439" t="s">
        <v>685</v>
      </c>
      <c r="UH1" s="439" t="s">
        <v>686</v>
      </c>
      <c r="UI1" s="439" t="s">
        <v>687</v>
      </c>
      <c r="UJ1" s="439" t="s">
        <v>688</v>
      </c>
      <c r="UK1" s="439" t="s">
        <v>689</v>
      </c>
      <c r="UL1" s="439" t="s">
        <v>690</v>
      </c>
      <c r="UM1" s="439" t="s">
        <v>691</v>
      </c>
      <c r="UN1" s="439" t="s">
        <v>692</v>
      </c>
      <c r="UO1" s="439" t="s">
        <v>693</v>
      </c>
      <c r="UP1" s="439" t="s">
        <v>694</v>
      </c>
      <c r="UQ1" s="439" t="s">
        <v>695</v>
      </c>
      <c r="UR1" s="439" t="s">
        <v>696</v>
      </c>
      <c r="US1" s="438" t="s">
        <v>697</v>
      </c>
      <c r="UT1" s="439" t="s">
        <v>698</v>
      </c>
      <c r="UU1" s="439" t="s">
        <v>699</v>
      </c>
      <c r="UV1" s="439" t="s">
        <v>700</v>
      </c>
      <c r="UW1" s="439" t="s">
        <v>701</v>
      </c>
      <c r="UX1" s="439" t="s">
        <v>702</v>
      </c>
      <c r="UY1" s="440"/>
    </row>
    <row r="2" spans="1:571" s="118" customFormat="1" hidden="1" x14ac:dyDescent="0.25">
      <c r="A2" s="436"/>
      <c r="B2" s="436"/>
      <c r="C2" s="436"/>
      <c r="D2" s="436"/>
      <c r="E2" s="436"/>
      <c r="F2" s="436"/>
      <c r="G2" s="436"/>
      <c r="H2" s="436"/>
      <c r="I2" s="436"/>
      <c r="J2" s="436"/>
      <c r="K2" s="437"/>
      <c r="L2" s="436"/>
      <c r="M2" s="436"/>
      <c r="N2" s="436"/>
      <c r="O2" s="436"/>
      <c r="P2" s="436"/>
      <c r="Q2" s="436"/>
      <c r="R2" s="436"/>
      <c r="S2" s="436"/>
      <c r="T2" s="436"/>
      <c r="U2" s="436"/>
      <c r="V2" s="436"/>
      <c r="W2" s="436"/>
      <c r="X2" s="436"/>
      <c r="Y2" s="436"/>
      <c r="Z2" s="436"/>
      <c r="AA2" s="436"/>
      <c r="AB2" s="436" t="s">
        <v>703</v>
      </c>
      <c r="AC2" s="436" t="s">
        <v>704</v>
      </c>
      <c r="AD2" s="436"/>
      <c r="AE2" s="436"/>
      <c r="AF2" s="436"/>
      <c r="AG2" s="436"/>
      <c r="AH2" s="436"/>
      <c r="AI2" s="436"/>
      <c r="AJ2" s="436"/>
      <c r="AK2" s="436"/>
      <c r="AL2" s="436"/>
      <c r="AM2" s="436"/>
      <c r="AN2" s="436"/>
      <c r="AO2" s="436"/>
      <c r="AP2" s="436"/>
      <c r="AQ2" s="436"/>
      <c r="AR2" s="436"/>
      <c r="AS2" s="436"/>
      <c r="AT2" s="436"/>
      <c r="AU2" s="436"/>
      <c r="AV2" s="436"/>
      <c r="AW2" s="436"/>
      <c r="AX2" s="436"/>
      <c r="AY2" s="436"/>
      <c r="AZ2" s="436"/>
      <c r="BA2" s="436"/>
      <c r="BB2" s="436"/>
      <c r="BC2" s="436"/>
      <c r="BD2" s="436"/>
      <c r="BE2" s="436"/>
      <c r="BF2" s="436"/>
      <c r="BG2" s="436"/>
      <c r="BH2" s="436"/>
      <c r="BI2" s="436"/>
      <c r="BJ2" s="436"/>
      <c r="BK2" s="436"/>
      <c r="BL2" s="436"/>
      <c r="BM2" s="436"/>
      <c r="BN2" s="436"/>
      <c r="BO2" s="436"/>
      <c r="BP2" s="436"/>
      <c r="BQ2" s="436"/>
      <c r="BR2" s="436"/>
      <c r="BS2" s="436"/>
      <c r="BT2" s="436"/>
      <c r="BU2" s="436"/>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c r="UJ2" s="436"/>
      <c r="UK2" s="436"/>
      <c r="UL2" s="436"/>
      <c r="UM2" s="436"/>
      <c r="UN2" s="436"/>
      <c r="UO2" s="436"/>
      <c r="UP2" s="436"/>
      <c r="UQ2" s="436"/>
      <c r="UR2" s="436"/>
      <c r="US2" s="436"/>
      <c r="UT2" s="436"/>
      <c r="UU2" s="436"/>
      <c r="UV2" s="436"/>
      <c r="UW2" s="436"/>
      <c r="UX2" s="436"/>
      <c r="UY2" s="436"/>
    </row>
    <row r="3" spans="1:571" hidden="1" x14ac:dyDescent="0.25">
      <c r="A3" s="43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c r="AT3" s="435"/>
      <c r="AU3" s="435"/>
      <c r="AV3" s="435"/>
      <c r="AW3" s="435"/>
      <c r="AX3" s="435"/>
      <c r="AY3" s="435"/>
      <c r="AZ3" s="435"/>
      <c r="BA3" s="435"/>
      <c r="BB3" s="435"/>
      <c r="BC3" s="435"/>
      <c r="BD3" s="435"/>
      <c r="BE3" s="435"/>
      <c r="BF3" s="435"/>
      <c r="BG3" s="435"/>
      <c r="BH3" s="435"/>
      <c r="BI3" s="435"/>
      <c r="BJ3" s="435"/>
      <c r="BK3" s="435"/>
      <c r="BL3" s="435"/>
      <c r="BM3" s="435"/>
      <c r="BN3" s="435"/>
      <c r="BO3" s="435"/>
      <c r="BP3" s="435"/>
      <c r="BQ3" s="435"/>
      <c r="BR3" s="435"/>
      <c r="BS3" s="435"/>
      <c r="BT3" s="435"/>
      <c r="BU3" s="435"/>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c r="UJ3" s="435"/>
      <c r="UK3" s="435"/>
      <c r="UL3" s="435"/>
      <c r="UM3" s="435"/>
      <c r="UN3" s="435"/>
      <c r="UO3" s="435"/>
      <c r="UP3" s="435"/>
      <c r="UQ3" s="435"/>
      <c r="UR3" s="435"/>
      <c r="US3" s="435"/>
      <c r="UT3" s="435"/>
      <c r="UU3" s="435"/>
      <c r="UV3" s="435"/>
      <c r="UW3" s="435"/>
      <c r="UX3" s="435"/>
      <c r="UY3" s="435"/>
    </row>
    <row r="4" spans="1:571" hidden="1" x14ac:dyDescent="0.25">
      <c r="A4" s="43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c r="UJ4" s="435"/>
      <c r="UK4" s="435"/>
      <c r="UL4" s="435"/>
      <c r="UM4" s="435"/>
      <c r="UN4" s="435"/>
      <c r="UO4" s="435"/>
      <c r="UP4" s="435"/>
      <c r="UQ4" s="435"/>
      <c r="UR4" s="435"/>
      <c r="US4" s="435"/>
      <c r="UT4" s="435"/>
      <c r="UU4" s="435"/>
      <c r="UV4" s="435"/>
      <c r="UW4" s="435"/>
      <c r="UX4" s="435"/>
      <c r="UY4" s="435"/>
    </row>
    <row r="5" spans="1:571" x14ac:dyDescent="0.25">
      <c r="A5" s="43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c r="UJ5" s="435"/>
      <c r="UK5" s="435"/>
      <c r="UL5" s="435"/>
      <c r="UM5" s="435"/>
      <c r="UN5" s="435"/>
      <c r="UO5" s="435"/>
      <c r="UP5" s="435"/>
      <c r="UQ5" s="435"/>
      <c r="UR5" s="435"/>
      <c r="US5" s="435"/>
      <c r="UT5" s="435"/>
      <c r="UU5" s="435"/>
      <c r="UV5" s="435"/>
      <c r="UW5" s="435"/>
      <c r="UX5" s="435"/>
      <c r="UY5" s="435"/>
    </row>
    <row r="6" spans="1:571" x14ac:dyDescent="0.25">
      <c r="A6" s="435"/>
      <c r="B6" s="87"/>
      <c r="C6" s="88" t="s">
        <v>705</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c r="UJ6" s="435"/>
      <c r="UK6" s="435"/>
      <c r="UL6" s="435"/>
      <c r="UM6" s="435"/>
      <c r="UN6" s="435"/>
      <c r="UO6" s="435"/>
      <c r="UP6" s="435"/>
      <c r="UQ6" s="435"/>
      <c r="UR6" s="435"/>
      <c r="US6" s="435"/>
      <c r="UT6" s="435"/>
      <c r="UU6" s="435"/>
      <c r="UV6" s="435"/>
      <c r="UW6" s="435"/>
      <c r="UX6" s="435"/>
      <c r="UY6" s="435"/>
    </row>
    <row r="7" spans="1:571" x14ac:dyDescent="0.25">
      <c r="A7" s="435"/>
      <c r="B7" s="435"/>
      <c r="C7" s="88" t="s">
        <v>706</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c r="UJ7" s="435"/>
      <c r="UK7" s="435"/>
      <c r="UL7" s="435"/>
      <c r="UM7" s="435"/>
      <c r="UN7" s="435"/>
      <c r="UO7" s="435"/>
      <c r="UP7" s="435"/>
      <c r="UQ7" s="435"/>
      <c r="UR7" s="435"/>
      <c r="US7" s="435"/>
      <c r="UT7" s="435"/>
      <c r="UU7" s="435"/>
      <c r="UV7" s="435"/>
      <c r="UW7" s="435"/>
      <c r="UX7" s="435"/>
      <c r="UY7" s="435"/>
    </row>
    <row r="8" spans="1:571" x14ac:dyDescent="0.25">
      <c r="A8" s="435"/>
      <c r="B8" s="90"/>
      <c r="C8" s="88" t="s">
        <v>707</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c r="UJ8" s="435"/>
      <c r="UK8" s="435"/>
      <c r="UL8" s="435"/>
      <c r="UM8" s="435"/>
      <c r="UN8" s="435"/>
      <c r="UO8" s="435"/>
      <c r="UP8" s="435"/>
      <c r="UQ8" s="435"/>
      <c r="UR8" s="435"/>
      <c r="US8" s="435"/>
      <c r="UT8" s="435"/>
      <c r="UU8" s="435"/>
      <c r="UV8" s="435"/>
      <c r="UW8" s="435"/>
      <c r="UX8" s="435"/>
      <c r="UY8" s="435"/>
    </row>
    <row r="9" spans="1:571" x14ac:dyDescent="0.25">
      <c r="A9" s="435"/>
      <c r="B9" s="435"/>
      <c r="C9" s="88" t="s">
        <v>708</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c r="UJ9" s="435"/>
      <c r="UK9" s="435"/>
      <c r="UL9" s="435"/>
      <c r="UM9" s="435"/>
      <c r="UN9" s="435"/>
      <c r="UO9" s="435"/>
      <c r="UP9" s="435"/>
      <c r="UQ9" s="435"/>
      <c r="UR9" s="435"/>
      <c r="US9" s="435"/>
      <c r="UT9" s="435"/>
      <c r="UU9" s="435"/>
      <c r="UV9" s="435"/>
      <c r="UW9" s="435"/>
      <c r="UX9" s="435"/>
      <c r="UY9" s="435"/>
    </row>
    <row r="10" spans="1:571" ht="15.75" customHeight="1" thickBot="1" x14ac:dyDescent="0.3">
      <c r="A10" s="435"/>
      <c r="B10" s="424"/>
      <c r="C10" s="435"/>
      <c r="K10" s="600" t="s">
        <v>709</v>
      </c>
      <c r="L10" s="600"/>
      <c r="M10" s="600"/>
      <c r="N10" s="600"/>
      <c r="O10" s="600"/>
      <c r="P10" s="600"/>
      <c r="Q10" s="600"/>
      <c r="R10" s="600"/>
      <c r="S10" s="600"/>
      <c r="T10" s="600"/>
      <c r="U10" s="600"/>
      <c r="V10" s="600"/>
      <c r="W10" s="600"/>
      <c r="X10" s="600"/>
      <c r="Y10" s="600"/>
      <c r="Z10" s="600"/>
      <c r="AA10" s="600"/>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c r="UJ10" s="435"/>
      <c r="UK10" s="435"/>
      <c r="UL10" s="435"/>
      <c r="UM10" s="435"/>
      <c r="UN10" s="435"/>
      <c r="UO10" s="435"/>
      <c r="UP10" s="435"/>
      <c r="UQ10" s="435"/>
      <c r="UR10" s="435"/>
      <c r="US10" s="435"/>
      <c r="UT10" s="435"/>
      <c r="UU10" s="435"/>
      <c r="UV10" s="435"/>
      <c r="UW10" s="435"/>
      <c r="UX10" s="435"/>
      <c r="UY10" s="435"/>
    </row>
    <row r="11" spans="1:571" ht="79.5" thickBot="1" x14ac:dyDescent="0.3">
      <c r="A11" s="353"/>
      <c r="B11" s="305" t="s">
        <v>710</v>
      </c>
      <c r="C11" s="183" t="s">
        <v>711</v>
      </c>
      <c r="D11" s="184" t="s">
        <v>703</v>
      </c>
      <c r="E11" s="200" t="s">
        <v>712</v>
      </c>
      <c r="F11" s="184" t="s">
        <v>713</v>
      </c>
      <c r="G11" s="184" t="s">
        <v>714</v>
      </c>
      <c r="H11" s="184" t="s">
        <v>715</v>
      </c>
      <c r="I11" s="200" t="s">
        <v>716</v>
      </c>
      <c r="J11" s="184" t="s">
        <v>717</v>
      </c>
      <c r="K11" s="322" t="s">
        <v>49</v>
      </c>
      <c r="L11" s="322" t="s">
        <v>51</v>
      </c>
      <c r="M11" s="322" t="s">
        <v>53</v>
      </c>
      <c r="N11" s="322" t="s">
        <v>57</v>
      </c>
      <c r="O11" s="322" t="s">
        <v>60</v>
      </c>
      <c r="P11" s="322" t="s">
        <v>63</v>
      </c>
      <c r="Q11" s="322" t="s">
        <v>66</v>
      </c>
      <c r="R11" s="322" t="s">
        <v>718</v>
      </c>
      <c r="S11" s="322" t="s">
        <v>69</v>
      </c>
      <c r="T11" s="322" t="s">
        <v>72</v>
      </c>
      <c r="U11" s="322" t="s">
        <v>74</v>
      </c>
      <c r="V11" s="322" t="s">
        <v>75</v>
      </c>
      <c r="W11" s="322" t="s">
        <v>78</v>
      </c>
      <c r="X11" s="322" t="s">
        <v>79</v>
      </c>
      <c r="Y11" s="322" t="s">
        <v>80</v>
      </c>
      <c r="Z11" s="322" t="s">
        <v>81</v>
      </c>
      <c r="AA11" s="322" t="s">
        <v>82</v>
      </c>
      <c r="AB11" s="321" t="s">
        <v>719</v>
      </c>
      <c r="AC11" s="200" t="s">
        <v>720</v>
      </c>
      <c r="AD11" s="200" t="s">
        <v>721</v>
      </c>
      <c r="AE11" s="200" t="s">
        <v>722</v>
      </c>
      <c r="AF11" s="200" t="s">
        <v>723</v>
      </c>
      <c r="AG11" s="200" t="s">
        <v>724</v>
      </c>
      <c r="AH11" s="200" t="s">
        <v>725</v>
      </c>
      <c r="AI11" s="200" t="s">
        <v>726</v>
      </c>
      <c r="AJ11" s="200" t="s">
        <v>727</v>
      </c>
      <c r="AK11" s="200" t="s">
        <v>728</v>
      </c>
      <c r="AL11" s="200" t="s">
        <v>729</v>
      </c>
      <c r="AM11" s="200" t="s">
        <v>730</v>
      </c>
      <c r="AN11" s="200" t="s">
        <v>731</v>
      </c>
      <c r="AO11" s="200" t="s">
        <v>732</v>
      </c>
      <c r="AP11" s="200" t="s">
        <v>733</v>
      </c>
      <c r="AQ11" s="200" t="s">
        <v>734</v>
      </c>
      <c r="AR11" s="200" t="s">
        <v>68</v>
      </c>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c r="UJ11" s="435"/>
      <c r="UK11" s="435"/>
      <c r="UL11" s="435"/>
      <c r="UM11" s="435"/>
      <c r="UN11" s="435"/>
      <c r="UO11" s="435"/>
      <c r="UP11" s="435"/>
      <c r="UQ11" s="435"/>
      <c r="UR11" s="435"/>
      <c r="US11" s="435"/>
      <c r="UT11" s="435"/>
      <c r="UU11" s="435"/>
      <c r="UV11" s="435"/>
      <c r="UW11" s="435"/>
      <c r="UX11" s="435"/>
      <c r="UY11" s="435"/>
    </row>
    <row r="12" spans="1:571" x14ac:dyDescent="0.25">
      <c r="A12" s="352"/>
      <c r="B12" s="441" t="s">
        <v>148</v>
      </c>
      <c r="C12" s="179" t="s">
        <v>735</v>
      </c>
      <c r="D12" s="180">
        <f>D13+D47+D83+D89+D96</f>
        <v>11550580</v>
      </c>
      <c r="E12" s="180">
        <f>E13+E47+E83+E89+E96</f>
        <v>0</v>
      </c>
      <c r="F12" s="180">
        <f t="shared" ref="F12:F106" si="0">D12+E12</f>
        <v>11550580</v>
      </c>
      <c r="G12" s="180">
        <f>G13+G47+G83+G89+G96</f>
        <v>0</v>
      </c>
      <c r="H12" s="180">
        <f>F12-G12</f>
        <v>11550580</v>
      </c>
      <c r="I12" s="180">
        <f>I13+I47+I83+I89+I96</f>
        <v>0</v>
      </c>
      <c r="J12" s="180">
        <f>F12-I12</f>
        <v>11550580</v>
      </c>
      <c r="K12" s="180">
        <f t="shared" ref="K12:AD12" si="1">K13+K47+K83+K89+K96</f>
        <v>0</v>
      </c>
      <c r="L12" s="180">
        <f t="shared" si="1"/>
        <v>0</v>
      </c>
      <c r="M12" s="180">
        <f t="shared" si="1"/>
        <v>0</v>
      </c>
      <c r="N12" s="180">
        <f t="shared" si="1"/>
        <v>0</v>
      </c>
      <c r="O12" s="180">
        <f t="shared" si="1"/>
        <v>0</v>
      </c>
      <c r="P12" s="180">
        <f t="shared" si="1"/>
        <v>0</v>
      </c>
      <c r="Q12" s="180">
        <f t="shared" si="1"/>
        <v>0</v>
      </c>
      <c r="R12" s="180">
        <f t="shared" si="1"/>
        <v>0</v>
      </c>
      <c r="S12" s="180">
        <f t="shared" si="1"/>
        <v>0</v>
      </c>
      <c r="T12" s="180">
        <f t="shared" ref="T12" si="2">T13+T47+T83+T89+T96</f>
        <v>0</v>
      </c>
      <c r="U12" s="180">
        <f t="shared" si="1"/>
        <v>11550580</v>
      </c>
      <c r="V12" s="180">
        <f t="shared" si="1"/>
        <v>0</v>
      </c>
      <c r="W12" s="180">
        <f t="shared" si="1"/>
        <v>0</v>
      </c>
      <c r="X12" s="180">
        <f t="shared" si="1"/>
        <v>0</v>
      </c>
      <c r="Y12" s="180">
        <f t="shared" ref="Y12:Z12" si="3">Y13+Y47+Y83+Y89+Y96</f>
        <v>0</v>
      </c>
      <c r="Z12" s="180">
        <f t="shared" si="3"/>
        <v>0</v>
      </c>
      <c r="AA12" s="180">
        <f t="shared" si="1"/>
        <v>0</v>
      </c>
      <c r="AB12" s="180">
        <f t="shared" si="1"/>
        <v>8468080</v>
      </c>
      <c r="AC12" s="180">
        <f t="shared" si="1"/>
        <v>2506500</v>
      </c>
      <c r="AD12" s="180">
        <f t="shared" si="1"/>
        <v>576000</v>
      </c>
      <c r="AE12" s="180">
        <f>AB12+AC12+AD12</f>
        <v>11550580</v>
      </c>
      <c r="AF12" s="180">
        <f>AF13+AF47+AF83+AF89+AF96</f>
        <v>0</v>
      </c>
      <c r="AG12" s="180">
        <f>AG13+AG47+AG83+AG89+AG96</f>
        <v>0</v>
      </c>
      <c r="AH12" s="180">
        <f>AH13+AH47+AH83+AH89+AH96</f>
        <v>0</v>
      </c>
      <c r="AI12" s="180">
        <f>AF12+AG12+AH12</f>
        <v>0</v>
      </c>
      <c r="AJ12" s="180">
        <f>AJ13+AJ47+AJ83+AJ89+AJ96</f>
        <v>0</v>
      </c>
      <c r="AK12" s="180">
        <f>AK13+AK47+AK83+AK89+AK96</f>
        <v>0</v>
      </c>
      <c r="AL12" s="180">
        <f>AL13+AL47+AL83+AL89+AL96</f>
        <v>0</v>
      </c>
      <c r="AM12" s="180">
        <f>AJ12+AK12+AL12</f>
        <v>0</v>
      </c>
      <c r="AN12" s="180">
        <f>AN13+AN47+AN83+AN89+AN96</f>
        <v>0</v>
      </c>
      <c r="AO12" s="180">
        <f>AO13+AO47+AO83+AO89+AO96</f>
        <v>0</v>
      </c>
      <c r="AP12" s="180">
        <f>AP13+AP47+AP83+AP89+AP96</f>
        <v>0</v>
      </c>
      <c r="AQ12" s="180">
        <f>AN12+AO12+AP12</f>
        <v>0</v>
      </c>
      <c r="AR12" s="180">
        <f>AE12+AI12+AM12+AQ12</f>
        <v>11550580</v>
      </c>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c r="UJ12" s="435"/>
      <c r="UK12" s="435"/>
      <c r="UL12" s="435"/>
      <c r="UM12" s="435"/>
      <c r="UN12" s="435"/>
      <c r="UO12" s="435"/>
      <c r="UP12" s="435"/>
      <c r="UQ12" s="435"/>
      <c r="UR12" s="435"/>
      <c r="US12" s="435"/>
      <c r="UT12" s="435"/>
      <c r="UU12" s="435"/>
      <c r="UV12" s="435"/>
      <c r="UW12" s="435"/>
      <c r="UX12" s="435"/>
      <c r="UY12" s="435"/>
    </row>
    <row r="13" spans="1:571" x14ac:dyDescent="0.25">
      <c r="A13" s="435"/>
      <c r="B13" s="442" t="s">
        <v>149</v>
      </c>
      <c r="C13" s="181" t="s">
        <v>736</v>
      </c>
      <c r="D13" s="182">
        <f>SUM(D14:D46)</f>
        <v>5540080</v>
      </c>
      <c r="E13" s="182">
        <f>SUM(E14:E46)</f>
        <v>0</v>
      </c>
      <c r="F13" s="182">
        <f t="shared" si="0"/>
        <v>5540080</v>
      </c>
      <c r="G13" s="182">
        <f>SUM(G14:G46)</f>
        <v>0</v>
      </c>
      <c r="H13" s="182">
        <f t="shared" ref="H13:H220" si="4">F13-G13</f>
        <v>5540080</v>
      </c>
      <c r="I13" s="182">
        <f>SUM(I14:I46)</f>
        <v>0</v>
      </c>
      <c r="J13" s="182">
        <f t="shared" ref="J13:J220" si="5">F13-I13</f>
        <v>5540080</v>
      </c>
      <c r="K13" s="182">
        <f t="shared" ref="K13:AD13" si="6">SUM(K14:K46)</f>
        <v>0</v>
      </c>
      <c r="L13" s="182">
        <f t="shared" si="6"/>
        <v>0</v>
      </c>
      <c r="M13" s="182">
        <f t="shared" si="6"/>
        <v>0</v>
      </c>
      <c r="N13" s="182">
        <f t="shared" si="6"/>
        <v>0</v>
      </c>
      <c r="O13" s="182">
        <f t="shared" si="6"/>
        <v>0</v>
      </c>
      <c r="P13" s="182">
        <f t="shared" si="6"/>
        <v>0</v>
      </c>
      <c r="Q13" s="182">
        <f t="shared" si="6"/>
        <v>0</v>
      </c>
      <c r="R13" s="182">
        <f t="shared" si="6"/>
        <v>0</v>
      </c>
      <c r="S13" s="182">
        <f t="shared" si="6"/>
        <v>0</v>
      </c>
      <c r="T13" s="182">
        <f t="shared" ref="T13" si="7">SUM(T14:T46)</f>
        <v>0</v>
      </c>
      <c r="U13" s="182">
        <f t="shared" si="6"/>
        <v>5540080</v>
      </c>
      <c r="V13" s="182">
        <f t="shared" si="6"/>
        <v>0</v>
      </c>
      <c r="W13" s="182">
        <f t="shared" si="6"/>
        <v>0</v>
      </c>
      <c r="X13" s="182">
        <f t="shared" si="6"/>
        <v>0</v>
      </c>
      <c r="Y13" s="182">
        <f t="shared" ref="Y13:Z13" si="8">SUM(Y14:Y46)</f>
        <v>0</v>
      </c>
      <c r="Z13" s="182">
        <f t="shared" si="8"/>
        <v>0</v>
      </c>
      <c r="AA13" s="182">
        <f t="shared" si="6"/>
        <v>0</v>
      </c>
      <c r="AB13" s="182">
        <f t="shared" si="6"/>
        <v>5540080</v>
      </c>
      <c r="AC13" s="182">
        <f t="shared" si="6"/>
        <v>0</v>
      </c>
      <c r="AD13" s="182">
        <f t="shared" si="6"/>
        <v>0</v>
      </c>
      <c r="AE13" s="182">
        <f t="shared" ref="AE13:AE220" si="9">AB13+AC13+AD13</f>
        <v>5540080</v>
      </c>
      <c r="AF13" s="182">
        <f>SUM(AF14:AF46)</f>
        <v>0</v>
      </c>
      <c r="AG13" s="182">
        <f>SUM(AG14:AG46)</f>
        <v>0</v>
      </c>
      <c r="AH13" s="182">
        <f>SUM(AH14:AH46)</f>
        <v>0</v>
      </c>
      <c r="AI13" s="182">
        <f t="shared" ref="AI13:AI220" si="10">AF13+AG13+AH13</f>
        <v>0</v>
      </c>
      <c r="AJ13" s="182">
        <f>SUM(AJ14:AJ46)</f>
        <v>0</v>
      </c>
      <c r="AK13" s="182">
        <f>SUM(AK14:AK46)</f>
        <v>0</v>
      </c>
      <c r="AL13" s="182">
        <f>SUM(AL14:AL46)</f>
        <v>0</v>
      </c>
      <c r="AM13" s="182">
        <f t="shared" ref="AM13:AM220" si="11">AJ13+AK13+AL13</f>
        <v>0</v>
      </c>
      <c r="AN13" s="182">
        <f>SUM(AN14:AN46)</f>
        <v>0</v>
      </c>
      <c r="AO13" s="182">
        <f>SUM(AO14:AO46)</f>
        <v>0</v>
      </c>
      <c r="AP13" s="182">
        <f>SUM(AP14:AP46)</f>
        <v>0</v>
      </c>
      <c r="AQ13" s="182">
        <f t="shared" ref="AQ13:AQ220" si="12">AN13+AO13+AP13</f>
        <v>0</v>
      </c>
      <c r="AR13" s="182">
        <f t="shared" ref="AR13:AR220" si="13">AE13+AI13+AM13+AQ13</f>
        <v>5540080</v>
      </c>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c r="UJ13" s="435"/>
      <c r="UK13" s="435"/>
      <c r="UL13" s="435"/>
      <c r="UM13" s="435"/>
      <c r="UN13" s="435"/>
      <c r="UO13" s="435"/>
      <c r="UP13" s="435"/>
      <c r="UQ13" s="435"/>
      <c r="UR13" s="435"/>
      <c r="US13" s="435"/>
      <c r="UT13" s="435"/>
      <c r="UU13" s="435"/>
      <c r="UV13" s="435"/>
      <c r="UW13" s="435"/>
      <c r="UX13" s="435"/>
      <c r="UY13" s="435"/>
    </row>
    <row r="14" spans="1:571" x14ac:dyDescent="0.25">
      <c r="A14" s="435"/>
      <c r="B14" s="439" t="s">
        <v>150</v>
      </c>
      <c r="C14" s="175" t="s">
        <v>737</v>
      </c>
      <c r="D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76">
        <f t="shared" si="0"/>
        <v>0</v>
      </c>
      <c r="G14" s="176"/>
      <c r="H14" s="176">
        <f t="shared" si="4"/>
        <v>0</v>
      </c>
      <c r="I14" s="176"/>
      <c r="J14" s="176">
        <f t="shared" si="5"/>
        <v>0</v>
      </c>
      <c r="K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76">
        <f t="shared" si="9"/>
        <v>0</v>
      </c>
      <c r="AF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76">
        <f t="shared" si="10"/>
        <v>0</v>
      </c>
      <c r="AJ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76">
        <f t="shared" si="11"/>
        <v>0</v>
      </c>
      <c r="AN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76">
        <f t="shared" si="12"/>
        <v>0</v>
      </c>
      <c r="AR14" s="176">
        <f t="shared" si="13"/>
        <v>0</v>
      </c>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c r="UJ14" s="435"/>
      <c r="UK14" s="435"/>
      <c r="UL14" s="435"/>
      <c r="UM14" s="435"/>
      <c r="UN14" s="435"/>
      <c r="UO14" s="435"/>
      <c r="UP14" s="435"/>
      <c r="UQ14" s="435"/>
      <c r="UR14" s="435"/>
      <c r="US14" s="435"/>
      <c r="UT14" s="435"/>
      <c r="UU14" s="435"/>
      <c r="UV14" s="435"/>
      <c r="UW14" s="435"/>
      <c r="UX14" s="435"/>
      <c r="UY14" s="435"/>
    </row>
    <row r="15" spans="1:571" x14ac:dyDescent="0.25">
      <c r="A15" s="435"/>
      <c r="B15" s="439" t="s">
        <v>151</v>
      </c>
      <c r="C15" s="175" t="s">
        <v>738</v>
      </c>
      <c r="D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4748640</v>
      </c>
      <c r="E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76">
        <f t="shared" si="0"/>
        <v>4748640</v>
      </c>
      <c r="G15" s="176"/>
      <c r="H15" s="176">
        <f t="shared" si="4"/>
        <v>4748640</v>
      </c>
      <c r="I15" s="176"/>
      <c r="J15" s="176">
        <f t="shared" si="5"/>
        <v>4748640</v>
      </c>
      <c r="K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4748640</v>
      </c>
      <c r="V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4748640</v>
      </c>
      <c r="AC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76">
        <f t="shared" si="9"/>
        <v>4748640</v>
      </c>
      <c r="AF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76">
        <f t="shared" si="10"/>
        <v>0</v>
      </c>
      <c r="AJ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76">
        <f t="shared" si="11"/>
        <v>0</v>
      </c>
      <c r="AN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76">
        <f t="shared" si="12"/>
        <v>0</v>
      </c>
      <c r="AR15" s="176">
        <f t="shared" si="13"/>
        <v>4748640</v>
      </c>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c r="UJ15" s="435"/>
      <c r="UK15" s="435"/>
      <c r="UL15" s="435"/>
      <c r="UM15" s="435"/>
      <c r="UN15" s="435"/>
      <c r="UO15" s="435"/>
      <c r="UP15" s="435"/>
      <c r="UQ15" s="435"/>
      <c r="UR15" s="435"/>
      <c r="US15" s="435"/>
      <c r="UT15" s="435"/>
      <c r="UU15" s="435"/>
      <c r="UV15" s="435"/>
      <c r="UW15" s="435"/>
      <c r="UX15" s="435"/>
      <c r="UY15" s="435"/>
    </row>
    <row r="16" spans="1:571" x14ac:dyDescent="0.25">
      <c r="A16" s="435"/>
      <c r="B16" s="439" t="s">
        <v>152</v>
      </c>
      <c r="C16" s="175" t="s">
        <v>739</v>
      </c>
      <c r="D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76">
        <f t="shared" si="0"/>
        <v>0</v>
      </c>
      <c r="G16" s="176"/>
      <c r="H16" s="176">
        <f t="shared" si="4"/>
        <v>0</v>
      </c>
      <c r="I16" s="176"/>
      <c r="J16" s="176">
        <f t="shared" si="5"/>
        <v>0</v>
      </c>
      <c r="K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76">
        <f t="shared" si="9"/>
        <v>0</v>
      </c>
      <c r="AF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76">
        <f t="shared" si="10"/>
        <v>0</v>
      </c>
      <c r="AJ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76">
        <f t="shared" si="11"/>
        <v>0</v>
      </c>
      <c r="AN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76">
        <f t="shared" si="12"/>
        <v>0</v>
      </c>
      <c r="AR16" s="176">
        <f t="shared" si="13"/>
        <v>0</v>
      </c>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c r="UJ16" s="435"/>
      <c r="UK16" s="435"/>
      <c r="UL16" s="435"/>
      <c r="UM16" s="435"/>
      <c r="UN16" s="435"/>
      <c r="UO16" s="435"/>
      <c r="UP16" s="435"/>
      <c r="UQ16" s="435"/>
      <c r="UR16" s="435"/>
      <c r="US16" s="435"/>
      <c r="UT16" s="435"/>
      <c r="UU16" s="435"/>
      <c r="UV16" s="435"/>
      <c r="UW16" s="435"/>
      <c r="UX16" s="435"/>
      <c r="UY16" s="435"/>
    </row>
    <row r="17" spans="2:44" x14ac:dyDescent="0.25">
      <c r="B17" s="439" t="s">
        <v>153</v>
      </c>
      <c r="C17" s="175" t="s">
        <v>740</v>
      </c>
      <c r="D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76">
        <f t="shared" si="0"/>
        <v>0</v>
      </c>
      <c r="G17" s="176"/>
      <c r="H17" s="176">
        <f t="shared" si="4"/>
        <v>0</v>
      </c>
      <c r="I17" s="176"/>
      <c r="J17" s="176">
        <f t="shared" si="5"/>
        <v>0</v>
      </c>
      <c r="K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76">
        <f t="shared" si="9"/>
        <v>0</v>
      </c>
      <c r="AF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76">
        <f t="shared" si="10"/>
        <v>0</v>
      </c>
      <c r="AJ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76">
        <f t="shared" si="11"/>
        <v>0</v>
      </c>
      <c r="AN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76">
        <f t="shared" si="12"/>
        <v>0</v>
      </c>
      <c r="AR17" s="176">
        <f t="shared" si="13"/>
        <v>0</v>
      </c>
    </row>
    <row r="18" spans="2:44" x14ac:dyDescent="0.25">
      <c r="B18" s="439" t="s">
        <v>154</v>
      </c>
      <c r="C18" s="175" t="s">
        <v>741</v>
      </c>
      <c r="D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76">
        <f t="shared" si="0"/>
        <v>0</v>
      </c>
      <c r="G18" s="176"/>
      <c r="H18" s="176">
        <f t="shared" si="4"/>
        <v>0</v>
      </c>
      <c r="I18" s="176"/>
      <c r="J18" s="176">
        <f t="shared" si="5"/>
        <v>0</v>
      </c>
      <c r="K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76">
        <f t="shared" si="9"/>
        <v>0</v>
      </c>
      <c r="AF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76">
        <f t="shared" si="10"/>
        <v>0</v>
      </c>
      <c r="AJ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76">
        <f t="shared" si="11"/>
        <v>0</v>
      </c>
      <c r="AN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76">
        <f t="shared" si="12"/>
        <v>0</v>
      </c>
      <c r="AR18" s="176">
        <f t="shared" si="13"/>
        <v>0</v>
      </c>
    </row>
    <row r="19" spans="2:44" x14ac:dyDescent="0.25">
      <c r="B19" s="439" t="s">
        <v>155</v>
      </c>
      <c r="C19" s="175" t="s">
        <v>742</v>
      </c>
      <c r="D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76">
        <f t="shared" si="0"/>
        <v>0</v>
      </c>
      <c r="G19" s="176"/>
      <c r="H19" s="176">
        <f t="shared" si="4"/>
        <v>0</v>
      </c>
      <c r="I19" s="176"/>
      <c r="J19" s="176">
        <f t="shared" si="5"/>
        <v>0</v>
      </c>
      <c r="K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76">
        <f t="shared" si="9"/>
        <v>0</v>
      </c>
      <c r="AF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76">
        <f t="shared" si="10"/>
        <v>0</v>
      </c>
      <c r="AJ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76">
        <f t="shared" si="11"/>
        <v>0</v>
      </c>
      <c r="AN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76">
        <f t="shared" si="12"/>
        <v>0</v>
      </c>
      <c r="AR19" s="176">
        <f t="shared" si="13"/>
        <v>0</v>
      </c>
    </row>
    <row r="20" spans="2:44" x14ac:dyDescent="0.25">
      <c r="B20" s="439" t="s">
        <v>156</v>
      </c>
      <c r="C20" s="175" t="s">
        <v>743</v>
      </c>
      <c r="D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76">
        <f t="shared" si="0"/>
        <v>0</v>
      </c>
      <c r="G20" s="176"/>
      <c r="H20" s="176">
        <f t="shared" si="4"/>
        <v>0</v>
      </c>
      <c r="I20" s="176"/>
      <c r="J20" s="176">
        <f t="shared" si="5"/>
        <v>0</v>
      </c>
      <c r="K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76">
        <f t="shared" si="9"/>
        <v>0</v>
      </c>
      <c r="AF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76">
        <f t="shared" si="10"/>
        <v>0</v>
      </c>
      <c r="AJ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76">
        <f t="shared" si="11"/>
        <v>0</v>
      </c>
      <c r="AN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76">
        <f t="shared" si="12"/>
        <v>0</v>
      </c>
      <c r="AR20" s="176">
        <f t="shared" si="13"/>
        <v>0</v>
      </c>
    </row>
    <row r="21" spans="2:44" x14ac:dyDescent="0.25">
      <c r="B21" s="439" t="s">
        <v>157</v>
      </c>
      <c r="C21" s="175" t="s">
        <v>744</v>
      </c>
      <c r="D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76">
        <f t="shared" ref="F21:F46" si="14">D21+E21</f>
        <v>0</v>
      </c>
      <c r="G21" s="176"/>
      <c r="H21" s="176">
        <f t="shared" ref="H21:H46" si="15">F21-G21</f>
        <v>0</v>
      </c>
      <c r="I21" s="176"/>
      <c r="J21" s="176">
        <f t="shared" ref="J21:J46" si="16">F21-I21</f>
        <v>0</v>
      </c>
      <c r="K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76">
        <f t="shared" ref="AE21:AE47" si="17">AB21+AC21+AD21</f>
        <v>0</v>
      </c>
      <c r="AF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76">
        <f t="shared" ref="AI21:AI46" si="18">AF21+AG21+AH21</f>
        <v>0</v>
      </c>
      <c r="AJ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76">
        <f t="shared" ref="AM21:AM46" si="19">AJ21+AK21+AL21</f>
        <v>0</v>
      </c>
      <c r="AN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76">
        <f t="shared" ref="AQ21:AQ46" si="20">AN21+AO21+AP21</f>
        <v>0</v>
      </c>
      <c r="AR21" s="176">
        <f t="shared" ref="AR21:AR46" si="21">AE21+AI21+AM21+AQ21</f>
        <v>0</v>
      </c>
    </row>
    <row r="22" spans="2:44" x14ac:dyDescent="0.25">
      <c r="B22" s="439" t="s">
        <v>158</v>
      </c>
      <c r="C22" s="175" t="s">
        <v>745</v>
      </c>
      <c r="D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76">
        <f t="shared" ref="F22" si="22">D22+E22</f>
        <v>0</v>
      </c>
      <c r="G22" s="176"/>
      <c r="H22" s="176">
        <f t="shared" ref="H22" si="23">F22-G22</f>
        <v>0</v>
      </c>
      <c r="I22" s="176"/>
      <c r="J22" s="176">
        <f t="shared" ref="J22" si="24">F22-I22</f>
        <v>0</v>
      </c>
      <c r="K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76">
        <f t="shared" ref="AE22" si="25">AB22+AC22+AD22</f>
        <v>0</v>
      </c>
      <c r="AF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76">
        <f t="shared" ref="AI22" si="26">AF22+AG22+AH22</f>
        <v>0</v>
      </c>
      <c r="AJ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76">
        <f t="shared" ref="AM22" si="27">AJ22+AK22+AL22</f>
        <v>0</v>
      </c>
      <c r="AN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76">
        <f t="shared" ref="AQ22" si="28">AN22+AO22+AP22</f>
        <v>0</v>
      </c>
      <c r="AR22" s="176">
        <f t="shared" ref="AR22" si="29">AE22+AI22+AM22+AQ22</f>
        <v>0</v>
      </c>
    </row>
    <row r="23" spans="2:44" x14ac:dyDescent="0.25">
      <c r="B23" s="439" t="s">
        <v>159</v>
      </c>
      <c r="C23" s="175" t="s">
        <v>746</v>
      </c>
      <c r="D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76">
        <f t="shared" si="14"/>
        <v>0</v>
      </c>
      <c r="G23" s="176"/>
      <c r="H23" s="176">
        <f t="shared" si="15"/>
        <v>0</v>
      </c>
      <c r="I23" s="176"/>
      <c r="J23" s="176">
        <f t="shared" si="16"/>
        <v>0</v>
      </c>
      <c r="K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76">
        <f t="shared" si="17"/>
        <v>0</v>
      </c>
      <c r="AF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76">
        <f t="shared" si="18"/>
        <v>0</v>
      </c>
      <c r="AJ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76">
        <f t="shared" si="19"/>
        <v>0</v>
      </c>
      <c r="AN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76">
        <f t="shared" si="20"/>
        <v>0</v>
      </c>
      <c r="AR23" s="176">
        <f t="shared" si="21"/>
        <v>0</v>
      </c>
    </row>
    <row r="24" spans="2:44" x14ac:dyDescent="0.25">
      <c r="B24" s="439" t="s">
        <v>160</v>
      </c>
      <c r="C24" s="175" t="s">
        <v>747</v>
      </c>
      <c r="D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76">
        <f t="shared" ref="F24:F27" si="30">D24+E24</f>
        <v>0</v>
      </c>
      <c r="G24" s="176"/>
      <c r="H24" s="176">
        <f t="shared" ref="H24:H27" si="31">F24-G24</f>
        <v>0</v>
      </c>
      <c r="I24" s="176"/>
      <c r="J24" s="176">
        <f t="shared" ref="J24:J27" si="32">F24-I24</f>
        <v>0</v>
      </c>
      <c r="K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76">
        <f t="shared" ref="AE24:AE27" si="33">AB24+AC24+AD24</f>
        <v>0</v>
      </c>
      <c r="AF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76">
        <f t="shared" ref="AI24:AI27" si="34">AF24+AG24+AH24</f>
        <v>0</v>
      </c>
      <c r="AJ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76">
        <f t="shared" ref="AM24:AM27" si="35">AJ24+AK24+AL24</f>
        <v>0</v>
      </c>
      <c r="AN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76">
        <f t="shared" ref="AQ24:AQ27" si="36">AN24+AO24+AP24</f>
        <v>0</v>
      </c>
      <c r="AR24" s="176">
        <f t="shared" ref="AR24:AR27" si="37">AE24+AI24+AM24+AQ24</f>
        <v>0</v>
      </c>
    </row>
    <row r="25" spans="2:44" x14ac:dyDescent="0.25">
      <c r="B25" s="439" t="s">
        <v>161</v>
      </c>
      <c r="C25" s="175" t="s">
        <v>748</v>
      </c>
      <c r="D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76">
        <f t="shared" si="30"/>
        <v>0</v>
      </c>
      <c r="G25" s="176"/>
      <c r="H25" s="176">
        <f t="shared" si="31"/>
        <v>0</v>
      </c>
      <c r="I25" s="176"/>
      <c r="J25" s="176">
        <f t="shared" si="32"/>
        <v>0</v>
      </c>
      <c r="K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76">
        <f t="shared" si="33"/>
        <v>0</v>
      </c>
      <c r="AF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76">
        <f t="shared" si="34"/>
        <v>0</v>
      </c>
      <c r="AJ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76">
        <f t="shared" si="35"/>
        <v>0</v>
      </c>
      <c r="AN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76">
        <f t="shared" si="36"/>
        <v>0</v>
      </c>
      <c r="AR25" s="176">
        <f t="shared" si="37"/>
        <v>0</v>
      </c>
    </row>
    <row r="26" spans="2:44" x14ac:dyDescent="0.25">
      <c r="B26" s="439" t="s">
        <v>162</v>
      </c>
      <c r="C26" s="175" t="s">
        <v>749</v>
      </c>
      <c r="D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76">
        <f t="shared" si="30"/>
        <v>0</v>
      </c>
      <c r="G26" s="176"/>
      <c r="H26" s="176">
        <f t="shared" si="31"/>
        <v>0</v>
      </c>
      <c r="I26" s="176"/>
      <c r="J26" s="176">
        <f t="shared" si="32"/>
        <v>0</v>
      </c>
      <c r="K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76">
        <f t="shared" si="33"/>
        <v>0</v>
      </c>
      <c r="AF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76">
        <f t="shared" si="34"/>
        <v>0</v>
      </c>
      <c r="AJ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76">
        <f t="shared" si="35"/>
        <v>0</v>
      </c>
      <c r="AN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76">
        <f t="shared" si="36"/>
        <v>0</v>
      </c>
      <c r="AR26" s="176">
        <f t="shared" si="37"/>
        <v>0</v>
      </c>
    </row>
    <row r="27" spans="2:44" x14ac:dyDescent="0.25">
      <c r="B27" s="439" t="s">
        <v>163</v>
      </c>
      <c r="C27" s="175" t="s">
        <v>750</v>
      </c>
      <c r="D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76">
        <f t="shared" si="30"/>
        <v>0</v>
      </c>
      <c r="G27" s="176"/>
      <c r="H27" s="176">
        <f t="shared" si="31"/>
        <v>0</v>
      </c>
      <c r="I27" s="176"/>
      <c r="J27" s="176">
        <f t="shared" si="32"/>
        <v>0</v>
      </c>
      <c r="K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76">
        <f t="shared" si="33"/>
        <v>0</v>
      </c>
      <c r="AF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76">
        <f t="shared" si="34"/>
        <v>0</v>
      </c>
      <c r="AJ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76">
        <f t="shared" si="35"/>
        <v>0</v>
      </c>
      <c r="AN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76">
        <f t="shared" si="36"/>
        <v>0</v>
      </c>
      <c r="AR27" s="176">
        <f t="shared" si="37"/>
        <v>0</v>
      </c>
    </row>
    <row r="28" spans="2:44" x14ac:dyDescent="0.25">
      <c r="B28" s="439" t="s">
        <v>164</v>
      </c>
      <c r="C28" s="175" t="s">
        <v>751</v>
      </c>
      <c r="D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395720</v>
      </c>
      <c r="E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76">
        <f t="shared" si="14"/>
        <v>395720</v>
      </c>
      <c r="G28" s="176"/>
      <c r="H28" s="176">
        <f t="shared" si="15"/>
        <v>395720</v>
      </c>
      <c r="I28" s="176"/>
      <c r="J28" s="176">
        <f t="shared" si="16"/>
        <v>395720</v>
      </c>
      <c r="K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395720</v>
      </c>
      <c r="V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395720</v>
      </c>
      <c r="AC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76">
        <f t="shared" si="17"/>
        <v>395720</v>
      </c>
      <c r="AF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76">
        <f t="shared" si="18"/>
        <v>0</v>
      </c>
      <c r="AJ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76">
        <f t="shared" si="19"/>
        <v>0</v>
      </c>
      <c r="AN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76">
        <f t="shared" si="20"/>
        <v>0</v>
      </c>
      <c r="AR28" s="176">
        <f t="shared" si="21"/>
        <v>395720</v>
      </c>
    </row>
    <row r="29" spans="2:44" x14ac:dyDescent="0.25">
      <c r="B29" s="439" t="s">
        <v>165</v>
      </c>
      <c r="C29" s="175" t="s">
        <v>752</v>
      </c>
      <c r="D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395720</v>
      </c>
      <c r="E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76">
        <f t="shared" ref="F29:F30" si="38">D29+E29</f>
        <v>395720</v>
      </c>
      <c r="G29" s="176"/>
      <c r="H29" s="176">
        <f t="shared" ref="H29:H30" si="39">F29-G29</f>
        <v>395720</v>
      </c>
      <c r="I29" s="176"/>
      <c r="J29" s="176">
        <f t="shared" ref="J29:J30" si="40">F29-I29</f>
        <v>395720</v>
      </c>
      <c r="K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395720</v>
      </c>
      <c r="V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395720</v>
      </c>
      <c r="AC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76">
        <f t="shared" ref="AE29:AE30" si="41">AB29+AC29+AD29</f>
        <v>395720</v>
      </c>
      <c r="AF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76">
        <f t="shared" ref="AI29:AI30" si="42">AF29+AG29+AH29</f>
        <v>0</v>
      </c>
      <c r="AJ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76">
        <f t="shared" ref="AM29:AM30" si="43">AJ29+AK29+AL29</f>
        <v>0</v>
      </c>
      <c r="AN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76">
        <f t="shared" ref="AQ29:AQ30" si="44">AN29+AO29+AP29</f>
        <v>0</v>
      </c>
      <c r="AR29" s="176">
        <f t="shared" ref="AR29:AR30" si="45">AE29+AI29+AM29+AQ29</f>
        <v>395720</v>
      </c>
    </row>
    <row r="30" spans="2:44" x14ac:dyDescent="0.25">
      <c r="B30" s="439" t="s">
        <v>166</v>
      </c>
      <c r="C30" s="175" t="s">
        <v>753</v>
      </c>
      <c r="D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76">
        <f t="shared" si="38"/>
        <v>0</v>
      </c>
      <c r="G30" s="176"/>
      <c r="H30" s="176">
        <f t="shared" si="39"/>
        <v>0</v>
      </c>
      <c r="I30" s="176"/>
      <c r="J30" s="176">
        <f t="shared" si="40"/>
        <v>0</v>
      </c>
      <c r="K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76">
        <f t="shared" si="41"/>
        <v>0</v>
      </c>
      <c r="AF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76">
        <f t="shared" si="42"/>
        <v>0</v>
      </c>
      <c r="AJ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76">
        <f t="shared" si="43"/>
        <v>0</v>
      </c>
      <c r="AN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76">
        <f t="shared" si="44"/>
        <v>0</v>
      </c>
      <c r="AR30" s="176">
        <f t="shared" si="45"/>
        <v>0</v>
      </c>
    </row>
    <row r="31" spans="2:44" x14ac:dyDescent="0.25">
      <c r="B31" s="439" t="s">
        <v>167</v>
      </c>
      <c r="C31" s="175" t="s">
        <v>754</v>
      </c>
      <c r="D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76">
        <f t="shared" si="14"/>
        <v>0</v>
      </c>
      <c r="G31" s="176"/>
      <c r="H31" s="176">
        <f t="shared" si="15"/>
        <v>0</v>
      </c>
      <c r="I31" s="176"/>
      <c r="J31" s="176">
        <f t="shared" si="16"/>
        <v>0</v>
      </c>
      <c r="K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76">
        <f t="shared" si="17"/>
        <v>0</v>
      </c>
      <c r="AF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76">
        <f t="shared" si="18"/>
        <v>0</v>
      </c>
      <c r="AJ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76">
        <f t="shared" si="19"/>
        <v>0</v>
      </c>
      <c r="AN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76">
        <f t="shared" si="20"/>
        <v>0</v>
      </c>
      <c r="AR31" s="176">
        <f t="shared" si="21"/>
        <v>0</v>
      </c>
    </row>
    <row r="32" spans="2:44" x14ac:dyDescent="0.25">
      <c r="B32" s="439" t="s">
        <v>168</v>
      </c>
      <c r="C32" s="175" t="s">
        <v>755</v>
      </c>
      <c r="D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76">
        <f t="shared" si="14"/>
        <v>0</v>
      </c>
      <c r="G32" s="176"/>
      <c r="H32" s="176">
        <f t="shared" si="15"/>
        <v>0</v>
      </c>
      <c r="I32" s="176"/>
      <c r="J32" s="176">
        <f t="shared" si="16"/>
        <v>0</v>
      </c>
      <c r="K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76">
        <f t="shared" si="17"/>
        <v>0</v>
      </c>
      <c r="AF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76">
        <f t="shared" si="18"/>
        <v>0</v>
      </c>
      <c r="AJ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76">
        <f t="shared" si="19"/>
        <v>0</v>
      </c>
      <c r="AN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76">
        <f t="shared" si="20"/>
        <v>0</v>
      </c>
      <c r="AR32" s="176">
        <f t="shared" si="21"/>
        <v>0</v>
      </c>
    </row>
    <row r="33" spans="2:44" x14ac:dyDescent="0.25">
      <c r="B33" s="439" t="s">
        <v>169</v>
      </c>
      <c r="C33" s="175" t="s">
        <v>756</v>
      </c>
      <c r="D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76">
        <f t="shared" ref="F33:F34" si="46">D33+E33</f>
        <v>0</v>
      </c>
      <c r="G33" s="176"/>
      <c r="H33" s="176">
        <f t="shared" ref="H33:H34" si="47">F33-G33</f>
        <v>0</v>
      </c>
      <c r="I33" s="176"/>
      <c r="J33" s="176">
        <f t="shared" ref="J33:J34" si="48">F33-I33</f>
        <v>0</v>
      </c>
      <c r="K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76">
        <f t="shared" ref="AE33:AE34" si="49">AB33+AC33+AD33</f>
        <v>0</v>
      </c>
      <c r="AF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76">
        <f t="shared" ref="AI33:AI34" si="50">AF33+AG33+AH33</f>
        <v>0</v>
      </c>
      <c r="AJ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76">
        <f t="shared" ref="AM33:AM34" si="51">AJ33+AK33+AL33</f>
        <v>0</v>
      </c>
      <c r="AN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76">
        <f t="shared" ref="AQ33:AQ34" si="52">AN33+AO33+AP33</f>
        <v>0</v>
      </c>
      <c r="AR33" s="176">
        <f t="shared" ref="AR33:AR34" si="53">AE33+AI33+AM33+AQ33</f>
        <v>0</v>
      </c>
    </row>
    <row r="34" spans="2:44" x14ac:dyDescent="0.25">
      <c r="B34" s="439" t="s">
        <v>170</v>
      </c>
      <c r="C34" s="175" t="s">
        <v>757</v>
      </c>
      <c r="D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76">
        <f t="shared" si="46"/>
        <v>0</v>
      </c>
      <c r="G34" s="176"/>
      <c r="H34" s="176">
        <f t="shared" si="47"/>
        <v>0</v>
      </c>
      <c r="I34" s="176"/>
      <c r="J34" s="176">
        <f t="shared" si="48"/>
        <v>0</v>
      </c>
      <c r="K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76">
        <f t="shared" si="49"/>
        <v>0</v>
      </c>
      <c r="AF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76">
        <f t="shared" si="50"/>
        <v>0</v>
      </c>
      <c r="AJ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76">
        <f t="shared" si="51"/>
        <v>0</v>
      </c>
      <c r="AN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76">
        <f t="shared" si="52"/>
        <v>0</v>
      </c>
      <c r="AR34" s="176">
        <f t="shared" si="53"/>
        <v>0</v>
      </c>
    </row>
    <row r="35" spans="2:44" x14ac:dyDescent="0.25">
      <c r="B35" s="439" t="s">
        <v>171</v>
      </c>
      <c r="C35" s="175" t="s">
        <v>758</v>
      </c>
      <c r="D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76">
        <f t="shared" si="14"/>
        <v>0</v>
      </c>
      <c r="G35" s="176"/>
      <c r="H35" s="176">
        <f t="shared" si="15"/>
        <v>0</v>
      </c>
      <c r="I35" s="176"/>
      <c r="J35" s="176">
        <f t="shared" si="16"/>
        <v>0</v>
      </c>
      <c r="K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76">
        <f t="shared" si="17"/>
        <v>0</v>
      </c>
      <c r="AF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76">
        <f t="shared" si="18"/>
        <v>0</v>
      </c>
      <c r="AJ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76">
        <f t="shared" si="19"/>
        <v>0</v>
      </c>
      <c r="AN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76">
        <f t="shared" si="20"/>
        <v>0</v>
      </c>
      <c r="AR35" s="176">
        <f t="shared" si="21"/>
        <v>0</v>
      </c>
    </row>
    <row r="36" spans="2:44" x14ac:dyDescent="0.25">
      <c r="B36" s="439" t="s">
        <v>172</v>
      </c>
      <c r="C36" s="175" t="s">
        <v>759</v>
      </c>
      <c r="D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76">
        <f t="shared" ref="F36:F44" si="54">D36+E36</f>
        <v>0</v>
      </c>
      <c r="G36" s="176"/>
      <c r="H36" s="176">
        <f t="shared" ref="H36:H44" si="55">F36-G36</f>
        <v>0</v>
      </c>
      <c r="I36" s="176"/>
      <c r="J36" s="176">
        <f t="shared" ref="J36:J44" si="56">F36-I36</f>
        <v>0</v>
      </c>
      <c r="K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76">
        <f t="shared" ref="AE36:AE44" si="57">AB36+AC36+AD36</f>
        <v>0</v>
      </c>
      <c r="AF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76">
        <f t="shared" ref="AI36:AI44" si="58">AF36+AG36+AH36</f>
        <v>0</v>
      </c>
      <c r="AJ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76">
        <f t="shared" ref="AM36:AM44" si="59">AJ36+AK36+AL36</f>
        <v>0</v>
      </c>
      <c r="AN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76">
        <f t="shared" ref="AQ36:AQ44" si="60">AN36+AO36+AP36</f>
        <v>0</v>
      </c>
      <c r="AR36" s="176">
        <f t="shared" ref="AR36:AR44" si="61">AE36+AI36+AM36+AQ36</f>
        <v>0</v>
      </c>
    </row>
    <row r="37" spans="2:44" x14ac:dyDescent="0.25">
      <c r="B37" s="439" t="s">
        <v>173</v>
      </c>
      <c r="C37" s="175" t="s">
        <v>760</v>
      </c>
      <c r="D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76">
        <f t="shared" ref="F37" si="62">D37+E37</f>
        <v>0</v>
      </c>
      <c r="G37" s="176"/>
      <c r="H37" s="176">
        <f t="shared" ref="H37" si="63">F37-G37</f>
        <v>0</v>
      </c>
      <c r="I37" s="176"/>
      <c r="J37" s="176">
        <f t="shared" ref="J37" si="64">F37-I37</f>
        <v>0</v>
      </c>
      <c r="K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76">
        <f t="shared" ref="AE37" si="65">AB37+AC37+AD37</f>
        <v>0</v>
      </c>
      <c r="AF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76">
        <f t="shared" ref="AI37" si="66">AF37+AG37+AH37</f>
        <v>0</v>
      </c>
      <c r="AJ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76">
        <f t="shared" ref="AM37" si="67">AJ37+AK37+AL37</f>
        <v>0</v>
      </c>
      <c r="AN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76">
        <f t="shared" ref="AQ37" si="68">AN37+AO37+AP37</f>
        <v>0</v>
      </c>
      <c r="AR37" s="176">
        <f t="shared" ref="AR37" si="69">AE37+AI37+AM37+AQ37</f>
        <v>0</v>
      </c>
    </row>
    <row r="38" spans="2:44" x14ac:dyDescent="0.25">
      <c r="B38" s="439" t="s">
        <v>174</v>
      </c>
      <c r="C38" s="175" t="s">
        <v>761</v>
      </c>
      <c r="D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76">
        <f t="shared" si="54"/>
        <v>0</v>
      </c>
      <c r="G38" s="176"/>
      <c r="H38" s="176">
        <f t="shared" si="55"/>
        <v>0</v>
      </c>
      <c r="I38" s="176"/>
      <c r="J38" s="176">
        <f t="shared" si="56"/>
        <v>0</v>
      </c>
      <c r="K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76">
        <f t="shared" si="57"/>
        <v>0</v>
      </c>
      <c r="AF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76">
        <f t="shared" si="58"/>
        <v>0</v>
      </c>
      <c r="AJ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76">
        <f t="shared" si="59"/>
        <v>0</v>
      </c>
      <c r="AN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76">
        <f t="shared" si="60"/>
        <v>0</v>
      </c>
      <c r="AR38" s="176">
        <f t="shared" si="61"/>
        <v>0</v>
      </c>
    </row>
    <row r="39" spans="2:44" x14ac:dyDescent="0.25">
      <c r="B39" s="439" t="s">
        <v>175</v>
      </c>
      <c r="C39" s="175" t="s">
        <v>762</v>
      </c>
      <c r="D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76">
        <f t="shared" ref="F39:F43" si="70">D39+E39</f>
        <v>0</v>
      </c>
      <c r="G39" s="176"/>
      <c r="H39" s="176">
        <f t="shared" ref="H39:H43" si="71">F39-G39</f>
        <v>0</v>
      </c>
      <c r="I39" s="176"/>
      <c r="J39" s="176">
        <f t="shared" ref="J39:J43" si="72">F39-I39</f>
        <v>0</v>
      </c>
      <c r="K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76">
        <f t="shared" ref="AE39:AE43" si="73">AB39+AC39+AD39</f>
        <v>0</v>
      </c>
      <c r="AF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76">
        <f t="shared" ref="AI39:AI43" si="74">AF39+AG39+AH39</f>
        <v>0</v>
      </c>
      <c r="AJ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76">
        <f t="shared" ref="AM39:AM43" si="75">AJ39+AK39+AL39</f>
        <v>0</v>
      </c>
      <c r="AN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76">
        <f t="shared" ref="AQ39:AQ43" si="76">AN39+AO39+AP39</f>
        <v>0</v>
      </c>
      <c r="AR39" s="176">
        <f t="shared" ref="AR39:AR43" si="77">AE39+AI39+AM39+AQ39</f>
        <v>0</v>
      </c>
    </row>
    <row r="40" spans="2:44" x14ac:dyDescent="0.25">
      <c r="B40" s="439" t="s">
        <v>176</v>
      </c>
      <c r="C40" s="175" t="s">
        <v>763</v>
      </c>
      <c r="D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76">
        <f t="shared" ref="F40" si="78">D40+E40</f>
        <v>0</v>
      </c>
      <c r="G40" s="176"/>
      <c r="H40" s="176">
        <f t="shared" ref="H40" si="79">F40-G40</f>
        <v>0</v>
      </c>
      <c r="I40" s="176"/>
      <c r="J40" s="176">
        <f t="shared" ref="J40" si="80">F40-I40</f>
        <v>0</v>
      </c>
      <c r="K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76">
        <f t="shared" ref="AE40" si="81">AB40+AC40+AD40</f>
        <v>0</v>
      </c>
      <c r="AF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76">
        <f t="shared" ref="AI40" si="82">AF40+AG40+AH40</f>
        <v>0</v>
      </c>
      <c r="AJ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76">
        <f t="shared" ref="AM40" si="83">AJ40+AK40+AL40</f>
        <v>0</v>
      </c>
      <c r="AN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76">
        <f t="shared" ref="AQ40" si="84">AN40+AO40+AP40</f>
        <v>0</v>
      </c>
      <c r="AR40" s="176">
        <f t="shared" ref="AR40" si="85">AE40+AI40+AM40+AQ40</f>
        <v>0</v>
      </c>
    </row>
    <row r="41" spans="2:44" x14ac:dyDescent="0.25">
      <c r="B41" s="439" t="s">
        <v>177</v>
      </c>
      <c r="C41" s="175" t="s">
        <v>764</v>
      </c>
      <c r="D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76">
        <f t="shared" si="70"/>
        <v>0</v>
      </c>
      <c r="G41" s="176"/>
      <c r="H41" s="176">
        <f t="shared" si="71"/>
        <v>0</v>
      </c>
      <c r="I41" s="176"/>
      <c r="J41" s="176">
        <f t="shared" si="72"/>
        <v>0</v>
      </c>
      <c r="K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76">
        <f t="shared" si="73"/>
        <v>0</v>
      </c>
      <c r="AF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76">
        <f t="shared" si="74"/>
        <v>0</v>
      </c>
      <c r="AJ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76">
        <f t="shared" si="75"/>
        <v>0</v>
      </c>
      <c r="AN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76">
        <f t="shared" si="76"/>
        <v>0</v>
      </c>
      <c r="AR41" s="176">
        <f t="shared" si="77"/>
        <v>0</v>
      </c>
    </row>
    <row r="42" spans="2:44" x14ac:dyDescent="0.25">
      <c r="B42" s="439" t="s">
        <v>178</v>
      </c>
      <c r="C42" s="175" t="s">
        <v>765</v>
      </c>
      <c r="D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76">
        <f t="shared" ref="F42" si="86">D42+E42</f>
        <v>0</v>
      </c>
      <c r="G42" s="176"/>
      <c r="H42" s="176">
        <f t="shared" ref="H42" si="87">F42-G42</f>
        <v>0</v>
      </c>
      <c r="I42" s="176"/>
      <c r="J42" s="176">
        <f t="shared" ref="J42" si="88">F42-I42</f>
        <v>0</v>
      </c>
      <c r="K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76">
        <f t="shared" ref="AE42" si="89">AB42+AC42+AD42</f>
        <v>0</v>
      </c>
      <c r="AF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76">
        <f t="shared" ref="AI42" si="90">AF42+AG42+AH42</f>
        <v>0</v>
      </c>
      <c r="AJ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76">
        <f t="shared" ref="AM42" si="91">AJ42+AK42+AL42</f>
        <v>0</v>
      </c>
      <c r="AN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76">
        <f t="shared" ref="AQ42" si="92">AN42+AO42+AP42</f>
        <v>0</v>
      </c>
      <c r="AR42" s="176">
        <f t="shared" ref="AR42" si="93">AE42+AI42+AM42+AQ42</f>
        <v>0</v>
      </c>
    </row>
    <row r="43" spans="2:44" x14ac:dyDescent="0.25">
      <c r="B43" s="439" t="s">
        <v>179</v>
      </c>
      <c r="C43" s="175" t="s">
        <v>766</v>
      </c>
      <c r="D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76">
        <f t="shared" si="70"/>
        <v>0</v>
      </c>
      <c r="G43" s="176"/>
      <c r="H43" s="176">
        <f t="shared" si="71"/>
        <v>0</v>
      </c>
      <c r="I43" s="176"/>
      <c r="J43" s="176">
        <f t="shared" si="72"/>
        <v>0</v>
      </c>
      <c r="K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76">
        <f t="shared" si="73"/>
        <v>0</v>
      </c>
      <c r="AF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76">
        <f t="shared" si="74"/>
        <v>0</v>
      </c>
      <c r="AJ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76">
        <f t="shared" si="75"/>
        <v>0</v>
      </c>
      <c r="AN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76">
        <f t="shared" si="76"/>
        <v>0</v>
      </c>
      <c r="AR43" s="176">
        <f t="shared" si="77"/>
        <v>0</v>
      </c>
    </row>
    <row r="44" spans="2:44" x14ac:dyDescent="0.25">
      <c r="B44" s="439" t="s">
        <v>180</v>
      </c>
      <c r="C44" s="175" t="s">
        <v>767</v>
      </c>
      <c r="D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76">
        <f t="shared" si="54"/>
        <v>0</v>
      </c>
      <c r="G44" s="176"/>
      <c r="H44" s="176">
        <f t="shared" si="55"/>
        <v>0</v>
      </c>
      <c r="I44" s="176"/>
      <c r="J44" s="176">
        <f t="shared" si="56"/>
        <v>0</v>
      </c>
      <c r="K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76">
        <f t="shared" si="57"/>
        <v>0</v>
      </c>
      <c r="AF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76">
        <f t="shared" si="58"/>
        <v>0</v>
      </c>
      <c r="AJ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76">
        <f t="shared" si="59"/>
        <v>0</v>
      </c>
      <c r="AN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76">
        <f t="shared" si="60"/>
        <v>0</v>
      </c>
      <c r="AR44" s="176">
        <f t="shared" si="61"/>
        <v>0</v>
      </c>
    </row>
    <row r="45" spans="2:44" x14ac:dyDescent="0.25">
      <c r="B45" s="439" t="s">
        <v>181</v>
      </c>
      <c r="C45" s="175" t="s">
        <v>768</v>
      </c>
      <c r="D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76">
        <f t="shared" ref="F45" si="94">D45+E45</f>
        <v>0</v>
      </c>
      <c r="G45" s="176"/>
      <c r="H45" s="176">
        <f t="shared" ref="H45" si="95">F45-G45</f>
        <v>0</v>
      </c>
      <c r="I45" s="176"/>
      <c r="J45" s="176">
        <f t="shared" ref="J45" si="96">F45-I45</f>
        <v>0</v>
      </c>
      <c r="K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76">
        <f t="shared" ref="AE45" si="97">AB45+AC45+AD45</f>
        <v>0</v>
      </c>
      <c r="AF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76">
        <f t="shared" ref="AI45" si="98">AF45+AG45+AH45</f>
        <v>0</v>
      </c>
      <c r="AJ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76">
        <f t="shared" ref="AM45" si="99">AJ45+AK45+AL45</f>
        <v>0</v>
      </c>
      <c r="AN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76">
        <f t="shared" ref="AQ45" si="100">AN45+AO45+AP45</f>
        <v>0</v>
      </c>
      <c r="AR45" s="176">
        <f t="shared" ref="AR45" si="101">AE45+AI45+AM45+AQ45</f>
        <v>0</v>
      </c>
    </row>
    <row r="46" spans="2:44" x14ac:dyDescent="0.25">
      <c r="B46" s="439" t="s">
        <v>182</v>
      </c>
      <c r="C46" s="175" t="s">
        <v>769</v>
      </c>
      <c r="D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76">
        <f t="shared" si="14"/>
        <v>0</v>
      </c>
      <c r="G46" s="176"/>
      <c r="H46" s="176">
        <f t="shared" si="15"/>
        <v>0</v>
      </c>
      <c r="I46" s="176"/>
      <c r="J46" s="176">
        <f t="shared" si="16"/>
        <v>0</v>
      </c>
      <c r="K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76">
        <f t="shared" si="17"/>
        <v>0</v>
      </c>
      <c r="AF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76">
        <f t="shared" si="18"/>
        <v>0</v>
      </c>
      <c r="AJ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76">
        <f t="shared" si="19"/>
        <v>0</v>
      </c>
      <c r="AN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76">
        <f t="shared" si="20"/>
        <v>0</v>
      </c>
      <c r="AR46" s="176">
        <f t="shared" si="21"/>
        <v>0</v>
      </c>
    </row>
    <row r="47" spans="2:44" x14ac:dyDescent="0.25">
      <c r="B47" s="442" t="s">
        <v>183</v>
      </c>
      <c r="C47" s="181" t="s">
        <v>770</v>
      </c>
      <c r="D47" s="182">
        <f>SUM(D48:D82)</f>
        <v>6010500</v>
      </c>
      <c r="E47" s="182">
        <f>SUM(E48:E82)</f>
        <v>0</v>
      </c>
      <c r="F47" s="182">
        <f t="shared" si="0"/>
        <v>6010500</v>
      </c>
      <c r="G47" s="182">
        <f>SUM(G48:G82)</f>
        <v>0</v>
      </c>
      <c r="H47" s="182">
        <f t="shared" si="4"/>
        <v>6010500</v>
      </c>
      <c r="I47" s="182">
        <f t="shared" ref="I47:AD47" si="102">SUM(I48:I82)</f>
        <v>0</v>
      </c>
      <c r="J47" s="182">
        <f t="shared" si="102"/>
        <v>6010500</v>
      </c>
      <c r="K47" s="182">
        <f t="shared" si="102"/>
        <v>0</v>
      </c>
      <c r="L47" s="182">
        <f t="shared" si="102"/>
        <v>0</v>
      </c>
      <c r="M47" s="182">
        <f t="shared" si="102"/>
        <v>0</v>
      </c>
      <c r="N47" s="182">
        <f t="shared" si="102"/>
        <v>0</v>
      </c>
      <c r="O47" s="182">
        <f t="shared" si="102"/>
        <v>0</v>
      </c>
      <c r="P47" s="182">
        <f t="shared" si="102"/>
        <v>0</v>
      </c>
      <c r="Q47" s="182">
        <f t="shared" si="102"/>
        <v>0</v>
      </c>
      <c r="R47" s="182">
        <f t="shared" si="102"/>
        <v>0</v>
      </c>
      <c r="S47" s="182">
        <f t="shared" si="102"/>
        <v>0</v>
      </c>
      <c r="T47" s="182">
        <f t="shared" ref="T47" si="103">SUM(T48:T82)</f>
        <v>0</v>
      </c>
      <c r="U47" s="182">
        <f t="shared" si="102"/>
        <v>6010500</v>
      </c>
      <c r="V47" s="182">
        <f t="shared" si="102"/>
        <v>0</v>
      </c>
      <c r="W47" s="182">
        <f t="shared" si="102"/>
        <v>0</v>
      </c>
      <c r="X47" s="182">
        <f t="shared" si="102"/>
        <v>0</v>
      </c>
      <c r="Y47" s="182">
        <f t="shared" ref="Y47:Z47" si="104">SUM(Y48:Y82)</f>
        <v>0</v>
      </c>
      <c r="Z47" s="182">
        <f t="shared" si="104"/>
        <v>0</v>
      </c>
      <c r="AA47" s="182">
        <f t="shared" si="102"/>
        <v>0</v>
      </c>
      <c r="AB47" s="182">
        <f t="shared" si="102"/>
        <v>2928000</v>
      </c>
      <c r="AC47" s="182">
        <f t="shared" si="102"/>
        <v>2506500</v>
      </c>
      <c r="AD47" s="182">
        <f t="shared" si="102"/>
        <v>576000</v>
      </c>
      <c r="AE47" s="182">
        <f t="shared" si="17"/>
        <v>6010500</v>
      </c>
      <c r="AF47" s="182">
        <f>SUM(AF48:AF82)</f>
        <v>0</v>
      </c>
      <c r="AG47" s="182">
        <f>SUM(AG48:AG82)</f>
        <v>0</v>
      </c>
      <c r="AH47" s="182">
        <f>SUM(AH48:AH82)</f>
        <v>0</v>
      </c>
      <c r="AI47" s="182">
        <f t="shared" si="10"/>
        <v>0</v>
      </c>
      <c r="AJ47" s="182">
        <f>SUM(AJ48:AJ82)</f>
        <v>0</v>
      </c>
      <c r="AK47" s="182">
        <f>SUM(AK48:AK82)</f>
        <v>0</v>
      </c>
      <c r="AL47" s="182">
        <f>SUM(AL48:AL82)</f>
        <v>0</v>
      </c>
      <c r="AM47" s="182">
        <f t="shared" si="11"/>
        <v>0</v>
      </c>
      <c r="AN47" s="182">
        <f>SUM(AN48:AN82)</f>
        <v>0</v>
      </c>
      <c r="AO47" s="182">
        <f>SUM(AO48:AO82)</f>
        <v>0</v>
      </c>
      <c r="AP47" s="182">
        <f>SUM(AP48:AP82)</f>
        <v>0</v>
      </c>
      <c r="AQ47" s="182">
        <f t="shared" si="12"/>
        <v>0</v>
      </c>
      <c r="AR47" s="182">
        <f t="shared" si="13"/>
        <v>6010500</v>
      </c>
    </row>
    <row r="48" spans="2:44" x14ac:dyDescent="0.25">
      <c r="B48" s="439" t="s">
        <v>184</v>
      </c>
      <c r="C48" s="175" t="s">
        <v>771</v>
      </c>
      <c r="D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76">
        <f t="shared" ref="F48" si="105">D48+E48</f>
        <v>0</v>
      </c>
      <c r="G48" s="176"/>
      <c r="H48" s="176">
        <f t="shared" ref="H48" si="106">F48-G48</f>
        <v>0</v>
      </c>
      <c r="I48" s="176"/>
      <c r="J48" s="176">
        <f t="shared" ref="J48" si="107">F48-I48</f>
        <v>0</v>
      </c>
      <c r="K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76">
        <f t="shared" ref="AE48" si="108">AB48+AC48+AD48</f>
        <v>0</v>
      </c>
      <c r="AF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76">
        <f t="shared" ref="AI48" si="109">AF48+AG48+AH48</f>
        <v>0</v>
      </c>
      <c r="AJ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76">
        <f t="shared" ref="AM48" si="110">AJ48+AK48+AL48</f>
        <v>0</v>
      </c>
      <c r="AN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76">
        <f t="shared" ref="AQ48" si="111">AN48+AO48+AP48</f>
        <v>0</v>
      </c>
      <c r="AR48" s="176">
        <f t="shared" ref="AR48" si="112">AE48+AI48+AM48+AQ48</f>
        <v>0</v>
      </c>
    </row>
    <row r="49" spans="2:44" x14ac:dyDescent="0.25">
      <c r="B49" s="439" t="s">
        <v>185</v>
      </c>
      <c r="C49" s="175" t="s">
        <v>772</v>
      </c>
      <c r="D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76">
        <f t="shared" si="0"/>
        <v>0</v>
      </c>
      <c r="G49" s="176"/>
      <c r="H49" s="176">
        <f t="shared" si="4"/>
        <v>0</v>
      </c>
      <c r="I49" s="176"/>
      <c r="J49" s="176">
        <f t="shared" si="5"/>
        <v>0</v>
      </c>
      <c r="K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76">
        <f t="shared" si="9"/>
        <v>0</v>
      </c>
      <c r="AF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76">
        <f t="shared" si="10"/>
        <v>0</v>
      </c>
      <c r="AJ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76">
        <f t="shared" si="11"/>
        <v>0</v>
      </c>
      <c r="AN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76">
        <f t="shared" si="12"/>
        <v>0</v>
      </c>
      <c r="AR49" s="176">
        <f t="shared" si="13"/>
        <v>0</v>
      </c>
    </row>
    <row r="50" spans="2:44" x14ac:dyDescent="0.25">
      <c r="B50" s="439" t="s">
        <v>186</v>
      </c>
      <c r="C50" s="175" t="s">
        <v>773</v>
      </c>
      <c r="D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76">
        <f t="shared" si="0"/>
        <v>0</v>
      </c>
      <c r="G50" s="176"/>
      <c r="H50" s="176">
        <f t="shared" si="4"/>
        <v>0</v>
      </c>
      <c r="I50" s="176"/>
      <c r="J50" s="176">
        <f t="shared" si="5"/>
        <v>0</v>
      </c>
      <c r="K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76">
        <f t="shared" si="9"/>
        <v>0</v>
      </c>
      <c r="AF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76">
        <f t="shared" si="10"/>
        <v>0</v>
      </c>
      <c r="AJ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76">
        <f t="shared" si="11"/>
        <v>0</v>
      </c>
      <c r="AN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76">
        <f t="shared" si="12"/>
        <v>0</v>
      </c>
      <c r="AR50" s="176">
        <f t="shared" si="13"/>
        <v>0</v>
      </c>
    </row>
    <row r="51" spans="2:44" x14ac:dyDescent="0.25">
      <c r="B51" s="439" t="s">
        <v>187</v>
      </c>
      <c r="C51" s="175" t="s">
        <v>774</v>
      </c>
      <c r="D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76">
        <f t="shared" ref="F51:F69" si="113">D51+E51</f>
        <v>0</v>
      </c>
      <c r="G51" s="176"/>
      <c r="H51" s="176">
        <f t="shared" ref="H51:H69" si="114">F51-G51</f>
        <v>0</v>
      </c>
      <c r="I51" s="176"/>
      <c r="J51" s="176">
        <f t="shared" ref="J51:J69" si="115">F51-I51</f>
        <v>0</v>
      </c>
      <c r="K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76">
        <f t="shared" ref="AE51:AE69" si="116">AB51+AC51+AD51</f>
        <v>0</v>
      </c>
      <c r="AF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76">
        <f t="shared" ref="AI51:AI69" si="117">AF51+AG51+AH51</f>
        <v>0</v>
      </c>
      <c r="AJ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76">
        <f t="shared" ref="AM51:AM69" si="118">AJ51+AK51+AL51</f>
        <v>0</v>
      </c>
      <c r="AN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76">
        <f t="shared" ref="AQ51:AQ69" si="119">AN51+AO51+AP51</f>
        <v>0</v>
      </c>
      <c r="AR51" s="176">
        <f t="shared" ref="AR51:AR69" si="120">AE51+AI51+AM51+AQ51</f>
        <v>0</v>
      </c>
    </row>
    <row r="52" spans="2:44" x14ac:dyDescent="0.25">
      <c r="B52" s="439" t="s">
        <v>188</v>
      </c>
      <c r="C52" s="175" t="s">
        <v>775</v>
      </c>
      <c r="D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76">
        <f t="shared" si="113"/>
        <v>0</v>
      </c>
      <c r="G52" s="176"/>
      <c r="H52" s="176">
        <f t="shared" si="114"/>
        <v>0</v>
      </c>
      <c r="I52" s="176"/>
      <c r="J52" s="176">
        <f t="shared" si="115"/>
        <v>0</v>
      </c>
      <c r="K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76">
        <f t="shared" si="116"/>
        <v>0</v>
      </c>
      <c r="AF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76">
        <f t="shared" si="117"/>
        <v>0</v>
      </c>
      <c r="AJ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76">
        <f t="shared" si="118"/>
        <v>0</v>
      </c>
      <c r="AN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76">
        <f t="shared" si="119"/>
        <v>0</v>
      </c>
      <c r="AR52" s="176">
        <f t="shared" si="120"/>
        <v>0</v>
      </c>
    </row>
    <row r="53" spans="2:44" x14ac:dyDescent="0.25">
      <c r="B53" s="439" t="s">
        <v>189</v>
      </c>
      <c r="C53" s="175" t="s">
        <v>776</v>
      </c>
      <c r="D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76">
        <f t="shared" ref="F53" si="121">D53+E53</f>
        <v>0</v>
      </c>
      <c r="G53" s="176"/>
      <c r="H53" s="176">
        <f t="shared" ref="H53" si="122">F53-G53</f>
        <v>0</v>
      </c>
      <c r="I53" s="176"/>
      <c r="J53" s="176">
        <f t="shared" ref="J53" si="123">F53-I53</f>
        <v>0</v>
      </c>
      <c r="K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76">
        <f t="shared" ref="AE53" si="124">AB53+AC53+AD53</f>
        <v>0</v>
      </c>
      <c r="AF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76">
        <f t="shared" ref="AI53" si="125">AF53+AG53+AH53</f>
        <v>0</v>
      </c>
      <c r="AJ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76">
        <f t="shared" ref="AM53" si="126">AJ53+AK53+AL53</f>
        <v>0</v>
      </c>
      <c r="AN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76">
        <f t="shared" ref="AQ53" si="127">AN53+AO53+AP53</f>
        <v>0</v>
      </c>
      <c r="AR53" s="176">
        <f t="shared" ref="AR53" si="128">AE53+AI53+AM53+AQ53</f>
        <v>0</v>
      </c>
    </row>
    <row r="54" spans="2:44" x14ac:dyDescent="0.25">
      <c r="B54" s="439" t="s">
        <v>190</v>
      </c>
      <c r="C54" s="175" t="s">
        <v>752</v>
      </c>
      <c r="D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76">
        <f t="shared" si="113"/>
        <v>0</v>
      </c>
      <c r="G54" s="176"/>
      <c r="H54" s="176">
        <f t="shared" si="114"/>
        <v>0</v>
      </c>
      <c r="I54" s="176"/>
      <c r="J54" s="176">
        <f t="shared" si="115"/>
        <v>0</v>
      </c>
      <c r="K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76">
        <f t="shared" si="116"/>
        <v>0</v>
      </c>
      <c r="AF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76">
        <f t="shared" si="117"/>
        <v>0</v>
      </c>
      <c r="AJ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76">
        <f t="shared" si="118"/>
        <v>0</v>
      </c>
      <c r="AN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76">
        <f t="shared" si="119"/>
        <v>0</v>
      </c>
      <c r="AR54" s="176">
        <f t="shared" si="120"/>
        <v>0</v>
      </c>
    </row>
    <row r="55" spans="2:44" x14ac:dyDescent="0.25">
      <c r="B55" s="439" t="s">
        <v>191</v>
      </c>
      <c r="C55" s="175" t="s">
        <v>777</v>
      </c>
      <c r="D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76">
        <f t="shared" ref="F55" si="129">D55+E55</f>
        <v>0</v>
      </c>
      <c r="G55" s="176"/>
      <c r="H55" s="176">
        <f t="shared" ref="H55" si="130">F55-G55</f>
        <v>0</v>
      </c>
      <c r="I55" s="176"/>
      <c r="J55" s="176">
        <f t="shared" ref="J55" si="131">F55-I55</f>
        <v>0</v>
      </c>
      <c r="K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76">
        <f t="shared" ref="AE55" si="132">AB55+AC55+AD55</f>
        <v>0</v>
      </c>
      <c r="AF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76">
        <f t="shared" ref="AI55" si="133">AF55+AG55+AH55</f>
        <v>0</v>
      </c>
      <c r="AJ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76">
        <f t="shared" ref="AM55" si="134">AJ55+AK55+AL55</f>
        <v>0</v>
      </c>
      <c r="AN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76">
        <f t="shared" ref="AQ55" si="135">AN55+AO55+AP55</f>
        <v>0</v>
      </c>
      <c r="AR55" s="176">
        <f t="shared" ref="AR55" si="136">AE55+AI55+AM55+AQ55</f>
        <v>0</v>
      </c>
    </row>
    <row r="56" spans="2:44" x14ac:dyDescent="0.25">
      <c r="B56" s="439" t="s">
        <v>192</v>
      </c>
      <c r="C56" s="175" t="s">
        <v>778</v>
      </c>
      <c r="D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76">
        <f t="shared" si="113"/>
        <v>0</v>
      </c>
      <c r="G56" s="176"/>
      <c r="H56" s="176">
        <f t="shared" si="114"/>
        <v>0</v>
      </c>
      <c r="I56" s="176"/>
      <c r="J56" s="176">
        <f t="shared" si="115"/>
        <v>0</v>
      </c>
      <c r="K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76">
        <f t="shared" si="116"/>
        <v>0</v>
      </c>
      <c r="AF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76">
        <f t="shared" si="117"/>
        <v>0</v>
      </c>
      <c r="AJ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76">
        <f t="shared" si="118"/>
        <v>0</v>
      </c>
      <c r="AN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76">
        <f t="shared" si="119"/>
        <v>0</v>
      </c>
      <c r="AR56" s="176">
        <f t="shared" si="120"/>
        <v>0</v>
      </c>
    </row>
    <row r="57" spans="2:44" x14ac:dyDescent="0.25">
      <c r="B57" s="439" t="s">
        <v>193</v>
      </c>
      <c r="C57" s="175" t="s">
        <v>757</v>
      </c>
      <c r="D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76">
        <f t="shared" ref="F57" si="137">D57+E57</f>
        <v>0</v>
      </c>
      <c r="G57" s="176"/>
      <c r="H57" s="176">
        <f t="shared" ref="H57" si="138">F57-G57</f>
        <v>0</v>
      </c>
      <c r="I57" s="176"/>
      <c r="J57" s="176">
        <f t="shared" ref="J57" si="139">F57-I57</f>
        <v>0</v>
      </c>
      <c r="K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76">
        <f t="shared" ref="AE57" si="140">AB57+AC57+AD57</f>
        <v>0</v>
      </c>
      <c r="AF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76">
        <f t="shared" ref="AI57" si="141">AF57+AG57+AH57</f>
        <v>0</v>
      </c>
      <c r="AJ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76">
        <f t="shared" ref="AM57" si="142">AJ57+AK57+AL57</f>
        <v>0</v>
      </c>
      <c r="AN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76">
        <f t="shared" ref="AQ57" si="143">AN57+AO57+AP57</f>
        <v>0</v>
      </c>
      <c r="AR57" s="176">
        <f t="shared" ref="AR57" si="144">AE57+AI57+AM57+AQ57</f>
        <v>0</v>
      </c>
    </row>
    <row r="58" spans="2:44" x14ac:dyDescent="0.25">
      <c r="B58" s="439" t="s">
        <v>194</v>
      </c>
      <c r="C58" s="175" t="s">
        <v>758</v>
      </c>
      <c r="D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76">
        <f t="shared" si="113"/>
        <v>0</v>
      </c>
      <c r="G58" s="176"/>
      <c r="H58" s="176">
        <f t="shared" si="114"/>
        <v>0</v>
      </c>
      <c r="I58" s="176"/>
      <c r="J58" s="176">
        <f t="shared" si="115"/>
        <v>0</v>
      </c>
      <c r="K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76">
        <f t="shared" si="116"/>
        <v>0</v>
      </c>
      <c r="AF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76">
        <f t="shared" si="117"/>
        <v>0</v>
      </c>
      <c r="AJ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76">
        <f t="shared" si="118"/>
        <v>0</v>
      </c>
      <c r="AN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76">
        <f t="shared" si="119"/>
        <v>0</v>
      </c>
      <c r="AR58" s="176">
        <f t="shared" si="120"/>
        <v>0</v>
      </c>
    </row>
    <row r="59" spans="2:44" x14ac:dyDescent="0.25">
      <c r="B59" s="439" t="s">
        <v>195</v>
      </c>
      <c r="C59" s="175" t="s">
        <v>779</v>
      </c>
      <c r="D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76">
        <f t="shared" ref="F59" si="145">D59+E59</f>
        <v>0</v>
      </c>
      <c r="G59" s="176"/>
      <c r="H59" s="176">
        <f t="shared" ref="H59" si="146">F59-G59</f>
        <v>0</v>
      </c>
      <c r="I59" s="176"/>
      <c r="J59" s="176">
        <f t="shared" ref="J59" si="147">F59-I59</f>
        <v>0</v>
      </c>
      <c r="K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76">
        <f t="shared" ref="AE59" si="148">AB59+AC59+AD59</f>
        <v>0</v>
      </c>
      <c r="AF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76">
        <f t="shared" ref="AI59" si="149">AF59+AG59+AH59</f>
        <v>0</v>
      </c>
      <c r="AJ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76">
        <f t="shared" ref="AM59" si="150">AJ59+AK59+AL59</f>
        <v>0</v>
      </c>
      <c r="AN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76">
        <f t="shared" ref="AQ59" si="151">AN59+AO59+AP59</f>
        <v>0</v>
      </c>
      <c r="AR59" s="176">
        <f t="shared" ref="AR59" si="152">AE59+AI59+AM59+AQ59</f>
        <v>0</v>
      </c>
    </row>
    <row r="60" spans="2:44" x14ac:dyDescent="0.25">
      <c r="B60" s="439" t="s">
        <v>196</v>
      </c>
      <c r="C60" s="175" t="s">
        <v>780</v>
      </c>
      <c r="D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76">
        <f t="shared" si="113"/>
        <v>0</v>
      </c>
      <c r="G60" s="176"/>
      <c r="H60" s="176">
        <f t="shared" si="114"/>
        <v>0</v>
      </c>
      <c r="I60" s="176"/>
      <c r="J60" s="176">
        <f t="shared" si="115"/>
        <v>0</v>
      </c>
      <c r="K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76">
        <f t="shared" si="116"/>
        <v>0</v>
      </c>
      <c r="AF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76">
        <f t="shared" si="117"/>
        <v>0</v>
      </c>
      <c r="AJ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76">
        <f t="shared" si="118"/>
        <v>0</v>
      </c>
      <c r="AN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76">
        <f t="shared" si="119"/>
        <v>0</v>
      </c>
      <c r="AR60" s="176">
        <f t="shared" si="120"/>
        <v>0</v>
      </c>
    </row>
    <row r="61" spans="2:44" x14ac:dyDescent="0.25">
      <c r="B61" s="439" t="s">
        <v>197</v>
      </c>
      <c r="C61" s="175" t="s">
        <v>762</v>
      </c>
      <c r="D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76">
        <f t="shared" ref="F61" si="153">D61+E61</f>
        <v>0</v>
      </c>
      <c r="G61" s="176"/>
      <c r="H61" s="176">
        <f t="shared" ref="H61" si="154">F61-G61</f>
        <v>0</v>
      </c>
      <c r="I61" s="176"/>
      <c r="J61" s="176">
        <f t="shared" ref="J61" si="155">F61-I61</f>
        <v>0</v>
      </c>
      <c r="K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76">
        <f t="shared" ref="AE61" si="156">AB61+AC61+AD61</f>
        <v>0</v>
      </c>
      <c r="AF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76">
        <f t="shared" ref="AI61" si="157">AF61+AG61+AH61</f>
        <v>0</v>
      </c>
      <c r="AJ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76">
        <f t="shared" ref="AM61" si="158">AJ61+AK61+AL61</f>
        <v>0</v>
      </c>
      <c r="AN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76">
        <f t="shared" ref="AQ61" si="159">AN61+AO61+AP61</f>
        <v>0</v>
      </c>
      <c r="AR61" s="176">
        <f t="shared" ref="AR61" si="160">AE61+AI61+AM61+AQ61</f>
        <v>0</v>
      </c>
    </row>
    <row r="62" spans="2:44" x14ac:dyDescent="0.25">
      <c r="B62" s="439" t="s">
        <v>198</v>
      </c>
      <c r="C62" s="175" t="s">
        <v>781</v>
      </c>
      <c r="D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76">
        <f t="shared" si="113"/>
        <v>0</v>
      </c>
      <c r="G62" s="176"/>
      <c r="H62" s="176">
        <f t="shared" si="114"/>
        <v>0</v>
      </c>
      <c r="I62" s="176"/>
      <c r="J62" s="176">
        <f t="shared" si="115"/>
        <v>0</v>
      </c>
      <c r="K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76">
        <f t="shared" si="116"/>
        <v>0</v>
      </c>
      <c r="AF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76">
        <f t="shared" si="117"/>
        <v>0</v>
      </c>
      <c r="AJ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76">
        <f t="shared" si="118"/>
        <v>0</v>
      </c>
      <c r="AN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76">
        <f t="shared" si="119"/>
        <v>0</v>
      </c>
      <c r="AR62" s="176">
        <f t="shared" si="120"/>
        <v>0</v>
      </c>
    </row>
    <row r="63" spans="2:44" x14ac:dyDescent="0.25">
      <c r="B63" s="439" t="s">
        <v>199</v>
      </c>
      <c r="C63" s="175" t="s">
        <v>782</v>
      </c>
      <c r="D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76">
        <f t="shared" si="113"/>
        <v>0</v>
      </c>
      <c r="G63" s="176"/>
      <c r="H63" s="176">
        <f t="shared" si="114"/>
        <v>0</v>
      </c>
      <c r="I63" s="176"/>
      <c r="J63" s="176">
        <f t="shared" si="115"/>
        <v>0</v>
      </c>
      <c r="K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76">
        <f t="shared" si="116"/>
        <v>0</v>
      </c>
      <c r="AF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76">
        <f t="shared" si="117"/>
        <v>0</v>
      </c>
      <c r="AJ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76">
        <f t="shared" si="118"/>
        <v>0</v>
      </c>
      <c r="AN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76">
        <f t="shared" si="119"/>
        <v>0</v>
      </c>
      <c r="AR63" s="176">
        <f t="shared" si="120"/>
        <v>0</v>
      </c>
    </row>
    <row r="64" spans="2:44" x14ac:dyDescent="0.25">
      <c r="B64" s="439" t="s">
        <v>200</v>
      </c>
      <c r="C64" s="175" t="s">
        <v>783</v>
      </c>
      <c r="D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6010500</v>
      </c>
      <c r="E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76">
        <f t="shared" ref="F64" si="161">D64+E64</f>
        <v>6010500</v>
      </c>
      <c r="G64" s="176"/>
      <c r="H64" s="176">
        <f t="shared" ref="H64" si="162">F64-G64</f>
        <v>6010500</v>
      </c>
      <c r="I64" s="176"/>
      <c r="J64" s="176">
        <f t="shared" ref="J64" si="163">F64-I64</f>
        <v>6010500</v>
      </c>
      <c r="K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6010500</v>
      </c>
      <c r="V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2928000</v>
      </c>
      <c r="AC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2506500</v>
      </c>
      <c r="AD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576000</v>
      </c>
      <c r="AE64" s="176">
        <f t="shared" ref="AE64" si="164">AB64+AC64+AD64</f>
        <v>6010500</v>
      </c>
      <c r="AF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76">
        <f t="shared" ref="AI64" si="165">AF64+AG64+AH64</f>
        <v>0</v>
      </c>
      <c r="AJ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76">
        <f t="shared" ref="AM64" si="166">AJ64+AK64+AL64</f>
        <v>0</v>
      </c>
      <c r="AN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76">
        <f t="shared" ref="AQ64" si="167">AN64+AO64+AP64</f>
        <v>0</v>
      </c>
      <c r="AR64" s="176">
        <f t="shared" ref="AR64" si="168">AE64+AI64+AM64+AQ64</f>
        <v>6010500</v>
      </c>
    </row>
    <row r="65" spans="2:44" x14ac:dyDescent="0.25">
      <c r="B65" s="439" t="s">
        <v>201</v>
      </c>
      <c r="C65" s="175" t="s">
        <v>784</v>
      </c>
      <c r="D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76">
        <f t="shared" si="113"/>
        <v>0</v>
      </c>
      <c r="G65" s="176"/>
      <c r="H65" s="176">
        <f t="shared" si="114"/>
        <v>0</v>
      </c>
      <c r="I65" s="176"/>
      <c r="J65" s="176">
        <f t="shared" si="115"/>
        <v>0</v>
      </c>
      <c r="K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76">
        <f t="shared" si="116"/>
        <v>0</v>
      </c>
      <c r="AF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76">
        <f t="shared" si="117"/>
        <v>0</v>
      </c>
      <c r="AJ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76">
        <f t="shared" si="118"/>
        <v>0</v>
      </c>
      <c r="AN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76">
        <f t="shared" si="119"/>
        <v>0</v>
      </c>
      <c r="AR65" s="176">
        <f t="shared" si="120"/>
        <v>0</v>
      </c>
    </row>
    <row r="66" spans="2:44" x14ac:dyDescent="0.25">
      <c r="B66" s="439" t="s">
        <v>202</v>
      </c>
      <c r="C66" s="175" t="s">
        <v>785</v>
      </c>
      <c r="D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76">
        <f t="shared" ref="F66" si="169">D66+E66</f>
        <v>0</v>
      </c>
      <c r="G66" s="176"/>
      <c r="H66" s="176">
        <f t="shared" ref="H66" si="170">F66-G66</f>
        <v>0</v>
      </c>
      <c r="I66" s="176"/>
      <c r="J66" s="176">
        <f t="shared" ref="J66" si="171">F66-I66</f>
        <v>0</v>
      </c>
      <c r="K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76">
        <f t="shared" ref="AE66" si="172">AB66+AC66+AD66</f>
        <v>0</v>
      </c>
      <c r="AF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76">
        <f t="shared" ref="AI66" si="173">AF66+AG66+AH66</f>
        <v>0</v>
      </c>
      <c r="AJ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76">
        <f t="shared" ref="AM66" si="174">AJ66+AK66+AL66</f>
        <v>0</v>
      </c>
      <c r="AN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76">
        <f t="shared" ref="AQ66" si="175">AN66+AO66+AP66</f>
        <v>0</v>
      </c>
      <c r="AR66" s="176">
        <f t="shared" ref="AR66" si="176">AE66+AI66+AM66+AQ66</f>
        <v>0</v>
      </c>
    </row>
    <row r="67" spans="2:44" x14ac:dyDescent="0.25">
      <c r="B67" s="439" t="s">
        <v>203</v>
      </c>
      <c r="C67" s="175" t="s">
        <v>786</v>
      </c>
      <c r="D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76">
        <f t="shared" si="113"/>
        <v>0</v>
      </c>
      <c r="G67" s="176"/>
      <c r="H67" s="176">
        <f t="shared" si="114"/>
        <v>0</v>
      </c>
      <c r="I67" s="176"/>
      <c r="J67" s="176">
        <f t="shared" si="115"/>
        <v>0</v>
      </c>
      <c r="K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76">
        <f t="shared" si="116"/>
        <v>0</v>
      </c>
      <c r="AF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76">
        <f t="shared" si="117"/>
        <v>0</v>
      </c>
      <c r="AJ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76">
        <f t="shared" si="118"/>
        <v>0</v>
      </c>
      <c r="AN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76">
        <f t="shared" si="119"/>
        <v>0</v>
      </c>
      <c r="AR67" s="176">
        <f t="shared" si="120"/>
        <v>0</v>
      </c>
    </row>
    <row r="68" spans="2:44" x14ac:dyDescent="0.25">
      <c r="B68" s="439" t="s">
        <v>204</v>
      </c>
      <c r="C68" s="175" t="s">
        <v>787</v>
      </c>
      <c r="D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76">
        <f t="shared" ref="F68" si="177">D68+E68</f>
        <v>0</v>
      </c>
      <c r="G68" s="176"/>
      <c r="H68" s="176">
        <f t="shared" ref="H68" si="178">F68-G68</f>
        <v>0</v>
      </c>
      <c r="I68" s="176"/>
      <c r="J68" s="176">
        <f t="shared" ref="J68" si="179">F68-I68</f>
        <v>0</v>
      </c>
      <c r="K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76">
        <f t="shared" ref="AE68" si="180">AB68+AC68+AD68</f>
        <v>0</v>
      </c>
      <c r="AF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76">
        <f t="shared" ref="AI68" si="181">AF68+AG68+AH68</f>
        <v>0</v>
      </c>
      <c r="AJ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76">
        <f t="shared" ref="AM68" si="182">AJ68+AK68+AL68</f>
        <v>0</v>
      </c>
      <c r="AN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76">
        <f t="shared" ref="AQ68" si="183">AN68+AO68+AP68</f>
        <v>0</v>
      </c>
      <c r="AR68" s="176">
        <f t="shared" ref="AR68" si="184">AE68+AI68+AM68+AQ68</f>
        <v>0</v>
      </c>
    </row>
    <row r="69" spans="2:44" x14ac:dyDescent="0.25">
      <c r="B69" s="439" t="s">
        <v>205</v>
      </c>
      <c r="C69" s="175" t="s">
        <v>788</v>
      </c>
      <c r="D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76">
        <f t="shared" si="113"/>
        <v>0</v>
      </c>
      <c r="G69" s="176"/>
      <c r="H69" s="176">
        <f t="shared" si="114"/>
        <v>0</v>
      </c>
      <c r="I69" s="176"/>
      <c r="J69" s="176">
        <f t="shared" si="115"/>
        <v>0</v>
      </c>
      <c r="K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76">
        <f t="shared" si="116"/>
        <v>0</v>
      </c>
      <c r="AF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76">
        <f t="shared" si="117"/>
        <v>0</v>
      </c>
      <c r="AJ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76">
        <f t="shared" si="118"/>
        <v>0</v>
      </c>
      <c r="AN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76">
        <f t="shared" si="119"/>
        <v>0</v>
      </c>
      <c r="AR69" s="176">
        <f t="shared" si="120"/>
        <v>0</v>
      </c>
    </row>
    <row r="70" spans="2:44" x14ac:dyDescent="0.25">
      <c r="B70" s="439" t="s">
        <v>206</v>
      </c>
      <c r="C70" s="175" t="s">
        <v>789</v>
      </c>
      <c r="D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76">
        <f t="shared" ref="F70" si="185">D70+E70</f>
        <v>0</v>
      </c>
      <c r="G70" s="176"/>
      <c r="H70" s="176">
        <f t="shared" ref="H70" si="186">F70-G70</f>
        <v>0</v>
      </c>
      <c r="I70" s="176"/>
      <c r="J70" s="176">
        <f t="shared" ref="J70" si="187">F70-I70</f>
        <v>0</v>
      </c>
      <c r="K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76">
        <f t="shared" ref="AE70" si="188">AB70+AC70+AD70</f>
        <v>0</v>
      </c>
      <c r="AF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76">
        <f t="shared" ref="AI70" si="189">AF70+AG70+AH70</f>
        <v>0</v>
      </c>
      <c r="AJ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76">
        <f t="shared" ref="AM70" si="190">AJ70+AK70+AL70</f>
        <v>0</v>
      </c>
      <c r="AN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76">
        <f t="shared" ref="AQ70" si="191">AN70+AO70+AP70</f>
        <v>0</v>
      </c>
      <c r="AR70" s="176">
        <f t="shared" ref="AR70" si="192">AE70+AI70+AM70+AQ70</f>
        <v>0</v>
      </c>
    </row>
    <row r="71" spans="2:44" x14ac:dyDescent="0.25">
      <c r="B71" s="439" t="s">
        <v>207</v>
      </c>
      <c r="C71" s="175" t="s">
        <v>790</v>
      </c>
      <c r="D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76">
        <f t="shared" ref="F71:F82" si="193">D71+E71</f>
        <v>0</v>
      </c>
      <c r="G71" s="176"/>
      <c r="H71" s="176">
        <f t="shared" ref="H71:H82" si="194">F71-G71</f>
        <v>0</v>
      </c>
      <c r="I71" s="176"/>
      <c r="J71" s="176">
        <f t="shared" ref="J71:J82" si="195">F71-I71</f>
        <v>0</v>
      </c>
      <c r="K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76">
        <f t="shared" ref="AE71:AE82" si="196">AB71+AC71+AD71</f>
        <v>0</v>
      </c>
      <c r="AF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76">
        <f t="shared" ref="AI71:AI82" si="197">AF71+AG71+AH71</f>
        <v>0</v>
      </c>
      <c r="AJ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76">
        <f t="shared" ref="AM71:AM82" si="198">AJ71+AK71+AL71</f>
        <v>0</v>
      </c>
      <c r="AN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76">
        <f t="shared" ref="AQ71:AQ82" si="199">AN71+AO71+AP71</f>
        <v>0</v>
      </c>
      <c r="AR71" s="176">
        <f t="shared" ref="AR71:AR82" si="200">AE71+AI71+AM71+AQ71</f>
        <v>0</v>
      </c>
    </row>
    <row r="72" spans="2:44" x14ac:dyDescent="0.25">
      <c r="B72" s="439" t="s">
        <v>208</v>
      </c>
      <c r="C72" s="175" t="s">
        <v>791</v>
      </c>
      <c r="D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76">
        <f t="shared" si="193"/>
        <v>0</v>
      </c>
      <c r="G72" s="176"/>
      <c r="H72" s="176">
        <f t="shared" si="194"/>
        <v>0</v>
      </c>
      <c r="I72" s="176"/>
      <c r="J72" s="176">
        <f t="shared" si="195"/>
        <v>0</v>
      </c>
      <c r="K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76">
        <f t="shared" si="196"/>
        <v>0</v>
      </c>
      <c r="AF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76">
        <f t="shared" si="197"/>
        <v>0</v>
      </c>
      <c r="AJ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76">
        <f t="shared" si="198"/>
        <v>0</v>
      </c>
      <c r="AN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76">
        <f t="shared" si="199"/>
        <v>0</v>
      </c>
      <c r="AR72" s="176">
        <f t="shared" si="200"/>
        <v>0</v>
      </c>
    </row>
    <row r="73" spans="2:44" x14ac:dyDescent="0.25">
      <c r="B73" s="439" t="s">
        <v>209</v>
      </c>
      <c r="C73" s="175" t="s">
        <v>792</v>
      </c>
      <c r="D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76">
        <f t="shared" si="193"/>
        <v>0</v>
      </c>
      <c r="G73" s="176"/>
      <c r="H73" s="176">
        <f t="shared" si="194"/>
        <v>0</v>
      </c>
      <c r="I73" s="176"/>
      <c r="J73" s="176">
        <f t="shared" si="195"/>
        <v>0</v>
      </c>
      <c r="K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76">
        <f t="shared" si="196"/>
        <v>0</v>
      </c>
      <c r="AF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76">
        <f t="shared" si="197"/>
        <v>0</v>
      </c>
      <c r="AJ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76">
        <f t="shared" si="198"/>
        <v>0</v>
      </c>
      <c r="AN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76">
        <f t="shared" si="199"/>
        <v>0</v>
      </c>
      <c r="AR73" s="176">
        <f t="shared" si="200"/>
        <v>0</v>
      </c>
    </row>
    <row r="74" spans="2:44" x14ac:dyDescent="0.25">
      <c r="B74" s="439" t="s">
        <v>210</v>
      </c>
      <c r="C74" s="175" t="s">
        <v>793</v>
      </c>
      <c r="D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76">
        <f t="shared" si="193"/>
        <v>0</v>
      </c>
      <c r="G74" s="176"/>
      <c r="H74" s="176">
        <f t="shared" si="194"/>
        <v>0</v>
      </c>
      <c r="I74" s="176"/>
      <c r="J74" s="176">
        <f t="shared" si="195"/>
        <v>0</v>
      </c>
      <c r="K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76">
        <f t="shared" si="196"/>
        <v>0</v>
      </c>
      <c r="AF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76">
        <f t="shared" si="197"/>
        <v>0</v>
      </c>
      <c r="AJ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76">
        <f t="shared" si="198"/>
        <v>0</v>
      </c>
      <c r="AN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76">
        <f t="shared" si="199"/>
        <v>0</v>
      </c>
      <c r="AR74" s="176">
        <f t="shared" si="200"/>
        <v>0</v>
      </c>
    </row>
    <row r="75" spans="2:44" x14ac:dyDescent="0.25">
      <c r="B75" s="439" t="s">
        <v>211</v>
      </c>
      <c r="C75" s="175" t="s">
        <v>794</v>
      </c>
      <c r="D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76">
        <f t="shared" si="193"/>
        <v>0</v>
      </c>
      <c r="G75" s="176"/>
      <c r="H75" s="176">
        <f t="shared" si="194"/>
        <v>0</v>
      </c>
      <c r="I75" s="176"/>
      <c r="J75" s="176">
        <f t="shared" si="195"/>
        <v>0</v>
      </c>
      <c r="K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76">
        <f t="shared" si="196"/>
        <v>0</v>
      </c>
      <c r="AF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76">
        <f t="shared" si="197"/>
        <v>0</v>
      </c>
      <c r="AJ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76">
        <f t="shared" si="198"/>
        <v>0</v>
      </c>
      <c r="AN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76">
        <f t="shared" si="199"/>
        <v>0</v>
      </c>
      <c r="AR75" s="176">
        <f t="shared" si="200"/>
        <v>0</v>
      </c>
    </row>
    <row r="76" spans="2:44" x14ac:dyDescent="0.25">
      <c r="B76" s="439" t="s">
        <v>212</v>
      </c>
      <c r="C76" s="175" t="s">
        <v>795</v>
      </c>
      <c r="D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76">
        <f t="shared" si="193"/>
        <v>0</v>
      </c>
      <c r="G76" s="176"/>
      <c r="H76" s="176">
        <f t="shared" si="194"/>
        <v>0</v>
      </c>
      <c r="I76" s="176"/>
      <c r="J76" s="176">
        <f t="shared" si="195"/>
        <v>0</v>
      </c>
      <c r="K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76">
        <f t="shared" si="196"/>
        <v>0</v>
      </c>
      <c r="AF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76">
        <f t="shared" si="197"/>
        <v>0</v>
      </c>
      <c r="AJ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76">
        <f t="shared" si="198"/>
        <v>0</v>
      </c>
      <c r="AN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76">
        <f t="shared" si="199"/>
        <v>0</v>
      </c>
      <c r="AR76" s="176">
        <f t="shared" si="200"/>
        <v>0</v>
      </c>
    </row>
    <row r="77" spans="2:44" x14ac:dyDescent="0.25">
      <c r="B77" s="439" t="s">
        <v>213</v>
      </c>
      <c r="C77" s="175" t="s">
        <v>796</v>
      </c>
      <c r="D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76">
        <f t="shared" si="193"/>
        <v>0</v>
      </c>
      <c r="G77" s="176"/>
      <c r="H77" s="176">
        <f t="shared" si="194"/>
        <v>0</v>
      </c>
      <c r="I77" s="176"/>
      <c r="J77" s="176">
        <f t="shared" si="195"/>
        <v>0</v>
      </c>
      <c r="K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76">
        <f t="shared" si="196"/>
        <v>0</v>
      </c>
      <c r="AF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76">
        <f t="shared" si="197"/>
        <v>0</v>
      </c>
      <c r="AJ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76">
        <f t="shared" si="198"/>
        <v>0</v>
      </c>
      <c r="AN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76">
        <f t="shared" si="199"/>
        <v>0</v>
      </c>
      <c r="AR77" s="176">
        <f t="shared" si="200"/>
        <v>0</v>
      </c>
    </row>
    <row r="78" spans="2:44" x14ac:dyDescent="0.25">
      <c r="B78" s="439" t="s">
        <v>214</v>
      </c>
      <c r="C78" s="175" t="s">
        <v>797</v>
      </c>
      <c r="D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76">
        <f t="shared" si="193"/>
        <v>0</v>
      </c>
      <c r="G78" s="176"/>
      <c r="H78" s="176">
        <f t="shared" si="194"/>
        <v>0</v>
      </c>
      <c r="I78" s="176"/>
      <c r="J78" s="176">
        <f t="shared" si="195"/>
        <v>0</v>
      </c>
      <c r="K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76">
        <f t="shared" si="196"/>
        <v>0</v>
      </c>
      <c r="AF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76">
        <f t="shared" si="197"/>
        <v>0</v>
      </c>
      <c r="AJ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76">
        <f t="shared" si="198"/>
        <v>0</v>
      </c>
      <c r="AN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76">
        <f t="shared" si="199"/>
        <v>0</v>
      </c>
      <c r="AR78" s="176">
        <f t="shared" si="200"/>
        <v>0</v>
      </c>
    </row>
    <row r="79" spans="2:44" x14ac:dyDescent="0.25">
      <c r="B79" s="439" t="s">
        <v>215</v>
      </c>
      <c r="C79" s="175" t="s">
        <v>798</v>
      </c>
      <c r="D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76">
        <f t="shared" si="193"/>
        <v>0</v>
      </c>
      <c r="G79" s="176"/>
      <c r="H79" s="176">
        <f t="shared" si="194"/>
        <v>0</v>
      </c>
      <c r="I79" s="176"/>
      <c r="J79" s="176">
        <f t="shared" si="195"/>
        <v>0</v>
      </c>
      <c r="K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76">
        <f t="shared" si="196"/>
        <v>0</v>
      </c>
      <c r="AF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76">
        <f t="shared" si="197"/>
        <v>0</v>
      </c>
      <c r="AJ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76">
        <f t="shared" si="198"/>
        <v>0</v>
      </c>
      <c r="AN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76">
        <f t="shared" si="199"/>
        <v>0</v>
      </c>
      <c r="AR79" s="176">
        <f t="shared" si="200"/>
        <v>0</v>
      </c>
    </row>
    <row r="80" spans="2:44" x14ac:dyDescent="0.25">
      <c r="B80" s="439" t="s">
        <v>216</v>
      </c>
      <c r="C80" s="175" t="s">
        <v>799</v>
      </c>
      <c r="D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76">
        <f t="shared" si="193"/>
        <v>0</v>
      </c>
      <c r="G80" s="176"/>
      <c r="H80" s="176">
        <f t="shared" si="194"/>
        <v>0</v>
      </c>
      <c r="I80" s="176"/>
      <c r="J80" s="176">
        <f t="shared" si="195"/>
        <v>0</v>
      </c>
      <c r="K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76">
        <f t="shared" si="196"/>
        <v>0</v>
      </c>
      <c r="AF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76">
        <f t="shared" si="197"/>
        <v>0</v>
      </c>
      <c r="AJ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76">
        <f t="shared" si="198"/>
        <v>0</v>
      </c>
      <c r="AN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76">
        <f t="shared" si="199"/>
        <v>0</v>
      </c>
      <c r="AR80" s="176">
        <f t="shared" si="200"/>
        <v>0</v>
      </c>
    </row>
    <row r="81" spans="2:44" x14ac:dyDescent="0.25">
      <c r="B81" s="439" t="s">
        <v>217</v>
      </c>
      <c r="C81" s="175" t="s">
        <v>800</v>
      </c>
      <c r="D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76">
        <f t="shared" si="193"/>
        <v>0</v>
      </c>
      <c r="G81" s="176"/>
      <c r="H81" s="176">
        <f t="shared" si="194"/>
        <v>0</v>
      </c>
      <c r="I81" s="176"/>
      <c r="J81" s="176">
        <f t="shared" si="195"/>
        <v>0</v>
      </c>
      <c r="K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76">
        <f t="shared" si="196"/>
        <v>0</v>
      </c>
      <c r="AF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76">
        <f t="shared" si="197"/>
        <v>0</v>
      </c>
      <c r="AJ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76">
        <f t="shared" si="198"/>
        <v>0</v>
      </c>
      <c r="AN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76">
        <f t="shared" si="199"/>
        <v>0</v>
      </c>
      <c r="AR81" s="176">
        <f t="shared" si="200"/>
        <v>0</v>
      </c>
    </row>
    <row r="82" spans="2:44" x14ac:dyDescent="0.25">
      <c r="B82" s="439" t="s">
        <v>218</v>
      </c>
      <c r="C82" s="175" t="s">
        <v>801</v>
      </c>
      <c r="D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76">
        <f t="shared" si="193"/>
        <v>0</v>
      </c>
      <c r="G82" s="176"/>
      <c r="H82" s="176">
        <f t="shared" si="194"/>
        <v>0</v>
      </c>
      <c r="I82" s="176"/>
      <c r="J82" s="176">
        <f t="shared" si="195"/>
        <v>0</v>
      </c>
      <c r="K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76">
        <f t="shared" si="196"/>
        <v>0</v>
      </c>
      <c r="AF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76">
        <f t="shared" si="197"/>
        <v>0</v>
      </c>
      <c r="AJ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76">
        <f t="shared" si="198"/>
        <v>0</v>
      </c>
      <c r="AN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76">
        <f t="shared" si="199"/>
        <v>0</v>
      </c>
      <c r="AR82" s="176">
        <f t="shared" si="200"/>
        <v>0</v>
      </c>
    </row>
    <row r="83" spans="2:44" x14ac:dyDescent="0.25">
      <c r="B83" s="442" t="s">
        <v>219</v>
      </c>
      <c r="C83" s="181" t="s">
        <v>802</v>
      </c>
      <c r="D83" s="182">
        <f>SUM(D84:D88)</f>
        <v>0</v>
      </c>
      <c r="E83" s="182">
        <f>SUM(E84:E88)</f>
        <v>0</v>
      </c>
      <c r="F83" s="182">
        <f t="shared" si="0"/>
        <v>0</v>
      </c>
      <c r="G83" s="182">
        <f>SUM(G84:G88)</f>
        <v>0</v>
      </c>
      <c r="H83" s="182">
        <f t="shared" si="4"/>
        <v>0</v>
      </c>
      <c r="I83" s="182">
        <f>SUM(I84:I88)</f>
        <v>0</v>
      </c>
      <c r="J83" s="182">
        <f t="shared" si="5"/>
        <v>0</v>
      </c>
      <c r="K83" s="182">
        <f t="shared" ref="K83:AD83" si="201">SUM(K84:K88)</f>
        <v>0</v>
      </c>
      <c r="L83" s="182">
        <f t="shared" si="201"/>
        <v>0</v>
      </c>
      <c r="M83" s="182">
        <f t="shared" si="201"/>
        <v>0</v>
      </c>
      <c r="N83" s="182">
        <f t="shared" si="201"/>
        <v>0</v>
      </c>
      <c r="O83" s="182">
        <f t="shared" si="201"/>
        <v>0</v>
      </c>
      <c r="P83" s="182">
        <f t="shared" ref="P83:Q83" si="202">SUM(P84:P88)</f>
        <v>0</v>
      </c>
      <c r="Q83" s="182">
        <f t="shared" si="202"/>
        <v>0</v>
      </c>
      <c r="R83" s="182">
        <f t="shared" si="201"/>
        <v>0</v>
      </c>
      <c r="S83" s="182">
        <f t="shared" si="201"/>
        <v>0</v>
      </c>
      <c r="T83" s="182">
        <f t="shared" ref="T83" si="203">SUM(T84:T88)</f>
        <v>0</v>
      </c>
      <c r="U83" s="182">
        <f t="shared" si="201"/>
        <v>0</v>
      </c>
      <c r="V83" s="182">
        <f t="shared" si="201"/>
        <v>0</v>
      </c>
      <c r="W83" s="182">
        <f t="shared" ref="W83" si="204">SUM(W84:W88)</f>
        <v>0</v>
      </c>
      <c r="X83" s="182">
        <f t="shared" si="201"/>
        <v>0</v>
      </c>
      <c r="Y83" s="182">
        <f t="shared" ref="Y83:Z83" si="205">SUM(Y84:Y88)</f>
        <v>0</v>
      </c>
      <c r="Z83" s="182">
        <f t="shared" si="205"/>
        <v>0</v>
      </c>
      <c r="AA83" s="182">
        <f t="shared" si="201"/>
        <v>0</v>
      </c>
      <c r="AB83" s="182">
        <f t="shared" si="201"/>
        <v>0</v>
      </c>
      <c r="AC83" s="182">
        <f t="shared" si="201"/>
        <v>0</v>
      </c>
      <c r="AD83" s="182">
        <f t="shared" si="201"/>
        <v>0</v>
      </c>
      <c r="AE83" s="182">
        <f t="shared" si="9"/>
        <v>0</v>
      </c>
      <c r="AF83" s="182">
        <f>SUM(AF84:AF88)</f>
        <v>0</v>
      </c>
      <c r="AG83" s="182">
        <f>SUM(AG84:AG88)</f>
        <v>0</v>
      </c>
      <c r="AH83" s="182">
        <f>SUM(AH84:AH88)</f>
        <v>0</v>
      </c>
      <c r="AI83" s="182">
        <f t="shared" si="10"/>
        <v>0</v>
      </c>
      <c r="AJ83" s="182">
        <f>SUM(AJ84:AJ88)</f>
        <v>0</v>
      </c>
      <c r="AK83" s="182">
        <f>SUM(AK84:AK88)</f>
        <v>0</v>
      </c>
      <c r="AL83" s="182">
        <f>SUM(AL84:AL88)</f>
        <v>0</v>
      </c>
      <c r="AM83" s="182">
        <f t="shared" si="11"/>
        <v>0</v>
      </c>
      <c r="AN83" s="182">
        <f>SUM(AN84:AN88)</f>
        <v>0</v>
      </c>
      <c r="AO83" s="182">
        <f>SUM(AO84:AO88)</f>
        <v>0</v>
      </c>
      <c r="AP83" s="182">
        <f>SUM(AP84:AP88)</f>
        <v>0</v>
      </c>
      <c r="AQ83" s="182">
        <f t="shared" si="12"/>
        <v>0</v>
      </c>
      <c r="AR83" s="182">
        <f t="shared" si="13"/>
        <v>0</v>
      </c>
    </row>
    <row r="84" spans="2:44" x14ac:dyDescent="0.25">
      <c r="B84" s="439" t="s">
        <v>220</v>
      </c>
      <c r="C84" s="175" t="s">
        <v>803</v>
      </c>
      <c r="D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76">
        <f t="shared" si="0"/>
        <v>0</v>
      </c>
      <c r="G84" s="176"/>
      <c r="H84" s="176">
        <f t="shared" si="4"/>
        <v>0</v>
      </c>
      <c r="I84" s="176"/>
      <c r="J84" s="176">
        <f t="shared" si="5"/>
        <v>0</v>
      </c>
      <c r="K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76">
        <f t="shared" si="9"/>
        <v>0</v>
      </c>
      <c r="AF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76">
        <f t="shared" si="10"/>
        <v>0</v>
      </c>
      <c r="AJ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76">
        <f t="shared" si="11"/>
        <v>0</v>
      </c>
      <c r="AN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76">
        <f t="shared" si="12"/>
        <v>0</v>
      </c>
      <c r="AR84" s="176">
        <f t="shared" si="13"/>
        <v>0</v>
      </c>
    </row>
    <row r="85" spans="2:44" x14ac:dyDescent="0.25">
      <c r="B85" s="439" t="s">
        <v>221</v>
      </c>
      <c r="C85" s="175" t="s">
        <v>804</v>
      </c>
      <c r="D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76">
        <f t="shared" ref="F85:F88" si="206">D85+E85</f>
        <v>0</v>
      </c>
      <c r="G85" s="176"/>
      <c r="H85" s="176">
        <f t="shared" ref="H85:H88" si="207">F85-G85</f>
        <v>0</v>
      </c>
      <c r="I85" s="176"/>
      <c r="J85" s="176">
        <f t="shared" ref="J85:J88" si="208">F85-I85</f>
        <v>0</v>
      </c>
      <c r="K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76">
        <f t="shared" ref="AE85:AE88" si="209">AB85+AC85+AD85</f>
        <v>0</v>
      </c>
      <c r="AF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76">
        <f t="shared" ref="AI85:AI88" si="210">AF85+AG85+AH85</f>
        <v>0</v>
      </c>
      <c r="AJ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76">
        <f t="shared" ref="AM85:AM88" si="211">AJ85+AK85+AL85</f>
        <v>0</v>
      </c>
      <c r="AN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76">
        <f t="shared" ref="AQ85:AQ88" si="212">AN85+AO85+AP85</f>
        <v>0</v>
      </c>
      <c r="AR85" s="176">
        <f t="shared" ref="AR85:AR88" si="213">AE85+AI85+AM85+AQ85</f>
        <v>0</v>
      </c>
    </row>
    <row r="86" spans="2:44" x14ac:dyDescent="0.25">
      <c r="B86" s="439" t="s">
        <v>222</v>
      </c>
      <c r="C86" s="175" t="s">
        <v>805</v>
      </c>
      <c r="D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76">
        <f t="shared" si="206"/>
        <v>0</v>
      </c>
      <c r="G86" s="176"/>
      <c r="H86" s="176">
        <f t="shared" si="207"/>
        <v>0</v>
      </c>
      <c r="I86" s="176"/>
      <c r="J86" s="176">
        <f t="shared" si="208"/>
        <v>0</v>
      </c>
      <c r="K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76">
        <f t="shared" si="209"/>
        <v>0</v>
      </c>
      <c r="AF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76">
        <f t="shared" si="210"/>
        <v>0</v>
      </c>
      <c r="AJ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76">
        <f t="shared" si="211"/>
        <v>0</v>
      </c>
      <c r="AN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76">
        <f t="shared" si="212"/>
        <v>0</v>
      </c>
      <c r="AR86" s="176">
        <f t="shared" si="213"/>
        <v>0</v>
      </c>
    </row>
    <row r="87" spans="2:44" x14ac:dyDescent="0.25">
      <c r="B87" s="439" t="s">
        <v>223</v>
      </c>
      <c r="C87" s="175" t="s">
        <v>806</v>
      </c>
      <c r="D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76">
        <f t="shared" ref="F87" si="214">D87+E87</f>
        <v>0</v>
      </c>
      <c r="G87" s="176"/>
      <c r="H87" s="176">
        <f t="shared" ref="H87" si="215">F87-G87</f>
        <v>0</v>
      </c>
      <c r="I87" s="176"/>
      <c r="J87" s="176">
        <f t="shared" ref="J87" si="216">F87-I87</f>
        <v>0</v>
      </c>
      <c r="K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76">
        <f t="shared" ref="AE87" si="217">AB87+AC87+AD87</f>
        <v>0</v>
      </c>
      <c r="AF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76">
        <f t="shared" ref="AI87" si="218">AF87+AG87+AH87</f>
        <v>0</v>
      </c>
      <c r="AJ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76">
        <f t="shared" ref="AM87" si="219">AJ87+AK87+AL87</f>
        <v>0</v>
      </c>
      <c r="AN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76">
        <f t="shared" ref="AQ87" si="220">AN87+AO87+AP87</f>
        <v>0</v>
      </c>
      <c r="AR87" s="176">
        <f t="shared" ref="AR87" si="221">AE87+AI87+AM87+AQ87</f>
        <v>0</v>
      </c>
    </row>
    <row r="88" spans="2:44" x14ac:dyDescent="0.25">
      <c r="B88" s="439" t="s">
        <v>224</v>
      </c>
      <c r="C88" s="175" t="s">
        <v>807</v>
      </c>
      <c r="D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76">
        <f t="shared" si="206"/>
        <v>0</v>
      </c>
      <c r="G88" s="176"/>
      <c r="H88" s="176">
        <f t="shared" si="207"/>
        <v>0</v>
      </c>
      <c r="I88" s="176"/>
      <c r="J88" s="176">
        <f t="shared" si="208"/>
        <v>0</v>
      </c>
      <c r="K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76">
        <f t="shared" si="209"/>
        <v>0</v>
      </c>
      <c r="AF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76">
        <f t="shared" si="210"/>
        <v>0</v>
      </c>
      <c r="AJ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76">
        <f t="shared" si="211"/>
        <v>0</v>
      </c>
      <c r="AN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76">
        <f t="shared" si="212"/>
        <v>0</v>
      </c>
      <c r="AR88" s="176">
        <f t="shared" si="213"/>
        <v>0</v>
      </c>
    </row>
    <row r="89" spans="2:44" x14ac:dyDescent="0.25">
      <c r="B89" s="442" t="s">
        <v>225</v>
      </c>
      <c r="C89" s="181" t="s">
        <v>808</v>
      </c>
      <c r="D89" s="182">
        <f>SUM(D90:D95)</f>
        <v>0</v>
      </c>
      <c r="E89" s="182">
        <f>SUM(E90:E95)</f>
        <v>0</v>
      </c>
      <c r="F89" s="182">
        <f t="shared" si="0"/>
        <v>0</v>
      </c>
      <c r="G89" s="182">
        <f t="shared" ref="G89:I89" si="222">SUM(G90:G95)</f>
        <v>0</v>
      </c>
      <c r="H89" s="182">
        <f t="shared" si="4"/>
        <v>0</v>
      </c>
      <c r="I89" s="182">
        <f t="shared" si="222"/>
        <v>0</v>
      </c>
      <c r="J89" s="182">
        <f t="shared" si="5"/>
        <v>0</v>
      </c>
      <c r="K89" s="182">
        <f t="shared" ref="K89:AP89" si="223">SUM(K90:K95)</f>
        <v>0</v>
      </c>
      <c r="L89" s="182">
        <f t="shared" si="223"/>
        <v>0</v>
      </c>
      <c r="M89" s="182">
        <f t="shared" si="223"/>
        <v>0</v>
      </c>
      <c r="N89" s="182">
        <f t="shared" si="223"/>
        <v>0</v>
      </c>
      <c r="O89" s="182">
        <f t="shared" si="223"/>
        <v>0</v>
      </c>
      <c r="P89" s="182">
        <f t="shared" ref="P89:Q89" si="224">SUM(P90:P95)</f>
        <v>0</v>
      </c>
      <c r="Q89" s="182">
        <f t="shared" si="224"/>
        <v>0</v>
      </c>
      <c r="R89" s="182">
        <f t="shared" si="223"/>
        <v>0</v>
      </c>
      <c r="S89" s="182">
        <f t="shared" si="223"/>
        <v>0</v>
      </c>
      <c r="T89" s="182">
        <f t="shared" ref="T89" si="225">SUM(T90:T95)</f>
        <v>0</v>
      </c>
      <c r="U89" s="182">
        <f t="shared" si="223"/>
        <v>0</v>
      </c>
      <c r="V89" s="182">
        <f t="shared" si="223"/>
        <v>0</v>
      </c>
      <c r="W89" s="182">
        <f t="shared" ref="W89" si="226">SUM(W90:W95)</f>
        <v>0</v>
      </c>
      <c r="X89" s="182">
        <f t="shared" si="223"/>
        <v>0</v>
      </c>
      <c r="Y89" s="182">
        <f t="shared" ref="Y89:Z89" si="227">SUM(Y90:Y95)</f>
        <v>0</v>
      </c>
      <c r="Z89" s="182">
        <f t="shared" si="227"/>
        <v>0</v>
      </c>
      <c r="AA89" s="182">
        <f t="shared" si="223"/>
        <v>0</v>
      </c>
      <c r="AB89" s="182">
        <f t="shared" si="223"/>
        <v>0</v>
      </c>
      <c r="AC89" s="182">
        <f t="shared" si="223"/>
        <v>0</v>
      </c>
      <c r="AD89" s="182">
        <f t="shared" si="223"/>
        <v>0</v>
      </c>
      <c r="AE89" s="182">
        <f t="shared" si="9"/>
        <v>0</v>
      </c>
      <c r="AF89" s="182">
        <f t="shared" si="223"/>
        <v>0</v>
      </c>
      <c r="AG89" s="182">
        <f t="shared" si="223"/>
        <v>0</v>
      </c>
      <c r="AH89" s="182">
        <f t="shared" si="223"/>
        <v>0</v>
      </c>
      <c r="AI89" s="182">
        <f t="shared" si="10"/>
        <v>0</v>
      </c>
      <c r="AJ89" s="182">
        <f t="shared" si="223"/>
        <v>0</v>
      </c>
      <c r="AK89" s="182">
        <f t="shared" si="223"/>
        <v>0</v>
      </c>
      <c r="AL89" s="182">
        <f t="shared" si="223"/>
        <v>0</v>
      </c>
      <c r="AM89" s="182">
        <f t="shared" si="11"/>
        <v>0</v>
      </c>
      <c r="AN89" s="182">
        <f t="shared" si="223"/>
        <v>0</v>
      </c>
      <c r="AO89" s="182">
        <f t="shared" si="223"/>
        <v>0</v>
      </c>
      <c r="AP89" s="182">
        <f t="shared" si="223"/>
        <v>0</v>
      </c>
      <c r="AQ89" s="182">
        <f t="shared" si="12"/>
        <v>0</v>
      </c>
      <c r="AR89" s="182">
        <f t="shared" si="13"/>
        <v>0</v>
      </c>
    </row>
    <row r="90" spans="2:44" x14ac:dyDescent="0.25">
      <c r="B90" s="439" t="s">
        <v>226</v>
      </c>
      <c r="C90" s="175" t="s">
        <v>809</v>
      </c>
      <c r="D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76">
        <f t="shared" ref="F90:F95" si="228">D90+E90</f>
        <v>0</v>
      </c>
      <c r="G90" s="176"/>
      <c r="H90" s="176">
        <f t="shared" ref="H90:H95" si="229">F90-G90</f>
        <v>0</v>
      </c>
      <c r="I90" s="176"/>
      <c r="J90" s="176">
        <f t="shared" ref="J90:J95" si="230">F90-I90</f>
        <v>0</v>
      </c>
      <c r="K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76">
        <f t="shared" ref="AE90:AE95" si="231">AB90+AC90+AD90</f>
        <v>0</v>
      </c>
      <c r="AF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76">
        <f t="shared" ref="AI90:AI95" si="232">AF90+AG90+AH90</f>
        <v>0</v>
      </c>
      <c r="AJ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76">
        <f t="shared" ref="AM90:AM95" si="233">AJ90+AK90+AL90</f>
        <v>0</v>
      </c>
      <c r="AN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76">
        <f t="shared" ref="AQ90:AQ95" si="234">AN90+AO90+AP90</f>
        <v>0</v>
      </c>
      <c r="AR90" s="176">
        <f t="shared" ref="AR90:AR95" si="235">AE90+AI90+AM90+AQ90</f>
        <v>0</v>
      </c>
    </row>
    <row r="91" spans="2:44" x14ac:dyDescent="0.25">
      <c r="B91" s="439" t="s">
        <v>227</v>
      </c>
      <c r="C91" s="175" t="s">
        <v>810</v>
      </c>
      <c r="D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76">
        <f t="shared" si="228"/>
        <v>0</v>
      </c>
      <c r="G91" s="176"/>
      <c r="H91" s="176">
        <f t="shared" si="229"/>
        <v>0</v>
      </c>
      <c r="I91" s="176"/>
      <c r="J91" s="176">
        <f t="shared" si="230"/>
        <v>0</v>
      </c>
      <c r="K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76">
        <f t="shared" si="231"/>
        <v>0</v>
      </c>
      <c r="AF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76">
        <f t="shared" si="232"/>
        <v>0</v>
      </c>
      <c r="AJ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76">
        <f t="shared" si="233"/>
        <v>0</v>
      </c>
      <c r="AN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76">
        <f t="shared" si="234"/>
        <v>0</v>
      </c>
      <c r="AR91" s="176">
        <f t="shared" si="235"/>
        <v>0</v>
      </c>
    </row>
    <row r="92" spans="2:44" x14ac:dyDescent="0.25">
      <c r="B92" s="439" t="s">
        <v>228</v>
      </c>
      <c r="C92" s="175" t="s">
        <v>811</v>
      </c>
      <c r="D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76">
        <f t="shared" ref="F92:F93" si="236">D92+E92</f>
        <v>0</v>
      </c>
      <c r="G92" s="176"/>
      <c r="H92" s="176">
        <f t="shared" ref="H92:H93" si="237">F92-G92</f>
        <v>0</v>
      </c>
      <c r="I92" s="176"/>
      <c r="J92" s="176">
        <f t="shared" ref="J92:J93" si="238">F92-I92</f>
        <v>0</v>
      </c>
      <c r="K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76">
        <f t="shared" ref="AE92:AE93" si="239">AB92+AC92+AD92</f>
        <v>0</v>
      </c>
      <c r="AF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76">
        <f t="shared" ref="AI92:AI93" si="240">AF92+AG92+AH92</f>
        <v>0</v>
      </c>
      <c r="AJ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76">
        <f t="shared" ref="AM92:AM93" si="241">AJ92+AK92+AL92</f>
        <v>0</v>
      </c>
      <c r="AN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76">
        <f t="shared" ref="AQ92:AQ93" si="242">AN92+AO92+AP92</f>
        <v>0</v>
      </c>
      <c r="AR92" s="176">
        <f t="shared" ref="AR92:AR93" si="243">AE92+AI92+AM92+AQ92</f>
        <v>0</v>
      </c>
    </row>
    <row r="93" spans="2:44" x14ac:dyDescent="0.25">
      <c r="B93" s="439" t="s">
        <v>229</v>
      </c>
      <c r="C93" s="175" t="s">
        <v>812</v>
      </c>
      <c r="D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76">
        <f t="shared" si="236"/>
        <v>0</v>
      </c>
      <c r="G93" s="176"/>
      <c r="H93" s="176">
        <f t="shared" si="237"/>
        <v>0</v>
      </c>
      <c r="I93" s="176"/>
      <c r="J93" s="176">
        <f t="shared" si="238"/>
        <v>0</v>
      </c>
      <c r="K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76">
        <f t="shared" si="239"/>
        <v>0</v>
      </c>
      <c r="AF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76">
        <f t="shared" si="240"/>
        <v>0</v>
      </c>
      <c r="AJ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76">
        <f t="shared" si="241"/>
        <v>0</v>
      </c>
      <c r="AN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76">
        <f t="shared" si="242"/>
        <v>0</v>
      </c>
      <c r="AR93" s="176">
        <f t="shared" si="243"/>
        <v>0</v>
      </c>
    </row>
    <row r="94" spans="2:44" x14ac:dyDescent="0.25">
      <c r="B94" s="439" t="s">
        <v>230</v>
      </c>
      <c r="C94" s="175" t="s">
        <v>813</v>
      </c>
      <c r="D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76">
        <f t="shared" ref="F94" si="244">D94+E94</f>
        <v>0</v>
      </c>
      <c r="G94" s="176"/>
      <c r="H94" s="176">
        <f t="shared" ref="H94" si="245">F94-G94</f>
        <v>0</v>
      </c>
      <c r="I94" s="176"/>
      <c r="J94" s="176">
        <f t="shared" ref="J94" si="246">F94-I94</f>
        <v>0</v>
      </c>
      <c r="K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76">
        <f t="shared" ref="AE94" si="247">AB94+AC94+AD94</f>
        <v>0</v>
      </c>
      <c r="AF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76">
        <f t="shared" ref="AI94" si="248">AF94+AG94+AH94</f>
        <v>0</v>
      </c>
      <c r="AJ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76">
        <f t="shared" ref="AM94" si="249">AJ94+AK94+AL94</f>
        <v>0</v>
      </c>
      <c r="AN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76">
        <f t="shared" ref="AQ94" si="250">AN94+AO94+AP94</f>
        <v>0</v>
      </c>
      <c r="AR94" s="176">
        <f t="shared" ref="AR94" si="251">AE94+AI94+AM94+AQ94</f>
        <v>0</v>
      </c>
    </row>
    <row r="95" spans="2:44" x14ac:dyDescent="0.25">
      <c r="B95" s="439" t="s">
        <v>231</v>
      </c>
      <c r="C95" s="175" t="s">
        <v>814</v>
      </c>
      <c r="D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76">
        <f t="shared" si="228"/>
        <v>0</v>
      </c>
      <c r="G95" s="176"/>
      <c r="H95" s="176">
        <f t="shared" si="229"/>
        <v>0</v>
      </c>
      <c r="I95" s="176"/>
      <c r="J95" s="176">
        <f t="shared" si="230"/>
        <v>0</v>
      </c>
      <c r="K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76">
        <f t="shared" si="231"/>
        <v>0</v>
      </c>
      <c r="AF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76">
        <f t="shared" si="232"/>
        <v>0</v>
      </c>
      <c r="AJ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76">
        <f t="shared" si="233"/>
        <v>0</v>
      </c>
      <c r="AN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76">
        <f t="shared" si="234"/>
        <v>0</v>
      </c>
      <c r="AR95" s="176">
        <f t="shared" si="235"/>
        <v>0</v>
      </c>
    </row>
    <row r="96" spans="2:44" x14ac:dyDescent="0.25">
      <c r="B96" s="442" t="s">
        <v>232</v>
      </c>
      <c r="C96" s="181" t="s">
        <v>815</v>
      </c>
      <c r="D96" s="182">
        <f>SUM(D97:D105)</f>
        <v>0</v>
      </c>
      <c r="E96" s="182">
        <f>SUM(E97:E105)</f>
        <v>0</v>
      </c>
      <c r="F96" s="182">
        <f t="shared" si="0"/>
        <v>0</v>
      </c>
      <c r="G96" s="182">
        <f>SUM(G97:G105)</f>
        <v>0</v>
      </c>
      <c r="H96" s="182">
        <f t="shared" si="4"/>
        <v>0</v>
      </c>
      <c r="I96" s="182">
        <f>SUM(I97:I105)</f>
        <v>0</v>
      </c>
      <c r="J96" s="182">
        <f t="shared" si="5"/>
        <v>0</v>
      </c>
      <c r="K96" s="182">
        <f t="shared" ref="K96:AD96" si="252">SUM(K97:K105)</f>
        <v>0</v>
      </c>
      <c r="L96" s="182">
        <f t="shared" si="252"/>
        <v>0</v>
      </c>
      <c r="M96" s="182">
        <f t="shared" si="252"/>
        <v>0</v>
      </c>
      <c r="N96" s="182">
        <f t="shared" si="252"/>
        <v>0</v>
      </c>
      <c r="O96" s="182">
        <f t="shared" si="252"/>
        <v>0</v>
      </c>
      <c r="P96" s="182">
        <f t="shared" ref="P96:Q96" si="253">SUM(P97:P105)</f>
        <v>0</v>
      </c>
      <c r="Q96" s="182">
        <f t="shared" si="253"/>
        <v>0</v>
      </c>
      <c r="R96" s="182">
        <f t="shared" si="252"/>
        <v>0</v>
      </c>
      <c r="S96" s="182">
        <f t="shared" si="252"/>
        <v>0</v>
      </c>
      <c r="T96" s="182">
        <f t="shared" ref="T96" si="254">SUM(T97:T105)</f>
        <v>0</v>
      </c>
      <c r="U96" s="182">
        <f t="shared" si="252"/>
        <v>0</v>
      </c>
      <c r="V96" s="182">
        <f t="shared" si="252"/>
        <v>0</v>
      </c>
      <c r="W96" s="182">
        <f t="shared" ref="W96" si="255">SUM(W97:W105)</f>
        <v>0</v>
      </c>
      <c r="X96" s="182">
        <f t="shared" si="252"/>
        <v>0</v>
      </c>
      <c r="Y96" s="182">
        <f t="shared" ref="Y96:Z96" si="256">SUM(Y97:Y105)</f>
        <v>0</v>
      </c>
      <c r="Z96" s="182">
        <f t="shared" si="256"/>
        <v>0</v>
      </c>
      <c r="AA96" s="182">
        <f t="shared" si="252"/>
        <v>0</v>
      </c>
      <c r="AB96" s="182">
        <f t="shared" si="252"/>
        <v>0</v>
      </c>
      <c r="AC96" s="182">
        <f t="shared" si="252"/>
        <v>0</v>
      </c>
      <c r="AD96" s="182">
        <f t="shared" si="252"/>
        <v>0</v>
      </c>
      <c r="AE96" s="182">
        <f t="shared" si="9"/>
        <v>0</v>
      </c>
      <c r="AF96" s="182">
        <f>SUM(AF97:AF105)</f>
        <v>0</v>
      </c>
      <c r="AG96" s="182">
        <f>SUM(AG97:AG105)</f>
        <v>0</v>
      </c>
      <c r="AH96" s="182">
        <f>SUM(AH97:AH105)</f>
        <v>0</v>
      </c>
      <c r="AI96" s="182">
        <f t="shared" si="10"/>
        <v>0</v>
      </c>
      <c r="AJ96" s="182">
        <f>SUM(AJ97:AJ105)</f>
        <v>0</v>
      </c>
      <c r="AK96" s="182">
        <f>SUM(AK97:AK105)</f>
        <v>0</v>
      </c>
      <c r="AL96" s="182">
        <f>SUM(AL97:AL105)</f>
        <v>0</v>
      </c>
      <c r="AM96" s="182">
        <f t="shared" si="11"/>
        <v>0</v>
      </c>
      <c r="AN96" s="182">
        <f>SUM(AN97:AN105)</f>
        <v>0</v>
      </c>
      <c r="AO96" s="182">
        <f>SUM(AO97:AO105)</f>
        <v>0</v>
      </c>
      <c r="AP96" s="182">
        <f>SUM(AP97:AP105)</f>
        <v>0</v>
      </c>
      <c r="AQ96" s="182">
        <f t="shared" si="12"/>
        <v>0</v>
      </c>
      <c r="AR96" s="182">
        <f t="shared" si="13"/>
        <v>0</v>
      </c>
    </row>
    <row r="97" spans="2:44" x14ac:dyDescent="0.25">
      <c r="B97" s="439" t="s">
        <v>233</v>
      </c>
      <c r="C97" s="175" t="s">
        <v>816</v>
      </c>
      <c r="D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76">
        <f>D97+E97</f>
        <v>0</v>
      </c>
      <c r="G97" s="176"/>
      <c r="H97" s="176">
        <f>F97-G97</f>
        <v>0</v>
      </c>
      <c r="I97" s="176"/>
      <c r="J97" s="176">
        <f>F97-I97</f>
        <v>0</v>
      </c>
      <c r="K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76">
        <f>AB97+AC97+AD97</f>
        <v>0</v>
      </c>
      <c r="AF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76">
        <f>AF97+AG97+AH97</f>
        <v>0</v>
      </c>
      <c r="AJ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76">
        <f>AJ97+AK97+AL97</f>
        <v>0</v>
      </c>
      <c r="AN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76">
        <f>AN97+AO97+AP97</f>
        <v>0</v>
      </c>
      <c r="AR97" s="176">
        <f>AE97+AI97+AM97+AQ97</f>
        <v>0</v>
      </c>
    </row>
    <row r="98" spans="2:44" x14ac:dyDescent="0.25">
      <c r="B98" s="439" t="s">
        <v>234</v>
      </c>
      <c r="C98" s="175" t="s">
        <v>817</v>
      </c>
      <c r="D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76">
        <f t="shared" ref="F98" si="257">D98+E98</f>
        <v>0</v>
      </c>
      <c r="G98" s="176"/>
      <c r="H98" s="176">
        <f t="shared" ref="H98" si="258">F98-G98</f>
        <v>0</v>
      </c>
      <c r="I98" s="176"/>
      <c r="J98" s="176">
        <f t="shared" ref="J98" si="259">F98-I98</f>
        <v>0</v>
      </c>
      <c r="K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76">
        <f t="shared" ref="AE98" si="260">AB98+AC98+AD98</f>
        <v>0</v>
      </c>
      <c r="AF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76">
        <f t="shared" ref="AI98" si="261">AF98+AG98+AH98</f>
        <v>0</v>
      </c>
      <c r="AJ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76">
        <f t="shared" ref="AM98" si="262">AJ98+AK98+AL98</f>
        <v>0</v>
      </c>
      <c r="AN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76">
        <f t="shared" ref="AQ98" si="263">AN98+AO98+AP98</f>
        <v>0</v>
      </c>
      <c r="AR98" s="176">
        <f t="shared" ref="AR98" si="264">AE98+AI98+AM98+AQ98</f>
        <v>0</v>
      </c>
    </row>
    <row r="99" spans="2:44" x14ac:dyDescent="0.25">
      <c r="B99" s="439" t="s">
        <v>235</v>
      </c>
      <c r="C99" s="175" t="s">
        <v>818</v>
      </c>
      <c r="D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76">
        <f t="shared" ref="F99" si="265">D99+E99</f>
        <v>0</v>
      </c>
      <c r="G99" s="176"/>
      <c r="H99" s="176">
        <f t="shared" ref="H99" si="266">F99-G99</f>
        <v>0</v>
      </c>
      <c r="I99" s="176"/>
      <c r="J99" s="176">
        <f t="shared" ref="J99" si="267">F99-I99</f>
        <v>0</v>
      </c>
      <c r="K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76">
        <f t="shared" ref="AE99" si="268">AB99+AC99+AD99</f>
        <v>0</v>
      </c>
      <c r="AF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76">
        <f t="shared" ref="AI99" si="269">AF99+AG99+AH99</f>
        <v>0</v>
      </c>
      <c r="AJ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76">
        <f t="shared" ref="AM99" si="270">AJ99+AK99+AL99</f>
        <v>0</v>
      </c>
      <c r="AN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76">
        <f t="shared" ref="AQ99" si="271">AN99+AO99+AP99</f>
        <v>0</v>
      </c>
      <c r="AR99" s="176">
        <f t="shared" ref="AR99" si="272">AE99+AI99+AM99+AQ99</f>
        <v>0</v>
      </c>
    </row>
    <row r="100" spans="2:44" x14ac:dyDescent="0.25">
      <c r="B100" s="439" t="s">
        <v>236</v>
      </c>
      <c r="C100" s="175" t="s">
        <v>819</v>
      </c>
      <c r="D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76">
        <f t="shared" ref="F100:F105" si="273">D100+E100</f>
        <v>0</v>
      </c>
      <c r="G100" s="176"/>
      <c r="H100" s="176">
        <f t="shared" ref="H100:H105" si="274">F100-G100</f>
        <v>0</v>
      </c>
      <c r="I100" s="176"/>
      <c r="J100" s="176">
        <f t="shared" ref="J100:J105" si="275">F100-I100</f>
        <v>0</v>
      </c>
      <c r="K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76">
        <f t="shared" ref="AE100:AE105" si="276">AB100+AC100+AD100</f>
        <v>0</v>
      </c>
      <c r="AF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76">
        <f t="shared" ref="AI100:AI105" si="277">AF100+AG100+AH100</f>
        <v>0</v>
      </c>
      <c r="AJ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76">
        <f t="shared" ref="AM100:AM105" si="278">AJ100+AK100+AL100</f>
        <v>0</v>
      </c>
      <c r="AN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76">
        <f t="shared" ref="AQ100:AQ105" si="279">AN100+AO100+AP100</f>
        <v>0</v>
      </c>
      <c r="AR100" s="176">
        <f t="shared" ref="AR100:AR105" si="280">AE100+AI100+AM100+AQ100</f>
        <v>0</v>
      </c>
    </row>
    <row r="101" spans="2:44" x14ac:dyDescent="0.25">
      <c r="B101" s="439" t="s">
        <v>237</v>
      </c>
      <c r="C101" s="175" t="s">
        <v>820</v>
      </c>
      <c r="D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76">
        <f t="shared" ref="F101:F102" si="281">D101+E101</f>
        <v>0</v>
      </c>
      <c r="G101" s="176"/>
      <c r="H101" s="176">
        <f t="shared" ref="H101:H102" si="282">F101-G101</f>
        <v>0</v>
      </c>
      <c r="I101" s="176"/>
      <c r="J101" s="176">
        <f t="shared" ref="J101:J102" si="283">F101-I101</f>
        <v>0</v>
      </c>
      <c r="K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76">
        <f t="shared" ref="AE101:AE102" si="284">AB101+AC101+AD101</f>
        <v>0</v>
      </c>
      <c r="AF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76">
        <f t="shared" ref="AI101:AI102" si="285">AF101+AG101+AH101</f>
        <v>0</v>
      </c>
      <c r="AJ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76">
        <f t="shared" ref="AM101:AM102" si="286">AJ101+AK101+AL101</f>
        <v>0</v>
      </c>
      <c r="AN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76">
        <f t="shared" ref="AQ101:AQ102" si="287">AN101+AO101+AP101</f>
        <v>0</v>
      </c>
      <c r="AR101" s="176">
        <f t="shared" ref="AR101:AR102" si="288">AE101+AI101+AM101+AQ101</f>
        <v>0</v>
      </c>
    </row>
    <row r="102" spans="2:44" x14ac:dyDescent="0.25">
      <c r="B102" s="439" t="s">
        <v>238</v>
      </c>
      <c r="C102" s="175" t="s">
        <v>821</v>
      </c>
      <c r="D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76">
        <f t="shared" si="281"/>
        <v>0</v>
      </c>
      <c r="G102" s="176"/>
      <c r="H102" s="176">
        <f t="shared" si="282"/>
        <v>0</v>
      </c>
      <c r="I102" s="176"/>
      <c r="J102" s="176">
        <f t="shared" si="283"/>
        <v>0</v>
      </c>
      <c r="K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76">
        <f t="shared" si="284"/>
        <v>0</v>
      </c>
      <c r="AF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76">
        <f t="shared" si="285"/>
        <v>0</v>
      </c>
      <c r="AJ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76">
        <f t="shared" si="286"/>
        <v>0</v>
      </c>
      <c r="AN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76">
        <f t="shared" si="287"/>
        <v>0</v>
      </c>
      <c r="AR102" s="176">
        <f t="shared" si="288"/>
        <v>0</v>
      </c>
    </row>
    <row r="103" spans="2:44" x14ac:dyDescent="0.25">
      <c r="B103" s="439" t="s">
        <v>239</v>
      </c>
      <c r="C103" s="175" t="s">
        <v>816</v>
      </c>
      <c r="D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76">
        <f>D103+E103</f>
        <v>0</v>
      </c>
      <c r="G103" s="176"/>
      <c r="H103" s="176">
        <f>F103-G103</f>
        <v>0</v>
      </c>
      <c r="I103" s="176"/>
      <c r="J103" s="176">
        <f>F103-I103</f>
        <v>0</v>
      </c>
      <c r="K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76">
        <f>AB103+AC103+AD103</f>
        <v>0</v>
      </c>
      <c r="AF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76">
        <f>AF103+AG103+AH103</f>
        <v>0</v>
      </c>
      <c r="AJ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76">
        <f>AJ103+AK103+AL103</f>
        <v>0</v>
      </c>
      <c r="AN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76">
        <f>AN103+AO103+AP103</f>
        <v>0</v>
      </c>
      <c r="AR103" s="176">
        <f>AE103+AI103+AM103+AQ103</f>
        <v>0</v>
      </c>
    </row>
    <row r="104" spans="2:44" x14ac:dyDescent="0.25">
      <c r="B104" s="439" t="s">
        <v>240</v>
      </c>
      <c r="C104" s="175" t="s">
        <v>822</v>
      </c>
      <c r="D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76">
        <f t="shared" ref="F104" si="289">D104+E104</f>
        <v>0</v>
      </c>
      <c r="G104" s="176"/>
      <c r="H104" s="176">
        <f t="shared" ref="H104" si="290">F104-G104</f>
        <v>0</v>
      </c>
      <c r="I104" s="176"/>
      <c r="J104" s="176">
        <f t="shared" ref="J104" si="291">F104-I104</f>
        <v>0</v>
      </c>
      <c r="K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76">
        <f t="shared" ref="AE104" si="292">AB104+AC104+AD104</f>
        <v>0</v>
      </c>
      <c r="AF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76">
        <f t="shared" ref="AI104" si="293">AF104+AG104+AH104</f>
        <v>0</v>
      </c>
      <c r="AJ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76">
        <f t="shared" ref="AM104" si="294">AJ104+AK104+AL104</f>
        <v>0</v>
      </c>
      <c r="AN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76">
        <f t="shared" ref="AQ104" si="295">AN104+AO104+AP104</f>
        <v>0</v>
      </c>
      <c r="AR104" s="176">
        <f t="shared" ref="AR104" si="296">AE104+AI104+AM104+AQ104</f>
        <v>0</v>
      </c>
    </row>
    <row r="105" spans="2:44" x14ac:dyDescent="0.25">
      <c r="B105" s="439" t="s">
        <v>241</v>
      </c>
      <c r="C105" s="175" t="s">
        <v>817</v>
      </c>
      <c r="D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76">
        <f t="shared" si="273"/>
        <v>0</v>
      </c>
      <c r="G105" s="176"/>
      <c r="H105" s="176">
        <f t="shared" si="274"/>
        <v>0</v>
      </c>
      <c r="I105" s="176"/>
      <c r="J105" s="176">
        <f t="shared" si="275"/>
        <v>0</v>
      </c>
      <c r="K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76">
        <f t="shared" si="276"/>
        <v>0</v>
      </c>
      <c r="AF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76">
        <f t="shared" si="277"/>
        <v>0</v>
      </c>
      <c r="AJ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76">
        <f t="shared" si="278"/>
        <v>0</v>
      </c>
      <c r="AN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76">
        <f t="shared" si="279"/>
        <v>0</v>
      </c>
      <c r="AR105" s="176">
        <f t="shared" si="280"/>
        <v>0</v>
      </c>
    </row>
    <row r="106" spans="2:44" x14ac:dyDescent="0.25">
      <c r="B106" s="438" t="s">
        <v>242</v>
      </c>
      <c r="C106" s="173" t="s">
        <v>823</v>
      </c>
      <c r="D106" s="174">
        <f>D107+D118+D133+D149+D164+D190+D207+D214</f>
        <v>3775475</v>
      </c>
      <c r="E106" s="174">
        <f>E107+E118+E133+E149+E164+E190+E207+E214</f>
        <v>259800</v>
      </c>
      <c r="F106" s="174">
        <f t="shared" si="0"/>
        <v>4035275</v>
      </c>
      <c r="G106" s="174">
        <f>G107+G118+G133+G149+G164+G190+G207+G214</f>
        <v>0</v>
      </c>
      <c r="H106" s="174">
        <f t="shared" si="4"/>
        <v>4035275</v>
      </c>
      <c r="I106" s="174">
        <f>I107+I118+I133+I149+I164+I190+I207+I214</f>
        <v>0</v>
      </c>
      <c r="J106" s="174">
        <f t="shared" si="5"/>
        <v>4035275</v>
      </c>
      <c r="K106" s="174">
        <f t="shared" ref="K106:AD106" si="297">K107+K118+K133+K149+K164+K190+K207+K214</f>
        <v>0</v>
      </c>
      <c r="L106" s="174">
        <f t="shared" si="297"/>
        <v>0</v>
      </c>
      <c r="M106" s="174">
        <f t="shared" si="297"/>
        <v>0</v>
      </c>
      <c r="N106" s="174">
        <f t="shared" si="297"/>
        <v>0</v>
      </c>
      <c r="O106" s="174">
        <f t="shared" si="297"/>
        <v>0</v>
      </c>
      <c r="P106" s="174">
        <f t="shared" si="297"/>
        <v>0</v>
      </c>
      <c r="Q106" s="174">
        <f t="shared" si="297"/>
        <v>0</v>
      </c>
      <c r="R106" s="174">
        <f t="shared" si="297"/>
        <v>0</v>
      </c>
      <c r="S106" s="174">
        <f t="shared" si="297"/>
        <v>0</v>
      </c>
      <c r="T106" s="174">
        <f t="shared" ref="T106" si="298">T107+T118+T133+T149+T164+T190+T207+T214</f>
        <v>0</v>
      </c>
      <c r="U106" s="174">
        <f t="shared" si="297"/>
        <v>4035275</v>
      </c>
      <c r="V106" s="174">
        <f t="shared" si="297"/>
        <v>0</v>
      </c>
      <c r="W106" s="174">
        <f t="shared" si="297"/>
        <v>0</v>
      </c>
      <c r="X106" s="174">
        <f t="shared" si="297"/>
        <v>0</v>
      </c>
      <c r="Y106" s="174">
        <f t="shared" ref="Y106:Z106" si="299">Y107+Y118+Y133+Y149+Y164+Y190+Y207+Y214</f>
        <v>0</v>
      </c>
      <c r="Z106" s="174">
        <f t="shared" si="299"/>
        <v>0</v>
      </c>
      <c r="AA106" s="174">
        <f t="shared" si="297"/>
        <v>0</v>
      </c>
      <c r="AB106" s="174">
        <f t="shared" si="297"/>
        <v>1590500</v>
      </c>
      <c r="AC106" s="174">
        <f t="shared" si="297"/>
        <v>1894775</v>
      </c>
      <c r="AD106" s="174">
        <f t="shared" si="297"/>
        <v>500000</v>
      </c>
      <c r="AE106" s="174">
        <f t="shared" si="9"/>
        <v>3985275</v>
      </c>
      <c r="AF106" s="174">
        <f>AF107+AF118+AF133+AF149+AF164+AF190+AF207+AF214</f>
        <v>0</v>
      </c>
      <c r="AG106" s="174">
        <f>AG107+AG118+AG133+AG149+AG164+AG190+AG207+AG214</f>
        <v>0</v>
      </c>
      <c r="AH106" s="174">
        <f>AH107+AH118+AH133+AH149+AH164+AH190+AH207+AH214</f>
        <v>0</v>
      </c>
      <c r="AI106" s="174">
        <f t="shared" si="10"/>
        <v>0</v>
      </c>
      <c r="AJ106" s="174">
        <f>AJ107+AJ118+AJ133+AJ149+AJ164+AJ190+AJ207+AJ214</f>
        <v>0</v>
      </c>
      <c r="AK106" s="174">
        <f>AK107+AK118+AK133+AK149+AK164+AK190+AK207+AK214</f>
        <v>0</v>
      </c>
      <c r="AL106" s="174">
        <f>AL107+AL118+AL133+AL149+AL164+AL190+AL207+AL214</f>
        <v>50000</v>
      </c>
      <c r="AM106" s="174">
        <f t="shared" si="11"/>
        <v>50000</v>
      </c>
      <c r="AN106" s="174">
        <f>AN107+AN118+AN133+AN149+AN164+AN190+AN207+AN214</f>
        <v>0</v>
      </c>
      <c r="AO106" s="174">
        <f>AO107+AO118+AO133+AO149+AO164+AO190+AO207+AO214</f>
        <v>0</v>
      </c>
      <c r="AP106" s="174">
        <f>AP107+AP118+AP133+AP149+AP164+AP190+AP207+AP214</f>
        <v>0</v>
      </c>
      <c r="AQ106" s="174">
        <f t="shared" si="12"/>
        <v>0</v>
      </c>
      <c r="AR106" s="174">
        <f t="shared" si="13"/>
        <v>4035275</v>
      </c>
    </row>
    <row r="107" spans="2:44" x14ac:dyDescent="0.25">
      <c r="B107" s="442" t="s">
        <v>243</v>
      </c>
      <c r="C107" s="181" t="s">
        <v>824</v>
      </c>
      <c r="D107" s="182">
        <f>SUM(D108:D117)</f>
        <v>0</v>
      </c>
      <c r="E107" s="182">
        <f>SUM(E108:E117)</f>
        <v>0</v>
      </c>
      <c r="F107" s="182">
        <f t="shared" ref="F107:F221" si="300">D107+E107</f>
        <v>0</v>
      </c>
      <c r="G107" s="182">
        <f>SUM(G108:G117)</f>
        <v>0</v>
      </c>
      <c r="H107" s="182">
        <f t="shared" si="4"/>
        <v>0</v>
      </c>
      <c r="I107" s="182">
        <f>SUM(I108:I117)</f>
        <v>0</v>
      </c>
      <c r="J107" s="182">
        <f t="shared" si="5"/>
        <v>0</v>
      </c>
      <c r="K107" s="182">
        <f t="shared" ref="K107:AD107" si="301">SUM(K108:K117)</f>
        <v>0</v>
      </c>
      <c r="L107" s="182">
        <f t="shared" si="301"/>
        <v>0</v>
      </c>
      <c r="M107" s="182">
        <f t="shared" si="301"/>
        <v>0</v>
      </c>
      <c r="N107" s="182">
        <f t="shared" si="301"/>
        <v>0</v>
      </c>
      <c r="O107" s="182">
        <f t="shared" si="301"/>
        <v>0</v>
      </c>
      <c r="P107" s="182">
        <f t="shared" ref="P107:Q107" si="302">SUM(P108:P117)</f>
        <v>0</v>
      </c>
      <c r="Q107" s="182">
        <f t="shared" si="302"/>
        <v>0</v>
      </c>
      <c r="R107" s="182">
        <f t="shared" si="301"/>
        <v>0</v>
      </c>
      <c r="S107" s="182">
        <f t="shared" si="301"/>
        <v>0</v>
      </c>
      <c r="T107" s="182">
        <f t="shared" ref="T107" si="303">SUM(T108:T117)</f>
        <v>0</v>
      </c>
      <c r="U107" s="182">
        <f t="shared" si="301"/>
        <v>0</v>
      </c>
      <c r="V107" s="182">
        <f t="shared" si="301"/>
        <v>0</v>
      </c>
      <c r="W107" s="182">
        <f t="shared" ref="W107" si="304">SUM(W108:W117)</f>
        <v>0</v>
      </c>
      <c r="X107" s="182">
        <f t="shared" si="301"/>
        <v>0</v>
      </c>
      <c r="Y107" s="182">
        <f t="shared" ref="Y107:Z107" si="305">SUM(Y108:Y117)</f>
        <v>0</v>
      </c>
      <c r="Z107" s="182">
        <f t="shared" si="305"/>
        <v>0</v>
      </c>
      <c r="AA107" s="182">
        <f t="shared" si="301"/>
        <v>0</v>
      </c>
      <c r="AB107" s="182">
        <f t="shared" si="301"/>
        <v>0</v>
      </c>
      <c r="AC107" s="182">
        <f t="shared" si="301"/>
        <v>0</v>
      </c>
      <c r="AD107" s="182">
        <f t="shared" si="301"/>
        <v>0</v>
      </c>
      <c r="AE107" s="182">
        <f t="shared" si="9"/>
        <v>0</v>
      </c>
      <c r="AF107" s="182">
        <f>SUM(AF108:AF117)</f>
        <v>0</v>
      </c>
      <c r="AG107" s="182">
        <f>SUM(AG108:AG117)</f>
        <v>0</v>
      </c>
      <c r="AH107" s="182">
        <f>SUM(AH108:AH117)</f>
        <v>0</v>
      </c>
      <c r="AI107" s="182">
        <f t="shared" si="10"/>
        <v>0</v>
      </c>
      <c r="AJ107" s="182">
        <f>SUM(AJ108:AJ117)</f>
        <v>0</v>
      </c>
      <c r="AK107" s="182">
        <f>SUM(AK108:AK117)</f>
        <v>0</v>
      </c>
      <c r="AL107" s="182">
        <f>SUM(AL108:AL117)</f>
        <v>0</v>
      </c>
      <c r="AM107" s="182">
        <f t="shared" si="11"/>
        <v>0</v>
      </c>
      <c r="AN107" s="182">
        <f>SUM(AN108:AN117)</f>
        <v>0</v>
      </c>
      <c r="AO107" s="182">
        <f>SUM(AO108:AO117)</f>
        <v>0</v>
      </c>
      <c r="AP107" s="182">
        <f>SUM(AP108:AP117)</f>
        <v>0</v>
      </c>
      <c r="AQ107" s="182">
        <f t="shared" si="12"/>
        <v>0</v>
      </c>
      <c r="AR107" s="182">
        <f t="shared" si="13"/>
        <v>0</v>
      </c>
    </row>
    <row r="108" spans="2:44" x14ac:dyDescent="0.25">
      <c r="B108" s="439" t="s">
        <v>244</v>
      </c>
      <c r="C108" s="175" t="s">
        <v>825</v>
      </c>
      <c r="D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76">
        <f t="shared" si="300"/>
        <v>0</v>
      </c>
      <c r="G108" s="176"/>
      <c r="H108" s="176">
        <f t="shared" ref="H108:H115" si="306">F108-G108</f>
        <v>0</v>
      </c>
      <c r="I108" s="176"/>
      <c r="J108" s="176">
        <f t="shared" ref="J108:J115" si="307">F108-I108</f>
        <v>0</v>
      </c>
      <c r="K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76">
        <f t="shared" ref="AE108:AE115" si="308">AB108+AC108+AD108</f>
        <v>0</v>
      </c>
      <c r="AF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76">
        <f t="shared" ref="AI108:AI115" si="309">AF108+AG108+AH108</f>
        <v>0</v>
      </c>
      <c r="AJ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76">
        <f t="shared" ref="AM108:AM115" si="310">AJ108+AK108+AL108</f>
        <v>0</v>
      </c>
      <c r="AN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76">
        <f t="shared" ref="AQ108:AQ115" si="311">AN108+AO108+AP108</f>
        <v>0</v>
      </c>
      <c r="AR108" s="176">
        <f t="shared" ref="AR108:AR115" si="312">AE108+AI108+AM108+AQ108</f>
        <v>0</v>
      </c>
    </row>
    <row r="109" spans="2:44" x14ac:dyDescent="0.25">
      <c r="B109" s="439" t="s">
        <v>245</v>
      </c>
      <c r="C109" s="175" t="s">
        <v>826</v>
      </c>
      <c r="D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76">
        <f t="shared" ref="F109:F112" si="313">D109+E109</f>
        <v>0</v>
      </c>
      <c r="G109" s="176"/>
      <c r="H109" s="176">
        <f t="shared" si="306"/>
        <v>0</v>
      </c>
      <c r="I109" s="176"/>
      <c r="J109" s="176">
        <f t="shared" si="307"/>
        <v>0</v>
      </c>
      <c r="K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76">
        <f t="shared" si="308"/>
        <v>0</v>
      </c>
      <c r="AF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76">
        <f t="shared" si="309"/>
        <v>0</v>
      </c>
      <c r="AJ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76">
        <f t="shared" si="310"/>
        <v>0</v>
      </c>
      <c r="AN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76">
        <f t="shared" si="311"/>
        <v>0</v>
      </c>
      <c r="AR109" s="176">
        <f t="shared" si="312"/>
        <v>0</v>
      </c>
    </row>
    <row r="110" spans="2:44" x14ac:dyDescent="0.25">
      <c r="B110" s="439" t="s">
        <v>246</v>
      </c>
      <c r="C110" s="175" t="s">
        <v>827</v>
      </c>
      <c r="D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76">
        <f t="shared" si="313"/>
        <v>0</v>
      </c>
      <c r="G110" s="176"/>
      <c r="H110" s="176">
        <f t="shared" si="306"/>
        <v>0</v>
      </c>
      <c r="I110" s="176"/>
      <c r="J110" s="176">
        <f t="shared" si="307"/>
        <v>0</v>
      </c>
      <c r="K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76">
        <f t="shared" si="308"/>
        <v>0</v>
      </c>
      <c r="AF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76">
        <f t="shared" si="309"/>
        <v>0</v>
      </c>
      <c r="AJ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76">
        <f t="shared" si="310"/>
        <v>0</v>
      </c>
      <c r="AN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76">
        <f t="shared" si="311"/>
        <v>0</v>
      </c>
      <c r="AR110" s="176">
        <f t="shared" si="312"/>
        <v>0</v>
      </c>
    </row>
    <row r="111" spans="2:44" x14ac:dyDescent="0.25">
      <c r="B111" s="439" t="s">
        <v>247</v>
      </c>
      <c r="C111" s="175" t="s">
        <v>828</v>
      </c>
      <c r="D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76">
        <f t="shared" si="313"/>
        <v>0</v>
      </c>
      <c r="G111" s="176"/>
      <c r="H111" s="176">
        <f t="shared" ref="H111:H112" si="314">F111-G111</f>
        <v>0</v>
      </c>
      <c r="I111" s="176"/>
      <c r="J111" s="176">
        <f t="shared" ref="J111:J112" si="315">F111-I111</f>
        <v>0</v>
      </c>
      <c r="K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76">
        <f t="shared" ref="AE111:AE112" si="316">AB111+AC111+AD111</f>
        <v>0</v>
      </c>
      <c r="AF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76">
        <f t="shared" ref="AI111:AI112" si="317">AF111+AG111+AH111</f>
        <v>0</v>
      </c>
      <c r="AJ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76">
        <f t="shared" ref="AM111:AM112" si="318">AJ111+AK111+AL111</f>
        <v>0</v>
      </c>
      <c r="AN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76">
        <f t="shared" ref="AQ111:AQ112" si="319">AN111+AO111+AP111</f>
        <v>0</v>
      </c>
      <c r="AR111" s="176">
        <f t="shared" ref="AR111:AR112" si="320">AE111+AI111+AM111+AQ111</f>
        <v>0</v>
      </c>
    </row>
    <row r="112" spans="2:44" x14ac:dyDescent="0.25">
      <c r="B112" s="439" t="s">
        <v>248</v>
      </c>
      <c r="C112" s="175" t="s">
        <v>829</v>
      </c>
      <c r="D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76">
        <f t="shared" si="313"/>
        <v>0</v>
      </c>
      <c r="G112" s="176"/>
      <c r="H112" s="176">
        <f t="shared" si="314"/>
        <v>0</v>
      </c>
      <c r="I112" s="176"/>
      <c r="J112" s="176">
        <f t="shared" si="315"/>
        <v>0</v>
      </c>
      <c r="K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76">
        <f t="shared" si="316"/>
        <v>0</v>
      </c>
      <c r="AF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76">
        <f t="shared" si="317"/>
        <v>0</v>
      </c>
      <c r="AJ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76">
        <f t="shared" si="318"/>
        <v>0</v>
      </c>
      <c r="AN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76">
        <f t="shared" si="319"/>
        <v>0</v>
      </c>
      <c r="AR112" s="176">
        <f t="shared" si="320"/>
        <v>0</v>
      </c>
    </row>
    <row r="113" spans="2:44" x14ac:dyDescent="0.25">
      <c r="B113" s="439" t="s">
        <v>249</v>
      </c>
      <c r="C113" s="175" t="s">
        <v>830</v>
      </c>
      <c r="D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76">
        <f t="shared" si="300"/>
        <v>0</v>
      </c>
      <c r="G113" s="176"/>
      <c r="H113" s="176">
        <f t="shared" ref="H113:H114" si="321">F113-G113</f>
        <v>0</v>
      </c>
      <c r="I113" s="176"/>
      <c r="J113" s="176">
        <f t="shared" ref="J113:J114" si="322">F113-I113</f>
        <v>0</v>
      </c>
      <c r="K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76">
        <f t="shared" ref="AE113:AE114" si="323">AB113+AC113+AD113</f>
        <v>0</v>
      </c>
      <c r="AF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76">
        <f t="shared" ref="AI113:AI114" si="324">AF113+AG113+AH113</f>
        <v>0</v>
      </c>
      <c r="AJ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76">
        <f t="shared" ref="AM113:AM114" si="325">AJ113+AK113+AL113</f>
        <v>0</v>
      </c>
      <c r="AN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76">
        <f t="shared" ref="AQ113:AQ114" si="326">AN113+AO113+AP113</f>
        <v>0</v>
      </c>
      <c r="AR113" s="176">
        <f t="shared" ref="AR113:AR114" si="327">AE113+AI113+AM113+AQ113</f>
        <v>0</v>
      </c>
    </row>
    <row r="114" spans="2:44" x14ac:dyDescent="0.25">
      <c r="B114" s="439" t="s">
        <v>250</v>
      </c>
      <c r="C114" s="175" t="s">
        <v>831</v>
      </c>
      <c r="D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76">
        <f t="shared" si="300"/>
        <v>0</v>
      </c>
      <c r="G114" s="176"/>
      <c r="H114" s="176">
        <f t="shared" si="321"/>
        <v>0</v>
      </c>
      <c r="I114" s="176"/>
      <c r="J114" s="176">
        <f t="shared" si="322"/>
        <v>0</v>
      </c>
      <c r="K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76">
        <f t="shared" si="323"/>
        <v>0</v>
      </c>
      <c r="AF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76">
        <f t="shared" si="324"/>
        <v>0</v>
      </c>
      <c r="AJ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76">
        <f t="shared" si="325"/>
        <v>0</v>
      </c>
      <c r="AN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76">
        <f t="shared" si="326"/>
        <v>0</v>
      </c>
      <c r="AR114" s="176">
        <f t="shared" si="327"/>
        <v>0</v>
      </c>
    </row>
    <row r="115" spans="2:44" x14ac:dyDescent="0.25">
      <c r="B115" s="439" t="s">
        <v>251</v>
      </c>
      <c r="C115" s="175" t="s">
        <v>832</v>
      </c>
      <c r="D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76">
        <f t="shared" ref="F115" si="328">D115+E115</f>
        <v>0</v>
      </c>
      <c r="G115" s="176"/>
      <c r="H115" s="176">
        <f t="shared" si="306"/>
        <v>0</v>
      </c>
      <c r="I115" s="176"/>
      <c r="J115" s="176">
        <f t="shared" si="307"/>
        <v>0</v>
      </c>
      <c r="K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76">
        <f t="shared" si="308"/>
        <v>0</v>
      </c>
      <c r="AF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76">
        <f t="shared" si="309"/>
        <v>0</v>
      </c>
      <c r="AJ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76">
        <f t="shared" si="310"/>
        <v>0</v>
      </c>
      <c r="AN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76">
        <f t="shared" si="311"/>
        <v>0</v>
      </c>
      <c r="AR115" s="176">
        <f t="shared" si="312"/>
        <v>0</v>
      </c>
    </row>
    <row r="116" spans="2:44" x14ac:dyDescent="0.25">
      <c r="B116" s="439" t="s">
        <v>252</v>
      </c>
      <c r="C116" s="175" t="s">
        <v>833</v>
      </c>
      <c r="D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76">
        <f t="shared" ref="F116" si="329">D116+E116</f>
        <v>0</v>
      </c>
      <c r="G116" s="176"/>
      <c r="H116" s="176">
        <f t="shared" si="4"/>
        <v>0</v>
      </c>
      <c r="I116" s="176"/>
      <c r="J116" s="176">
        <f t="shared" si="5"/>
        <v>0</v>
      </c>
      <c r="K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76">
        <f t="shared" si="9"/>
        <v>0</v>
      </c>
      <c r="AF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76">
        <f t="shared" si="10"/>
        <v>0</v>
      </c>
      <c r="AJ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76">
        <f t="shared" si="11"/>
        <v>0</v>
      </c>
      <c r="AN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76">
        <f t="shared" si="12"/>
        <v>0</v>
      </c>
      <c r="AR116" s="176">
        <f t="shared" si="13"/>
        <v>0</v>
      </c>
    </row>
    <row r="117" spans="2:44" x14ac:dyDescent="0.25">
      <c r="B117" s="439" t="s">
        <v>253</v>
      </c>
      <c r="C117" s="175" t="s">
        <v>834</v>
      </c>
      <c r="D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76">
        <f t="shared" si="300"/>
        <v>0</v>
      </c>
      <c r="G117" s="176"/>
      <c r="H117" s="176">
        <f t="shared" ref="H117" si="330">F117-G117</f>
        <v>0</v>
      </c>
      <c r="I117" s="176"/>
      <c r="J117" s="176">
        <f t="shared" ref="J117" si="331">F117-I117</f>
        <v>0</v>
      </c>
      <c r="K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76">
        <f t="shared" ref="AE117" si="332">AB117+AC117+AD117</f>
        <v>0</v>
      </c>
      <c r="AF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76">
        <f t="shared" ref="AI117" si="333">AF117+AG117+AH117</f>
        <v>0</v>
      </c>
      <c r="AJ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76">
        <f t="shared" ref="AM117" si="334">AJ117+AK117+AL117</f>
        <v>0</v>
      </c>
      <c r="AN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76">
        <f t="shared" ref="AQ117" si="335">AN117+AO117+AP117</f>
        <v>0</v>
      </c>
      <c r="AR117" s="176">
        <f t="shared" ref="AR117" si="336">AE117+AI117+AM117+AQ117</f>
        <v>0</v>
      </c>
    </row>
    <row r="118" spans="2:44" x14ac:dyDescent="0.25">
      <c r="B118" s="442" t="s">
        <v>254</v>
      </c>
      <c r="C118" s="181" t="s">
        <v>835</v>
      </c>
      <c r="D118" s="182">
        <f>SUM(D119:D132)</f>
        <v>0</v>
      </c>
      <c r="E118" s="182">
        <f>SUM(E119:E132)</f>
        <v>0</v>
      </c>
      <c r="F118" s="182">
        <f t="shared" si="300"/>
        <v>0</v>
      </c>
      <c r="G118" s="182">
        <f t="shared" ref="G118:I118" si="337">SUM(G119:G132)</f>
        <v>0</v>
      </c>
      <c r="H118" s="182">
        <f t="shared" si="4"/>
        <v>0</v>
      </c>
      <c r="I118" s="182">
        <f t="shared" si="337"/>
        <v>0</v>
      </c>
      <c r="J118" s="182">
        <f t="shared" si="5"/>
        <v>0</v>
      </c>
      <c r="K118" s="182">
        <f t="shared" ref="K118:AP118" si="338">SUM(K119:K132)</f>
        <v>0</v>
      </c>
      <c r="L118" s="182">
        <f t="shared" si="338"/>
        <v>0</v>
      </c>
      <c r="M118" s="182">
        <f t="shared" si="338"/>
        <v>0</v>
      </c>
      <c r="N118" s="182">
        <f t="shared" si="338"/>
        <v>0</v>
      </c>
      <c r="O118" s="182">
        <f t="shared" si="338"/>
        <v>0</v>
      </c>
      <c r="P118" s="182">
        <f t="shared" ref="P118:Q118" si="339">SUM(P119:P132)</f>
        <v>0</v>
      </c>
      <c r="Q118" s="182">
        <f t="shared" si="339"/>
        <v>0</v>
      </c>
      <c r="R118" s="182">
        <f t="shared" si="338"/>
        <v>0</v>
      </c>
      <c r="S118" s="182">
        <f t="shared" si="338"/>
        <v>0</v>
      </c>
      <c r="T118" s="182">
        <f t="shared" ref="T118" si="340">SUM(T119:T132)</f>
        <v>0</v>
      </c>
      <c r="U118" s="182">
        <f t="shared" si="338"/>
        <v>0</v>
      </c>
      <c r="V118" s="182">
        <f t="shared" si="338"/>
        <v>0</v>
      </c>
      <c r="W118" s="182">
        <f t="shared" ref="W118" si="341">SUM(W119:W132)</f>
        <v>0</v>
      </c>
      <c r="X118" s="182">
        <f t="shared" si="338"/>
        <v>0</v>
      </c>
      <c r="Y118" s="182">
        <f t="shared" ref="Y118:Z118" si="342">SUM(Y119:Y132)</f>
        <v>0</v>
      </c>
      <c r="Z118" s="182">
        <f t="shared" si="342"/>
        <v>0</v>
      </c>
      <c r="AA118" s="182">
        <f t="shared" si="338"/>
        <v>0</v>
      </c>
      <c r="AB118" s="182">
        <f t="shared" si="338"/>
        <v>0</v>
      </c>
      <c r="AC118" s="182">
        <f t="shared" si="338"/>
        <v>0</v>
      </c>
      <c r="AD118" s="182">
        <f t="shared" si="338"/>
        <v>0</v>
      </c>
      <c r="AE118" s="182">
        <f t="shared" si="9"/>
        <v>0</v>
      </c>
      <c r="AF118" s="182">
        <f t="shared" si="338"/>
        <v>0</v>
      </c>
      <c r="AG118" s="182">
        <f t="shared" si="338"/>
        <v>0</v>
      </c>
      <c r="AH118" s="182">
        <f t="shared" si="338"/>
        <v>0</v>
      </c>
      <c r="AI118" s="182">
        <f t="shared" si="10"/>
        <v>0</v>
      </c>
      <c r="AJ118" s="182">
        <f t="shared" si="338"/>
        <v>0</v>
      </c>
      <c r="AK118" s="182">
        <f t="shared" si="338"/>
        <v>0</v>
      </c>
      <c r="AL118" s="182">
        <f t="shared" si="338"/>
        <v>0</v>
      </c>
      <c r="AM118" s="182">
        <f t="shared" si="11"/>
        <v>0</v>
      </c>
      <c r="AN118" s="182">
        <f t="shared" si="338"/>
        <v>0</v>
      </c>
      <c r="AO118" s="182">
        <f t="shared" si="338"/>
        <v>0</v>
      </c>
      <c r="AP118" s="182">
        <f t="shared" si="338"/>
        <v>0</v>
      </c>
      <c r="AQ118" s="182">
        <f t="shared" si="12"/>
        <v>0</v>
      </c>
      <c r="AR118" s="182">
        <f t="shared" si="13"/>
        <v>0</v>
      </c>
    </row>
    <row r="119" spans="2:44" x14ac:dyDescent="0.25">
      <c r="B119" s="439" t="s">
        <v>255</v>
      </c>
      <c r="C119" s="175" t="s">
        <v>836</v>
      </c>
      <c r="D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76">
        <f t="shared" si="300"/>
        <v>0</v>
      </c>
      <c r="G119" s="176"/>
      <c r="H119" s="176">
        <f t="shared" ref="H119:H132" si="343">F119-G119</f>
        <v>0</v>
      </c>
      <c r="I119" s="176"/>
      <c r="J119" s="176">
        <f t="shared" ref="J119:J132" si="344">F119-I119</f>
        <v>0</v>
      </c>
      <c r="K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76">
        <f t="shared" ref="AE119:AE132" si="345">AB119+AC119+AD119</f>
        <v>0</v>
      </c>
      <c r="AF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76">
        <f t="shared" ref="AI119:AI132" si="346">AF119+AG119+AH119</f>
        <v>0</v>
      </c>
      <c r="AJ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76">
        <f t="shared" ref="AM119:AM132" si="347">AJ119+AK119+AL119</f>
        <v>0</v>
      </c>
      <c r="AN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76">
        <f t="shared" ref="AQ119:AQ132" si="348">AN119+AO119+AP119</f>
        <v>0</v>
      </c>
      <c r="AR119" s="176">
        <f t="shared" ref="AR119:AR132" si="349">AE119+AI119+AM119+AQ119</f>
        <v>0</v>
      </c>
    </row>
    <row r="120" spans="2:44" x14ac:dyDescent="0.25">
      <c r="B120" s="439" t="s">
        <v>256</v>
      </c>
      <c r="C120" s="175" t="s">
        <v>837</v>
      </c>
      <c r="D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76">
        <f t="shared" ref="F120:F125" si="350">D120+E120</f>
        <v>0</v>
      </c>
      <c r="G120" s="176"/>
      <c r="H120" s="176">
        <f t="shared" ref="H120:H125" si="351">F120-G120</f>
        <v>0</v>
      </c>
      <c r="I120" s="176"/>
      <c r="J120" s="176">
        <f t="shared" ref="J120:J125" si="352">F120-I120</f>
        <v>0</v>
      </c>
      <c r="K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76">
        <f t="shared" ref="AE120:AE125" si="353">AB120+AC120+AD120</f>
        <v>0</v>
      </c>
      <c r="AF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76">
        <f t="shared" ref="AI120:AI125" si="354">AF120+AG120+AH120</f>
        <v>0</v>
      </c>
      <c r="AJ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76">
        <f t="shared" ref="AM120:AM125" si="355">AJ120+AK120+AL120</f>
        <v>0</v>
      </c>
      <c r="AN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76">
        <f t="shared" ref="AQ120:AQ125" si="356">AN120+AO120+AP120</f>
        <v>0</v>
      </c>
      <c r="AR120" s="176">
        <f t="shared" ref="AR120:AR125" si="357">AE120+AI120+AM120+AQ120</f>
        <v>0</v>
      </c>
    </row>
    <row r="121" spans="2:44" x14ac:dyDescent="0.25">
      <c r="B121" s="439" t="s">
        <v>257</v>
      </c>
      <c r="C121" s="175" t="s">
        <v>838</v>
      </c>
      <c r="D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76">
        <f t="shared" si="350"/>
        <v>0</v>
      </c>
      <c r="G121" s="176"/>
      <c r="H121" s="176">
        <f t="shared" si="351"/>
        <v>0</v>
      </c>
      <c r="I121" s="176"/>
      <c r="J121" s="176">
        <f t="shared" si="352"/>
        <v>0</v>
      </c>
      <c r="K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76">
        <f t="shared" si="353"/>
        <v>0</v>
      </c>
      <c r="AF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76">
        <f t="shared" si="354"/>
        <v>0</v>
      </c>
      <c r="AJ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76">
        <f t="shared" si="355"/>
        <v>0</v>
      </c>
      <c r="AN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76">
        <f t="shared" si="356"/>
        <v>0</v>
      </c>
      <c r="AR121" s="176">
        <f t="shared" si="357"/>
        <v>0</v>
      </c>
    </row>
    <row r="122" spans="2:44" x14ac:dyDescent="0.25">
      <c r="B122" s="439" t="s">
        <v>258</v>
      </c>
      <c r="C122" s="175" t="s">
        <v>839</v>
      </c>
      <c r="D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76">
        <f t="shared" si="350"/>
        <v>0</v>
      </c>
      <c r="G122" s="176"/>
      <c r="H122" s="176">
        <f t="shared" si="351"/>
        <v>0</v>
      </c>
      <c r="I122" s="176"/>
      <c r="J122" s="176">
        <f t="shared" si="352"/>
        <v>0</v>
      </c>
      <c r="K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76">
        <f t="shared" si="353"/>
        <v>0</v>
      </c>
      <c r="AF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76">
        <f t="shared" si="354"/>
        <v>0</v>
      </c>
      <c r="AJ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76">
        <f t="shared" si="355"/>
        <v>0</v>
      </c>
      <c r="AN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76">
        <f t="shared" si="356"/>
        <v>0</v>
      </c>
      <c r="AR122" s="176">
        <f t="shared" si="357"/>
        <v>0</v>
      </c>
    </row>
    <row r="123" spans="2:44" x14ac:dyDescent="0.25">
      <c r="B123" s="439" t="s">
        <v>259</v>
      </c>
      <c r="C123" s="175" t="s">
        <v>840</v>
      </c>
      <c r="D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76">
        <f t="shared" si="350"/>
        <v>0</v>
      </c>
      <c r="G123" s="176"/>
      <c r="H123" s="176">
        <f t="shared" si="351"/>
        <v>0</v>
      </c>
      <c r="I123" s="176"/>
      <c r="J123" s="176">
        <f t="shared" si="352"/>
        <v>0</v>
      </c>
      <c r="K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76">
        <f t="shared" si="353"/>
        <v>0</v>
      </c>
      <c r="AF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76">
        <f t="shared" si="354"/>
        <v>0</v>
      </c>
      <c r="AJ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76">
        <f t="shared" si="355"/>
        <v>0</v>
      </c>
      <c r="AN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76">
        <f t="shared" si="356"/>
        <v>0</v>
      </c>
      <c r="AR123" s="176">
        <f t="shared" si="357"/>
        <v>0</v>
      </c>
    </row>
    <row r="124" spans="2:44" x14ac:dyDescent="0.25">
      <c r="B124" s="439" t="s">
        <v>260</v>
      </c>
      <c r="C124" s="175" t="s">
        <v>841</v>
      </c>
      <c r="D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76">
        <f t="shared" si="350"/>
        <v>0</v>
      </c>
      <c r="G124" s="176"/>
      <c r="H124" s="176">
        <f t="shared" si="351"/>
        <v>0</v>
      </c>
      <c r="I124" s="176"/>
      <c r="J124" s="176">
        <f t="shared" si="352"/>
        <v>0</v>
      </c>
      <c r="K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76">
        <f t="shared" si="353"/>
        <v>0</v>
      </c>
      <c r="AF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76">
        <f t="shared" si="354"/>
        <v>0</v>
      </c>
      <c r="AJ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76">
        <f t="shared" si="355"/>
        <v>0</v>
      </c>
      <c r="AN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76">
        <f t="shared" si="356"/>
        <v>0</v>
      </c>
      <c r="AR124" s="176">
        <f t="shared" si="357"/>
        <v>0</v>
      </c>
    </row>
    <row r="125" spans="2:44" x14ac:dyDescent="0.25">
      <c r="B125" s="439" t="s">
        <v>261</v>
      </c>
      <c r="C125" s="175" t="s">
        <v>842</v>
      </c>
      <c r="D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76">
        <f t="shared" si="350"/>
        <v>0</v>
      </c>
      <c r="G125" s="176"/>
      <c r="H125" s="176">
        <f t="shared" si="351"/>
        <v>0</v>
      </c>
      <c r="I125" s="176"/>
      <c r="J125" s="176">
        <f t="shared" si="352"/>
        <v>0</v>
      </c>
      <c r="K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76">
        <f t="shared" si="353"/>
        <v>0</v>
      </c>
      <c r="AF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76">
        <f t="shared" si="354"/>
        <v>0</v>
      </c>
      <c r="AJ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76">
        <f t="shared" si="355"/>
        <v>0</v>
      </c>
      <c r="AN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76">
        <f t="shared" si="356"/>
        <v>0</v>
      </c>
      <c r="AR125" s="176">
        <f t="shared" si="357"/>
        <v>0</v>
      </c>
    </row>
    <row r="126" spans="2:44" x14ac:dyDescent="0.25">
      <c r="B126" s="439" t="s">
        <v>262</v>
      </c>
      <c r="C126" s="175" t="s">
        <v>843</v>
      </c>
      <c r="D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76">
        <f t="shared" si="300"/>
        <v>0</v>
      </c>
      <c r="G126" s="176"/>
      <c r="H126" s="176">
        <f t="shared" si="343"/>
        <v>0</v>
      </c>
      <c r="I126" s="176"/>
      <c r="J126" s="176">
        <f t="shared" si="344"/>
        <v>0</v>
      </c>
      <c r="K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76">
        <f t="shared" si="345"/>
        <v>0</v>
      </c>
      <c r="AF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76">
        <f t="shared" si="346"/>
        <v>0</v>
      </c>
      <c r="AJ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76">
        <f t="shared" si="347"/>
        <v>0</v>
      </c>
      <c r="AN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76">
        <f t="shared" si="348"/>
        <v>0</v>
      </c>
      <c r="AR126" s="176">
        <f t="shared" si="349"/>
        <v>0</v>
      </c>
    </row>
    <row r="127" spans="2:44" x14ac:dyDescent="0.25">
      <c r="B127" s="439" t="s">
        <v>263</v>
      </c>
      <c r="C127" s="175" t="s">
        <v>844</v>
      </c>
      <c r="D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76">
        <f t="shared" si="300"/>
        <v>0</v>
      </c>
      <c r="G127" s="176"/>
      <c r="H127" s="176">
        <f t="shared" si="343"/>
        <v>0</v>
      </c>
      <c r="I127" s="176"/>
      <c r="J127" s="176">
        <f t="shared" si="344"/>
        <v>0</v>
      </c>
      <c r="K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76">
        <f t="shared" si="345"/>
        <v>0</v>
      </c>
      <c r="AF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76">
        <f t="shared" si="346"/>
        <v>0</v>
      </c>
      <c r="AJ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76">
        <f t="shared" si="347"/>
        <v>0</v>
      </c>
      <c r="AN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76">
        <f t="shared" si="348"/>
        <v>0</v>
      </c>
      <c r="AR127" s="176">
        <f t="shared" si="349"/>
        <v>0</v>
      </c>
    </row>
    <row r="128" spans="2:44" x14ac:dyDescent="0.25">
      <c r="B128" s="439" t="s">
        <v>264</v>
      </c>
      <c r="C128" s="175" t="s">
        <v>845</v>
      </c>
      <c r="D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76">
        <f t="shared" ref="F128" si="358">D128+E128</f>
        <v>0</v>
      </c>
      <c r="G128" s="176"/>
      <c r="H128" s="176">
        <f t="shared" ref="H128" si="359">F128-G128</f>
        <v>0</v>
      </c>
      <c r="I128" s="176"/>
      <c r="J128" s="176">
        <f t="shared" ref="J128" si="360">F128-I128</f>
        <v>0</v>
      </c>
      <c r="K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76">
        <f t="shared" ref="AE128" si="361">AB128+AC128+AD128</f>
        <v>0</v>
      </c>
      <c r="AF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76">
        <f t="shared" ref="AI128" si="362">AF128+AG128+AH128</f>
        <v>0</v>
      </c>
      <c r="AJ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76">
        <f t="shared" ref="AM128" si="363">AJ128+AK128+AL128</f>
        <v>0</v>
      </c>
      <c r="AN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76">
        <f t="shared" ref="AQ128" si="364">AN128+AO128+AP128</f>
        <v>0</v>
      </c>
      <c r="AR128" s="176">
        <f t="shared" ref="AR128" si="365">AE128+AI128+AM128+AQ128</f>
        <v>0</v>
      </c>
    </row>
    <row r="129" spans="2:44" x14ac:dyDescent="0.25">
      <c r="B129" s="439" t="s">
        <v>265</v>
      </c>
      <c r="C129" s="175" t="s">
        <v>846</v>
      </c>
      <c r="D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76">
        <f t="shared" ref="F129:F130" si="366">D129+E129</f>
        <v>0</v>
      </c>
      <c r="G129" s="176"/>
      <c r="H129" s="176">
        <f t="shared" ref="H129:H130" si="367">F129-G129</f>
        <v>0</v>
      </c>
      <c r="I129" s="176"/>
      <c r="J129" s="176">
        <f t="shared" ref="J129:J130" si="368">F129-I129</f>
        <v>0</v>
      </c>
      <c r="K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76">
        <f t="shared" ref="AE129:AE130" si="369">AB129+AC129+AD129</f>
        <v>0</v>
      </c>
      <c r="AF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76">
        <f t="shared" ref="AI129:AI130" si="370">AF129+AG129+AH129</f>
        <v>0</v>
      </c>
      <c r="AJ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76">
        <f t="shared" ref="AM129:AM130" si="371">AJ129+AK129+AL129</f>
        <v>0</v>
      </c>
      <c r="AN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76">
        <f t="shared" ref="AQ129:AQ130" si="372">AN129+AO129+AP129</f>
        <v>0</v>
      </c>
      <c r="AR129" s="176">
        <f t="shared" ref="AR129:AR130" si="373">AE129+AI129+AM129+AQ129</f>
        <v>0</v>
      </c>
    </row>
    <row r="130" spans="2:44" x14ac:dyDescent="0.25">
      <c r="B130" s="439" t="s">
        <v>266</v>
      </c>
      <c r="C130" s="175" t="s">
        <v>847</v>
      </c>
      <c r="D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76">
        <f t="shared" si="366"/>
        <v>0</v>
      </c>
      <c r="G130" s="176"/>
      <c r="H130" s="176">
        <f t="shared" si="367"/>
        <v>0</v>
      </c>
      <c r="I130" s="176"/>
      <c r="J130" s="176">
        <f t="shared" si="368"/>
        <v>0</v>
      </c>
      <c r="K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76">
        <f t="shared" si="369"/>
        <v>0</v>
      </c>
      <c r="AF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76">
        <f t="shared" si="370"/>
        <v>0</v>
      </c>
      <c r="AJ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76">
        <f t="shared" si="371"/>
        <v>0</v>
      </c>
      <c r="AN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76">
        <f t="shared" si="372"/>
        <v>0</v>
      </c>
      <c r="AR130" s="176">
        <f t="shared" si="373"/>
        <v>0</v>
      </c>
    </row>
    <row r="131" spans="2:44" x14ac:dyDescent="0.25">
      <c r="B131" s="439" t="s">
        <v>267</v>
      </c>
      <c r="C131" s="175" t="s">
        <v>848</v>
      </c>
      <c r="D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76">
        <f t="shared" si="300"/>
        <v>0</v>
      </c>
      <c r="G131" s="176"/>
      <c r="H131" s="176">
        <f t="shared" si="343"/>
        <v>0</v>
      </c>
      <c r="I131" s="176"/>
      <c r="J131" s="176">
        <f t="shared" si="344"/>
        <v>0</v>
      </c>
      <c r="K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76">
        <f t="shared" si="345"/>
        <v>0</v>
      </c>
      <c r="AF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76">
        <f t="shared" si="346"/>
        <v>0</v>
      </c>
      <c r="AJ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76">
        <f t="shared" si="347"/>
        <v>0</v>
      </c>
      <c r="AN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76">
        <f t="shared" si="348"/>
        <v>0</v>
      </c>
      <c r="AR131" s="176">
        <f t="shared" si="349"/>
        <v>0</v>
      </c>
    </row>
    <row r="132" spans="2:44" x14ac:dyDescent="0.25">
      <c r="B132" s="439" t="s">
        <v>268</v>
      </c>
      <c r="C132" s="175" t="s">
        <v>849</v>
      </c>
      <c r="D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76">
        <f t="shared" si="300"/>
        <v>0</v>
      </c>
      <c r="G132" s="176"/>
      <c r="H132" s="176">
        <f t="shared" si="343"/>
        <v>0</v>
      </c>
      <c r="I132" s="176"/>
      <c r="J132" s="176">
        <f t="shared" si="344"/>
        <v>0</v>
      </c>
      <c r="K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76">
        <f t="shared" si="345"/>
        <v>0</v>
      </c>
      <c r="AF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76">
        <f t="shared" si="346"/>
        <v>0</v>
      </c>
      <c r="AJ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76">
        <f t="shared" si="347"/>
        <v>0</v>
      </c>
      <c r="AN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76">
        <f t="shared" si="348"/>
        <v>0</v>
      </c>
      <c r="AR132" s="176">
        <f t="shared" si="349"/>
        <v>0</v>
      </c>
    </row>
    <row r="133" spans="2:44" x14ac:dyDescent="0.25">
      <c r="B133" s="442" t="s">
        <v>269</v>
      </c>
      <c r="C133" s="181" t="s">
        <v>850</v>
      </c>
      <c r="D133" s="182">
        <f>SUM(D134:D148)</f>
        <v>121000</v>
      </c>
      <c r="E133" s="182">
        <f>SUM(E134:E148)</f>
        <v>5000</v>
      </c>
      <c r="F133" s="182">
        <f t="shared" si="300"/>
        <v>126000</v>
      </c>
      <c r="G133" s="182">
        <f t="shared" ref="G133:I133" si="374">SUM(G134:G148)</f>
        <v>0</v>
      </c>
      <c r="H133" s="182">
        <f t="shared" si="4"/>
        <v>126000</v>
      </c>
      <c r="I133" s="182">
        <f t="shared" si="374"/>
        <v>0</v>
      </c>
      <c r="J133" s="182">
        <f t="shared" si="5"/>
        <v>126000</v>
      </c>
      <c r="K133" s="182">
        <f t="shared" ref="K133:AP133" si="375">SUM(K134:K148)</f>
        <v>0</v>
      </c>
      <c r="L133" s="182">
        <f t="shared" si="375"/>
        <v>0</v>
      </c>
      <c r="M133" s="182">
        <f t="shared" si="375"/>
        <v>0</v>
      </c>
      <c r="N133" s="182">
        <f t="shared" si="375"/>
        <v>0</v>
      </c>
      <c r="O133" s="182">
        <f t="shared" si="375"/>
        <v>0</v>
      </c>
      <c r="P133" s="182">
        <f t="shared" ref="P133:Q133" si="376">SUM(P134:P148)</f>
        <v>0</v>
      </c>
      <c r="Q133" s="182">
        <f t="shared" si="376"/>
        <v>0</v>
      </c>
      <c r="R133" s="182">
        <f t="shared" si="375"/>
        <v>0</v>
      </c>
      <c r="S133" s="182">
        <f t="shared" si="375"/>
        <v>0</v>
      </c>
      <c r="T133" s="182">
        <f t="shared" ref="T133" si="377">SUM(T134:T148)</f>
        <v>0</v>
      </c>
      <c r="U133" s="182">
        <f t="shared" si="375"/>
        <v>126000</v>
      </c>
      <c r="V133" s="182">
        <f t="shared" si="375"/>
        <v>0</v>
      </c>
      <c r="W133" s="182">
        <f t="shared" ref="W133" si="378">SUM(W134:W148)</f>
        <v>0</v>
      </c>
      <c r="X133" s="182">
        <f t="shared" si="375"/>
        <v>0</v>
      </c>
      <c r="Y133" s="182">
        <f t="shared" ref="Y133:Z133" si="379">SUM(Y134:Y148)</f>
        <v>0</v>
      </c>
      <c r="Z133" s="182">
        <f t="shared" si="379"/>
        <v>0</v>
      </c>
      <c r="AA133" s="182">
        <f t="shared" si="375"/>
        <v>0</v>
      </c>
      <c r="AB133" s="182">
        <f t="shared" si="375"/>
        <v>5000</v>
      </c>
      <c r="AC133" s="182">
        <f t="shared" si="375"/>
        <v>71000</v>
      </c>
      <c r="AD133" s="182">
        <f t="shared" si="375"/>
        <v>0</v>
      </c>
      <c r="AE133" s="182">
        <f t="shared" si="9"/>
        <v>76000</v>
      </c>
      <c r="AF133" s="182">
        <f t="shared" si="375"/>
        <v>0</v>
      </c>
      <c r="AG133" s="182">
        <f t="shared" si="375"/>
        <v>0</v>
      </c>
      <c r="AH133" s="182">
        <f t="shared" si="375"/>
        <v>0</v>
      </c>
      <c r="AI133" s="182">
        <f t="shared" si="10"/>
        <v>0</v>
      </c>
      <c r="AJ133" s="182">
        <f t="shared" si="375"/>
        <v>0</v>
      </c>
      <c r="AK133" s="182">
        <f t="shared" si="375"/>
        <v>0</v>
      </c>
      <c r="AL133" s="182">
        <f t="shared" si="375"/>
        <v>50000</v>
      </c>
      <c r="AM133" s="182">
        <f t="shared" si="11"/>
        <v>50000</v>
      </c>
      <c r="AN133" s="182">
        <f t="shared" si="375"/>
        <v>0</v>
      </c>
      <c r="AO133" s="182">
        <f t="shared" si="375"/>
        <v>0</v>
      </c>
      <c r="AP133" s="182">
        <f t="shared" si="375"/>
        <v>0</v>
      </c>
      <c r="AQ133" s="182">
        <f t="shared" si="12"/>
        <v>0</v>
      </c>
      <c r="AR133" s="182">
        <f t="shared" si="13"/>
        <v>126000</v>
      </c>
    </row>
    <row r="134" spans="2:44" x14ac:dyDescent="0.25">
      <c r="B134" s="439" t="s">
        <v>270</v>
      </c>
      <c r="C134" s="175" t="s">
        <v>851</v>
      </c>
      <c r="D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F134" s="176">
        <f t="shared" si="300"/>
        <v>5000</v>
      </c>
      <c r="G134" s="176"/>
      <c r="H134" s="176">
        <f t="shared" ref="H134:H148" si="380">F134-G134</f>
        <v>5000</v>
      </c>
      <c r="I134" s="176"/>
      <c r="J134" s="176">
        <f t="shared" ref="J134:J148" si="381">F134-I134</f>
        <v>5000</v>
      </c>
      <c r="K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76">
        <f t="shared" ref="AE134:AE148" si="382">AB134+AC134+AD134</f>
        <v>5000</v>
      </c>
      <c r="AF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76">
        <f t="shared" ref="AI134:AI148" si="383">AF134+AG134+AH134</f>
        <v>0</v>
      </c>
      <c r="AJ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76">
        <f t="shared" ref="AM134:AM148" si="384">AJ134+AK134+AL134</f>
        <v>0</v>
      </c>
      <c r="AN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76">
        <f t="shared" ref="AQ134:AQ148" si="385">AN134+AO134+AP134</f>
        <v>0</v>
      </c>
      <c r="AR134" s="176">
        <f t="shared" ref="AR134:AR148" si="386">AE134+AI134+AM134+AQ134</f>
        <v>5000</v>
      </c>
    </row>
    <row r="135" spans="2:44" x14ac:dyDescent="0.25">
      <c r="B135" s="439" t="s">
        <v>271</v>
      </c>
      <c r="C135" s="175" t="s">
        <v>852</v>
      </c>
      <c r="D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76">
        <f t="shared" si="300"/>
        <v>30000</v>
      </c>
      <c r="G135" s="176"/>
      <c r="H135" s="176">
        <f t="shared" si="380"/>
        <v>30000</v>
      </c>
      <c r="I135" s="176"/>
      <c r="J135" s="176">
        <f t="shared" si="381"/>
        <v>30000</v>
      </c>
      <c r="K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76">
        <f t="shared" si="382"/>
        <v>30000</v>
      </c>
      <c r="AF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76">
        <f t="shared" si="383"/>
        <v>0</v>
      </c>
      <c r="AJ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76">
        <f t="shared" si="384"/>
        <v>0</v>
      </c>
      <c r="AN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76">
        <f t="shared" si="385"/>
        <v>0</v>
      </c>
      <c r="AR135" s="176">
        <f t="shared" si="386"/>
        <v>30000</v>
      </c>
    </row>
    <row r="136" spans="2:44" x14ac:dyDescent="0.25">
      <c r="B136" s="439" t="s">
        <v>272</v>
      </c>
      <c r="C136" s="175" t="s">
        <v>853</v>
      </c>
      <c r="D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76">
        <f t="shared" si="300"/>
        <v>0</v>
      </c>
      <c r="G136" s="176"/>
      <c r="H136" s="176">
        <f t="shared" si="380"/>
        <v>0</v>
      </c>
      <c r="I136" s="176"/>
      <c r="J136" s="176">
        <f t="shared" si="381"/>
        <v>0</v>
      </c>
      <c r="K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76">
        <f t="shared" si="382"/>
        <v>0</v>
      </c>
      <c r="AF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76">
        <f t="shared" si="383"/>
        <v>0</v>
      </c>
      <c r="AJ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76">
        <f t="shared" si="384"/>
        <v>0</v>
      </c>
      <c r="AN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76">
        <f t="shared" si="385"/>
        <v>0</v>
      </c>
      <c r="AR136" s="176">
        <f t="shared" si="386"/>
        <v>0</v>
      </c>
    </row>
    <row r="137" spans="2:44" x14ac:dyDescent="0.25">
      <c r="B137" s="439" t="s">
        <v>273</v>
      </c>
      <c r="C137" s="175" t="s">
        <v>854</v>
      </c>
      <c r="D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76">
        <f t="shared" si="300"/>
        <v>0</v>
      </c>
      <c r="G137" s="176"/>
      <c r="H137" s="176">
        <f t="shared" si="380"/>
        <v>0</v>
      </c>
      <c r="I137" s="176"/>
      <c r="J137" s="176">
        <f t="shared" si="381"/>
        <v>0</v>
      </c>
      <c r="K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76">
        <f t="shared" si="382"/>
        <v>0</v>
      </c>
      <c r="AF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76">
        <f t="shared" si="383"/>
        <v>0</v>
      </c>
      <c r="AJ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76">
        <f t="shared" si="384"/>
        <v>0</v>
      </c>
      <c r="AN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76">
        <f t="shared" si="385"/>
        <v>0</v>
      </c>
      <c r="AR137" s="176">
        <f t="shared" si="386"/>
        <v>0</v>
      </c>
    </row>
    <row r="138" spans="2:44" x14ac:dyDescent="0.25">
      <c r="B138" s="439" t="s">
        <v>274</v>
      </c>
      <c r="C138" s="175" t="s">
        <v>855</v>
      </c>
      <c r="D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76">
        <f t="shared" ref="F138:F143" si="387">D138+E138</f>
        <v>0</v>
      </c>
      <c r="G138" s="176"/>
      <c r="H138" s="176">
        <f t="shared" ref="H138:H143" si="388">F138-G138</f>
        <v>0</v>
      </c>
      <c r="I138" s="176"/>
      <c r="J138" s="176">
        <f t="shared" ref="J138:J143" si="389">F138-I138</f>
        <v>0</v>
      </c>
      <c r="K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76">
        <f t="shared" ref="AE138:AE143" si="390">AB138+AC138+AD138</f>
        <v>0</v>
      </c>
      <c r="AF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76">
        <f t="shared" ref="AI138:AI143" si="391">AF138+AG138+AH138</f>
        <v>0</v>
      </c>
      <c r="AJ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76">
        <f t="shared" ref="AM138:AM143" si="392">AJ138+AK138+AL138</f>
        <v>0</v>
      </c>
      <c r="AN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76">
        <f t="shared" ref="AQ138:AQ143" si="393">AN138+AO138+AP138</f>
        <v>0</v>
      </c>
      <c r="AR138" s="176">
        <f t="shared" ref="AR138:AR143" si="394">AE138+AI138+AM138+AQ138</f>
        <v>0</v>
      </c>
    </row>
    <row r="139" spans="2:44" x14ac:dyDescent="0.25">
      <c r="B139" s="439" t="s">
        <v>275</v>
      </c>
      <c r="C139" s="175" t="s">
        <v>856</v>
      </c>
      <c r="D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76">
        <f t="shared" ref="F139:F140" si="395">D139+E139</f>
        <v>0</v>
      </c>
      <c r="G139" s="176"/>
      <c r="H139" s="176">
        <f t="shared" ref="H139:H140" si="396">F139-G139</f>
        <v>0</v>
      </c>
      <c r="I139" s="176"/>
      <c r="J139" s="176">
        <f t="shared" ref="J139:J140" si="397">F139-I139</f>
        <v>0</v>
      </c>
      <c r="K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76">
        <f t="shared" ref="AE139:AE140" si="398">AB139+AC139+AD139</f>
        <v>0</v>
      </c>
      <c r="AF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76">
        <f t="shared" ref="AI139:AI140" si="399">AF139+AG139+AH139</f>
        <v>0</v>
      </c>
      <c r="AJ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76">
        <f t="shared" ref="AM139:AM140" si="400">AJ139+AK139+AL139</f>
        <v>0</v>
      </c>
      <c r="AN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76">
        <f t="shared" ref="AQ139:AQ140" si="401">AN139+AO139+AP139</f>
        <v>0</v>
      </c>
      <c r="AR139" s="176">
        <f t="shared" ref="AR139:AR140" si="402">AE139+AI139+AM139+AQ139</f>
        <v>0</v>
      </c>
    </row>
    <row r="140" spans="2:44" x14ac:dyDescent="0.25">
      <c r="B140" s="439" t="s">
        <v>276</v>
      </c>
      <c r="C140" s="175" t="s">
        <v>857</v>
      </c>
      <c r="D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76">
        <f t="shared" si="395"/>
        <v>0</v>
      </c>
      <c r="G140" s="176"/>
      <c r="H140" s="176">
        <f t="shared" si="396"/>
        <v>0</v>
      </c>
      <c r="I140" s="176"/>
      <c r="J140" s="176">
        <f t="shared" si="397"/>
        <v>0</v>
      </c>
      <c r="K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76">
        <f t="shared" si="398"/>
        <v>0</v>
      </c>
      <c r="AF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76">
        <f t="shared" si="399"/>
        <v>0</v>
      </c>
      <c r="AJ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76">
        <f t="shared" si="400"/>
        <v>0</v>
      </c>
      <c r="AN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76">
        <f t="shared" si="401"/>
        <v>0</v>
      </c>
      <c r="AR140" s="176">
        <f t="shared" si="402"/>
        <v>0</v>
      </c>
    </row>
    <row r="141" spans="2:44" x14ac:dyDescent="0.25">
      <c r="B141" s="439" t="s">
        <v>277</v>
      </c>
      <c r="C141" s="175" t="s">
        <v>858</v>
      </c>
      <c r="D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76">
        <f t="shared" si="387"/>
        <v>0</v>
      </c>
      <c r="G141" s="176"/>
      <c r="H141" s="176">
        <f t="shared" si="388"/>
        <v>0</v>
      </c>
      <c r="I141" s="176"/>
      <c r="J141" s="176">
        <f t="shared" si="389"/>
        <v>0</v>
      </c>
      <c r="K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76">
        <f t="shared" si="390"/>
        <v>0</v>
      </c>
      <c r="AF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76">
        <f t="shared" si="391"/>
        <v>0</v>
      </c>
      <c r="AJ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76">
        <f t="shared" si="392"/>
        <v>0</v>
      </c>
      <c r="AN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76">
        <f t="shared" si="393"/>
        <v>0</v>
      </c>
      <c r="AR141" s="176">
        <f t="shared" si="394"/>
        <v>0</v>
      </c>
    </row>
    <row r="142" spans="2:44" x14ac:dyDescent="0.25">
      <c r="B142" s="439" t="s">
        <v>278</v>
      </c>
      <c r="C142" s="175" t="s">
        <v>859</v>
      </c>
      <c r="D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76">
        <f t="shared" si="387"/>
        <v>20000</v>
      </c>
      <c r="G142" s="176"/>
      <c r="H142" s="176">
        <f t="shared" si="388"/>
        <v>20000</v>
      </c>
      <c r="I142" s="176"/>
      <c r="J142" s="176">
        <f t="shared" si="389"/>
        <v>20000</v>
      </c>
      <c r="K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76">
        <f t="shared" si="390"/>
        <v>20000</v>
      </c>
      <c r="AF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76">
        <f t="shared" si="391"/>
        <v>0</v>
      </c>
      <c r="AJ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76">
        <f t="shared" si="392"/>
        <v>0</v>
      </c>
      <c r="AN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76">
        <f t="shared" si="393"/>
        <v>0</v>
      </c>
      <c r="AR142" s="176">
        <f t="shared" si="394"/>
        <v>20000</v>
      </c>
    </row>
    <row r="143" spans="2:44" x14ac:dyDescent="0.25">
      <c r="B143" s="439" t="s">
        <v>279</v>
      </c>
      <c r="C143" s="175" t="s">
        <v>860</v>
      </c>
      <c r="D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55000</v>
      </c>
      <c r="E1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76">
        <f t="shared" si="387"/>
        <v>55000</v>
      </c>
      <c r="G143" s="176"/>
      <c r="H143" s="176">
        <f t="shared" si="388"/>
        <v>55000</v>
      </c>
      <c r="I143" s="176"/>
      <c r="J143" s="176">
        <f t="shared" si="389"/>
        <v>55000</v>
      </c>
      <c r="K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55000</v>
      </c>
      <c r="V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C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76">
        <f t="shared" si="390"/>
        <v>5000</v>
      </c>
      <c r="AF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76">
        <f t="shared" si="391"/>
        <v>0</v>
      </c>
      <c r="AJ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M143" s="176">
        <f t="shared" si="392"/>
        <v>50000</v>
      </c>
      <c r="AN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76">
        <f t="shared" si="393"/>
        <v>0</v>
      </c>
      <c r="AR143" s="176">
        <f t="shared" si="394"/>
        <v>55000</v>
      </c>
    </row>
    <row r="144" spans="2:44" x14ac:dyDescent="0.25">
      <c r="B144" s="439" t="s">
        <v>280</v>
      </c>
      <c r="C144" s="175" t="s">
        <v>861</v>
      </c>
      <c r="D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76">
        <f t="shared" si="300"/>
        <v>0</v>
      </c>
      <c r="G144" s="176"/>
      <c r="H144" s="176">
        <f t="shared" si="380"/>
        <v>0</v>
      </c>
      <c r="I144" s="176"/>
      <c r="J144" s="176">
        <f t="shared" si="381"/>
        <v>0</v>
      </c>
      <c r="K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76">
        <f t="shared" si="382"/>
        <v>0</v>
      </c>
      <c r="AF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76">
        <f t="shared" si="383"/>
        <v>0</v>
      </c>
      <c r="AJ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76">
        <f t="shared" si="384"/>
        <v>0</v>
      </c>
      <c r="AN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76">
        <f t="shared" si="385"/>
        <v>0</v>
      </c>
      <c r="AR144" s="176">
        <f t="shared" si="386"/>
        <v>0</v>
      </c>
    </row>
    <row r="145" spans="2:44" x14ac:dyDescent="0.25">
      <c r="B145" s="439" t="s">
        <v>281</v>
      </c>
      <c r="C145" s="175" t="s">
        <v>862</v>
      </c>
      <c r="D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16000</v>
      </c>
      <c r="E1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76">
        <f t="shared" si="300"/>
        <v>16000</v>
      </c>
      <c r="G145" s="176"/>
      <c r="H145" s="176">
        <f t="shared" si="380"/>
        <v>16000</v>
      </c>
      <c r="I145" s="176"/>
      <c r="J145" s="176">
        <f t="shared" si="381"/>
        <v>16000</v>
      </c>
      <c r="K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16000</v>
      </c>
      <c r="V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16000</v>
      </c>
      <c r="AD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76">
        <f t="shared" si="382"/>
        <v>16000</v>
      </c>
      <c r="AF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76">
        <f t="shared" si="383"/>
        <v>0</v>
      </c>
      <c r="AJ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76">
        <f t="shared" si="384"/>
        <v>0</v>
      </c>
      <c r="AN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76">
        <f t="shared" si="385"/>
        <v>0</v>
      </c>
      <c r="AR145" s="176">
        <f t="shared" si="386"/>
        <v>16000</v>
      </c>
    </row>
    <row r="146" spans="2:44" x14ac:dyDescent="0.25">
      <c r="B146" s="439" t="s">
        <v>282</v>
      </c>
      <c r="C146" s="175" t="s">
        <v>863</v>
      </c>
      <c r="D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76">
        <f t="shared" ref="F146" si="403">D146+E146</f>
        <v>0</v>
      </c>
      <c r="G146" s="176"/>
      <c r="H146" s="176">
        <f t="shared" ref="H146" si="404">F146-G146</f>
        <v>0</v>
      </c>
      <c r="I146" s="176"/>
      <c r="J146" s="176">
        <f t="shared" ref="J146" si="405">F146-I146</f>
        <v>0</v>
      </c>
      <c r="K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76">
        <f t="shared" ref="AE146" si="406">AB146+AC146+AD146</f>
        <v>0</v>
      </c>
      <c r="AF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76">
        <f t="shared" ref="AI146" si="407">AF146+AG146+AH146</f>
        <v>0</v>
      </c>
      <c r="AJ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76">
        <f t="shared" ref="AM146" si="408">AJ146+AK146+AL146</f>
        <v>0</v>
      </c>
      <c r="AN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76">
        <f t="shared" ref="AQ146" si="409">AN146+AO146+AP146</f>
        <v>0</v>
      </c>
      <c r="AR146" s="176">
        <f t="shared" ref="AR146" si="410">AE146+AI146+AM146+AQ146</f>
        <v>0</v>
      </c>
    </row>
    <row r="147" spans="2:44" x14ac:dyDescent="0.25">
      <c r="B147" s="439" t="s">
        <v>283</v>
      </c>
      <c r="C147" s="175" t="s">
        <v>864</v>
      </c>
      <c r="D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76">
        <f t="shared" ref="F147" si="411">D147+E147</f>
        <v>0</v>
      </c>
      <c r="G147" s="176"/>
      <c r="H147" s="176">
        <f t="shared" ref="H147" si="412">F147-G147</f>
        <v>0</v>
      </c>
      <c r="I147" s="176"/>
      <c r="J147" s="176">
        <f t="shared" ref="J147" si="413">F147-I147</f>
        <v>0</v>
      </c>
      <c r="K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76">
        <f t="shared" ref="AE147" si="414">AB147+AC147+AD147</f>
        <v>0</v>
      </c>
      <c r="AF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76">
        <f t="shared" ref="AI147" si="415">AF147+AG147+AH147</f>
        <v>0</v>
      </c>
      <c r="AJ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76">
        <f t="shared" ref="AM147" si="416">AJ147+AK147+AL147</f>
        <v>0</v>
      </c>
      <c r="AN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76">
        <f t="shared" ref="AQ147" si="417">AN147+AO147+AP147</f>
        <v>0</v>
      </c>
      <c r="AR147" s="176">
        <f t="shared" ref="AR147" si="418">AE147+AI147+AM147+AQ147</f>
        <v>0</v>
      </c>
    </row>
    <row r="148" spans="2:44" x14ac:dyDescent="0.25">
      <c r="B148" s="439" t="s">
        <v>284</v>
      </c>
      <c r="C148" s="175" t="s">
        <v>865</v>
      </c>
      <c r="D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76">
        <f t="shared" si="300"/>
        <v>0</v>
      </c>
      <c r="G148" s="176"/>
      <c r="H148" s="176">
        <f t="shared" si="380"/>
        <v>0</v>
      </c>
      <c r="I148" s="176"/>
      <c r="J148" s="176">
        <f t="shared" si="381"/>
        <v>0</v>
      </c>
      <c r="K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76">
        <f t="shared" si="382"/>
        <v>0</v>
      </c>
      <c r="AF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76">
        <f t="shared" si="383"/>
        <v>0</v>
      </c>
      <c r="AJ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76">
        <f t="shared" si="384"/>
        <v>0</v>
      </c>
      <c r="AN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76">
        <f t="shared" si="385"/>
        <v>0</v>
      </c>
      <c r="AR148" s="176">
        <f t="shared" si="386"/>
        <v>0</v>
      </c>
    </row>
    <row r="149" spans="2:44" x14ac:dyDescent="0.25">
      <c r="B149" s="442" t="s">
        <v>285</v>
      </c>
      <c r="C149" s="181" t="s">
        <v>866</v>
      </c>
      <c r="D149" s="182">
        <f>SUM(D150:D163)</f>
        <v>1774000</v>
      </c>
      <c r="E149" s="182">
        <f>SUM(E150:E163)</f>
        <v>254800</v>
      </c>
      <c r="F149" s="182">
        <f t="shared" si="300"/>
        <v>2028800</v>
      </c>
      <c r="G149" s="182">
        <f>SUM(G150:G163)</f>
        <v>0</v>
      </c>
      <c r="H149" s="182">
        <f t="shared" si="4"/>
        <v>2028800</v>
      </c>
      <c r="I149" s="182">
        <f>SUM(I150:I163)</f>
        <v>0</v>
      </c>
      <c r="J149" s="182">
        <f t="shared" si="5"/>
        <v>2028800</v>
      </c>
      <c r="K149" s="182">
        <f t="shared" ref="K149:AD149" si="419">SUM(K150:K163)</f>
        <v>0</v>
      </c>
      <c r="L149" s="182">
        <f t="shared" si="419"/>
        <v>0</v>
      </c>
      <c r="M149" s="182">
        <f t="shared" si="419"/>
        <v>0</v>
      </c>
      <c r="N149" s="182">
        <f t="shared" si="419"/>
        <v>0</v>
      </c>
      <c r="O149" s="182">
        <f t="shared" si="419"/>
        <v>0</v>
      </c>
      <c r="P149" s="182">
        <f t="shared" ref="P149:Q149" si="420">SUM(P150:P163)</f>
        <v>0</v>
      </c>
      <c r="Q149" s="182">
        <f t="shared" si="420"/>
        <v>0</v>
      </c>
      <c r="R149" s="182">
        <f t="shared" si="419"/>
        <v>0</v>
      </c>
      <c r="S149" s="182">
        <f t="shared" si="419"/>
        <v>0</v>
      </c>
      <c r="T149" s="182">
        <f t="shared" ref="T149" si="421">SUM(T150:T163)</f>
        <v>0</v>
      </c>
      <c r="U149" s="182">
        <f t="shared" si="419"/>
        <v>2028800</v>
      </c>
      <c r="V149" s="182">
        <f t="shared" si="419"/>
        <v>0</v>
      </c>
      <c r="W149" s="182">
        <f t="shared" ref="W149" si="422">SUM(W150:W163)</f>
        <v>0</v>
      </c>
      <c r="X149" s="182">
        <f t="shared" si="419"/>
        <v>0</v>
      </c>
      <c r="Y149" s="182">
        <f t="shared" ref="Y149:Z149" si="423">SUM(Y150:Y163)</f>
        <v>0</v>
      </c>
      <c r="Z149" s="182">
        <f t="shared" si="423"/>
        <v>0</v>
      </c>
      <c r="AA149" s="182">
        <f t="shared" si="419"/>
        <v>0</v>
      </c>
      <c r="AB149" s="182">
        <f t="shared" si="419"/>
        <v>1008000</v>
      </c>
      <c r="AC149" s="182">
        <f t="shared" si="419"/>
        <v>520800</v>
      </c>
      <c r="AD149" s="182">
        <f t="shared" si="419"/>
        <v>500000</v>
      </c>
      <c r="AE149" s="182">
        <f t="shared" si="9"/>
        <v>2028800</v>
      </c>
      <c r="AF149" s="182">
        <f>SUM(AF150:AF163)</f>
        <v>0</v>
      </c>
      <c r="AG149" s="182">
        <f>SUM(AG150:AG163)</f>
        <v>0</v>
      </c>
      <c r="AH149" s="182">
        <f>SUM(AH150:AH163)</f>
        <v>0</v>
      </c>
      <c r="AI149" s="182">
        <f t="shared" si="10"/>
        <v>0</v>
      </c>
      <c r="AJ149" s="182">
        <f>SUM(AJ150:AJ163)</f>
        <v>0</v>
      </c>
      <c r="AK149" s="182">
        <f>SUM(AK150:AK163)</f>
        <v>0</v>
      </c>
      <c r="AL149" s="182">
        <f>SUM(AL150:AL163)</f>
        <v>0</v>
      </c>
      <c r="AM149" s="182">
        <f t="shared" si="11"/>
        <v>0</v>
      </c>
      <c r="AN149" s="182">
        <f>SUM(AN150:AN163)</f>
        <v>0</v>
      </c>
      <c r="AO149" s="182">
        <f>SUM(AO150:AO163)</f>
        <v>0</v>
      </c>
      <c r="AP149" s="182">
        <f>SUM(AP150:AP163)</f>
        <v>0</v>
      </c>
      <c r="AQ149" s="182">
        <f t="shared" si="12"/>
        <v>0</v>
      </c>
      <c r="AR149" s="182">
        <f t="shared" si="13"/>
        <v>2028800</v>
      </c>
    </row>
    <row r="150" spans="2:44" x14ac:dyDescent="0.25">
      <c r="B150" s="439" t="s">
        <v>286</v>
      </c>
      <c r="C150" s="175" t="s">
        <v>867</v>
      </c>
      <c r="D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76">
        <f t="shared" si="300"/>
        <v>0</v>
      </c>
      <c r="G150" s="176"/>
      <c r="H150" s="176">
        <f t="shared" ref="H150:H163" si="424">F150-G150</f>
        <v>0</v>
      </c>
      <c r="I150" s="176"/>
      <c r="J150" s="176">
        <f t="shared" ref="J150:J163" si="425">F150-I150</f>
        <v>0</v>
      </c>
      <c r="K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76">
        <f t="shared" ref="AE150:AE163" si="426">AB150+AC150+AD150</f>
        <v>0</v>
      </c>
      <c r="AF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76">
        <f t="shared" ref="AI150:AI163" si="427">AF150+AG150+AH150</f>
        <v>0</v>
      </c>
      <c r="AJ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76">
        <f t="shared" ref="AM150:AM163" si="428">AJ150+AK150+AL150</f>
        <v>0</v>
      </c>
      <c r="AN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76">
        <f t="shared" ref="AQ150:AQ163" si="429">AN150+AO150+AP150</f>
        <v>0</v>
      </c>
      <c r="AR150" s="176">
        <f t="shared" ref="AR150:AR163" si="430">AE150+AI150+AM150+AQ150</f>
        <v>0</v>
      </c>
    </row>
    <row r="151" spans="2:44" x14ac:dyDescent="0.25">
      <c r="B151" s="439" t="s">
        <v>287</v>
      </c>
      <c r="C151" s="175" t="s">
        <v>868</v>
      </c>
      <c r="D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76">
        <f t="shared" si="300"/>
        <v>0</v>
      </c>
      <c r="G151" s="176"/>
      <c r="H151" s="176">
        <f t="shared" si="424"/>
        <v>0</v>
      </c>
      <c r="I151" s="176"/>
      <c r="J151" s="176">
        <f t="shared" si="425"/>
        <v>0</v>
      </c>
      <c r="K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76">
        <f t="shared" si="426"/>
        <v>0</v>
      </c>
      <c r="AF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76">
        <f t="shared" si="427"/>
        <v>0</v>
      </c>
      <c r="AJ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76">
        <f t="shared" si="428"/>
        <v>0</v>
      </c>
      <c r="AN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76">
        <f t="shared" si="429"/>
        <v>0</v>
      </c>
      <c r="AR151" s="176">
        <f t="shared" si="430"/>
        <v>0</v>
      </c>
    </row>
    <row r="152" spans="2:44" x14ac:dyDescent="0.25">
      <c r="B152" s="439" t="s">
        <v>288</v>
      </c>
      <c r="C152" s="175" t="s">
        <v>869</v>
      </c>
      <c r="D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v>
      </c>
      <c r="E1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F152" s="176">
        <f t="shared" si="300"/>
        <v>750000</v>
      </c>
      <c r="G152" s="176"/>
      <c r="H152" s="176">
        <f t="shared" si="424"/>
        <v>750000</v>
      </c>
      <c r="I152" s="176"/>
      <c r="J152" s="176">
        <f t="shared" si="425"/>
        <v>750000</v>
      </c>
      <c r="K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750000</v>
      </c>
      <c r="V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D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v>
      </c>
      <c r="AE152" s="176">
        <f t="shared" si="426"/>
        <v>750000</v>
      </c>
      <c r="AF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76">
        <f t="shared" si="427"/>
        <v>0</v>
      </c>
      <c r="AJ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76">
        <f t="shared" si="428"/>
        <v>0</v>
      </c>
      <c r="AN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76">
        <f t="shared" si="429"/>
        <v>0</v>
      </c>
      <c r="AR152" s="176">
        <f t="shared" si="430"/>
        <v>750000</v>
      </c>
    </row>
    <row r="153" spans="2:44" x14ac:dyDescent="0.25">
      <c r="B153" s="439" t="s">
        <v>289</v>
      </c>
      <c r="C153" s="175" t="s">
        <v>870</v>
      </c>
      <c r="D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76">
        <f t="shared" si="300"/>
        <v>0</v>
      </c>
      <c r="G153" s="176"/>
      <c r="H153" s="176">
        <f t="shared" si="424"/>
        <v>0</v>
      </c>
      <c r="I153" s="176"/>
      <c r="J153" s="176">
        <f t="shared" si="425"/>
        <v>0</v>
      </c>
      <c r="K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76">
        <f t="shared" si="426"/>
        <v>0</v>
      </c>
      <c r="AF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76">
        <f t="shared" si="427"/>
        <v>0</v>
      </c>
      <c r="AJ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76">
        <f t="shared" si="428"/>
        <v>0</v>
      </c>
      <c r="AN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76">
        <f t="shared" si="429"/>
        <v>0</v>
      </c>
      <c r="AR153" s="176">
        <f t="shared" si="430"/>
        <v>0</v>
      </c>
    </row>
    <row r="154" spans="2:44" x14ac:dyDescent="0.25">
      <c r="B154" s="439" t="s">
        <v>290</v>
      </c>
      <c r="C154" s="175" t="s">
        <v>871</v>
      </c>
      <c r="D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76">
        <f t="shared" ref="F154:F158" si="431">D154+E154</f>
        <v>0</v>
      </c>
      <c r="G154" s="176"/>
      <c r="H154" s="176">
        <f t="shared" ref="H154:H158" si="432">F154-G154</f>
        <v>0</v>
      </c>
      <c r="I154" s="176"/>
      <c r="J154" s="176">
        <f t="shared" ref="J154:J158" si="433">F154-I154</f>
        <v>0</v>
      </c>
      <c r="K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76">
        <f t="shared" ref="AE154:AE158" si="434">AB154+AC154+AD154</f>
        <v>0</v>
      </c>
      <c r="AF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76">
        <f t="shared" ref="AI154:AI158" si="435">AF154+AG154+AH154</f>
        <v>0</v>
      </c>
      <c r="AJ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76">
        <f t="shared" ref="AM154:AM158" si="436">AJ154+AK154+AL154</f>
        <v>0</v>
      </c>
      <c r="AN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76">
        <f t="shared" ref="AQ154:AQ158" si="437">AN154+AO154+AP154</f>
        <v>0</v>
      </c>
      <c r="AR154" s="176">
        <f t="shared" ref="AR154:AR158" si="438">AE154+AI154+AM154+AQ154</f>
        <v>0</v>
      </c>
    </row>
    <row r="155" spans="2:44" x14ac:dyDescent="0.25">
      <c r="B155" s="439" t="s">
        <v>291</v>
      </c>
      <c r="C155" s="175" t="s">
        <v>872</v>
      </c>
      <c r="D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76">
        <f t="shared" si="431"/>
        <v>0</v>
      </c>
      <c r="G155" s="176"/>
      <c r="H155" s="176">
        <f t="shared" si="432"/>
        <v>0</v>
      </c>
      <c r="I155" s="176"/>
      <c r="J155" s="176">
        <f t="shared" si="433"/>
        <v>0</v>
      </c>
      <c r="K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76">
        <f t="shared" si="434"/>
        <v>0</v>
      </c>
      <c r="AF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76">
        <f t="shared" si="435"/>
        <v>0</v>
      </c>
      <c r="AJ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76">
        <f t="shared" si="436"/>
        <v>0</v>
      </c>
      <c r="AN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76">
        <f t="shared" si="437"/>
        <v>0</v>
      </c>
      <c r="AR155" s="176">
        <f t="shared" si="438"/>
        <v>0</v>
      </c>
    </row>
    <row r="156" spans="2:44" x14ac:dyDescent="0.25">
      <c r="B156" s="439" t="s">
        <v>292</v>
      </c>
      <c r="C156" s="175" t="s">
        <v>873</v>
      </c>
      <c r="D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76">
        <f t="shared" si="431"/>
        <v>0</v>
      </c>
      <c r="G156" s="176"/>
      <c r="H156" s="176">
        <f t="shared" si="432"/>
        <v>0</v>
      </c>
      <c r="I156" s="176"/>
      <c r="J156" s="176">
        <f t="shared" si="433"/>
        <v>0</v>
      </c>
      <c r="K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76">
        <f t="shared" si="434"/>
        <v>0</v>
      </c>
      <c r="AF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76">
        <f t="shared" si="435"/>
        <v>0</v>
      </c>
      <c r="AJ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76">
        <f t="shared" si="436"/>
        <v>0</v>
      </c>
      <c r="AN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76">
        <f t="shared" si="437"/>
        <v>0</v>
      </c>
      <c r="AR156" s="176">
        <f t="shared" si="438"/>
        <v>0</v>
      </c>
    </row>
    <row r="157" spans="2:44" x14ac:dyDescent="0.25">
      <c r="B157" s="439" t="s">
        <v>293</v>
      </c>
      <c r="C157" s="175" t="s">
        <v>874</v>
      </c>
      <c r="D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266000</v>
      </c>
      <c r="E1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76">
        <f t="shared" si="431"/>
        <v>266000</v>
      </c>
      <c r="G157" s="176"/>
      <c r="H157" s="176">
        <f t="shared" si="432"/>
        <v>266000</v>
      </c>
      <c r="I157" s="176"/>
      <c r="J157" s="176">
        <f t="shared" si="433"/>
        <v>266000</v>
      </c>
      <c r="K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266000</v>
      </c>
      <c r="V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266000</v>
      </c>
      <c r="AD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76">
        <f t="shared" si="434"/>
        <v>266000</v>
      </c>
      <c r="AF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76">
        <f t="shared" si="435"/>
        <v>0</v>
      </c>
      <c r="AJ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76">
        <f t="shared" si="436"/>
        <v>0</v>
      </c>
      <c r="AN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76">
        <f t="shared" si="437"/>
        <v>0</v>
      </c>
      <c r="AR157" s="176">
        <f t="shared" si="438"/>
        <v>266000</v>
      </c>
    </row>
    <row r="158" spans="2:44" x14ac:dyDescent="0.25">
      <c r="B158" s="439" t="s">
        <v>294</v>
      </c>
      <c r="C158" s="175" t="s">
        <v>875</v>
      </c>
      <c r="D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76">
        <f t="shared" si="431"/>
        <v>0</v>
      </c>
      <c r="G158" s="176"/>
      <c r="H158" s="176">
        <f t="shared" si="432"/>
        <v>0</v>
      </c>
      <c r="I158" s="176"/>
      <c r="J158" s="176">
        <f t="shared" si="433"/>
        <v>0</v>
      </c>
      <c r="K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76">
        <f t="shared" si="434"/>
        <v>0</v>
      </c>
      <c r="AF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76">
        <f t="shared" si="435"/>
        <v>0</v>
      </c>
      <c r="AJ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76">
        <f t="shared" si="436"/>
        <v>0</v>
      </c>
      <c r="AN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76">
        <f t="shared" si="437"/>
        <v>0</v>
      </c>
      <c r="AR158" s="176">
        <f t="shared" si="438"/>
        <v>0</v>
      </c>
    </row>
    <row r="159" spans="2:44" x14ac:dyDescent="0.25">
      <c r="B159" s="439" t="s">
        <v>295</v>
      </c>
      <c r="C159" s="175" t="s">
        <v>876</v>
      </c>
      <c r="D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76">
        <f t="shared" ref="F159:F161" si="439">D159+E159</f>
        <v>0</v>
      </c>
      <c r="G159" s="176"/>
      <c r="H159" s="176">
        <f t="shared" ref="H159:H161" si="440">F159-G159</f>
        <v>0</v>
      </c>
      <c r="I159" s="176"/>
      <c r="J159" s="176">
        <f t="shared" ref="J159:J161" si="441">F159-I159</f>
        <v>0</v>
      </c>
      <c r="K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76">
        <f t="shared" ref="AE159:AE161" si="442">AB159+AC159+AD159</f>
        <v>0</v>
      </c>
      <c r="AF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76">
        <f t="shared" ref="AI159:AI161" si="443">AF159+AG159+AH159</f>
        <v>0</v>
      </c>
      <c r="AJ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76">
        <f t="shared" ref="AM159:AM161" si="444">AJ159+AK159+AL159</f>
        <v>0</v>
      </c>
      <c r="AN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76">
        <f t="shared" ref="AQ159:AQ161" si="445">AN159+AO159+AP159</f>
        <v>0</v>
      </c>
      <c r="AR159" s="176">
        <f t="shared" ref="AR159:AR161" si="446">AE159+AI159+AM159+AQ159</f>
        <v>0</v>
      </c>
    </row>
    <row r="160" spans="2:44" x14ac:dyDescent="0.25">
      <c r="B160" s="439" t="s">
        <v>296</v>
      </c>
      <c r="C160" s="175" t="s">
        <v>877</v>
      </c>
      <c r="D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76">
        <f t="shared" si="439"/>
        <v>0</v>
      </c>
      <c r="G160" s="176"/>
      <c r="H160" s="176">
        <f t="shared" si="440"/>
        <v>0</v>
      </c>
      <c r="I160" s="176"/>
      <c r="J160" s="176">
        <f t="shared" si="441"/>
        <v>0</v>
      </c>
      <c r="K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76">
        <f t="shared" si="442"/>
        <v>0</v>
      </c>
      <c r="AF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76">
        <f t="shared" si="443"/>
        <v>0</v>
      </c>
      <c r="AJ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76">
        <f t="shared" si="444"/>
        <v>0</v>
      </c>
      <c r="AN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76">
        <f t="shared" si="445"/>
        <v>0</v>
      </c>
      <c r="AR160" s="176">
        <f t="shared" si="446"/>
        <v>0</v>
      </c>
    </row>
    <row r="161" spans="2:44" x14ac:dyDescent="0.25">
      <c r="B161" s="439" t="s">
        <v>297</v>
      </c>
      <c r="C161" s="175" t="s">
        <v>878</v>
      </c>
      <c r="D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v>
      </c>
      <c r="F161" s="176">
        <f t="shared" si="439"/>
        <v>4800</v>
      </c>
      <c r="G161" s="176"/>
      <c r="H161" s="176">
        <f t="shared" si="440"/>
        <v>4800</v>
      </c>
      <c r="I161" s="176"/>
      <c r="J161" s="176">
        <f t="shared" si="441"/>
        <v>4800</v>
      </c>
      <c r="K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4800</v>
      </c>
      <c r="V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D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76">
        <f t="shared" si="442"/>
        <v>4800</v>
      </c>
      <c r="AF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76">
        <f t="shared" si="443"/>
        <v>0</v>
      </c>
      <c r="AJ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76">
        <f t="shared" si="444"/>
        <v>0</v>
      </c>
      <c r="AN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76">
        <f t="shared" si="445"/>
        <v>0</v>
      </c>
      <c r="AR161" s="176">
        <f t="shared" si="446"/>
        <v>4800</v>
      </c>
    </row>
    <row r="162" spans="2:44" x14ac:dyDescent="0.25">
      <c r="B162" s="439" t="s">
        <v>298</v>
      </c>
      <c r="C162" s="175" t="s">
        <v>879</v>
      </c>
      <c r="D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1008000</v>
      </c>
      <c r="E1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76">
        <f t="shared" si="300"/>
        <v>1008000</v>
      </c>
      <c r="G162" s="176"/>
      <c r="H162" s="176">
        <f t="shared" si="424"/>
        <v>1008000</v>
      </c>
      <c r="I162" s="176"/>
      <c r="J162" s="176">
        <f t="shared" si="425"/>
        <v>1008000</v>
      </c>
      <c r="K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1008000</v>
      </c>
      <c r="V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1008000</v>
      </c>
      <c r="AC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76">
        <f t="shared" si="426"/>
        <v>1008000</v>
      </c>
      <c r="AF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76">
        <f t="shared" si="427"/>
        <v>0</v>
      </c>
      <c r="AJ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76">
        <f t="shared" si="428"/>
        <v>0</v>
      </c>
      <c r="AN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76">
        <f t="shared" si="429"/>
        <v>0</v>
      </c>
      <c r="AR162" s="176">
        <f t="shared" si="430"/>
        <v>1008000</v>
      </c>
    </row>
    <row r="163" spans="2:44" x14ac:dyDescent="0.25">
      <c r="B163" s="439" t="s">
        <v>299</v>
      </c>
      <c r="C163" s="175" t="s">
        <v>880</v>
      </c>
      <c r="D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76">
        <f t="shared" si="300"/>
        <v>0</v>
      </c>
      <c r="G163" s="176"/>
      <c r="H163" s="176">
        <f t="shared" si="424"/>
        <v>0</v>
      </c>
      <c r="I163" s="176"/>
      <c r="J163" s="176">
        <f t="shared" si="425"/>
        <v>0</v>
      </c>
      <c r="K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76">
        <f t="shared" si="426"/>
        <v>0</v>
      </c>
      <c r="AF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76">
        <f t="shared" si="427"/>
        <v>0</v>
      </c>
      <c r="AJ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76">
        <f t="shared" si="428"/>
        <v>0</v>
      </c>
      <c r="AN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76">
        <f t="shared" si="429"/>
        <v>0</v>
      </c>
      <c r="AR163" s="176">
        <f t="shared" si="430"/>
        <v>0</v>
      </c>
    </row>
    <row r="164" spans="2:44" x14ac:dyDescent="0.25">
      <c r="B164" s="442" t="s">
        <v>300</v>
      </c>
      <c r="C164" s="181" t="s">
        <v>881</v>
      </c>
      <c r="D164" s="182">
        <f>SUM(D165:D189)</f>
        <v>537725</v>
      </c>
      <c r="E164" s="182">
        <f>SUM(E165:E189)</f>
        <v>0</v>
      </c>
      <c r="F164" s="182">
        <f t="shared" si="300"/>
        <v>537725</v>
      </c>
      <c r="G164" s="182">
        <f>SUM(G165:G189)</f>
        <v>0</v>
      </c>
      <c r="H164" s="182">
        <f t="shared" si="4"/>
        <v>537725</v>
      </c>
      <c r="I164" s="182">
        <f>SUM(I165:I189)</f>
        <v>0</v>
      </c>
      <c r="J164" s="182">
        <f t="shared" si="5"/>
        <v>537725</v>
      </c>
      <c r="K164" s="182">
        <f t="shared" ref="K164:AD164" si="447">SUM(K165:K189)</f>
        <v>0</v>
      </c>
      <c r="L164" s="182">
        <f t="shared" si="447"/>
        <v>0</v>
      </c>
      <c r="M164" s="182">
        <f t="shared" si="447"/>
        <v>0</v>
      </c>
      <c r="N164" s="182">
        <f t="shared" si="447"/>
        <v>0</v>
      </c>
      <c r="O164" s="182">
        <f t="shared" si="447"/>
        <v>0</v>
      </c>
      <c r="P164" s="182">
        <f t="shared" ref="P164:Q164" si="448">SUM(P165:P189)</f>
        <v>0</v>
      </c>
      <c r="Q164" s="182">
        <f t="shared" si="448"/>
        <v>0</v>
      </c>
      <c r="R164" s="182">
        <f t="shared" si="447"/>
        <v>0</v>
      </c>
      <c r="S164" s="182">
        <f t="shared" si="447"/>
        <v>0</v>
      </c>
      <c r="T164" s="182">
        <f t="shared" ref="T164" si="449">SUM(T165:T189)</f>
        <v>0</v>
      </c>
      <c r="U164" s="182">
        <f t="shared" si="447"/>
        <v>537725</v>
      </c>
      <c r="V164" s="182">
        <f t="shared" si="447"/>
        <v>0</v>
      </c>
      <c r="W164" s="182">
        <f t="shared" ref="W164" si="450">SUM(W165:W189)</f>
        <v>0</v>
      </c>
      <c r="X164" s="182">
        <f t="shared" si="447"/>
        <v>0</v>
      </c>
      <c r="Y164" s="182">
        <f t="shared" ref="Y164:Z164" si="451">SUM(Y165:Y189)</f>
        <v>0</v>
      </c>
      <c r="Z164" s="182">
        <f t="shared" si="451"/>
        <v>0</v>
      </c>
      <c r="AA164" s="182">
        <f t="shared" si="447"/>
        <v>0</v>
      </c>
      <c r="AB164" s="182">
        <f t="shared" si="447"/>
        <v>0</v>
      </c>
      <c r="AC164" s="182">
        <f t="shared" si="447"/>
        <v>537725</v>
      </c>
      <c r="AD164" s="182">
        <f t="shared" si="447"/>
        <v>0</v>
      </c>
      <c r="AE164" s="182">
        <f t="shared" si="9"/>
        <v>537725</v>
      </c>
      <c r="AF164" s="182">
        <f>SUM(AF165:AF189)</f>
        <v>0</v>
      </c>
      <c r="AG164" s="182">
        <f>SUM(AG165:AG189)</f>
        <v>0</v>
      </c>
      <c r="AH164" s="182">
        <f>SUM(AH165:AH189)</f>
        <v>0</v>
      </c>
      <c r="AI164" s="182">
        <f t="shared" si="10"/>
        <v>0</v>
      </c>
      <c r="AJ164" s="182">
        <f>SUM(AJ165:AJ189)</f>
        <v>0</v>
      </c>
      <c r="AK164" s="182">
        <f>SUM(AK165:AK189)</f>
        <v>0</v>
      </c>
      <c r="AL164" s="182">
        <f>SUM(AL165:AL189)</f>
        <v>0</v>
      </c>
      <c r="AM164" s="182">
        <f t="shared" si="11"/>
        <v>0</v>
      </c>
      <c r="AN164" s="182">
        <f>SUM(AN165:AN189)</f>
        <v>0</v>
      </c>
      <c r="AO164" s="182">
        <f>SUM(AO165:AO189)</f>
        <v>0</v>
      </c>
      <c r="AP164" s="182">
        <f>SUM(AP165:AP189)</f>
        <v>0</v>
      </c>
      <c r="AQ164" s="182">
        <f t="shared" si="12"/>
        <v>0</v>
      </c>
      <c r="AR164" s="182">
        <f t="shared" si="13"/>
        <v>537725</v>
      </c>
    </row>
    <row r="165" spans="2:44" x14ac:dyDescent="0.25">
      <c r="B165" s="439" t="s">
        <v>301</v>
      </c>
      <c r="C165" s="175" t="s">
        <v>882</v>
      </c>
      <c r="D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76">
        <f t="shared" si="300"/>
        <v>50000</v>
      </c>
      <c r="G165" s="176"/>
      <c r="H165" s="176">
        <f t="shared" ref="H165:H168" si="452">F165-G165</f>
        <v>50000</v>
      </c>
      <c r="I165" s="176"/>
      <c r="J165" s="176">
        <f t="shared" ref="J165:J168" si="453">F165-I165</f>
        <v>50000</v>
      </c>
      <c r="K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76">
        <f t="shared" ref="AE165:AE168" si="454">AB165+AC165+AD165</f>
        <v>50000</v>
      </c>
      <c r="AF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76">
        <f t="shared" ref="AI165:AI168" si="455">AF165+AG165+AH165</f>
        <v>0</v>
      </c>
      <c r="AJ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76">
        <f t="shared" ref="AM165:AM168" si="456">AJ165+AK165+AL165</f>
        <v>0</v>
      </c>
      <c r="AN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76">
        <f t="shared" ref="AQ165:AQ168" si="457">AN165+AO165+AP165</f>
        <v>0</v>
      </c>
      <c r="AR165" s="176">
        <f t="shared" ref="AR165:AR168" si="458">AE165+AI165+AM165+AQ165</f>
        <v>50000</v>
      </c>
    </row>
    <row r="166" spans="2:44" x14ac:dyDescent="0.25">
      <c r="B166" s="439" t="s">
        <v>302</v>
      </c>
      <c r="C166" s="175" t="s">
        <v>883</v>
      </c>
      <c r="D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76">
        <f t="shared" si="300"/>
        <v>0</v>
      </c>
      <c r="G166" s="176"/>
      <c r="H166" s="176">
        <f t="shared" si="452"/>
        <v>0</v>
      </c>
      <c r="I166" s="176"/>
      <c r="J166" s="176">
        <f t="shared" si="453"/>
        <v>0</v>
      </c>
      <c r="K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76">
        <f t="shared" si="454"/>
        <v>0</v>
      </c>
      <c r="AF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76">
        <f t="shared" si="455"/>
        <v>0</v>
      </c>
      <c r="AJ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76">
        <f t="shared" si="456"/>
        <v>0</v>
      </c>
      <c r="AN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76">
        <f t="shared" si="457"/>
        <v>0</v>
      </c>
      <c r="AR166" s="176">
        <f t="shared" si="458"/>
        <v>0</v>
      </c>
    </row>
    <row r="167" spans="2:44" x14ac:dyDescent="0.25">
      <c r="B167" s="439" t="s">
        <v>303</v>
      </c>
      <c r="C167" s="175" t="s">
        <v>884</v>
      </c>
      <c r="D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76">
        <f t="shared" ref="F167" si="459">D167+E167</f>
        <v>0</v>
      </c>
      <c r="G167" s="176"/>
      <c r="H167" s="176">
        <f t="shared" ref="H167" si="460">F167-G167</f>
        <v>0</v>
      </c>
      <c r="I167" s="176"/>
      <c r="J167" s="176">
        <f t="shared" ref="J167" si="461">F167-I167</f>
        <v>0</v>
      </c>
      <c r="K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76">
        <f t="shared" ref="AE167" si="462">AB167+AC167+AD167</f>
        <v>0</v>
      </c>
      <c r="AF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76">
        <f t="shared" ref="AI167" si="463">AF167+AG167+AH167</f>
        <v>0</v>
      </c>
      <c r="AJ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76">
        <f t="shared" ref="AM167" si="464">AJ167+AK167+AL167</f>
        <v>0</v>
      </c>
      <c r="AN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76">
        <f t="shared" ref="AQ167" si="465">AN167+AO167+AP167</f>
        <v>0</v>
      </c>
      <c r="AR167" s="176">
        <f t="shared" ref="AR167" si="466">AE167+AI167+AM167+AQ167</f>
        <v>0</v>
      </c>
    </row>
    <row r="168" spans="2:44" x14ac:dyDescent="0.25">
      <c r="B168" s="439" t="s">
        <v>304</v>
      </c>
      <c r="C168" s="175" t="s">
        <v>885</v>
      </c>
      <c r="D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76">
        <f t="shared" si="300"/>
        <v>0</v>
      </c>
      <c r="G168" s="176"/>
      <c r="H168" s="176">
        <f t="shared" si="452"/>
        <v>0</v>
      </c>
      <c r="I168" s="176"/>
      <c r="J168" s="176">
        <f t="shared" si="453"/>
        <v>0</v>
      </c>
      <c r="K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76">
        <f t="shared" si="454"/>
        <v>0</v>
      </c>
      <c r="AF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76">
        <f t="shared" si="455"/>
        <v>0</v>
      </c>
      <c r="AJ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76">
        <f t="shared" si="456"/>
        <v>0</v>
      </c>
      <c r="AN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76">
        <f t="shared" si="457"/>
        <v>0</v>
      </c>
      <c r="AR168" s="176">
        <f t="shared" si="458"/>
        <v>0</v>
      </c>
    </row>
    <row r="169" spans="2:44" x14ac:dyDescent="0.25">
      <c r="B169" s="439" t="s">
        <v>305</v>
      </c>
      <c r="C169" s="175" t="s">
        <v>886</v>
      </c>
      <c r="D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76">
        <f t="shared" ref="F169:F177" si="467">D169+E169</f>
        <v>0</v>
      </c>
      <c r="G169" s="176"/>
      <c r="H169" s="176">
        <f t="shared" ref="H169:H177" si="468">F169-G169</f>
        <v>0</v>
      </c>
      <c r="I169" s="176"/>
      <c r="J169" s="176">
        <f t="shared" ref="J169:J177" si="469">F169-I169</f>
        <v>0</v>
      </c>
      <c r="K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76">
        <f t="shared" ref="AE169:AE177" si="470">AB169+AC169+AD169</f>
        <v>0</v>
      </c>
      <c r="AF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76">
        <f t="shared" ref="AI169:AI177" si="471">AF169+AG169+AH169</f>
        <v>0</v>
      </c>
      <c r="AJ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76">
        <f t="shared" ref="AM169:AM177" si="472">AJ169+AK169+AL169</f>
        <v>0</v>
      </c>
      <c r="AN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76">
        <f t="shared" ref="AQ169:AQ177" si="473">AN169+AO169+AP169</f>
        <v>0</v>
      </c>
      <c r="AR169" s="176">
        <f t="shared" ref="AR169:AR177" si="474">AE169+AI169+AM169+AQ169</f>
        <v>0</v>
      </c>
    </row>
    <row r="170" spans="2:44" x14ac:dyDescent="0.25">
      <c r="B170" s="439" t="s">
        <v>306</v>
      </c>
      <c r="C170" s="175" t="s">
        <v>887</v>
      </c>
      <c r="D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250000</v>
      </c>
      <c r="E1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76">
        <f t="shared" si="467"/>
        <v>250000</v>
      </c>
      <c r="G170" s="176"/>
      <c r="H170" s="176">
        <f t="shared" si="468"/>
        <v>250000</v>
      </c>
      <c r="I170" s="176"/>
      <c r="J170" s="176">
        <f t="shared" si="469"/>
        <v>250000</v>
      </c>
      <c r="K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250000</v>
      </c>
      <c r="V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250000</v>
      </c>
      <c r="AD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76">
        <f t="shared" si="470"/>
        <v>250000</v>
      </c>
      <c r="AF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76">
        <f t="shared" si="471"/>
        <v>0</v>
      </c>
      <c r="AJ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76">
        <f t="shared" si="472"/>
        <v>0</v>
      </c>
      <c r="AN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76">
        <f t="shared" si="473"/>
        <v>0</v>
      </c>
      <c r="AR170" s="176">
        <f t="shared" si="474"/>
        <v>250000</v>
      </c>
    </row>
    <row r="171" spans="2:44" x14ac:dyDescent="0.25">
      <c r="B171" s="439" t="s">
        <v>307</v>
      </c>
      <c r="C171" s="175" t="s">
        <v>888</v>
      </c>
      <c r="D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76">
        <f t="shared" si="467"/>
        <v>0</v>
      </c>
      <c r="G171" s="176"/>
      <c r="H171" s="176">
        <f t="shared" si="468"/>
        <v>0</v>
      </c>
      <c r="I171" s="176"/>
      <c r="J171" s="176">
        <f t="shared" si="469"/>
        <v>0</v>
      </c>
      <c r="K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76">
        <f t="shared" si="470"/>
        <v>0</v>
      </c>
      <c r="AF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76">
        <f t="shared" si="471"/>
        <v>0</v>
      </c>
      <c r="AJ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76">
        <f t="shared" si="472"/>
        <v>0</v>
      </c>
      <c r="AN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76">
        <f t="shared" si="473"/>
        <v>0</v>
      </c>
      <c r="AR171" s="176">
        <f t="shared" si="474"/>
        <v>0</v>
      </c>
    </row>
    <row r="172" spans="2:44" x14ac:dyDescent="0.25">
      <c r="B172" s="439" t="s">
        <v>308</v>
      </c>
      <c r="C172" s="175" t="s">
        <v>889</v>
      </c>
      <c r="D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76">
        <f t="shared" si="467"/>
        <v>0</v>
      </c>
      <c r="G172" s="176"/>
      <c r="H172" s="176">
        <f t="shared" si="468"/>
        <v>0</v>
      </c>
      <c r="I172" s="176"/>
      <c r="J172" s="176">
        <f t="shared" si="469"/>
        <v>0</v>
      </c>
      <c r="K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76">
        <f t="shared" si="470"/>
        <v>0</v>
      </c>
      <c r="AF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76">
        <f t="shared" si="471"/>
        <v>0</v>
      </c>
      <c r="AJ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76">
        <f t="shared" si="472"/>
        <v>0</v>
      </c>
      <c r="AN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76">
        <f t="shared" si="473"/>
        <v>0</v>
      </c>
      <c r="AR172" s="176">
        <f t="shared" si="474"/>
        <v>0</v>
      </c>
    </row>
    <row r="173" spans="2:44" x14ac:dyDescent="0.25">
      <c r="B173" s="439" t="s">
        <v>309</v>
      </c>
      <c r="C173" s="175" t="s">
        <v>890</v>
      </c>
      <c r="D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76">
        <f t="shared" si="467"/>
        <v>0</v>
      </c>
      <c r="G173" s="176"/>
      <c r="H173" s="176">
        <f t="shared" si="468"/>
        <v>0</v>
      </c>
      <c r="I173" s="176"/>
      <c r="J173" s="176">
        <f t="shared" si="469"/>
        <v>0</v>
      </c>
      <c r="K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76">
        <f t="shared" si="470"/>
        <v>0</v>
      </c>
      <c r="AF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76">
        <f t="shared" si="471"/>
        <v>0</v>
      </c>
      <c r="AJ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76">
        <f t="shared" si="472"/>
        <v>0</v>
      </c>
      <c r="AN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76">
        <f t="shared" si="473"/>
        <v>0</v>
      </c>
      <c r="AR173" s="176">
        <f t="shared" si="474"/>
        <v>0</v>
      </c>
    </row>
    <row r="174" spans="2:44" x14ac:dyDescent="0.25">
      <c r="B174" s="439" t="s">
        <v>310</v>
      </c>
      <c r="C174" s="175" t="s">
        <v>891</v>
      </c>
      <c r="D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76">
        <f t="shared" si="467"/>
        <v>0</v>
      </c>
      <c r="G174" s="176"/>
      <c r="H174" s="176">
        <f t="shared" si="468"/>
        <v>0</v>
      </c>
      <c r="I174" s="176"/>
      <c r="J174" s="176">
        <f t="shared" si="469"/>
        <v>0</v>
      </c>
      <c r="K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76">
        <f t="shared" si="470"/>
        <v>0</v>
      </c>
      <c r="AF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76">
        <f t="shared" si="471"/>
        <v>0</v>
      </c>
      <c r="AJ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76">
        <f t="shared" si="472"/>
        <v>0</v>
      </c>
      <c r="AN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76">
        <f t="shared" si="473"/>
        <v>0</v>
      </c>
      <c r="AR174" s="176">
        <f t="shared" si="474"/>
        <v>0</v>
      </c>
    </row>
    <row r="175" spans="2:44" x14ac:dyDescent="0.25">
      <c r="B175" s="439" t="s">
        <v>311</v>
      </c>
      <c r="C175" s="175" t="s">
        <v>892</v>
      </c>
      <c r="D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76">
        <f t="shared" si="467"/>
        <v>0</v>
      </c>
      <c r="G175" s="176"/>
      <c r="H175" s="176">
        <f t="shared" si="468"/>
        <v>0</v>
      </c>
      <c r="I175" s="176"/>
      <c r="J175" s="176">
        <f t="shared" si="469"/>
        <v>0</v>
      </c>
      <c r="K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76">
        <f t="shared" si="470"/>
        <v>0</v>
      </c>
      <c r="AF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76">
        <f t="shared" si="471"/>
        <v>0</v>
      </c>
      <c r="AJ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76">
        <f t="shared" si="472"/>
        <v>0</v>
      </c>
      <c r="AN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76">
        <f t="shared" si="473"/>
        <v>0</v>
      </c>
      <c r="AR175" s="176">
        <f t="shared" si="474"/>
        <v>0</v>
      </c>
    </row>
    <row r="176" spans="2:44" x14ac:dyDescent="0.25">
      <c r="B176" s="439" t="s">
        <v>312</v>
      </c>
      <c r="C176" s="175" t="s">
        <v>893</v>
      </c>
      <c r="D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76">
        <f t="shared" si="467"/>
        <v>0</v>
      </c>
      <c r="G176" s="176"/>
      <c r="H176" s="176">
        <f t="shared" si="468"/>
        <v>0</v>
      </c>
      <c r="I176" s="176"/>
      <c r="J176" s="176">
        <f t="shared" si="469"/>
        <v>0</v>
      </c>
      <c r="K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76">
        <f t="shared" si="470"/>
        <v>0</v>
      </c>
      <c r="AF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76">
        <f t="shared" si="471"/>
        <v>0</v>
      </c>
      <c r="AJ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76">
        <f t="shared" si="472"/>
        <v>0</v>
      </c>
      <c r="AN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76">
        <f t="shared" si="473"/>
        <v>0</v>
      </c>
      <c r="AR176" s="176">
        <f t="shared" si="474"/>
        <v>0</v>
      </c>
    </row>
    <row r="177" spans="2:44" x14ac:dyDescent="0.25">
      <c r="B177" s="439" t="s">
        <v>313</v>
      </c>
      <c r="C177" s="175" t="s">
        <v>894</v>
      </c>
      <c r="D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76">
        <f t="shared" si="467"/>
        <v>0</v>
      </c>
      <c r="G177" s="176"/>
      <c r="H177" s="176">
        <f t="shared" si="468"/>
        <v>0</v>
      </c>
      <c r="I177" s="176"/>
      <c r="J177" s="176">
        <f t="shared" si="469"/>
        <v>0</v>
      </c>
      <c r="K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76">
        <f t="shared" si="470"/>
        <v>0</v>
      </c>
      <c r="AF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76">
        <f t="shared" si="471"/>
        <v>0</v>
      </c>
      <c r="AJ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76">
        <f t="shared" si="472"/>
        <v>0</v>
      </c>
      <c r="AN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76">
        <f t="shared" si="473"/>
        <v>0</v>
      </c>
      <c r="AR177" s="176">
        <f t="shared" si="474"/>
        <v>0</v>
      </c>
    </row>
    <row r="178" spans="2:44" x14ac:dyDescent="0.25">
      <c r="B178" s="439" t="s">
        <v>314</v>
      </c>
      <c r="C178" s="175" t="s">
        <v>895</v>
      </c>
      <c r="D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207725</v>
      </c>
      <c r="E1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76">
        <f t="shared" ref="F178:F185" si="475">D178+E178</f>
        <v>207725</v>
      </c>
      <c r="G178" s="176"/>
      <c r="H178" s="176">
        <f t="shared" ref="H178:H185" si="476">F178-G178</f>
        <v>207725</v>
      </c>
      <c r="I178" s="176"/>
      <c r="J178" s="176">
        <f t="shared" ref="J178:J185" si="477">F178-I178</f>
        <v>207725</v>
      </c>
      <c r="K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207725</v>
      </c>
      <c r="V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207725</v>
      </c>
      <c r="AD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76">
        <f t="shared" ref="AE178:AE185" si="478">AB178+AC178+AD178</f>
        <v>207725</v>
      </c>
      <c r="AF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76">
        <f t="shared" ref="AI178:AI185" si="479">AF178+AG178+AH178</f>
        <v>0</v>
      </c>
      <c r="AJ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76">
        <f t="shared" ref="AM178:AM185" si="480">AJ178+AK178+AL178</f>
        <v>0</v>
      </c>
      <c r="AN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76">
        <f t="shared" ref="AQ178:AQ185" si="481">AN178+AO178+AP178</f>
        <v>0</v>
      </c>
      <c r="AR178" s="176">
        <f t="shared" ref="AR178:AR185" si="482">AE178+AI178+AM178+AQ178</f>
        <v>207725</v>
      </c>
    </row>
    <row r="179" spans="2:44" x14ac:dyDescent="0.25">
      <c r="B179" s="439" t="s">
        <v>315</v>
      </c>
      <c r="C179" s="175" t="s">
        <v>895</v>
      </c>
      <c r="D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76">
        <f t="shared" si="475"/>
        <v>0</v>
      </c>
      <c r="G179" s="176"/>
      <c r="H179" s="176">
        <f t="shared" si="476"/>
        <v>0</v>
      </c>
      <c r="I179" s="176"/>
      <c r="J179" s="176">
        <f t="shared" si="477"/>
        <v>0</v>
      </c>
      <c r="K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76">
        <f t="shared" si="478"/>
        <v>0</v>
      </c>
      <c r="AF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76">
        <f t="shared" si="479"/>
        <v>0</v>
      </c>
      <c r="AJ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76">
        <f t="shared" si="480"/>
        <v>0</v>
      </c>
      <c r="AN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76">
        <f t="shared" si="481"/>
        <v>0</v>
      </c>
      <c r="AR179" s="176">
        <f t="shared" si="482"/>
        <v>0</v>
      </c>
    </row>
    <row r="180" spans="2:44" x14ac:dyDescent="0.25">
      <c r="B180" s="439" t="s">
        <v>316</v>
      </c>
      <c r="C180" s="175" t="s">
        <v>896</v>
      </c>
      <c r="D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76">
        <f t="shared" si="475"/>
        <v>0</v>
      </c>
      <c r="G180" s="176"/>
      <c r="H180" s="176">
        <f t="shared" si="476"/>
        <v>0</v>
      </c>
      <c r="I180" s="176"/>
      <c r="J180" s="176">
        <f t="shared" si="477"/>
        <v>0</v>
      </c>
      <c r="K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76">
        <f t="shared" si="478"/>
        <v>0</v>
      </c>
      <c r="AF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76">
        <f t="shared" si="479"/>
        <v>0</v>
      </c>
      <c r="AJ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76">
        <f t="shared" si="480"/>
        <v>0</v>
      </c>
      <c r="AN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76">
        <f t="shared" si="481"/>
        <v>0</v>
      </c>
      <c r="AR180" s="176">
        <f t="shared" si="482"/>
        <v>0</v>
      </c>
    </row>
    <row r="181" spans="2:44" x14ac:dyDescent="0.25">
      <c r="B181" s="439" t="s">
        <v>317</v>
      </c>
      <c r="C181" s="175" t="s">
        <v>897</v>
      </c>
      <c r="D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76">
        <f t="shared" si="475"/>
        <v>0</v>
      </c>
      <c r="G181" s="176"/>
      <c r="H181" s="176">
        <f t="shared" si="476"/>
        <v>0</v>
      </c>
      <c r="I181" s="176"/>
      <c r="J181" s="176">
        <f t="shared" si="477"/>
        <v>0</v>
      </c>
      <c r="K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76">
        <f t="shared" si="478"/>
        <v>0</v>
      </c>
      <c r="AF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76">
        <f t="shared" si="479"/>
        <v>0</v>
      </c>
      <c r="AJ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76">
        <f t="shared" si="480"/>
        <v>0</v>
      </c>
      <c r="AN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76">
        <f t="shared" si="481"/>
        <v>0</v>
      </c>
      <c r="AR181" s="176">
        <f t="shared" si="482"/>
        <v>0</v>
      </c>
    </row>
    <row r="182" spans="2:44" x14ac:dyDescent="0.25">
      <c r="B182" s="439" t="s">
        <v>318</v>
      </c>
      <c r="C182" s="175" t="s">
        <v>898</v>
      </c>
      <c r="D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76">
        <f t="shared" si="475"/>
        <v>0</v>
      </c>
      <c r="G182" s="176"/>
      <c r="H182" s="176">
        <f t="shared" si="476"/>
        <v>0</v>
      </c>
      <c r="I182" s="176"/>
      <c r="J182" s="176">
        <f t="shared" si="477"/>
        <v>0</v>
      </c>
      <c r="K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76">
        <f t="shared" si="478"/>
        <v>0</v>
      </c>
      <c r="AF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76">
        <f t="shared" si="479"/>
        <v>0</v>
      </c>
      <c r="AJ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76">
        <f t="shared" si="480"/>
        <v>0</v>
      </c>
      <c r="AN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76">
        <f t="shared" si="481"/>
        <v>0</v>
      </c>
      <c r="AR182" s="176">
        <f t="shared" si="482"/>
        <v>0</v>
      </c>
    </row>
    <row r="183" spans="2:44" x14ac:dyDescent="0.25">
      <c r="B183" s="439" t="s">
        <v>319</v>
      </c>
      <c r="C183" s="175" t="s">
        <v>898</v>
      </c>
      <c r="D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76">
        <f t="shared" si="475"/>
        <v>0</v>
      </c>
      <c r="G183" s="176"/>
      <c r="H183" s="176">
        <f t="shared" si="476"/>
        <v>0</v>
      </c>
      <c r="I183" s="176"/>
      <c r="J183" s="176">
        <f t="shared" si="477"/>
        <v>0</v>
      </c>
      <c r="K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76">
        <f t="shared" si="478"/>
        <v>0</v>
      </c>
      <c r="AF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76">
        <f t="shared" si="479"/>
        <v>0</v>
      </c>
      <c r="AJ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76">
        <f t="shared" si="480"/>
        <v>0</v>
      </c>
      <c r="AN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76">
        <f t="shared" si="481"/>
        <v>0</v>
      </c>
      <c r="AR183" s="176">
        <f t="shared" si="482"/>
        <v>0</v>
      </c>
    </row>
    <row r="184" spans="2:44" x14ac:dyDescent="0.25">
      <c r="B184" s="439" t="s">
        <v>320</v>
      </c>
      <c r="C184" s="175" t="s">
        <v>899</v>
      </c>
      <c r="D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76">
        <f t="shared" si="475"/>
        <v>0</v>
      </c>
      <c r="G184" s="176"/>
      <c r="H184" s="176">
        <f t="shared" si="476"/>
        <v>0</v>
      </c>
      <c r="I184" s="176"/>
      <c r="J184" s="176">
        <f t="shared" si="477"/>
        <v>0</v>
      </c>
      <c r="K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76">
        <f t="shared" si="478"/>
        <v>0</v>
      </c>
      <c r="AF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76">
        <f t="shared" si="479"/>
        <v>0</v>
      </c>
      <c r="AJ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76">
        <f t="shared" si="480"/>
        <v>0</v>
      </c>
      <c r="AN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76">
        <f t="shared" si="481"/>
        <v>0</v>
      </c>
      <c r="AR184" s="176">
        <f t="shared" si="482"/>
        <v>0</v>
      </c>
    </row>
    <row r="185" spans="2:44" x14ac:dyDescent="0.25">
      <c r="B185" s="439" t="s">
        <v>321</v>
      </c>
      <c r="C185" s="175" t="s">
        <v>900</v>
      </c>
      <c r="D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76">
        <f t="shared" si="475"/>
        <v>0</v>
      </c>
      <c r="G185" s="176"/>
      <c r="H185" s="176">
        <f t="shared" si="476"/>
        <v>0</v>
      </c>
      <c r="I185" s="176"/>
      <c r="J185" s="176">
        <f t="shared" si="477"/>
        <v>0</v>
      </c>
      <c r="K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76">
        <f t="shared" si="478"/>
        <v>0</v>
      </c>
      <c r="AF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76">
        <f t="shared" si="479"/>
        <v>0</v>
      </c>
      <c r="AJ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76">
        <f t="shared" si="480"/>
        <v>0</v>
      </c>
      <c r="AN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76">
        <f t="shared" si="481"/>
        <v>0</v>
      </c>
      <c r="AR185" s="176">
        <f t="shared" si="482"/>
        <v>0</v>
      </c>
    </row>
    <row r="186" spans="2:44" x14ac:dyDescent="0.25">
      <c r="B186" s="439" t="s">
        <v>322</v>
      </c>
      <c r="C186" s="175" t="s">
        <v>901</v>
      </c>
      <c r="D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1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76">
        <f t="shared" ref="F186:F189" si="483">D186+E186</f>
        <v>30000</v>
      </c>
      <c r="G186" s="176"/>
      <c r="H186" s="176">
        <f t="shared" ref="H186:H189" si="484">F186-G186</f>
        <v>30000</v>
      </c>
      <c r="I186" s="176"/>
      <c r="J186" s="176">
        <f t="shared" ref="J186:J189" si="485">F186-I186</f>
        <v>30000</v>
      </c>
      <c r="K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76">
        <f t="shared" ref="AE186:AE189" si="486">AB186+AC186+AD186</f>
        <v>30000</v>
      </c>
      <c r="AF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76">
        <f t="shared" ref="AI186:AI189" si="487">AF186+AG186+AH186</f>
        <v>0</v>
      </c>
      <c r="AJ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76">
        <f t="shared" ref="AM186:AM189" si="488">AJ186+AK186+AL186</f>
        <v>0</v>
      </c>
      <c r="AN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76">
        <f t="shared" ref="AQ186:AQ189" si="489">AN186+AO186+AP186</f>
        <v>0</v>
      </c>
      <c r="AR186" s="176">
        <f t="shared" ref="AR186:AR189" si="490">AE186+AI186+AM186+AQ186</f>
        <v>30000</v>
      </c>
    </row>
    <row r="187" spans="2:44" x14ac:dyDescent="0.25">
      <c r="B187" s="439" t="s">
        <v>323</v>
      </c>
      <c r="C187" s="175" t="s">
        <v>902</v>
      </c>
      <c r="D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76">
        <f t="shared" si="483"/>
        <v>0</v>
      </c>
      <c r="G187" s="176"/>
      <c r="H187" s="176">
        <f t="shared" si="484"/>
        <v>0</v>
      </c>
      <c r="I187" s="176"/>
      <c r="J187" s="176">
        <f t="shared" si="485"/>
        <v>0</v>
      </c>
      <c r="K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76">
        <f t="shared" si="486"/>
        <v>0</v>
      </c>
      <c r="AF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76">
        <f t="shared" si="487"/>
        <v>0</v>
      </c>
      <c r="AJ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76">
        <f t="shared" si="488"/>
        <v>0</v>
      </c>
      <c r="AN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76">
        <f t="shared" si="489"/>
        <v>0</v>
      </c>
      <c r="AR187" s="176">
        <f t="shared" si="490"/>
        <v>0</v>
      </c>
    </row>
    <row r="188" spans="2:44" x14ac:dyDescent="0.25">
      <c r="B188" s="439" t="s">
        <v>324</v>
      </c>
      <c r="C188" s="175" t="s">
        <v>903</v>
      </c>
      <c r="D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76">
        <f t="shared" si="483"/>
        <v>0</v>
      </c>
      <c r="G188" s="176"/>
      <c r="H188" s="176">
        <f t="shared" si="484"/>
        <v>0</v>
      </c>
      <c r="I188" s="176"/>
      <c r="J188" s="176">
        <f t="shared" si="485"/>
        <v>0</v>
      </c>
      <c r="K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76">
        <f t="shared" si="486"/>
        <v>0</v>
      </c>
      <c r="AF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76">
        <f t="shared" si="487"/>
        <v>0</v>
      </c>
      <c r="AJ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76">
        <f t="shared" si="488"/>
        <v>0</v>
      </c>
      <c r="AN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76">
        <f t="shared" si="489"/>
        <v>0</v>
      </c>
      <c r="AR188" s="176">
        <f t="shared" si="490"/>
        <v>0</v>
      </c>
    </row>
    <row r="189" spans="2:44" x14ac:dyDescent="0.25">
      <c r="B189" s="439" t="s">
        <v>325</v>
      </c>
      <c r="C189" s="175" t="s">
        <v>904</v>
      </c>
      <c r="D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76">
        <f t="shared" si="483"/>
        <v>0</v>
      </c>
      <c r="G189" s="176"/>
      <c r="H189" s="176">
        <f t="shared" si="484"/>
        <v>0</v>
      </c>
      <c r="I189" s="176"/>
      <c r="J189" s="176">
        <f t="shared" si="485"/>
        <v>0</v>
      </c>
      <c r="K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76">
        <f t="shared" si="486"/>
        <v>0</v>
      </c>
      <c r="AF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76">
        <f t="shared" si="487"/>
        <v>0</v>
      </c>
      <c r="AJ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76">
        <f t="shared" si="488"/>
        <v>0</v>
      </c>
      <c r="AN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76">
        <f t="shared" si="489"/>
        <v>0</v>
      </c>
      <c r="AR189" s="176">
        <f t="shared" si="490"/>
        <v>0</v>
      </c>
    </row>
    <row r="190" spans="2:44" x14ac:dyDescent="0.25">
      <c r="B190" s="442" t="s">
        <v>326</v>
      </c>
      <c r="C190" s="181" t="s">
        <v>905</v>
      </c>
      <c r="D190" s="182">
        <f>D191+D199</f>
        <v>1342750</v>
      </c>
      <c r="E190" s="182">
        <f>E191+E199</f>
        <v>0</v>
      </c>
      <c r="F190" s="182">
        <f t="shared" si="300"/>
        <v>1342750</v>
      </c>
      <c r="G190" s="182">
        <f>G191+G199</f>
        <v>0</v>
      </c>
      <c r="H190" s="182">
        <f t="shared" si="4"/>
        <v>1342750</v>
      </c>
      <c r="I190" s="182">
        <f>I191+I199</f>
        <v>0</v>
      </c>
      <c r="J190" s="182">
        <f t="shared" si="5"/>
        <v>1342750</v>
      </c>
      <c r="K190" s="182">
        <f>K191+K199</f>
        <v>0</v>
      </c>
      <c r="L190" s="182">
        <f t="shared" ref="L190:AA190" si="491">L191+L199</f>
        <v>0</v>
      </c>
      <c r="M190" s="182">
        <f t="shared" si="491"/>
        <v>0</v>
      </c>
      <c r="N190" s="182">
        <f t="shared" si="491"/>
        <v>0</v>
      </c>
      <c r="O190" s="182">
        <f t="shared" si="491"/>
        <v>0</v>
      </c>
      <c r="P190" s="182">
        <f t="shared" si="491"/>
        <v>0</v>
      </c>
      <c r="Q190" s="182">
        <f t="shared" si="491"/>
        <v>0</v>
      </c>
      <c r="R190" s="182">
        <f t="shared" si="491"/>
        <v>0</v>
      </c>
      <c r="S190" s="182">
        <f t="shared" si="491"/>
        <v>0</v>
      </c>
      <c r="T190" s="182">
        <f t="shared" si="491"/>
        <v>0</v>
      </c>
      <c r="U190" s="182">
        <f t="shared" si="491"/>
        <v>1342750</v>
      </c>
      <c r="V190" s="182">
        <f t="shared" si="491"/>
        <v>0</v>
      </c>
      <c r="W190" s="182">
        <f t="shared" si="491"/>
        <v>0</v>
      </c>
      <c r="X190" s="182">
        <f t="shared" si="491"/>
        <v>0</v>
      </c>
      <c r="Y190" s="182">
        <f t="shared" ref="Y190:Z190" si="492">Y191+Y199</f>
        <v>0</v>
      </c>
      <c r="Z190" s="182">
        <f t="shared" si="492"/>
        <v>0</v>
      </c>
      <c r="AA190" s="182">
        <f t="shared" si="491"/>
        <v>0</v>
      </c>
      <c r="AB190" s="182">
        <f t="shared" ref="AB190" si="493">AB191+AB199</f>
        <v>577500</v>
      </c>
      <c r="AC190" s="182">
        <f t="shared" ref="AC190" si="494">AC191+AC199</f>
        <v>765250</v>
      </c>
      <c r="AD190" s="182">
        <f t="shared" ref="AD190" si="495">AD191+AD199</f>
        <v>0</v>
      </c>
      <c r="AE190" s="182">
        <f t="shared" si="9"/>
        <v>1342750</v>
      </c>
      <c r="AF190" s="182">
        <f t="shared" ref="AF190" si="496">AF191+AF199</f>
        <v>0</v>
      </c>
      <c r="AG190" s="182">
        <f t="shared" ref="AG190" si="497">AG191+AG199</f>
        <v>0</v>
      </c>
      <c r="AH190" s="182">
        <f t="shared" ref="AH190" si="498">AH191+AH199</f>
        <v>0</v>
      </c>
      <c r="AI190" s="182">
        <f t="shared" si="10"/>
        <v>0</v>
      </c>
      <c r="AJ190" s="182">
        <f t="shared" ref="AJ190" si="499">AJ191+AJ199</f>
        <v>0</v>
      </c>
      <c r="AK190" s="182">
        <f t="shared" ref="AK190" si="500">AK191+AK199</f>
        <v>0</v>
      </c>
      <c r="AL190" s="182">
        <f t="shared" ref="AL190" si="501">AL191+AL199</f>
        <v>0</v>
      </c>
      <c r="AM190" s="182">
        <f t="shared" si="11"/>
        <v>0</v>
      </c>
      <c r="AN190" s="182">
        <f t="shared" ref="AN190" si="502">AN191+AN199</f>
        <v>0</v>
      </c>
      <c r="AO190" s="182">
        <f t="shared" ref="AO190" si="503">AO191+AO199</f>
        <v>0</v>
      </c>
      <c r="AP190" s="182">
        <f t="shared" ref="AP190" si="504">AP191+AP199</f>
        <v>0</v>
      </c>
      <c r="AQ190" s="182">
        <f t="shared" si="12"/>
        <v>0</v>
      </c>
      <c r="AR190" s="182">
        <f t="shared" si="13"/>
        <v>1342750</v>
      </c>
    </row>
    <row r="191" spans="2:44" x14ac:dyDescent="0.25">
      <c r="B191" s="442" t="s">
        <v>327</v>
      </c>
      <c r="C191" s="181" t="s">
        <v>906</v>
      </c>
      <c r="D191" s="182">
        <f>SUM(D192:D198)</f>
        <v>46500</v>
      </c>
      <c r="E191" s="182">
        <f>SUM(E192:E198)</f>
        <v>0</v>
      </c>
      <c r="F191" s="182">
        <f>D191+E191</f>
        <v>46500</v>
      </c>
      <c r="G191" s="182">
        <f>SUM(G192:G198)</f>
        <v>0</v>
      </c>
      <c r="H191" s="182">
        <f>F191-G191</f>
        <v>46500</v>
      </c>
      <c r="I191" s="182">
        <f>SUM(I192:I198)</f>
        <v>0</v>
      </c>
      <c r="J191" s="182">
        <f>F191-I191</f>
        <v>46500</v>
      </c>
      <c r="K191" s="182">
        <f t="shared" ref="K191:AD191" si="505">SUM(K192:K198)</f>
        <v>0</v>
      </c>
      <c r="L191" s="182">
        <f t="shared" si="505"/>
        <v>0</v>
      </c>
      <c r="M191" s="182">
        <f t="shared" si="505"/>
        <v>0</v>
      </c>
      <c r="N191" s="182">
        <f t="shared" si="505"/>
        <v>0</v>
      </c>
      <c r="O191" s="182">
        <f t="shared" si="505"/>
        <v>0</v>
      </c>
      <c r="P191" s="182">
        <f t="shared" ref="P191:Q191" si="506">SUM(P192:P198)</f>
        <v>0</v>
      </c>
      <c r="Q191" s="182">
        <f t="shared" si="506"/>
        <v>0</v>
      </c>
      <c r="R191" s="182">
        <f t="shared" si="505"/>
        <v>0</v>
      </c>
      <c r="S191" s="182">
        <f t="shared" si="505"/>
        <v>0</v>
      </c>
      <c r="T191" s="182">
        <f t="shared" ref="T191" si="507">SUM(T192:T198)</f>
        <v>0</v>
      </c>
      <c r="U191" s="182">
        <f t="shared" si="505"/>
        <v>46500</v>
      </c>
      <c r="V191" s="182">
        <f t="shared" si="505"/>
        <v>0</v>
      </c>
      <c r="W191" s="182">
        <f t="shared" ref="W191" si="508">SUM(W192:W198)</f>
        <v>0</v>
      </c>
      <c r="X191" s="182">
        <f t="shared" si="505"/>
        <v>0</v>
      </c>
      <c r="Y191" s="182">
        <f t="shared" ref="Y191:Z191" si="509">SUM(Y192:Y198)</f>
        <v>0</v>
      </c>
      <c r="Z191" s="182">
        <f t="shared" si="509"/>
        <v>0</v>
      </c>
      <c r="AA191" s="182">
        <f t="shared" si="505"/>
        <v>0</v>
      </c>
      <c r="AB191" s="182">
        <f t="shared" si="505"/>
        <v>0</v>
      </c>
      <c r="AC191" s="182">
        <f t="shared" si="505"/>
        <v>46500</v>
      </c>
      <c r="AD191" s="182">
        <f t="shared" si="505"/>
        <v>0</v>
      </c>
      <c r="AE191" s="182">
        <f>AB191+AC191+AD191</f>
        <v>46500</v>
      </c>
      <c r="AF191" s="182">
        <f>SUM(AF192:AF198)</f>
        <v>0</v>
      </c>
      <c r="AG191" s="182">
        <f>SUM(AG192:AG198)</f>
        <v>0</v>
      </c>
      <c r="AH191" s="182">
        <f>SUM(AH192:AH198)</f>
        <v>0</v>
      </c>
      <c r="AI191" s="182">
        <f>AF191+AG191+AH191</f>
        <v>0</v>
      </c>
      <c r="AJ191" s="182">
        <f>SUM(AJ192:AJ198)</f>
        <v>0</v>
      </c>
      <c r="AK191" s="182">
        <f>SUM(AK192:AK198)</f>
        <v>0</v>
      </c>
      <c r="AL191" s="182">
        <f>SUM(AL192:AL198)</f>
        <v>0</v>
      </c>
      <c r="AM191" s="182">
        <f>AJ191+AK191+AL191</f>
        <v>0</v>
      </c>
      <c r="AN191" s="182">
        <f>SUM(AN192:AN198)</f>
        <v>0</v>
      </c>
      <c r="AO191" s="182">
        <f>SUM(AO192:AO198)</f>
        <v>0</v>
      </c>
      <c r="AP191" s="182">
        <f>SUM(AP192:AP198)</f>
        <v>0</v>
      </c>
      <c r="AQ191" s="182">
        <f>AN191+AO191+AP191</f>
        <v>0</v>
      </c>
      <c r="AR191" s="182">
        <f>AE191+AI191+AM191+AQ191</f>
        <v>46500</v>
      </c>
    </row>
    <row r="192" spans="2:44" x14ac:dyDescent="0.25">
      <c r="B192" s="439" t="s">
        <v>328</v>
      </c>
      <c r="C192" s="175" t="s">
        <v>907</v>
      </c>
      <c r="D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42000</v>
      </c>
      <c r="E1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76">
        <f t="shared" ref="F192:F194" si="510">D192+E192</f>
        <v>42000</v>
      </c>
      <c r="G192" s="176"/>
      <c r="H192" s="176">
        <f>F192-G192</f>
        <v>42000</v>
      </c>
      <c r="I192" s="176"/>
      <c r="J192" s="176">
        <f>F192-I192</f>
        <v>42000</v>
      </c>
      <c r="K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42000</v>
      </c>
      <c r="V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42000</v>
      </c>
      <c r="AD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76">
        <f>AB192+AC192+AD192</f>
        <v>42000</v>
      </c>
      <c r="AF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76">
        <f>AF192+AG192+AH192</f>
        <v>0</v>
      </c>
      <c r="AJ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76">
        <f>AJ192+AK192+AL192</f>
        <v>0</v>
      </c>
      <c r="AN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76">
        <f>AN192+AO192+AP192</f>
        <v>0</v>
      </c>
      <c r="AR192" s="176">
        <f>AE192+AI192+AM192+AQ192</f>
        <v>42000</v>
      </c>
    </row>
    <row r="193" spans="2:44" x14ac:dyDescent="0.25">
      <c r="B193" s="439" t="s">
        <v>329</v>
      </c>
      <c r="C193" s="175" t="s">
        <v>908</v>
      </c>
      <c r="D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76">
        <f t="shared" ref="F193" si="511">D193+E193</f>
        <v>0</v>
      </c>
      <c r="G193" s="176"/>
      <c r="H193" s="176">
        <f t="shared" ref="H193" si="512">F193-G193</f>
        <v>0</v>
      </c>
      <c r="I193" s="176"/>
      <c r="J193" s="176">
        <f t="shared" ref="J193" si="513">F193-I193</f>
        <v>0</v>
      </c>
      <c r="K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76">
        <f t="shared" ref="AE193" si="514">AB193+AC193+AD193</f>
        <v>0</v>
      </c>
      <c r="AF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76">
        <f t="shared" ref="AI193" si="515">AF193+AG193+AH193</f>
        <v>0</v>
      </c>
      <c r="AJ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76">
        <f t="shared" ref="AM193" si="516">AJ193+AK193+AL193</f>
        <v>0</v>
      </c>
      <c r="AN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76">
        <f t="shared" ref="AQ193" si="517">AN193+AO193+AP193</f>
        <v>0</v>
      </c>
      <c r="AR193" s="176">
        <f t="shared" ref="AR193" si="518">AE193+AI193+AM193+AQ193</f>
        <v>0</v>
      </c>
    </row>
    <row r="194" spans="2:44" x14ac:dyDescent="0.25">
      <c r="B194" s="439" t="s">
        <v>330</v>
      </c>
      <c r="C194" s="175" t="s">
        <v>909</v>
      </c>
      <c r="D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76">
        <f t="shared" si="510"/>
        <v>0</v>
      </c>
      <c r="G194" s="176"/>
      <c r="H194" s="176">
        <f>F194-G194</f>
        <v>0</v>
      </c>
      <c r="I194" s="176"/>
      <c r="J194" s="176">
        <f>F194-I194</f>
        <v>0</v>
      </c>
      <c r="K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76">
        <f>AB194+AC194+AD194</f>
        <v>0</v>
      </c>
      <c r="AF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76">
        <f>AF194+AG194+AH194</f>
        <v>0</v>
      </c>
      <c r="AJ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76">
        <f>AJ194+AK194+AL194</f>
        <v>0</v>
      </c>
      <c r="AN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76">
        <f>AN194+AO194+AP194</f>
        <v>0</v>
      </c>
      <c r="AR194" s="176">
        <f>AE194+AI194+AM194+AQ194</f>
        <v>0</v>
      </c>
    </row>
    <row r="195" spans="2:44" x14ac:dyDescent="0.25">
      <c r="B195" s="439" t="s">
        <v>331</v>
      </c>
      <c r="C195" s="175" t="s">
        <v>910</v>
      </c>
      <c r="D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76">
        <f>D195+E195</f>
        <v>0</v>
      </c>
      <c r="G195" s="176"/>
      <c r="H195" s="176">
        <f t="shared" ref="H195:H196" si="519">F195-G195</f>
        <v>0</v>
      </c>
      <c r="I195" s="176"/>
      <c r="J195" s="176">
        <f t="shared" ref="J195:J196" si="520">F195-I195</f>
        <v>0</v>
      </c>
      <c r="K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76">
        <f t="shared" ref="AE195:AE196" si="521">AB195+AC195+AD195</f>
        <v>0</v>
      </c>
      <c r="AF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76">
        <f t="shared" ref="AI195:AI196" si="522">AF195+AG195+AH195</f>
        <v>0</v>
      </c>
      <c r="AJ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76">
        <f t="shared" ref="AM195:AM196" si="523">AJ195+AK195+AL195</f>
        <v>0</v>
      </c>
      <c r="AN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76">
        <f t="shared" ref="AQ195:AQ196" si="524">AN195+AO195+AP195</f>
        <v>0</v>
      </c>
      <c r="AR195" s="176">
        <f t="shared" ref="AR195:AR196" si="525">AE195+AI195+AM195+AQ195</f>
        <v>0</v>
      </c>
    </row>
    <row r="196" spans="2:44" x14ac:dyDescent="0.25">
      <c r="B196" s="439" t="s">
        <v>332</v>
      </c>
      <c r="C196" s="175" t="s">
        <v>911</v>
      </c>
      <c r="D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E1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76">
        <f t="shared" ref="F196" si="526">D196+E196</f>
        <v>4500</v>
      </c>
      <c r="G196" s="176"/>
      <c r="H196" s="176">
        <f t="shared" si="519"/>
        <v>4500</v>
      </c>
      <c r="I196" s="176"/>
      <c r="J196" s="176">
        <f t="shared" si="520"/>
        <v>4500</v>
      </c>
      <c r="K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4500</v>
      </c>
      <c r="V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4500</v>
      </c>
      <c r="AD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76">
        <f t="shared" si="521"/>
        <v>4500</v>
      </c>
      <c r="AF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76">
        <f t="shared" si="522"/>
        <v>0</v>
      </c>
      <c r="AJ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76">
        <f t="shared" si="523"/>
        <v>0</v>
      </c>
      <c r="AN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76">
        <f t="shared" si="524"/>
        <v>0</v>
      </c>
      <c r="AR196" s="176">
        <f t="shared" si="525"/>
        <v>4500</v>
      </c>
    </row>
    <row r="197" spans="2:44" x14ac:dyDescent="0.25">
      <c r="B197" s="439" t="s">
        <v>333</v>
      </c>
      <c r="C197" s="175" t="s">
        <v>912</v>
      </c>
      <c r="D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76">
        <f t="shared" ref="F197" si="527">D197+E197</f>
        <v>0</v>
      </c>
      <c r="G197" s="176"/>
      <c r="H197" s="176">
        <f>F197-G197</f>
        <v>0</v>
      </c>
      <c r="I197" s="176"/>
      <c r="J197" s="176">
        <f>F197-I197</f>
        <v>0</v>
      </c>
      <c r="K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76">
        <f>AB197+AC197+AD197</f>
        <v>0</v>
      </c>
      <c r="AF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76">
        <f>AF197+AG197+AH197</f>
        <v>0</v>
      </c>
      <c r="AJ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76">
        <f>AJ197+AK197+AL197</f>
        <v>0</v>
      </c>
      <c r="AN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76">
        <f>AN197+AO197+AP197</f>
        <v>0</v>
      </c>
      <c r="AR197" s="176">
        <f>AE197+AI197+AM197+AQ197</f>
        <v>0</v>
      </c>
    </row>
    <row r="198" spans="2:44" x14ac:dyDescent="0.25">
      <c r="B198" s="439" t="s">
        <v>334</v>
      </c>
      <c r="C198" s="175" t="s">
        <v>913</v>
      </c>
      <c r="D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76">
        <f>D198+E198</f>
        <v>0</v>
      </c>
      <c r="G198" s="176"/>
      <c r="H198" s="176">
        <f t="shared" ref="H198" si="528">F198-G198</f>
        <v>0</v>
      </c>
      <c r="I198" s="176"/>
      <c r="J198" s="176">
        <f t="shared" ref="J198" si="529">F198-I198</f>
        <v>0</v>
      </c>
      <c r="K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76">
        <f t="shared" ref="AE198" si="530">AB198+AC198+AD198</f>
        <v>0</v>
      </c>
      <c r="AF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76">
        <f t="shared" ref="AI198" si="531">AF198+AG198+AH198</f>
        <v>0</v>
      </c>
      <c r="AJ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76">
        <f t="shared" ref="AM198" si="532">AJ198+AK198+AL198</f>
        <v>0</v>
      </c>
      <c r="AN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76">
        <f t="shared" ref="AQ198" si="533">AN198+AO198+AP198</f>
        <v>0</v>
      </c>
      <c r="AR198" s="176">
        <f t="shared" ref="AR198" si="534">AE198+AI198+AM198+AQ198</f>
        <v>0</v>
      </c>
    </row>
    <row r="199" spans="2:44" x14ac:dyDescent="0.25">
      <c r="B199" s="442" t="s">
        <v>335</v>
      </c>
      <c r="C199" s="181" t="s">
        <v>914</v>
      </c>
      <c r="D199" s="182">
        <f>SUM(D200:D206)</f>
        <v>1296250</v>
      </c>
      <c r="E199" s="182">
        <f>SUM(E200:E206)</f>
        <v>0</v>
      </c>
      <c r="F199" s="182">
        <f>D199+E199</f>
        <v>1296250</v>
      </c>
      <c r="G199" s="182">
        <f t="shared" ref="G199:I199" si="535">SUM(G200:G206)</f>
        <v>0</v>
      </c>
      <c r="H199" s="182">
        <f>F199-G199</f>
        <v>1296250</v>
      </c>
      <c r="I199" s="182">
        <f t="shared" si="535"/>
        <v>0</v>
      </c>
      <c r="J199" s="182">
        <f>F199-I199</f>
        <v>1296250</v>
      </c>
      <c r="K199" s="182">
        <f t="shared" ref="K199:AP199" si="536">SUM(K200:K206)</f>
        <v>0</v>
      </c>
      <c r="L199" s="182">
        <f t="shared" si="536"/>
        <v>0</v>
      </c>
      <c r="M199" s="182">
        <f t="shared" si="536"/>
        <v>0</v>
      </c>
      <c r="N199" s="182">
        <f t="shared" si="536"/>
        <v>0</v>
      </c>
      <c r="O199" s="182">
        <f t="shared" si="536"/>
        <v>0</v>
      </c>
      <c r="P199" s="182">
        <f t="shared" ref="P199:Q199" si="537">SUM(P200:P206)</f>
        <v>0</v>
      </c>
      <c r="Q199" s="182">
        <f t="shared" si="537"/>
        <v>0</v>
      </c>
      <c r="R199" s="182">
        <f t="shared" si="536"/>
        <v>0</v>
      </c>
      <c r="S199" s="182">
        <f t="shared" si="536"/>
        <v>0</v>
      </c>
      <c r="T199" s="182">
        <f t="shared" ref="T199" si="538">SUM(T200:T206)</f>
        <v>0</v>
      </c>
      <c r="U199" s="182">
        <f t="shared" si="536"/>
        <v>1296250</v>
      </c>
      <c r="V199" s="182">
        <f t="shared" si="536"/>
        <v>0</v>
      </c>
      <c r="W199" s="182">
        <f t="shared" ref="W199" si="539">SUM(W200:W206)</f>
        <v>0</v>
      </c>
      <c r="X199" s="182">
        <f t="shared" si="536"/>
        <v>0</v>
      </c>
      <c r="Y199" s="182">
        <f t="shared" ref="Y199:Z199" si="540">SUM(Y200:Y206)</f>
        <v>0</v>
      </c>
      <c r="Z199" s="182">
        <f t="shared" si="540"/>
        <v>0</v>
      </c>
      <c r="AA199" s="182">
        <f t="shared" si="536"/>
        <v>0</v>
      </c>
      <c r="AB199" s="182">
        <f t="shared" si="536"/>
        <v>577500</v>
      </c>
      <c r="AC199" s="182">
        <f t="shared" si="536"/>
        <v>718750</v>
      </c>
      <c r="AD199" s="182">
        <f t="shared" si="536"/>
        <v>0</v>
      </c>
      <c r="AE199" s="182">
        <f>AB199+AC199+AD199</f>
        <v>1296250</v>
      </c>
      <c r="AF199" s="182">
        <f t="shared" si="536"/>
        <v>0</v>
      </c>
      <c r="AG199" s="182">
        <f t="shared" si="536"/>
        <v>0</v>
      </c>
      <c r="AH199" s="182">
        <f t="shared" si="536"/>
        <v>0</v>
      </c>
      <c r="AI199" s="182">
        <f>AF199+AG199+AH199</f>
        <v>0</v>
      </c>
      <c r="AJ199" s="182">
        <f t="shared" si="536"/>
        <v>0</v>
      </c>
      <c r="AK199" s="182">
        <f t="shared" si="536"/>
        <v>0</v>
      </c>
      <c r="AL199" s="182">
        <f t="shared" si="536"/>
        <v>0</v>
      </c>
      <c r="AM199" s="182">
        <f>AJ199+AK199+AL199</f>
        <v>0</v>
      </c>
      <c r="AN199" s="182">
        <f t="shared" si="536"/>
        <v>0</v>
      </c>
      <c r="AO199" s="182">
        <f t="shared" si="536"/>
        <v>0</v>
      </c>
      <c r="AP199" s="182">
        <f t="shared" si="536"/>
        <v>0</v>
      </c>
      <c r="AQ199" s="182">
        <f>AN199+AO199+AP199</f>
        <v>0</v>
      </c>
      <c r="AR199" s="182">
        <f>AE199+AI199+AM199+AQ199</f>
        <v>1296250</v>
      </c>
    </row>
    <row r="200" spans="2:44" x14ac:dyDescent="0.25">
      <c r="B200" s="439" t="s">
        <v>336</v>
      </c>
      <c r="C200" s="175" t="s">
        <v>915</v>
      </c>
      <c r="D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1277500</v>
      </c>
      <c r="E2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76">
        <f>D200+E200</f>
        <v>1277500</v>
      </c>
      <c r="G200" s="176"/>
      <c r="H200" s="176">
        <f t="shared" ref="H200:H206" si="541">F200-G200</f>
        <v>1277500</v>
      </c>
      <c r="I200" s="176"/>
      <c r="J200" s="176">
        <f t="shared" ref="J200:J206" si="542">F200-I200</f>
        <v>1277500</v>
      </c>
      <c r="K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1277500</v>
      </c>
      <c r="V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577500</v>
      </c>
      <c r="AC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700000</v>
      </c>
      <c r="AD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76">
        <f t="shared" ref="AE200:AE206" si="543">AB200+AC200+AD200</f>
        <v>1277500</v>
      </c>
      <c r="AF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76">
        <f t="shared" ref="AI200:AI206" si="544">AF200+AG200+AH200</f>
        <v>0</v>
      </c>
      <c r="AJ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76">
        <f t="shared" ref="AM200:AM206" si="545">AJ200+AK200+AL200</f>
        <v>0</v>
      </c>
      <c r="AN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76">
        <f t="shared" ref="AQ200:AQ206" si="546">AN200+AO200+AP200</f>
        <v>0</v>
      </c>
      <c r="AR200" s="176">
        <f t="shared" ref="AR200:AR206" si="547">AE200+AI200+AM200+AQ200</f>
        <v>1277500</v>
      </c>
    </row>
    <row r="201" spans="2:44" x14ac:dyDescent="0.25">
      <c r="B201" s="439" t="s">
        <v>337</v>
      </c>
      <c r="C201" s="175" t="s">
        <v>916</v>
      </c>
      <c r="D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76">
        <f>D201+E201</f>
        <v>0</v>
      </c>
      <c r="G201" s="176"/>
      <c r="H201" s="176">
        <f t="shared" si="541"/>
        <v>0</v>
      </c>
      <c r="I201" s="176"/>
      <c r="J201" s="176">
        <f t="shared" si="542"/>
        <v>0</v>
      </c>
      <c r="K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76">
        <f t="shared" si="543"/>
        <v>0</v>
      </c>
      <c r="AF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76">
        <f t="shared" si="544"/>
        <v>0</v>
      </c>
      <c r="AJ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76">
        <f t="shared" si="545"/>
        <v>0</v>
      </c>
      <c r="AN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76">
        <f t="shared" si="546"/>
        <v>0</v>
      </c>
      <c r="AR201" s="176">
        <f t="shared" si="547"/>
        <v>0</v>
      </c>
    </row>
    <row r="202" spans="2:44" x14ac:dyDescent="0.25">
      <c r="B202" s="439" t="s">
        <v>338</v>
      </c>
      <c r="C202" s="175" t="s">
        <v>916</v>
      </c>
      <c r="D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76">
        <f t="shared" ref="F202:F204" si="548">D202+E202</f>
        <v>0</v>
      </c>
      <c r="G202" s="176"/>
      <c r="H202" s="176">
        <f t="shared" ref="H202:H204" si="549">F202-G202</f>
        <v>0</v>
      </c>
      <c r="I202" s="176"/>
      <c r="J202" s="176">
        <f t="shared" ref="J202:J204" si="550">F202-I202</f>
        <v>0</v>
      </c>
      <c r="K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76">
        <f t="shared" ref="AE202:AE204" si="551">AB202+AC202+AD202</f>
        <v>0</v>
      </c>
      <c r="AF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76">
        <f t="shared" ref="AI202:AI204" si="552">AF202+AG202+AH202</f>
        <v>0</v>
      </c>
      <c r="AJ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76">
        <f t="shared" ref="AM202:AM204" si="553">AJ202+AK202+AL202</f>
        <v>0</v>
      </c>
      <c r="AN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76">
        <f t="shared" ref="AQ202:AQ204" si="554">AN202+AO202+AP202</f>
        <v>0</v>
      </c>
      <c r="AR202" s="176">
        <f t="shared" ref="AR202:AR204" si="555">AE202+AI202+AM202+AQ202</f>
        <v>0</v>
      </c>
    </row>
    <row r="203" spans="2:44" x14ac:dyDescent="0.25">
      <c r="B203" s="439" t="s">
        <v>339</v>
      </c>
      <c r="C203" s="175" t="s">
        <v>917</v>
      </c>
      <c r="D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76">
        <f t="shared" si="548"/>
        <v>0</v>
      </c>
      <c r="G203" s="176"/>
      <c r="H203" s="176">
        <f t="shared" si="549"/>
        <v>0</v>
      </c>
      <c r="I203" s="176"/>
      <c r="J203" s="176">
        <f t="shared" si="550"/>
        <v>0</v>
      </c>
      <c r="K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76">
        <f t="shared" si="551"/>
        <v>0</v>
      </c>
      <c r="AF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76">
        <f t="shared" si="552"/>
        <v>0</v>
      </c>
      <c r="AJ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76">
        <f t="shared" si="553"/>
        <v>0</v>
      </c>
      <c r="AN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76">
        <f t="shared" si="554"/>
        <v>0</v>
      </c>
      <c r="AR203" s="176">
        <f t="shared" si="555"/>
        <v>0</v>
      </c>
    </row>
    <row r="204" spans="2:44" x14ac:dyDescent="0.25">
      <c r="B204" s="439" t="s">
        <v>340</v>
      </c>
      <c r="C204" s="175" t="s">
        <v>918</v>
      </c>
      <c r="D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18750</v>
      </c>
      <c r="E2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76">
        <f t="shared" si="548"/>
        <v>18750</v>
      </c>
      <c r="G204" s="176"/>
      <c r="H204" s="176">
        <f t="shared" si="549"/>
        <v>18750</v>
      </c>
      <c r="I204" s="176"/>
      <c r="J204" s="176">
        <f t="shared" si="550"/>
        <v>18750</v>
      </c>
      <c r="K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18750</v>
      </c>
      <c r="V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18750</v>
      </c>
      <c r="AD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76">
        <f t="shared" si="551"/>
        <v>18750</v>
      </c>
      <c r="AF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76">
        <f t="shared" si="552"/>
        <v>0</v>
      </c>
      <c r="AJ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76">
        <f t="shared" si="553"/>
        <v>0</v>
      </c>
      <c r="AN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76">
        <f t="shared" si="554"/>
        <v>0</v>
      </c>
      <c r="AR204" s="176">
        <f t="shared" si="555"/>
        <v>18750</v>
      </c>
    </row>
    <row r="205" spans="2:44" x14ac:dyDescent="0.25">
      <c r="B205" s="439" t="s">
        <v>341</v>
      </c>
      <c r="C205" s="175" t="s">
        <v>918</v>
      </c>
      <c r="D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76">
        <f t="shared" ref="F205" si="556">D205+E205</f>
        <v>0</v>
      </c>
      <c r="G205" s="176"/>
      <c r="H205" s="176">
        <f t="shared" ref="H205" si="557">F205-G205</f>
        <v>0</v>
      </c>
      <c r="I205" s="176"/>
      <c r="J205" s="176">
        <f t="shared" ref="J205" si="558">F205-I205</f>
        <v>0</v>
      </c>
      <c r="K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76">
        <f t="shared" ref="AE205" si="559">AB205+AC205+AD205</f>
        <v>0</v>
      </c>
      <c r="AF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76">
        <f t="shared" ref="AI205" si="560">AF205+AG205+AH205</f>
        <v>0</v>
      </c>
      <c r="AJ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76">
        <f t="shared" ref="AM205" si="561">AJ205+AK205+AL205</f>
        <v>0</v>
      </c>
      <c r="AN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76">
        <f t="shared" ref="AQ205" si="562">AN205+AO205+AP205</f>
        <v>0</v>
      </c>
      <c r="AR205" s="176">
        <f t="shared" ref="AR205" si="563">AE205+AI205+AM205+AQ205</f>
        <v>0</v>
      </c>
    </row>
    <row r="206" spans="2:44" x14ac:dyDescent="0.25">
      <c r="B206" s="439" t="s">
        <v>342</v>
      </c>
      <c r="C206" s="175" t="s">
        <v>919</v>
      </c>
      <c r="D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76">
        <f>D206+E206</f>
        <v>0</v>
      </c>
      <c r="G206" s="176"/>
      <c r="H206" s="176">
        <f t="shared" si="541"/>
        <v>0</v>
      </c>
      <c r="I206" s="176"/>
      <c r="J206" s="176">
        <f t="shared" si="542"/>
        <v>0</v>
      </c>
      <c r="K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76">
        <f t="shared" si="543"/>
        <v>0</v>
      </c>
      <c r="AF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76">
        <f t="shared" si="544"/>
        <v>0</v>
      </c>
      <c r="AJ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76">
        <f t="shared" si="545"/>
        <v>0</v>
      </c>
      <c r="AN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76">
        <f t="shared" si="546"/>
        <v>0</v>
      </c>
      <c r="AR206" s="176">
        <f t="shared" si="547"/>
        <v>0</v>
      </c>
    </row>
    <row r="207" spans="2:44" x14ac:dyDescent="0.25">
      <c r="B207" s="442" t="s">
        <v>343</v>
      </c>
      <c r="C207" s="181" t="s">
        <v>920</v>
      </c>
      <c r="D207" s="182">
        <f>SUM(D208:D213)</f>
        <v>0</v>
      </c>
      <c r="E207" s="182">
        <f>SUM(E208:E213)</f>
        <v>0</v>
      </c>
      <c r="F207" s="182">
        <f t="shared" si="300"/>
        <v>0</v>
      </c>
      <c r="G207" s="182">
        <f>SUM(G208:G213)</f>
        <v>0</v>
      </c>
      <c r="H207" s="182">
        <f t="shared" si="4"/>
        <v>0</v>
      </c>
      <c r="I207" s="182">
        <f>SUM(I208:I213)</f>
        <v>0</v>
      </c>
      <c r="J207" s="182">
        <f t="shared" si="5"/>
        <v>0</v>
      </c>
      <c r="K207" s="182">
        <f t="shared" ref="K207:AD207" si="564">SUM(K208:K213)</f>
        <v>0</v>
      </c>
      <c r="L207" s="182">
        <f t="shared" si="564"/>
        <v>0</v>
      </c>
      <c r="M207" s="182">
        <f t="shared" si="564"/>
        <v>0</v>
      </c>
      <c r="N207" s="182">
        <f t="shared" si="564"/>
        <v>0</v>
      </c>
      <c r="O207" s="182">
        <f t="shared" si="564"/>
        <v>0</v>
      </c>
      <c r="P207" s="182">
        <f t="shared" ref="P207:Q207" si="565">SUM(P208:P213)</f>
        <v>0</v>
      </c>
      <c r="Q207" s="182">
        <f t="shared" si="565"/>
        <v>0</v>
      </c>
      <c r="R207" s="182">
        <f t="shared" si="564"/>
        <v>0</v>
      </c>
      <c r="S207" s="182">
        <f t="shared" si="564"/>
        <v>0</v>
      </c>
      <c r="T207" s="182">
        <f t="shared" ref="T207" si="566">SUM(T208:T213)</f>
        <v>0</v>
      </c>
      <c r="U207" s="182">
        <f t="shared" si="564"/>
        <v>0</v>
      </c>
      <c r="V207" s="182">
        <f t="shared" si="564"/>
        <v>0</v>
      </c>
      <c r="W207" s="182">
        <f t="shared" ref="W207" si="567">SUM(W208:W213)</f>
        <v>0</v>
      </c>
      <c r="X207" s="182">
        <f t="shared" si="564"/>
        <v>0</v>
      </c>
      <c r="Y207" s="182">
        <f t="shared" ref="Y207:Z207" si="568">SUM(Y208:Y213)</f>
        <v>0</v>
      </c>
      <c r="Z207" s="182">
        <f t="shared" si="568"/>
        <v>0</v>
      </c>
      <c r="AA207" s="182">
        <f t="shared" si="564"/>
        <v>0</v>
      </c>
      <c r="AB207" s="182">
        <f t="shared" si="564"/>
        <v>0</v>
      </c>
      <c r="AC207" s="182">
        <f t="shared" si="564"/>
        <v>0</v>
      </c>
      <c r="AD207" s="182">
        <f t="shared" si="564"/>
        <v>0</v>
      </c>
      <c r="AE207" s="182">
        <f t="shared" si="9"/>
        <v>0</v>
      </c>
      <c r="AF207" s="182">
        <f>SUM(AF208:AF213)</f>
        <v>0</v>
      </c>
      <c r="AG207" s="182">
        <f>SUM(AG208:AG213)</f>
        <v>0</v>
      </c>
      <c r="AH207" s="182">
        <f>SUM(AH208:AH213)</f>
        <v>0</v>
      </c>
      <c r="AI207" s="182">
        <f t="shared" si="10"/>
        <v>0</v>
      </c>
      <c r="AJ207" s="182">
        <f>SUM(AJ208:AJ213)</f>
        <v>0</v>
      </c>
      <c r="AK207" s="182">
        <f>SUM(AK208:AK213)</f>
        <v>0</v>
      </c>
      <c r="AL207" s="182">
        <f>SUM(AL208:AL213)</f>
        <v>0</v>
      </c>
      <c r="AM207" s="182">
        <f t="shared" si="11"/>
        <v>0</v>
      </c>
      <c r="AN207" s="182">
        <f>SUM(AN208:AN213)</f>
        <v>0</v>
      </c>
      <c r="AO207" s="182">
        <f>SUM(AO208:AO213)</f>
        <v>0</v>
      </c>
      <c r="AP207" s="182">
        <f>SUM(AP208:AP213)</f>
        <v>0</v>
      </c>
      <c r="AQ207" s="182">
        <f t="shared" si="12"/>
        <v>0</v>
      </c>
      <c r="AR207" s="182">
        <f t="shared" si="13"/>
        <v>0</v>
      </c>
    </row>
    <row r="208" spans="2:44" x14ac:dyDescent="0.25">
      <c r="B208" s="439" t="s">
        <v>344</v>
      </c>
      <c r="C208" s="175" t="s">
        <v>921</v>
      </c>
      <c r="D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76">
        <f t="shared" si="300"/>
        <v>0</v>
      </c>
      <c r="G208" s="176"/>
      <c r="H208" s="176">
        <f t="shared" ref="H208:H211" si="569">F208-G208</f>
        <v>0</v>
      </c>
      <c r="I208" s="176"/>
      <c r="J208" s="176">
        <f t="shared" ref="J208:J211" si="570">F208-I208</f>
        <v>0</v>
      </c>
      <c r="K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76">
        <f t="shared" ref="AE208:AE211" si="571">AB208+AC208+AD208</f>
        <v>0</v>
      </c>
      <c r="AF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76">
        <f t="shared" ref="AI208:AI211" si="572">AF208+AG208+AH208</f>
        <v>0</v>
      </c>
      <c r="AJ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76">
        <f t="shared" ref="AM208:AM211" si="573">AJ208+AK208+AL208</f>
        <v>0</v>
      </c>
      <c r="AN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76">
        <f t="shared" ref="AQ208:AQ211" si="574">AN208+AO208+AP208</f>
        <v>0</v>
      </c>
      <c r="AR208" s="176">
        <f t="shared" ref="AR208:AR211" si="575">AE208+AI208+AM208+AQ208</f>
        <v>0</v>
      </c>
    </row>
    <row r="209" spans="2:44" x14ac:dyDescent="0.25">
      <c r="B209" s="439" t="s">
        <v>345</v>
      </c>
      <c r="C209" s="175" t="s">
        <v>922</v>
      </c>
      <c r="D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76">
        <f t="shared" ref="F209" si="576">D209+E209</f>
        <v>0</v>
      </c>
      <c r="G209" s="176"/>
      <c r="H209" s="176">
        <f t="shared" si="569"/>
        <v>0</v>
      </c>
      <c r="I209" s="176"/>
      <c r="J209" s="176">
        <f t="shared" si="570"/>
        <v>0</v>
      </c>
      <c r="K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76">
        <f t="shared" si="571"/>
        <v>0</v>
      </c>
      <c r="AF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76">
        <f t="shared" si="572"/>
        <v>0</v>
      </c>
      <c r="AJ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76">
        <f t="shared" si="573"/>
        <v>0</v>
      </c>
      <c r="AN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76">
        <f t="shared" si="574"/>
        <v>0</v>
      </c>
      <c r="AR209" s="176">
        <f t="shared" si="575"/>
        <v>0</v>
      </c>
    </row>
    <row r="210" spans="2:44" x14ac:dyDescent="0.25">
      <c r="B210" s="439" t="s">
        <v>346</v>
      </c>
      <c r="C210" s="175" t="s">
        <v>923</v>
      </c>
      <c r="D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76">
        <f t="shared" si="300"/>
        <v>0</v>
      </c>
      <c r="G210" s="176"/>
      <c r="H210" s="176">
        <f t="shared" ref="H210" si="577">F210-G210</f>
        <v>0</v>
      </c>
      <c r="I210" s="176"/>
      <c r="J210" s="176">
        <f t="shared" ref="J210" si="578">F210-I210</f>
        <v>0</v>
      </c>
      <c r="K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76">
        <f t="shared" ref="AE210" si="579">AB210+AC210+AD210</f>
        <v>0</v>
      </c>
      <c r="AF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76">
        <f t="shared" ref="AI210" si="580">AF210+AG210+AH210</f>
        <v>0</v>
      </c>
      <c r="AJ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76">
        <f t="shared" ref="AM210" si="581">AJ210+AK210+AL210</f>
        <v>0</v>
      </c>
      <c r="AN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76">
        <f t="shared" ref="AQ210" si="582">AN210+AO210+AP210</f>
        <v>0</v>
      </c>
      <c r="AR210" s="176">
        <f t="shared" ref="AR210" si="583">AE210+AI210+AM210+AQ210</f>
        <v>0</v>
      </c>
    </row>
    <row r="211" spans="2:44" x14ac:dyDescent="0.25">
      <c r="B211" s="439" t="s">
        <v>347</v>
      </c>
      <c r="C211" s="175" t="s">
        <v>924</v>
      </c>
      <c r="D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76">
        <f t="shared" ref="F211" si="584">D211+E211</f>
        <v>0</v>
      </c>
      <c r="G211" s="176"/>
      <c r="H211" s="176">
        <f t="shared" si="569"/>
        <v>0</v>
      </c>
      <c r="I211" s="176"/>
      <c r="J211" s="176">
        <f t="shared" si="570"/>
        <v>0</v>
      </c>
      <c r="K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76">
        <f t="shared" si="571"/>
        <v>0</v>
      </c>
      <c r="AF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76">
        <f t="shared" si="572"/>
        <v>0</v>
      </c>
      <c r="AJ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76">
        <f t="shared" si="573"/>
        <v>0</v>
      </c>
      <c r="AN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76">
        <f t="shared" si="574"/>
        <v>0</v>
      </c>
      <c r="AR211" s="176">
        <f t="shared" si="575"/>
        <v>0</v>
      </c>
    </row>
    <row r="212" spans="2:44" x14ac:dyDescent="0.25">
      <c r="B212" s="439" t="s">
        <v>348</v>
      </c>
      <c r="C212" s="175" t="s">
        <v>925</v>
      </c>
      <c r="D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76">
        <f t="shared" ref="F212" si="585">D212+E212</f>
        <v>0</v>
      </c>
      <c r="G212" s="176"/>
      <c r="H212" s="176">
        <f t="shared" si="4"/>
        <v>0</v>
      </c>
      <c r="I212" s="176"/>
      <c r="J212" s="176">
        <f t="shared" si="5"/>
        <v>0</v>
      </c>
      <c r="K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76">
        <f t="shared" si="9"/>
        <v>0</v>
      </c>
      <c r="AF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76">
        <f t="shared" si="10"/>
        <v>0</v>
      </c>
      <c r="AJ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76">
        <f t="shared" si="11"/>
        <v>0</v>
      </c>
      <c r="AN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76">
        <f t="shared" si="12"/>
        <v>0</v>
      </c>
      <c r="AR212" s="176">
        <f t="shared" si="13"/>
        <v>0</v>
      </c>
    </row>
    <row r="213" spans="2:44" x14ac:dyDescent="0.25">
      <c r="B213" s="439" t="s">
        <v>349</v>
      </c>
      <c r="C213" s="175" t="s">
        <v>926</v>
      </c>
      <c r="D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76">
        <f t="shared" si="300"/>
        <v>0</v>
      </c>
      <c r="G213" s="176"/>
      <c r="H213" s="176">
        <f t="shared" ref="H213" si="586">F213-G213</f>
        <v>0</v>
      </c>
      <c r="I213" s="176"/>
      <c r="J213" s="176">
        <f t="shared" ref="J213" si="587">F213-I213</f>
        <v>0</v>
      </c>
      <c r="K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76">
        <f t="shared" ref="AE213" si="588">AB213+AC213+AD213</f>
        <v>0</v>
      </c>
      <c r="AF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76">
        <f t="shared" ref="AI213" si="589">AF213+AG213+AH213</f>
        <v>0</v>
      </c>
      <c r="AJ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76">
        <f t="shared" ref="AM213" si="590">AJ213+AK213+AL213</f>
        <v>0</v>
      </c>
      <c r="AN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76">
        <f t="shared" ref="AQ213" si="591">AN213+AO213+AP213</f>
        <v>0</v>
      </c>
      <c r="AR213" s="176">
        <f t="shared" ref="AR213" si="592">AE213+AI213+AM213+AQ213</f>
        <v>0</v>
      </c>
    </row>
    <row r="214" spans="2:44" x14ac:dyDescent="0.25">
      <c r="B214" s="442" t="s">
        <v>350</v>
      </c>
      <c r="C214" s="181" t="s">
        <v>927</v>
      </c>
      <c r="D214" s="182">
        <f>SUM(D215:D221)</f>
        <v>0</v>
      </c>
      <c r="E214" s="182">
        <f>SUM(E215:E221)</f>
        <v>0</v>
      </c>
      <c r="F214" s="182">
        <f t="shared" si="300"/>
        <v>0</v>
      </c>
      <c r="G214" s="182">
        <f>SUM(G215:G221)</f>
        <v>0</v>
      </c>
      <c r="H214" s="182">
        <f t="shared" si="4"/>
        <v>0</v>
      </c>
      <c r="I214" s="182">
        <f>SUM(I215:I221)</f>
        <v>0</v>
      </c>
      <c r="J214" s="182">
        <f t="shared" si="5"/>
        <v>0</v>
      </c>
      <c r="K214" s="182">
        <f t="shared" ref="K214:AD214" si="593">SUM(K215:K221)</f>
        <v>0</v>
      </c>
      <c r="L214" s="182">
        <f t="shared" si="593"/>
        <v>0</v>
      </c>
      <c r="M214" s="182">
        <f t="shared" si="593"/>
        <v>0</v>
      </c>
      <c r="N214" s="182">
        <f t="shared" si="593"/>
        <v>0</v>
      </c>
      <c r="O214" s="182">
        <f t="shared" si="593"/>
        <v>0</v>
      </c>
      <c r="P214" s="182">
        <f t="shared" ref="P214:Q214" si="594">SUM(P215:P221)</f>
        <v>0</v>
      </c>
      <c r="Q214" s="182">
        <f t="shared" si="594"/>
        <v>0</v>
      </c>
      <c r="R214" s="182">
        <f t="shared" si="593"/>
        <v>0</v>
      </c>
      <c r="S214" s="182">
        <f t="shared" si="593"/>
        <v>0</v>
      </c>
      <c r="T214" s="182">
        <f t="shared" ref="T214" si="595">SUM(T215:T221)</f>
        <v>0</v>
      </c>
      <c r="U214" s="182">
        <f t="shared" si="593"/>
        <v>0</v>
      </c>
      <c r="V214" s="182">
        <f t="shared" si="593"/>
        <v>0</v>
      </c>
      <c r="W214" s="182">
        <f t="shared" ref="W214" si="596">SUM(W215:W221)</f>
        <v>0</v>
      </c>
      <c r="X214" s="182">
        <f t="shared" si="593"/>
        <v>0</v>
      </c>
      <c r="Y214" s="182">
        <f t="shared" ref="Y214:Z214" si="597">SUM(Y215:Y221)</f>
        <v>0</v>
      </c>
      <c r="Z214" s="182">
        <f t="shared" si="597"/>
        <v>0</v>
      </c>
      <c r="AA214" s="182">
        <f t="shared" si="593"/>
        <v>0</v>
      </c>
      <c r="AB214" s="182">
        <f t="shared" si="593"/>
        <v>0</v>
      </c>
      <c r="AC214" s="182">
        <f t="shared" si="593"/>
        <v>0</v>
      </c>
      <c r="AD214" s="182">
        <f t="shared" si="593"/>
        <v>0</v>
      </c>
      <c r="AE214" s="182">
        <f t="shared" si="9"/>
        <v>0</v>
      </c>
      <c r="AF214" s="182">
        <f>SUM(AF215:AF221)</f>
        <v>0</v>
      </c>
      <c r="AG214" s="182">
        <f>SUM(AG215:AG221)</f>
        <v>0</v>
      </c>
      <c r="AH214" s="182">
        <f>SUM(AH215:AH221)</f>
        <v>0</v>
      </c>
      <c r="AI214" s="182">
        <f t="shared" si="10"/>
        <v>0</v>
      </c>
      <c r="AJ214" s="182">
        <f>SUM(AJ215:AJ221)</f>
        <v>0</v>
      </c>
      <c r="AK214" s="182">
        <f>SUM(AK215:AK221)</f>
        <v>0</v>
      </c>
      <c r="AL214" s="182">
        <f>SUM(AL215:AL221)</f>
        <v>0</v>
      </c>
      <c r="AM214" s="182">
        <f t="shared" si="11"/>
        <v>0</v>
      </c>
      <c r="AN214" s="182">
        <f>SUM(AN215:AN221)</f>
        <v>0</v>
      </c>
      <c r="AO214" s="182">
        <f>SUM(AO215:AO221)</f>
        <v>0</v>
      </c>
      <c r="AP214" s="182">
        <f>SUM(AP215:AP221)</f>
        <v>0</v>
      </c>
      <c r="AQ214" s="182">
        <f t="shared" si="12"/>
        <v>0</v>
      </c>
      <c r="AR214" s="182">
        <f t="shared" si="13"/>
        <v>0</v>
      </c>
    </row>
    <row r="215" spans="2:44" x14ac:dyDescent="0.25">
      <c r="B215" s="439" t="s">
        <v>351</v>
      </c>
      <c r="C215" s="175" t="s">
        <v>928</v>
      </c>
      <c r="D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76">
        <f t="shared" ref="F215:F217" si="598">D215+E215</f>
        <v>0</v>
      </c>
      <c r="G215" s="176"/>
      <c r="H215" s="176">
        <f t="shared" si="4"/>
        <v>0</v>
      </c>
      <c r="I215" s="176"/>
      <c r="J215" s="176">
        <f t="shared" si="5"/>
        <v>0</v>
      </c>
      <c r="K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76">
        <f t="shared" si="9"/>
        <v>0</v>
      </c>
      <c r="AF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76">
        <f t="shared" si="10"/>
        <v>0</v>
      </c>
      <c r="AJ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76">
        <f t="shared" si="11"/>
        <v>0</v>
      </c>
      <c r="AN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76">
        <f t="shared" si="12"/>
        <v>0</v>
      </c>
      <c r="AR215" s="176">
        <f t="shared" si="13"/>
        <v>0</v>
      </c>
    </row>
    <row r="216" spans="2:44" x14ac:dyDescent="0.25">
      <c r="B216" s="439" t="s">
        <v>352</v>
      </c>
      <c r="C216" s="175" t="s">
        <v>929</v>
      </c>
      <c r="D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76">
        <f t="shared" si="598"/>
        <v>0</v>
      </c>
      <c r="G216" s="176"/>
      <c r="H216" s="176">
        <f t="shared" si="4"/>
        <v>0</v>
      </c>
      <c r="I216" s="176"/>
      <c r="J216" s="176">
        <f t="shared" si="5"/>
        <v>0</v>
      </c>
      <c r="K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76">
        <f t="shared" si="9"/>
        <v>0</v>
      </c>
      <c r="AF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76">
        <f t="shared" si="10"/>
        <v>0</v>
      </c>
      <c r="AJ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76">
        <f t="shared" si="11"/>
        <v>0</v>
      </c>
      <c r="AN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76">
        <f t="shared" si="12"/>
        <v>0</v>
      </c>
      <c r="AR216" s="176">
        <f t="shared" si="13"/>
        <v>0</v>
      </c>
    </row>
    <row r="217" spans="2:44" x14ac:dyDescent="0.25">
      <c r="B217" s="439" t="s">
        <v>353</v>
      </c>
      <c r="C217" s="175" t="s">
        <v>930</v>
      </c>
      <c r="D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76">
        <f t="shared" si="598"/>
        <v>0</v>
      </c>
      <c r="G217" s="176"/>
      <c r="H217" s="176">
        <f t="shared" ref="H217" si="599">F217-G217</f>
        <v>0</v>
      </c>
      <c r="I217" s="176"/>
      <c r="J217" s="176">
        <f t="shared" ref="J217" si="600">F217-I217</f>
        <v>0</v>
      </c>
      <c r="K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76">
        <f t="shared" ref="AE217" si="601">AB217+AC217+AD217</f>
        <v>0</v>
      </c>
      <c r="AF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76">
        <f t="shared" ref="AI217" si="602">AF217+AG217+AH217</f>
        <v>0</v>
      </c>
      <c r="AJ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76">
        <f t="shared" ref="AM217" si="603">AJ217+AK217+AL217</f>
        <v>0</v>
      </c>
      <c r="AN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76">
        <f t="shared" ref="AQ217" si="604">AN217+AO217+AP217</f>
        <v>0</v>
      </c>
      <c r="AR217" s="176">
        <f t="shared" ref="AR217" si="605">AE217+AI217+AM217+AQ217</f>
        <v>0</v>
      </c>
    </row>
    <row r="218" spans="2:44" x14ac:dyDescent="0.25">
      <c r="B218" s="439" t="s">
        <v>354</v>
      </c>
      <c r="C218" s="175" t="s">
        <v>931</v>
      </c>
      <c r="D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76">
        <f t="shared" si="300"/>
        <v>0</v>
      </c>
      <c r="G218" s="176"/>
      <c r="H218" s="176">
        <f t="shared" ref="H218:H219" si="606">F218-G218</f>
        <v>0</v>
      </c>
      <c r="I218" s="176"/>
      <c r="J218" s="176">
        <f t="shared" ref="J218:J219" si="607">F218-I218</f>
        <v>0</v>
      </c>
      <c r="K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76">
        <f t="shared" ref="AE218:AE219" si="608">AB218+AC218+AD218</f>
        <v>0</v>
      </c>
      <c r="AF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76">
        <f t="shared" ref="AI218:AI219" si="609">AF218+AG218+AH218</f>
        <v>0</v>
      </c>
      <c r="AJ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76">
        <f t="shared" ref="AM218:AM219" si="610">AJ218+AK218+AL218</f>
        <v>0</v>
      </c>
      <c r="AN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76">
        <f t="shared" ref="AQ218:AQ219" si="611">AN218+AO218+AP218</f>
        <v>0</v>
      </c>
      <c r="AR218" s="176">
        <f t="shared" ref="AR218:AR219" si="612">AE218+AI218+AM218+AQ218</f>
        <v>0</v>
      </c>
    </row>
    <row r="219" spans="2:44" x14ac:dyDescent="0.25">
      <c r="B219" s="439" t="s">
        <v>355</v>
      </c>
      <c r="C219" s="175" t="s">
        <v>932</v>
      </c>
      <c r="D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76">
        <f t="shared" ref="F219" si="613">D219+E219</f>
        <v>0</v>
      </c>
      <c r="G219" s="176"/>
      <c r="H219" s="176">
        <f t="shared" si="606"/>
        <v>0</v>
      </c>
      <c r="I219" s="176"/>
      <c r="J219" s="176">
        <f t="shared" si="607"/>
        <v>0</v>
      </c>
      <c r="K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76">
        <f t="shared" si="608"/>
        <v>0</v>
      </c>
      <c r="AF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76">
        <f t="shared" si="609"/>
        <v>0</v>
      </c>
      <c r="AJ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76">
        <f t="shared" si="610"/>
        <v>0</v>
      </c>
      <c r="AN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76">
        <f t="shared" si="611"/>
        <v>0</v>
      </c>
      <c r="AR219" s="176">
        <f t="shared" si="612"/>
        <v>0</v>
      </c>
    </row>
    <row r="220" spans="2:44" x14ac:dyDescent="0.25">
      <c r="B220" s="439" t="s">
        <v>356</v>
      </c>
      <c r="C220" s="175" t="s">
        <v>933</v>
      </c>
      <c r="D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76">
        <f t="shared" ref="F220" si="614">D220+E220</f>
        <v>0</v>
      </c>
      <c r="G220" s="176"/>
      <c r="H220" s="176">
        <f t="shared" si="4"/>
        <v>0</v>
      </c>
      <c r="I220" s="176"/>
      <c r="J220" s="176">
        <f t="shared" si="5"/>
        <v>0</v>
      </c>
      <c r="K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76">
        <f t="shared" si="9"/>
        <v>0</v>
      </c>
      <c r="AF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76">
        <f t="shared" si="10"/>
        <v>0</v>
      </c>
      <c r="AJ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76">
        <f t="shared" si="11"/>
        <v>0</v>
      </c>
      <c r="AN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76">
        <f t="shared" si="12"/>
        <v>0</v>
      </c>
      <c r="AR220" s="176">
        <f t="shared" si="13"/>
        <v>0</v>
      </c>
    </row>
    <row r="221" spans="2:44" x14ac:dyDescent="0.25">
      <c r="B221" s="439" t="s">
        <v>357</v>
      </c>
      <c r="C221" s="175" t="s">
        <v>934</v>
      </c>
      <c r="D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76">
        <f t="shared" si="300"/>
        <v>0</v>
      </c>
      <c r="G221" s="176"/>
      <c r="H221" s="176">
        <f t="shared" ref="H221" si="615">F221-G221</f>
        <v>0</v>
      </c>
      <c r="I221" s="176"/>
      <c r="J221" s="176">
        <f t="shared" ref="J221" si="616">F221-I221</f>
        <v>0</v>
      </c>
      <c r="K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76">
        <f t="shared" ref="AE221" si="617">AB221+AC221+AD221</f>
        <v>0</v>
      </c>
      <c r="AF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76">
        <f t="shared" ref="AI221" si="618">AF221+AG221+AH221</f>
        <v>0</v>
      </c>
      <c r="AJ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76">
        <f t="shared" ref="AM221" si="619">AJ221+AK221+AL221</f>
        <v>0</v>
      </c>
      <c r="AN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76">
        <f t="shared" ref="AQ221" si="620">AN221+AO221+AP221</f>
        <v>0</v>
      </c>
      <c r="AR221" s="176">
        <f t="shared" ref="AR221" si="621">AE221+AI221+AM221+AQ221</f>
        <v>0</v>
      </c>
    </row>
    <row r="222" spans="2:44" x14ac:dyDescent="0.25">
      <c r="B222" s="438" t="s">
        <v>358</v>
      </c>
      <c r="C222" s="173" t="s">
        <v>935</v>
      </c>
      <c r="D222" s="174">
        <f>D223+D235+D243+D260+D267+D312</f>
        <v>938221</v>
      </c>
      <c r="E222" s="174">
        <f>E223+E235+E243+E260+E267+E312</f>
        <v>0</v>
      </c>
      <c r="F222" s="174">
        <f t="shared" ref="F222:F382" si="622">D222+E222</f>
        <v>938221</v>
      </c>
      <c r="G222" s="174">
        <f>G223+G235+G243+G260+G267+G312</f>
        <v>0</v>
      </c>
      <c r="H222" s="174">
        <f t="shared" ref="H222:H498" si="623">F222-G222</f>
        <v>938221</v>
      </c>
      <c r="I222" s="174">
        <f>I223+I235+I243+I260+I267+I312</f>
        <v>0</v>
      </c>
      <c r="J222" s="174">
        <f t="shared" ref="J222:J498" si="624">F222-I222</f>
        <v>938221</v>
      </c>
      <c r="K222" s="174">
        <f t="shared" ref="K222:AD222" si="625">K223+K235+K243+K260+K267+K312</f>
        <v>0</v>
      </c>
      <c r="L222" s="174">
        <f t="shared" si="625"/>
        <v>0</v>
      </c>
      <c r="M222" s="174">
        <f t="shared" si="625"/>
        <v>0</v>
      </c>
      <c r="N222" s="174">
        <f t="shared" si="625"/>
        <v>0</v>
      </c>
      <c r="O222" s="174">
        <f t="shared" si="625"/>
        <v>0</v>
      </c>
      <c r="P222" s="174">
        <f t="shared" si="625"/>
        <v>0</v>
      </c>
      <c r="Q222" s="174">
        <f t="shared" si="625"/>
        <v>0</v>
      </c>
      <c r="R222" s="174">
        <f t="shared" si="625"/>
        <v>0</v>
      </c>
      <c r="S222" s="174">
        <f t="shared" si="625"/>
        <v>0</v>
      </c>
      <c r="T222" s="174">
        <f t="shared" ref="T222" si="626">T223+T235+T243+T260+T267+T312</f>
        <v>0</v>
      </c>
      <c r="U222" s="174">
        <f t="shared" si="625"/>
        <v>938221</v>
      </c>
      <c r="V222" s="174">
        <f t="shared" si="625"/>
        <v>0</v>
      </c>
      <c r="W222" s="174">
        <f t="shared" si="625"/>
        <v>0</v>
      </c>
      <c r="X222" s="174">
        <f t="shared" si="625"/>
        <v>0</v>
      </c>
      <c r="Y222" s="174">
        <f t="shared" ref="Y222:Z222" si="627">Y223+Y235+Y243+Y260+Y267+Y312</f>
        <v>0</v>
      </c>
      <c r="Z222" s="174">
        <f t="shared" si="627"/>
        <v>0</v>
      </c>
      <c r="AA222" s="174">
        <f t="shared" si="625"/>
        <v>0</v>
      </c>
      <c r="AB222" s="174">
        <f t="shared" si="625"/>
        <v>540</v>
      </c>
      <c r="AC222" s="174">
        <f t="shared" si="625"/>
        <v>882931</v>
      </c>
      <c r="AD222" s="174">
        <f t="shared" si="625"/>
        <v>38250</v>
      </c>
      <c r="AE222" s="174">
        <f t="shared" ref="AE222:AE498" si="628">AB222+AC222+AD222</f>
        <v>921721</v>
      </c>
      <c r="AF222" s="174">
        <f>AF223+AF235+AF243+AF260+AF267+AF312</f>
        <v>0</v>
      </c>
      <c r="AG222" s="174">
        <f>AG223+AG235+AG243+AG260+AG267+AG312</f>
        <v>0</v>
      </c>
      <c r="AH222" s="174">
        <f>AH223+AH235+AH243+AH260+AH267+AH312</f>
        <v>0</v>
      </c>
      <c r="AI222" s="174">
        <f t="shared" ref="AI222:AI498" si="629">AF222+AG222+AH222</f>
        <v>0</v>
      </c>
      <c r="AJ222" s="174">
        <f>AJ223+AJ235+AJ243+AJ260+AJ267+AJ312</f>
        <v>0</v>
      </c>
      <c r="AK222" s="174">
        <f>AK223+AK235+AK243+AK260+AK267+AK312</f>
        <v>0</v>
      </c>
      <c r="AL222" s="174">
        <f>AL223+AL235+AL243+AL260+AL267+AL312</f>
        <v>0</v>
      </c>
      <c r="AM222" s="174">
        <f t="shared" ref="AM222:AM498" si="630">AJ222+AK222+AL222</f>
        <v>0</v>
      </c>
      <c r="AN222" s="174">
        <f>AN223+AN235+AN243+AN260+AN267+AN312</f>
        <v>0</v>
      </c>
      <c r="AO222" s="174">
        <f>AO223+AO235+AO243+AO260+AO267+AO312</f>
        <v>16500</v>
      </c>
      <c r="AP222" s="174">
        <f>AP223+AP235+AP243+AP260+AP267+AP312</f>
        <v>0</v>
      </c>
      <c r="AQ222" s="174">
        <f t="shared" ref="AQ222:AQ498" si="631">AN222+AO222+AP222</f>
        <v>16500</v>
      </c>
      <c r="AR222" s="174">
        <f t="shared" ref="AR222:AR498" si="632">AE222+AI222+AM222+AQ222</f>
        <v>938221</v>
      </c>
    </row>
    <row r="223" spans="2:44" x14ac:dyDescent="0.25">
      <c r="B223" s="442" t="s">
        <v>359</v>
      </c>
      <c r="C223" s="181" t="s">
        <v>936</v>
      </c>
      <c r="D223" s="182">
        <f>SUM(D224:D234)</f>
        <v>4750</v>
      </c>
      <c r="E223" s="182">
        <f>SUM(E224:E234)</f>
        <v>0</v>
      </c>
      <c r="F223" s="182">
        <f t="shared" si="622"/>
        <v>4750</v>
      </c>
      <c r="G223" s="182">
        <f>SUM(G224:G234)</f>
        <v>0</v>
      </c>
      <c r="H223" s="182">
        <f t="shared" si="623"/>
        <v>4750</v>
      </c>
      <c r="I223" s="182">
        <f>SUM(I224:I234)</f>
        <v>0</v>
      </c>
      <c r="J223" s="182">
        <f t="shared" si="624"/>
        <v>4750</v>
      </c>
      <c r="K223" s="182">
        <f t="shared" ref="K223:AD223" si="633">SUM(K224:K234)</f>
        <v>0</v>
      </c>
      <c r="L223" s="182">
        <f t="shared" si="633"/>
        <v>0</v>
      </c>
      <c r="M223" s="182">
        <f t="shared" si="633"/>
        <v>0</v>
      </c>
      <c r="N223" s="182">
        <f t="shared" si="633"/>
        <v>0</v>
      </c>
      <c r="O223" s="182">
        <f t="shared" si="633"/>
        <v>0</v>
      </c>
      <c r="P223" s="182">
        <f t="shared" si="633"/>
        <v>0</v>
      </c>
      <c r="Q223" s="182">
        <f t="shared" si="633"/>
        <v>0</v>
      </c>
      <c r="R223" s="182">
        <f t="shared" si="633"/>
        <v>0</v>
      </c>
      <c r="S223" s="182">
        <f t="shared" si="633"/>
        <v>0</v>
      </c>
      <c r="T223" s="182">
        <f t="shared" ref="T223" si="634">SUM(T224:T234)</f>
        <v>0</v>
      </c>
      <c r="U223" s="182">
        <f t="shared" si="633"/>
        <v>4750</v>
      </c>
      <c r="V223" s="182">
        <f t="shared" si="633"/>
        <v>0</v>
      </c>
      <c r="W223" s="182">
        <f t="shared" si="633"/>
        <v>0</v>
      </c>
      <c r="X223" s="182">
        <f t="shared" si="633"/>
        <v>0</v>
      </c>
      <c r="Y223" s="182">
        <f t="shared" ref="Y223:Z223" si="635">SUM(Y224:Y234)</f>
        <v>0</v>
      </c>
      <c r="Z223" s="182">
        <f t="shared" si="635"/>
        <v>0</v>
      </c>
      <c r="AA223" s="182">
        <f t="shared" si="633"/>
        <v>0</v>
      </c>
      <c r="AB223" s="182">
        <f t="shared" si="633"/>
        <v>0</v>
      </c>
      <c r="AC223" s="182">
        <f t="shared" si="633"/>
        <v>4750</v>
      </c>
      <c r="AD223" s="182">
        <f t="shared" si="633"/>
        <v>0</v>
      </c>
      <c r="AE223" s="182">
        <f t="shared" si="628"/>
        <v>4750</v>
      </c>
      <c r="AF223" s="182">
        <f>SUM(AF224:AF234)</f>
        <v>0</v>
      </c>
      <c r="AG223" s="182">
        <f>SUM(AG224:AG234)</f>
        <v>0</v>
      </c>
      <c r="AH223" s="182">
        <f>SUM(AH224:AH234)</f>
        <v>0</v>
      </c>
      <c r="AI223" s="182">
        <f t="shared" si="629"/>
        <v>0</v>
      </c>
      <c r="AJ223" s="182">
        <f>SUM(AJ224:AJ234)</f>
        <v>0</v>
      </c>
      <c r="AK223" s="182">
        <f>SUM(AK224:AK234)</f>
        <v>0</v>
      </c>
      <c r="AL223" s="182">
        <f>SUM(AL224:AL234)</f>
        <v>0</v>
      </c>
      <c r="AM223" s="182">
        <f t="shared" si="630"/>
        <v>0</v>
      </c>
      <c r="AN223" s="182">
        <f>SUM(AN224:AN234)</f>
        <v>0</v>
      </c>
      <c r="AO223" s="182">
        <f>SUM(AO224:AO234)</f>
        <v>0</v>
      </c>
      <c r="AP223" s="182">
        <f>SUM(AP224:AP234)</f>
        <v>0</v>
      </c>
      <c r="AQ223" s="182">
        <f t="shared" si="631"/>
        <v>0</v>
      </c>
      <c r="AR223" s="182">
        <f t="shared" si="632"/>
        <v>4750</v>
      </c>
    </row>
    <row r="224" spans="2:44" x14ac:dyDescent="0.25">
      <c r="B224" s="439" t="s">
        <v>360</v>
      </c>
      <c r="C224" s="175" t="s">
        <v>937</v>
      </c>
      <c r="D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4750</v>
      </c>
      <c r="E2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76">
        <f t="shared" si="622"/>
        <v>4750</v>
      </c>
      <c r="G224" s="176"/>
      <c r="H224" s="176">
        <f t="shared" si="623"/>
        <v>4750</v>
      </c>
      <c r="I224" s="176"/>
      <c r="J224" s="176">
        <f t="shared" si="624"/>
        <v>4750</v>
      </c>
      <c r="K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4750</v>
      </c>
      <c r="V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4750</v>
      </c>
      <c r="AD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76">
        <f t="shared" si="628"/>
        <v>4750</v>
      </c>
      <c r="AF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76">
        <f t="shared" si="629"/>
        <v>0</v>
      </c>
      <c r="AJ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76">
        <f t="shared" si="630"/>
        <v>0</v>
      </c>
      <c r="AN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76">
        <f t="shared" si="631"/>
        <v>0</v>
      </c>
      <c r="AR224" s="176">
        <f t="shared" si="632"/>
        <v>4750</v>
      </c>
    </row>
    <row r="225" spans="2:44" x14ac:dyDescent="0.25">
      <c r="B225" s="439" t="s">
        <v>361</v>
      </c>
      <c r="C225" s="175" t="s">
        <v>938</v>
      </c>
      <c r="D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76">
        <f t="shared" si="622"/>
        <v>0</v>
      </c>
      <c r="G225" s="176"/>
      <c r="H225" s="176">
        <f t="shared" si="623"/>
        <v>0</v>
      </c>
      <c r="I225" s="176"/>
      <c r="J225" s="176">
        <f t="shared" si="624"/>
        <v>0</v>
      </c>
      <c r="K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76">
        <f t="shared" si="628"/>
        <v>0</v>
      </c>
      <c r="AF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76">
        <f t="shared" si="629"/>
        <v>0</v>
      </c>
      <c r="AJ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76">
        <f t="shared" si="630"/>
        <v>0</v>
      </c>
      <c r="AN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76">
        <f t="shared" si="631"/>
        <v>0</v>
      </c>
      <c r="AR225" s="176">
        <f t="shared" si="632"/>
        <v>0</v>
      </c>
    </row>
    <row r="226" spans="2:44" x14ac:dyDescent="0.25">
      <c r="B226" s="439" t="s">
        <v>362</v>
      </c>
      <c r="C226" s="175" t="s">
        <v>939</v>
      </c>
      <c r="D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76">
        <f t="shared" si="622"/>
        <v>0</v>
      </c>
      <c r="G226" s="176"/>
      <c r="H226" s="176">
        <f t="shared" si="623"/>
        <v>0</v>
      </c>
      <c r="I226" s="176"/>
      <c r="J226" s="176">
        <f t="shared" si="624"/>
        <v>0</v>
      </c>
      <c r="K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76">
        <f t="shared" si="628"/>
        <v>0</v>
      </c>
      <c r="AF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76">
        <f t="shared" si="629"/>
        <v>0</v>
      </c>
      <c r="AJ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76">
        <f t="shared" si="630"/>
        <v>0</v>
      </c>
      <c r="AN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76">
        <f t="shared" si="631"/>
        <v>0</v>
      </c>
      <c r="AR226" s="176">
        <f t="shared" si="632"/>
        <v>0</v>
      </c>
    </row>
    <row r="227" spans="2:44" x14ac:dyDescent="0.25">
      <c r="B227" s="439" t="s">
        <v>363</v>
      </c>
      <c r="C227" s="175" t="s">
        <v>940</v>
      </c>
      <c r="D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76">
        <f t="shared" ref="F227:F229" si="636">D227+E227</f>
        <v>0</v>
      </c>
      <c r="G227" s="176"/>
      <c r="H227" s="176">
        <f t="shared" ref="H227:H229" si="637">F227-G227</f>
        <v>0</v>
      </c>
      <c r="I227" s="176"/>
      <c r="J227" s="176">
        <f t="shared" ref="J227:J229" si="638">F227-I227</f>
        <v>0</v>
      </c>
      <c r="K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76">
        <f t="shared" ref="AE227:AE229" si="639">AB227+AC227+AD227</f>
        <v>0</v>
      </c>
      <c r="AF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76">
        <f t="shared" ref="AI227:AI229" si="640">AF227+AG227+AH227</f>
        <v>0</v>
      </c>
      <c r="AJ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76">
        <f t="shared" ref="AM227:AM229" si="641">AJ227+AK227+AL227</f>
        <v>0</v>
      </c>
      <c r="AN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76">
        <f t="shared" ref="AQ227:AQ229" si="642">AN227+AO227+AP227</f>
        <v>0</v>
      </c>
      <c r="AR227" s="176">
        <f t="shared" ref="AR227:AR229" si="643">AE227+AI227+AM227+AQ227</f>
        <v>0</v>
      </c>
    </row>
    <row r="228" spans="2:44" x14ac:dyDescent="0.25">
      <c r="B228" s="439" t="s">
        <v>364</v>
      </c>
      <c r="C228" s="175" t="s">
        <v>941</v>
      </c>
      <c r="D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76">
        <f t="shared" si="636"/>
        <v>0</v>
      </c>
      <c r="G228" s="176"/>
      <c r="H228" s="176">
        <f t="shared" si="637"/>
        <v>0</v>
      </c>
      <c r="I228" s="176"/>
      <c r="J228" s="176">
        <f t="shared" si="638"/>
        <v>0</v>
      </c>
      <c r="K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76">
        <f t="shared" si="639"/>
        <v>0</v>
      </c>
      <c r="AF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76">
        <f t="shared" si="640"/>
        <v>0</v>
      </c>
      <c r="AJ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76">
        <f t="shared" si="641"/>
        <v>0</v>
      </c>
      <c r="AN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76">
        <f t="shared" si="642"/>
        <v>0</v>
      </c>
      <c r="AR228" s="176">
        <f t="shared" si="643"/>
        <v>0</v>
      </c>
    </row>
    <row r="229" spans="2:44" x14ac:dyDescent="0.25">
      <c r="B229" s="439" t="s">
        <v>365</v>
      </c>
      <c r="C229" s="175" t="s">
        <v>942</v>
      </c>
      <c r="D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76">
        <f t="shared" si="636"/>
        <v>0</v>
      </c>
      <c r="G229" s="176"/>
      <c r="H229" s="176">
        <f t="shared" si="637"/>
        <v>0</v>
      </c>
      <c r="I229" s="176"/>
      <c r="J229" s="176">
        <f t="shared" si="638"/>
        <v>0</v>
      </c>
      <c r="K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76">
        <f t="shared" si="639"/>
        <v>0</v>
      </c>
      <c r="AF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76">
        <f t="shared" si="640"/>
        <v>0</v>
      </c>
      <c r="AJ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76">
        <f t="shared" si="641"/>
        <v>0</v>
      </c>
      <c r="AN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76">
        <f t="shared" si="642"/>
        <v>0</v>
      </c>
      <c r="AR229" s="176">
        <f t="shared" si="643"/>
        <v>0</v>
      </c>
    </row>
    <row r="230" spans="2:44" x14ac:dyDescent="0.25">
      <c r="B230" s="439" t="s">
        <v>366</v>
      </c>
      <c r="C230" s="175" t="s">
        <v>943</v>
      </c>
      <c r="D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76">
        <f>D230+E230</f>
        <v>0</v>
      </c>
      <c r="G230" s="176"/>
      <c r="H230" s="176">
        <f>F230-G230</f>
        <v>0</v>
      </c>
      <c r="I230" s="176"/>
      <c r="J230" s="176">
        <f>F230-I230</f>
        <v>0</v>
      </c>
      <c r="K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76">
        <f>AB230+AC230+AD230</f>
        <v>0</v>
      </c>
      <c r="AF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76">
        <f>AF230+AG230+AH230</f>
        <v>0</v>
      </c>
      <c r="AJ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76">
        <f>AJ230+AK230+AL230</f>
        <v>0</v>
      </c>
      <c r="AN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76">
        <f>AN230+AO230+AP230</f>
        <v>0</v>
      </c>
      <c r="AR230" s="176">
        <f>AE230+AI230+AM230+AQ230</f>
        <v>0</v>
      </c>
    </row>
    <row r="231" spans="2:44" x14ac:dyDescent="0.25">
      <c r="B231" s="439" t="s">
        <v>367</v>
      </c>
      <c r="C231" s="175" t="s">
        <v>944</v>
      </c>
      <c r="D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76">
        <f>D231+E231</f>
        <v>0</v>
      </c>
      <c r="G231" s="176"/>
      <c r="H231" s="176">
        <f>F231-G231</f>
        <v>0</v>
      </c>
      <c r="I231" s="176"/>
      <c r="J231" s="176">
        <f>F231-I231</f>
        <v>0</v>
      </c>
      <c r="K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76">
        <f>AB231+AC231+AD231</f>
        <v>0</v>
      </c>
      <c r="AF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76">
        <f>AF231+AG231+AH231</f>
        <v>0</v>
      </c>
      <c r="AJ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76">
        <f>AJ231+AK231+AL231</f>
        <v>0</v>
      </c>
      <c r="AN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76">
        <f>AN231+AO231+AP231</f>
        <v>0</v>
      </c>
      <c r="AR231" s="176">
        <f>AE231+AI231+AM231+AQ231</f>
        <v>0</v>
      </c>
    </row>
    <row r="232" spans="2:44" x14ac:dyDescent="0.25">
      <c r="B232" s="439" t="s">
        <v>368</v>
      </c>
      <c r="C232" s="175" t="s">
        <v>945</v>
      </c>
      <c r="D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76">
        <f t="shared" ref="F232" si="644">D232+E232</f>
        <v>0</v>
      </c>
      <c r="G232" s="176"/>
      <c r="H232" s="176">
        <f t="shared" ref="H232" si="645">F232-G232</f>
        <v>0</v>
      </c>
      <c r="I232" s="176"/>
      <c r="J232" s="176">
        <f t="shared" ref="J232" si="646">F232-I232</f>
        <v>0</v>
      </c>
      <c r="K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76">
        <f t="shared" ref="AE232" si="647">AB232+AC232+AD232</f>
        <v>0</v>
      </c>
      <c r="AF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76">
        <f t="shared" ref="AI232" si="648">AF232+AG232+AH232</f>
        <v>0</v>
      </c>
      <c r="AJ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76">
        <f t="shared" ref="AM232" si="649">AJ232+AK232+AL232</f>
        <v>0</v>
      </c>
      <c r="AN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76">
        <f t="shared" ref="AQ232" si="650">AN232+AO232+AP232</f>
        <v>0</v>
      </c>
      <c r="AR232" s="176">
        <f t="shared" ref="AR232" si="651">AE232+AI232+AM232+AQ232</f>
        <v>0</v>
      </c>
    </row>
    <row r="233" spans="2:44" x14ac:dyDescent="0.25">
      <c r="B233" s="439" t="s">
        <v>369</v>
      </c>
      <c r="C233" s="175" t="s">
        <v>946</v>
      </c>
      <c r="D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76">
        <f t="shared" ref="F233" si="652">D233+E233</f>
        <v>0</v>
      </c>
      <c r="G233" s="176"/>
      <c r="H233" s="176">
        <f t="shared" ref="H233" si="653">F233-G233</f>
        <v>0</v>
      </c>
      <c r="I233" s="176"/>
      <c r="J233" s="176">
        <f t="shared" ref="J233" si="654">F233-I233</f>
        <v>0</v>
      </c>
      <c r="K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76">
        <f t="shared" ref="AE233" si="655">AB233+AC233+AD233</f>
        <v>0</v>
      </c>
      <c r="AF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76">
        <f t="shared" ref="AI233" si="656">AF233+AG233+AH233</f>
        <v>0</v>
      </c>
      <c r="AJ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76">
        <f t="shared" ref="AM233" si="657">AJ233+AK233+AL233</f>
        <v>0</v>
      </c>
      <c r="AN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76">
        <f t="shared" ref="AQ233" si="658">AN233+AO233+AP233</f>
        <v>0</v>
      </c>
      <c r="AR233" s="176">
        <f t="shared" ref="AR233" si="659">AE233+AI233+AM233+AQ233</f>
        <v>0</v>
      </c>
    </row>
    <row r="234" spans="2:44" x14ac:dyDescent="0.25">
      <c r="B234" s="439" t="s">
        <v>370</v>
      </c>
      <c r="C234" s="175" t="s">
        <v>947</v>
      </c>
      <c r="D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76">
        <f>D234+E234</f>
        <v>0</v>
      </c>
      <c r="G234" s="176"/>
      <c r="H234" s="176">
        <f>F234-G234</f>
        <v>0</v>
      </c>
      <c r="I234" s="176"/>
      <c r="J234" s="176">
        <f>F234-I234</f>
        <v>0</v>
      </c>
      <c r="K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76">
        <f>AB234+AC234+AD234</f>
        <v>0</v>
      </c>
      <c r="AF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76">
        <f>AF234+AG234+AH234</f>
        <v>0</v>
      </c>
      <c r="AJ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76">
        <f>AJ234+AK234+AL234</f>
        <v>0</v>
      </c>
      <c r="AN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76">
        <f>AN234+AO234+AP234</f>
        <v>0</v>
      </c>
      <c r="AR234" s="176">
        <f>AE234+AI234+AM234+AQ234</f>
        <v>0</v>
      </c>
    </row>
    <row r="235" spans="2:44" x14ac:dyDescent="0.25">
      <c r="B235" s="442" t="s">
        <v>371</v>
      </c>
      <c r="C235" s="181" t="s">
        <v>948</v>
      </c>
      <c r="D235" s="182">
        <f>SUM(D236:D242)</f>
        <v>0</v>
      </c>
      <c r="E235" s="182">
        <f>SUM(E236:E242)</f>
        <v>0</v>
      </c>
      <c r="F235" s="182">
        <f t="shared" si="622"/>
        <v>0</v>
      </c>
      <c r="G235" s="182">
        <f>SUM(G236:G242)</f>
        <v>0</v>
      </c>
      <c r="H235" s="182">
        <f t="shared" si="623"/>
        <v>0</v>
      </c>
      <c r="I235" s="182">
        <f>SUM(I236:I242)</f>
        <v>0</v>
      </c>
      <c r="J235" s="182">
        <f t="shared" si="624"/>
        <v>0</v>
      </c>
      <c r="K235" s="182">
        <f t="shared" ref="K235:AD235" si="660">SUM(K236:K242)</f>
        <v>0</v>
      </c>
      <c r="L235" s="182">
        <f t="shared" si="660"/>
        <v>0</v>
      </c>
      <c r="M235" s="182">
        <f t="shared" si="660"/>
        <v>0</v>
      </c>
      <c r="N235" s="182">
        <f t="shared" si="660"/>
        <v>0</v>
      </c>
      <c r="O235" s="182">
        <f t="shared" si="660"/>
        <v>0</v>
      </c>
      <c r="P235" s="182">
        <f t="shared" ref="P235:Q235" si="661">SUM(P236:P242)</f>
        <v>0</v>
      </c>
      <c r="Q235" s="182">
        <f t="shared" si="661"/>
        <v>0</v>
      </c>
      <c r="R235" s="182">
        <f t="shared" si="660"/>
        <v>0</v>
      </c>
      <c r="S235" s="182">
        <f t="shared" si="660"/>
        <v>0</v>
      </c>
      <c r="T235" s="182">
        <f t="shared" ref="T235" si="662">SUM(T236:T242)</f>
        <v>0</v>
      </c>
      <c r="U235" s="182">
        <f t="shared" si="660"/>
        <v>0</v>
      </c>
      <c r="V235" s="182">
        <f t="shared" si="660"/>
        <v>0</v>
      </c>
      <c r="W235" s="182">
        <f t="shared" ref="W235" si="663">SUM(W236:W242)</f>
        <v>0</v>
      </c>
      <c r="X235" s="182">
        <f t="shared" si="660"/>
        <v>0</v>
      </c>
      <c r="Y235" s="182">
        <f t="shared" ref="Y235:Z235" si="664">SUM(Y236:Y242)</f>
        <v>0</v>
      </c>
      <c r="Z235" s="182">
        <f t="shared" si="664"/>
        <v>0</v>
      </c>
      <c r="AA235" s="182">
        <f t="shared" si="660"/>
        <v>0</v>
      </c>
      <c r="AB235" s="182">
        <f t="shared" si="660"/>
        <v>0</v>
      </c>
      <c r="AC235" s="182">
        <f t="shared" si="660"/>
        <v>0</v>
      </c>
      <c r="AD235" s="182">
        <f t="shared" si="660"/>
        <v>0</v>
      </c>
      <c r="AE235" s="182">
        <f t="shared" si="628"/>
        <v>0</v>
      </c>
      <c r="AF235" s="182">
        <f>SUM(AF236:AF242)</f>
        <v>0</v>
      </c>
      <c r="AG235" s="182">
        <f>SUM(AG236:AG242)</f>
        <v>0</v>
      </c>
      <c r="AH235" s="182">
        <f>SUM(AH236:AH242)</f>
        <v>0</v>
      </c>
      <c r="AI235" s="182">
        <f t="shared" si="629"/>
        <v>0</v>
      </c>
      <c r="AJ235" s="182">
        <f>SUM(AJ236:AJ242)</f>
        <v>0</v>
      </c>
      <c r="AK235" s="182">
        <f>SUM(AK236:AK242)</f>
        <v>0</v>
      </c>
      <c r="AL235" s="182">
        <f>SUM(AL236:AL242)</f>
        <v>0</v>
      </c>
      <c r="AM235" s="182">
        <f t="shared" si="630"/>
        <v>0</v>
      </c>
      <c r="AN235" s="182">
        <f>SUM(AN236:AN242)</f>
        <v>0</v>
      </c>
      <c r="AO235" s="182">
        <f>SUM(AO236:AO242)</f>
        <v>0</v>
      </c>
      <c r="AP235" s="182">
        <f>SUM(AP236:AP242)</f>
        <v>0</v>
      </c>
      <c r="AQ235" s="182">
        <f t="shared" si="631"/>
        <v>0</v>
      </c>
      <c r="AR235" s="182">
        <f t="shared" si="632"/>
        <v>0</v>
      </c>
    </row>
    <row r="236" spans="2:44" x14ac:dyDescent="0.25">
      <c r="B236" s="439" t="s">
        <v>372</v>
      </c>
      <c r="C236" s="175" t="s">
        <v>949</v>
      </c>
      <c r="D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76">
        <f t="shared" ref="F236:F239" si="665">D236+E236</f>
        <v>0</v>
      </c>
      <c r="G236" s="176"/>
      <c r="H236" s="176">
        <f t="shared" ref="H236:H239" si="666">F236-G236</f>
        <v>0</v>
      </c>
      <c r="I236" s="176"/>
      <c r="J236" s="176">
        <f t="shared" ref="J236:J239" si="667">F236-I236</f>
        <v>0</v>
      </c>
      <c r="K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76">
        <f t="shared" ref="AE236:AE239" si="668">AB236+AC236+AD236</f>
        <v>0</v>
      </c>
      <c r="AF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76">
        <f t="shared" ref="AI236:AI239" si="669">AF236+AG236+AH236</f>
        <v>0</v>
      </c>
      <c r="AJ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76">
        <f t="shared" ref="AM236:AM239" si="670">AJ236+AK236+AL236</f>
        <v>0</v>
      </c>
      <c r="AN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76">
        <f t="shared" ref="AQ236:AQ239" si="671">AN236+AO236+AP236</f>
        <v>0</v>
      </c>
      <c r="AR236" s="176">
        <f t="shared" ref="AR236:AR239" si="672">AE236+AI236+AM236+AQ236</f>
        <v>0</v>
      </c>
    </row>
    <row r="237" spans="2:44" x14ac:dyDescent="0.25">
      <c r="B237" s="439" t="s">
        <v>373</v>
      </c>
      <c r="C237" s="175" t="s">
        <v>950</v>
      </c>
      <c r="D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76">
        <f t="shared" si="665"/>
        <v>0</v>
      </c>
      <c r="G237" s="176"/>
      <c r="H237" s="176">
        <f t="shared" si="666"/>
        <v>0</v>
      </c>
      <c r="I237" s="176"/>
      <c r="J237" s="176">
        <f t="shared" si="667"/>
        <v>0</v>
      </c>
      <c r="K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76">
        <f t="shared" si="668"/>
        <v>0</v>
      </c>
      <c r="AF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76">
        <f t="shared" si="669"/>
        <v>0</v>
      </c>
      <c r="AJ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76">
        <f t="shared" si="670"/>
        <v>0</v>
      </c>
      <c r="AN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76">
        <f t="shared" si="671"/>
        <v>0</v>
      </c>
      <c r="AR237" s="176">
        <f t="shared" si="672"/>
        <v>0</v>
      </c>
    </row>
    <row r="238" spans="2:44" x14ac:dyDescent="0.25">
      <c r="B238" s="439" t="s">
        <v>374</v>
      </c>
      <c r="C238" s="175" t="s">
        <v>951</v>
      </c>
      <c r="D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76">
        <f t="shared" si="665"/>
        <v>0</v>
      </c>
      <c r="G238" s="176"/>
      <c r="H238" s="176">
        <f t="shared" si="666"/>
        <v>0</v>
      </c>
      <c r="I238" s="176"/>
      <c r="J238" s="176">
        <f t="shared" si="667"/>
        <v>0</v>
      </c>
      <c r="K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76">
        <f t="shared" si="668"/>
        <v>0</v>
      </c>
      <c r="AF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76">
        <f t="shared" si="669"/>
        <v>0</v>
      </c>
      <c r="AJ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76">
        <f t="shared" si="670"/>
        <v>0</v>
      </c>
      <c r="AN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76">
        <f t="shared" si="671"/>
        <v>0</v>
      </c>
      <c r="AR238" s="176">
        <f t="shared" si="672"/>
        <v>0</v>
      </c>
    </row>
    <row r="239" spans="2:44" x14ac:dyDescent="0.25">
      <c r="B239" s="439" t="s">
        <v>375</v>
      </c>
      <c r="C239" s="175" t="s">
        <v>952</v>
      </c>
      <c r="D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76">
        <f t="shared" si="665"/>
        <v>0</v>
      </c>
      <c r="G239" s="176"/>
      <c r="H239" s="176">
        <f t="shared" si="666"/>
        <v>0</v>
      </c>
      <c r="I239" s="176"/>
      <c r="J239" s="176">
        <f t="shared" si="667"/>
        <v>0</v>
      </c>
      <c r="K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76">
        <f t="shared" si="668"/>
        <v>0</v>
      </c>
      <c r="AF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76">
        <f t="shared" si="669"/>
        <v>0</v>
      </c>
      <c r="AJ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76">
        <f t="shared" si="670"/>
        <v>0</v>
      </c>
      <c r="AN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76">
        <f t="shared" si="671"/>
        <v>0</v>
      </c>
      <c r="AR239" s="176">
        <f t="shared" si="672"/>
        <v>0</v>
      </c>
    </row>
    <row r="240" spans="2:44" x14ac:dyDescent="0.25">
      <c r="B240" s="439" t="s">
        <v>376</v>
      </c>
      <c r="C240" s="175" t="s">
        <v>951</v>
      </c>
      <c r="D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76">
        <f t="shared" si="622"/>
        <v>0</v>
      </c>
      <c r="G240" s="176"/>
      <c r="H240" s="176">
        <f t="shared" si="623"/>
        <v>0</v>
      </c>
      <c r="I240" s="176"/>
      <c r="J240" s="176">
        <f t="shared" si="624"/>
        <v>0</v>
      </c>
      <c r="K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76">
        <f t="shared" si="628"/>
        <v>0</v>
      </c>
      <c r="AF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76">
        <f t="shared" si="629"/>
        <v>0</v>
      </c>
      <c r="AJ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76">
        <f t="shared" si="630"/>
        <v>0</v>
      </c>
      <c r="AN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76">
        <f t="shared" si="631"/>
        <v>0</v>
      </c>
      <c r="AR240" s="176">
        <f t="shared" si="632"/>
        <v>0</v>
      </c>
    </row>
    <row r="241" spans="2:44" x14ac:dyDescent="0.25">
      <c r="B241" s="439" t="s">
        <v>377</v>
      </c>
      <c r="C241" s="175" t="s">
        <v>953</v>
      </c>
      <c r="D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76">
        <f t="shared" ref="F241" si="673">D241+E241</f>
        <v>0</v>
      </c>
      <c r="G241" s="176"/>
      <c r="H241" s="176">
        <f t="shared" ref="H241" si="674">F241-G241</f>
        <v>0</v>
      </c>
      <c r="I241" s="176"/>
      <c r="J241" s="176">
        <f t="shared" ref="J241" si="675">F241-I241</f>
        <v>0</v>
      </c>
      <c r="K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76">
        <f t="shared" ref="AE241" si="676">AB241+AC241+AD241</f>
        <v>0</v>
      </c>
      <c r="AF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76">
        <f t="shared" ref="AI241" si="677">AF241+AG241+AH241</f>
        <v>0</v>
      </c>
      <c r="AJ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76">
        <f t="shared" ref="AM241" si="678">AJ241+AK241+AL241</f>
        <v>0</v>
      </c>
      <c r="AN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76">
        <f t="shared" ref="AQ241" si="679">AN241+AO241+AP241</f>
        <v>0</v>
      </c>
      <c r="AR241" s="176">
        <f t="shared" ref="AR241" si="680">AE241+AI241+AM241+AQ241</f>
        <v>0</v>
      </c>
    </row>
    <row r="242" spans="2:44" x14ac:dyDescent="0.25">
      <c r="B242" s="439" t="s">
        <v>378</v>
      </c>
      <c r="C242" s="175" t="s">
        <v>954</v>
      </c>
      <c r="D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76">
        <f t="shared" ref="F242" si="681">D242+E242</f>
        <v>0</v>
      </c>
      <c r="G242" s="176"/>
      <c r="H242" s="176">
        <f t="shared" ref="H242" si="682">F242-G242</f>
        <v>0</v>
      </c>
      <c r="I242" s="176"/>
      <c r="J242" s="176">
        <f t="shared" ref="J242" si="683">F242-I242</f>
        <v>0</v>
      </c>
      <c r="K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76">
        <f t="shared" ref="AE242" si="684">AB242+AC242+AD242</f>
        <v>0</v>
      </c>
      <c r="AF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76">
        <f t="shared" ref="AI242" si="685">AF242+AG242+AH242</f>
        <v>0</v>
      </c>
      <c r="AJ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76">
        <f t="shared" ref="AM242" si="686">AJ242+AK242+AL242</f>
        <v>0</v>
      </c>
      <c r="AN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76">
        <f t="shared" ref="AQ242" si="687">AN242+AO242+AP242</f>
        <v>0</v>
      </c>
      <c r="AR242" s="176">
        <f t="shared" ref="AR242" si="688">AE242+AI242+AM242+AQ242</f>
        <v>0</v>
      </c>
    </row>
    <row r="243" spans="2:44" x14ac:dyDescent="0.25">
      <c r="B243" s="442" t="s">
        <v>379</v>
      </c>
      <c r="C243" s="181" t="s">
        <v>955</v>
      </c>
      <c r="D243" s="182">
        <f>SUM(D244:D259)</f>
        <v>186380</v>
      </c>
      <c r="E243" s="182">
        <f>SUM(E244:E259)</f>
        <v>0</v>
      </c>
      <c r="F243" s="182">
        <f t="shared" si="622"/>
        <v>186380</v>
      </c>
      <c r="G243" s="182">
        <f>SUM(G244:G259)</f>
        <v>0</v>
      </c>
      <c r="H243" s="182">
        <f t="shared" si="623"/>
        <v>186380</v>
      </c>
      <c r="I243" s="182">
        <f>SUM(I244:I259)</f>
        <v>0</v>
      </c>
      <c r="J243" s="182">
        <f t="shared" si="624"/>
        <v>186380</v>
      </c>
      <c r="K243" s="182">
        <f t="shared" ref="K243:AD243" si="689">SUM(K244:K259)</f>
        <v>0</v>
      </c>
      <c r="L243" s="182">
        <f t="shared" si="689"/>
        <v>0</v>
      </c>
      <c r="M243" s="182">
        <f t="shared" si="689"/>
        <v>0</v>
      </c>
      <c r="N243" s="182">
        <f t="shared" si="689"/>
        <v>0</v>
      </c>
      <c r="O243" s="182">
        <f t="shared" si="689"/>
        <v>0</v>
      </c>
      <c r="P243" s="182">
        <f t="shared" ref="P243:Q243" si="690">SUM(P244:P259)</f>
        <v>0</v>
      </c>
      <c r="Q243" s="182">
        <f t="shared" si="690"/>
        <v>0</v>
      </c>
      <c r="R243" s="182">
        <f t="shared" si="689"/>
        <v>0</v>
      </c>
      <c r="S243" s="182">
        <f t="shared" si="689"/>
        <v>0</v>
      </c>
      <c r="T243" s="182">
        <f t="shared" ref="T243" si="691">SUM(T244:T259)</f>
        <v>0</v>
      </c>
      <c r="U243" s="182">
        <f t="shared" si="689"/>
        <v>186380</v>
      </c>
      <c r="V243" s="182">
        <f t="shared" si="689"/>
        <v>0</v>
      </c>
      <c r="W243" s="182">
        <f t="shared" ref="W243" si="692">SUM(W244:W259)</f>
        <v>0</v>
      </c>
      <c r="X243" s="182">
        <f t="shared" si="689"/>
        <v>0</v>
      </c>
      <c r="Y243" s="182">
        <f t="shared" ref="Y243:Z243" si="693">SUM(Y244:Y259)</f>
        <v>0</v>
      </c>
      <c r="Z243" s="182">
        <f t="shared" si="693"/>
        <v>0</v>
      </c>
      <c r="AA243" s="182">
        <f t="shared" si="689"/>
        <v>0</v>
      </c>
      <c r="AB243" s="182">
        <f t="shared" si="689"/>
        <v>0</v>
      </c>
      <c r="AC243" s="182">
        <f t="shared" si="689"/>
        <v>169880</v>
      </c>
      <c r="AD243" s="182">
        <f t="shared" si="689"/>
        <v>0</v>
      </c>
      <c r="AE243" s="182">
        <f t="shared" si="628"/>
        <v>169880</v>
      </c>
      <c r="AF243" s="182">
        <f>SUM(AF244:AF259)</f>
        <v>0</v>
      </c>
      <c r="AG243" s="182">
        <f>SUM(AG244:AG259)</f>
        <v>0</v>
      </c>
      <c r="AH243" s="182">
        <f>SUM(AH244:AH259)</f>
        <v>0</v>
      </c>
      <c r="AI243" s="182">
        <f t="shared" si="629"/>
        <v>0</v>
      </c>
      <c r="AJ243" s="182">
        <f>SUM(AJ244:AJ259)</f>
        <v>0</v>
      </c>
      <c r="AK243" s="182">
        <f>SUM(AK244:AK259)</f>
        <v>0</v>
      </c>
      <c r="AL243" s="182">
        <f>SUM(AL244:AL259)</f>
        <v>0</v>
      </c>
      <c r="AM243" s="182">
        <f t="shared" si="630"/>
        <v>0</v>
      </c>
      <c r="AN243" s="182">
        <f>SUM(AN244:AN259)</f>
        <v>0</v>
      </c>
      <c r="AO243" s="182">
        <f>SUM(AO244:AO259)</f>
        <v>16500</v>
      </c>
      <c r="AP243" s="182">
        <f>SUM(AP244:AP259)</f>
        <v>0</v>
      </c>
      <c r="AQ243" s="182">
        <f t="shared" si="631"/>
        <v>16500</v>
      </c>
      <c r="AR243" s="182">
        <f t="shared" si="632"/>
        <v>186380</v>
      </c>
    </row>
    <row r="244" spans="2:44" x14ac:dyDescent="0.25">
      <c r="B244" s="439" t="s">
        <v>380</v>
      </c>
      <c r="C244" s="175" t="s">
        <v>956</v>
      </c>
      <c r="D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77990</v>
      </c>
      <c r="E2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76">
        <f t="shared" si="622"/>
        <v>77990</v>
      </c>
      <c r="G244" s="176"/>
      <c r="H244" s="176">
        <f t="shared" si="623"/>
        <v>77990</v>
      </c>
      <c r="I244" s="176"/>
      <c r="J244" s="176">
        <f t="shared" si="624"/>
        <v>77990</v>
      </c>
      <c r="K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77990</v>
      </c>
      <c r="V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77990</v>
      </c>
      <c r="AD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76">
        <f t="shared" si="628"/>
        <v>77990</v>
      </c>
      <c r="AF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76">
        <f t="shared" si="629"/>
        <v>0</v>
      </c>
      <c r="AJ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76">
        <f t="shared" si="630"/>
        <v>0</v>
      </c>
      <c r="AN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76">
        <f t="shared" si="631"/>
        <v>0</v>
      </c>
      <c r="AR244" s="176">
        <f t="shared" si="632"/>
        <v>77990</v>
      </c>
    </row>
    <row r="245" spans="2:44" x14ac:dyDescent="0.25">
      <c r="B245" s="439" t="s">
        <v>381</v>
      </c>
      <c r="C245" s="175" t="s">
        <v>957</v>
      </c>
      <c r="D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76">
        <f t="shared" ref="F245:F253" si="694">D245+E245</f>
        <v>0</v>
      </c>
      <c r="G245" s="176"/>
      <c r="H245" s="176">
        <f t="shared" ref="H245:H253" si="695">F245-G245</f>
        <v>0</v>
      </c>
      <c r="I245" s="176"/>
      <c r="J245" s="176">
        <f t="shared" ref="J245:J253" si="696">F245-I245</f>
        <v>0</v>
      </c>
      <c r="K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76">
        <f t="shared" ref="AE245:AE253" si="697">AB245+AC245+AD245</f>
        <v>0</v>
      </c>
      <c r="AF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76">
        <f t="shared" ref="AI245:AI253" si="698">AF245+AG245+AH245</f>
        <v>0</v>
      </c>
      <c r="AJ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76">
        <f t="shared" ref="AM245:AM253" si="699">AJ245+AK245+AL245</f>
        <v>0</v>
      </c>
      <c r="AN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76">
        <f t="shared" ref="AQ245:AQ253" si="700">AN245+AO245+AP245</f>
        <v>0</v>
      </c>
      <c r="AR245" s="176">
        <f t="shared" ref="AR245:AR253" si="701">AE245+AI245+AM245+AQ245</f>
        <v>0</v>
      </c>
    </row>
    <row r="246" spans="2:44" x14ac:dyDescent="0.25">
      <c r="B246" s="439" t="s">
        <v>382</v>
      </c>
      <c r="C246" s="175" t="s">
        <v>958</v>
      </c>
      <c r="D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v>
      </c>
      <c r="E2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76">
        <f t="shared" si="694"/>
        <v>1050</v>
      </c>
      <c r="G246" s="176"/>
      <c r="H246" s="176">
        <f t="shared" si="695"/>
        <v>1050</v>
      </c>
      <c r="I246" s="176"/>
      <c r="J246" s="176">
        <f t="shared" si="696"/>
        <v>1050</v>
      </c>
      <c r="K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1050</v>
      </c>
      <c r="V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1050</v>
      </c>
      <c r="AD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76">
        <f t="shared" si="697"/>
        <v>1050</v>
      </c>
      <c r="AF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76">
        <f t="shared" si="698"/>
        <v>0</v>
      </c>
      <c r="AJ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76">
        <f t="shared" si="699"/>
        <v>0</v>
      </c>
      <c r="AN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76">
        <f t="shared" si="700"/>
        <v>0</v>
      </c>
      <c r="AR246" s="176">
        <f t="shared" si="701"/>
        <v>1050</v>
      </c>
    </row>
    <row r="247" spans="2:44" x14ac:dyDescent="0.25">
      <c r="B247" s="439" t="s">
        <v>383</v>
      </c>
      <c r="C247" s="175" t="s">
        <v>959</v>
      </c>
      <c r="D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71740</v>
      </c>
      <c r="E2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76">
        <f t="shared" si="694"/>
        <v>71740</v>
      </c>
      <c r="G247" s="176"/>
      <c r="H247" s="176">
        <f t="shared" si="695"/>
        <v>71740</v>
      </c>
      <c r="I247" s="176"/>
      <c r="J247" s="176">
        <f t="shared" si="696"/>
        <v>71740</v>
      </c>
      <c r="K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71740</v>
      </c>
      <c r="V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55240</v>
      </c>
      <c r="AD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76">
        <f t="shared" si="697"/>
        <v>55240</v>
      </c>
      <c r="AF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76">
        <f t="shared" si="698"/>
        <v>0</v>
      </c>
      <c r="AJ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76">
        <f t="shared" si="699"/>
        <v>0</v>
      </c>
      <c r="AN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16500</v>
      </c>
      <c r="AP2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76">
        <f t="shared" si="700"/>
        <v>16500</v>
      </c>
      <c r="AR247" s="176">
        <f t="shared" si="701"/>
        <v>71740</v>
      </c>
    </row>
    <row r="248" spans="2:44" x14ac:dyDescent="0.25">
      <c r="B248" s="439" t="s">
        <v>384</v>
      </c>
      <c r="C248" s="175" t="s">
        <v>960</v>
      </c>
      <c r="D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76">
        <f t="shared" si="694"/>
        <v>0</v>
      </c>
      <c r="G248" s="176"/>
      <c r="H248" s="176">
        <f t="shared" si="695"/>
        <v>0</v>
      </c>
      <c r="I248" s="176"/>
      <c r="J248" s="176">
        <f t="shared" si="696"/>
        <v>0</v>
      </c>
      <c r="K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76">
        <f t="shared" si="697"/>
        <v>0</v>
      </c>
      <c r="AF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76">
        <f t="shared" si="698"/>
        <v>0</v>
      </c>
      <c r="AJ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76">
        <f t="shared" si="699"/>
        <v>0</v>
      </c>
      <c r="AN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76">
        <f t="shared" si="700"/>
        <v>0</v>
      </c>
      <c r="AR248" s="176">
        <f t="shared" si="701"/>
        <v>0</v>
      </c>
    </row>
    <row r="249" spans="2:44" x14ac:dyDescent="0.25">
      <c r="B249" s="439" t="s">
        <v>385</v>
      </c>
      <c r="C249" s="175" t="s">
        <v>961</v>
      </c>
      <c r="D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76">
        <f t="shared" si="694"/>
        <v>0</v>
      </c>
      <c r="G249" s="176"/>
      <c r="H249" s="176">
        <f t="shared" si="695"/>
        <v>0</v>
      </c>
      <c r="I249" s="176"/>
      <c r="J249" s="176">
        <f t="shared" si="696"/>
        <v>0</v>
      </c>
      <c r="K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76">
        <f t="shared" si="697"/>
        <v>0</v>
      </c>
      <c r="AF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76">
        <f t="shared" si="698"/>
        <v>0</v>
      </c>
      <c r="AJ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76">
        <f t="shared" si="699"/>
        <v>0</v>
      </c>
      <c r="AN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76">
        <f t="shared" si="700"/>
        <v>0</v>
      </c>
      <c r="AR249" s="176">
        <f t="shared" si="701"/>
        <v>0</v>
      </c>
    </row>
    <row r="250" spans="2:44" x14ac:dyDescent="0.25">
      <c r="B250" s="439" t="s">
        <v>386</v>
      </c>
      <c r="C250" s="175" t="s">
        <v>962</v>
      </c>
      <c r="D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20600</v>
      </c>
      <c r="E2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76">
        <f t="shared" si="694"/>
        <v>20600</v>
      </c>
      <c r="G250" s="176"/>
      <c r="H250" s="176">
        <f t="shared" si="695"/>
        <v>20600</v>
      </c>
      <c r="I250" s="176"/>
      <c r="J250" s="176">
        <f t="shared" si="696"/>
        <v>20600</v>
      </c>
      <c r="K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20600</v>
      </c>
      <c r="V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20600</v>
      </c>
      <c r="AD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76">
        <f t="shared" si="697"/>
        <v>20600</v>
      </c>
      <c r="AF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76">
        <f t="shared" si="698"/>
        <v>0</v>
      </c>
      <c r="AJ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76">
        <f t="shared" si="699"/>
        <v>0</v>
      </c>
      <c r="AN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76">
        <f t="shared" si="700"/>
        <v>0</v>
      </c>
      <c r="AR250" s="176">
        <f t="shared" si="701"/>
        <v>20600</v>
      </c>
    </row>
    <row r="251" spans="2:44" x14ac:dyDescent="0.25">
      <c r="B251" s="439" t="s">
        <v>387</v>
      </c>
      <c r="C251" s="175" t="s">
        <v>963</v>
      </c>
      <c r="D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76">
        <f t="shared" si="694"/>
        <v>0</v>
      </c>
      <c r="G251" s="176"/>
      <c r="H251" s="176">
        <f t="shared" si="695"/>
        <v>0</v>
      </c>
      <c r="I251" s="176"/>
      <c r="J251" s="176">
        <f t="shared" si="696"/>
        <v>0</v>
      </c>
      <c r="K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76">
        <f t="shared" si="697"/>
        <v>0</v>
      </c>
      <c r="AF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76">
        <f t="shared" si="698"/>
        <v>0</v>
      </c>
      <c r="AJ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76">
        <f t="shared" si="699"/>
        <v>0</v>
      </c>
      <c r="AN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76">
        <f t="shared" si="700"/>
        <v>0</v>
      </c>
      <c r="AR251" s="176">
        <f t="shared" si="701"/>
        <v>0</v>
      </c>
    </row>
    <row r="252" spans="2:44" x14ac:dyDescent="0.25">
      <c r="B252" s="439" t="s">
        <v>388</v>
      </c>
      <c r="C252" s="175" t="s">
        <v>964</v>
      </c>
      <c r="D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76">
        <f t="shared" si="694"/>
        <v>0</v>
      </c>
      <c r="G252" s="176"/>
      <c r="H252" s="176">
        <f t="shared" si="695"/>
        <v>0</v>
      </c>
      <c r="I252" s="176"/>
      <c r="J252" s="176">
        <f t="shared" si="696"/>
        <v>0</v>
      </c>
      <c r="K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76">
        <f t="shared" si="697"/>
        <v>0</v>
      </c>
      <c r="AF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76">
        <f t="shared" si="698"/>
        <v>0</v>
      </c>
      <c r="AJ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76">
        <f t="shared" si="699"/>
        <v>0</v>
      </c>
      <c r="AN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76">
        <f t="shared" si="700"/>
        <v>0</v>
      </c>
      <c r="AR252" s="176">
        <f t="shared" si="701"/>
        <v>0</v>
      </c>
    </row>
    <row r="253" spans="2:44" x14ac:dyDescent="0.25">
      <c r="B253" s="439" t="s">
        <v>389</v>
      </c>
      <c r="C253" s="175" t="s">
        <v>965</v>
      </c>
      <c r="D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76">
        <f t="shared" si="694"/>
        <v>0</v>
      </c>
      <c r="G253" s="176"/>
      <c r="H253" s="176">
        <f t="shared" si="695"/>
        <v>0</v>
      </c>
      <c r="I253" s="176"/>
      <c r="J253" s="176">
        <f t="shared" si="696"/>
        <v>0</v>
      </c>
      <c r="K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76">
        <f t="shared" si="697"/>
        <v>0</v>
      </c>
      <c r="AF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76">
        <f t="shared" si="698"/>
        <v>0</v>
      </c>
      <c r="AJ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76">
        <f t="shared" si="699"/>
        <v>0</v>
      </c>
      <c r="AN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76">
        <f t="shared" si="700"/>
        <v>0</v>
      </c>
      <c r="AR253" s="176">
        <f t="shared" si="701"/>
        <v>0</v>
      </c>
    </row>
    <row r="254" spans="2:44" x14ac:dyDescent="0.25">
      <c r="B254" s="439" t="s">
        <v>390</v>
      </c>
      <c r="C254" s="175" t="s">
        <v>966</v>
      </c>
      <c r="D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76">
        <f t="shared" si="622"/>
        <v>0</v>
      </c>
      <c r="G254" s="176"/>
      <c r="H254" s="176">
        <f t="shared" si="623"/>
        <v>0</v>
      </c>
      <c r="I254" s="176"/>
      <c r="J254" s="176">
        <f t="shared" si="624"/>
        <v>0</v>
      </c>
      <c r="K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76">
        <f t="shared" si="628"/>
        <v>0</v>
      </c>
      <c r="AF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76">
        <f t="shared" si="629"/>
        <v>0</v>
      </c>
      <c r="AJ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76">
        <f t="shared" si="630"/>
        <v>0</v>
      </c>
      <c r="AN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76">
        <f t="shared" si="631"/>
        <v>0</v>
      </c>
      <c r="AR254" s="176">
        <f t="shared" si="632"/>
        <v>0</v>
      </c>
    </row>
    <row r="255" spans="2:44" x14ac:dyDescent="0.25">
      <c r="B255" s="439" t="s">
        <v>391</v>
      </c>
      <c r="C255" s="175" t="s">
        <v>967</v>
      </c>
      <c r="D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76">
        <f t="shared" si="622"/>
        <v>0</v>
      </c>
      <c r="G255" s="176"/>
      <c r="H255" s="176">
        <f t="shared" si="623"/>
        <v>0</v>
      </c>
      <c r="I255" s="176"/>
      <c r="J255" s="176">
        <f t="shared" si="624"/>
        <v>0</v>
      </c>
      <c r="K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76">
        <f t="shared" si="628"/>
        <v>0</v>
      </c>
      <c r="AF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76">
        <f t="shared" si="629"/>
        <v>0</v>
      </c>
      <c r="AJ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76">
        <f t="shared" si="630"/>
        <v>0</v>
      </c>
      <c r="AN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76">
        <f t="shared" si="631"/>
        <v>0</v>
      </c>
      <c r="AR255" s="176">
        <f t="shared" si="632"/>
        <v>0</v>
      </c>
    </row>
    <row r="256" spans="2:44" x14ac:dyDescent="0.25">
      <c r="B256" s="439" t="s">
        <v>392</v>
      </c>
      <c r="C256" s="175" t="s">
        <v>968</v>
      </c>
      <c r="D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76">
        <f t="shared" si="622"/>
        <v>0</v>
      </c>
      <c r="G256" s="176"/>
      <c r="H256" s="176">
        <f t="shared" si="623"/>
        <v>0</v>
      </c>
      <c r="I256" s="176"/>
      <c r="J256" s="176">
        <f t="shared" si="624"/>
        <v>0</v>
      </c>
      <c r="K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76">
        <f t="shared" si="628"/>
        <v>0</v>
      </c>
      <c r="AF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76">
        <f t="shared" si="629"/>
        <v>0</v>
      </c>
      <c r="AJ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76">
        <f t="shared" si="630"/>
        <v>0</v>
      </c>
      <c r="AN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76">
        <f t="shared" si="631"/>
        <v>0</v>
      </c>
      <c r="AR256" s="176">
        <f t="shared" si="632"/>
        <v>0</v>
      </c>
    </row>
    <row r="257" spans="2:44" x14ac:dyDescent="0.25">
      <c r="B257" s="439" t="s">
        <v>393</v>
      </c>
      <c r="C257" s="175" t="s">
        <v>969</v>
      </c>
      <c r="D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76">
        <f t="shared" ref="F257:F259" si="702">D257+E257</f>
        <v>0</v>
      </c>
      <c r="G257" s="176"/>
      <c r="H257" s="176">
        <f t="shared" ref="H257:H259" si="703">F257-G257</f>
        <v>0</v>
      </c>
      <c r="I257" s="176"/>
      <c r="J257" s="176">
        <f t="shared" ref="J257:J259" si="704">F257-I257</f>
        <v>0</v>
      </c>
      <c r="K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76">
        <f t="shared" ref="AE257:AE259" si="705">AB257+AC257+AD257</f>
        <v>0</v>
      </c>
      <c r="AF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76">
        <f t="shared" ref="AI257:AI259" si="706">AF257+AG257+AH257</f>
        <v>0</v>
      </c>
      <c r="AJ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76">
        <f t="shared" ref="AM257:AM259" si="707">AJ257+AK257+AL257</f>
        <v>0</v>
      </c>
      <c r="AN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76">
        <f t="shared" ref="AQ257:AQ259" si="708">AN257+AO257+AP257</f>
        <v>0</v>
      </c>
      <c r="AR257" s="176">
        <f t="shared" ref="AR257:AR259" si="709">AE257+AI257+AM257+AQ257</f>
        <v>0</v>
      </c>
    </row>
    <row r="258" spans="2:44" x14ac:dyDescent="0.25">
      <c r="B258" s="439" t="s">
        <v>394</v>
      </c>
      <c r="C258" s="175" t="s">
        <v>970</v>
      </c>
      <c r="D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2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76">
        <f t="shared" si="702"/>
        <v>15000</v>
      </c>
      <c r="G258" s="176"/>
      <c r="H258" s="176">
        <f t="shared" si="703"/>
        <v>15000</v>
      </c>
      <c r="I258" s="176"/>
      <c r="J258" s="176">
        <f t="shared" si="704"/>
        <v>15000</v>
      </c>
      <c r="K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v>
      </c>
      <c r="V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v>
      </c>
      <c r="AD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76">
        <f t="shared" si="705"/>
        <v>15000</v>
      </c>
      <c r="AF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76">
        <f t="shared" si="706"/>
        <v>0</v>
      </c>
      <c r="AJ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76">
        <f t="shared" si="707"/>
        <v>0</v>
      </c>
      <c r="AN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76">
        <f t="shared" si="708"/>
        <v>0</v>
      </c>
      <c r="AR258" s="176">
        <f t="shared" si="709"/>
        <v>15000</v>
      </c>
    </row>
    <row r="259" spans="2:44" x14ac:dyDescent="0.25">
      <c r="B259" s="439" t="s">
        <v>395</v>
      </c>
      <c r="C259" s="175" t="s">
        <v>971</v>
      </c>
      <c r="D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76">
        <f t="shared" si="702"/>
        <v>0</v>
      </c>
      <c r="G259" s="176"/>
      <c r="H259" s="176">
        <f t="shared" si="703"/>
        <v>0</v>
      </c>
      <c r="I259" s="176"/>
      <c r="J259" s="176">
        <f t="shared" si="704"/>
        <v>0</v>
      </c>
      <c r="K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76">
        <f t="shared" si="705"/>
        <v>0</v>
      </c>
      <c r="AF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76">
        <f t="shared" si="706"/>
        <v>0</v>
      </c>
      <c r="AJ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76">
        <f t="shared" si="707"/>
        <v>0</v>
      </c>
      <c r="AN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76">
        <f t="shared" si="708"/>
        <v>0</v>
      </c>
      <c r="AR259" s="176">
        <f t="shared" si="709"/>
        <v>0</v>
      </c>
    </row>
    <row r="260" spans="2:44" x14ac:dyDescent="0.25">
      <c r="B260" s="442" t="s">
        <v>396</v>
      </c>
      <c r="C260" s="181" t="s">
        <v>972</v>
      </c>
      <c r="D260" s="182">
        <f>SUM(D261:D266)</f>
        <v>0</v>
      </c>
      <c r="E260" s="182">
        <f>SUM(E261:E266)</f>
        <v>0</v>
      </c>
      <c r="F260" s="182">
        <f t="shared" si="622"/>
        <v>0</v>
      </c>
      <c r="G260" s="182">
        <f>SUM(G261:G266)</f>
        <v>0</v>
      </c>
      <c r="H260" s="182">
        <f t="shared" si="623"/>
        <v>0</v>
      </c>
      <c r="I260" s="182">
        <f>SUM(I261:I266)</f>
        <v>0</v>
      </c>
      <c r="J260" s="182">
        <f t="shared" si="624"/>
        <v>0</v>
      </c>
      <c r="K260" s="182">
        <f t="shared" ref="K260:AD260" si="710">SUM(K261:K266)</f>
        <v>0</v>
      </c>
      <c r="L260" s="182">
        <f t="shared" si="710"/>
        <v>0</v>
      </c>
      <c r="M260" s="182">
        <f t="shared" si="710"/>
        <v>0</v>
      </c>
      <c r="N260" s="182">
        <f t="shared" si="710"/>
        <v>0</v>
      </c>
      <c r="O260" s="182">
        <f t="shared" si="710"/>
        <v>0</v>
      </c>
      <c r="P260" s="182">
        <f t="shared" ref="P260:Q260" si="711">SUM(P261:P266)</f>
        <v>0</v>
      </c>
      <c r="Q260" s="182">
        <f t="shared" si="711"/>
        <v>0</v>
      </c>
      <c r="R260" s="182">
        <f t="shared" si="710"/>
        <v>0</v>
      </c>
      <c r="S260" s="182">
        <f t="shared" si="710"/>
        <v>0</v>
      </c>
      <c r="T260" s="182">
        <f t="shared" ref="T260" si="712">SUM(T261:T266)</f>
        <v>0</v>
      </c>
      <c r="U260" s="182">
        <f t="shared" si="710"/>
        <v>0</v>
      </c>
      <c r="V260" s="182">
        <f t="shared" si="710"/>
        <v>0</v>
      </c>
      <c r="W260" s="182">
        <f t="shared" ref="W260" si="713">SUM(W261:W266)</f>
        <v>0</v>
      </c>
      <c r="X260" s="182">
        <f t="shared" si="710"/>
        <v>0</v>
      </c>
      <c r="Y260" s="182">
        <f t="shared" ref="Y260:Z260" si="714">SUM(Y261:Y266)</f>
        <v>0</v>
      </c>
      <c r="Z260" s="182">
        <f t="shared" si="714"/>
        <v>0</v>
      </c>
      <c r="AA260" s="182">
        <f t="shared" si="710"/>
        <v>0</v>
      </c>
      <c r="AB260" s="182">
        <f t="shared" si="710"/>
        <v>0</v>
      </c>
      <c r="AC260" s="182">
        <f t="shared" si="710"/>
        <v>0</v>
      </c>
      <c r="AD260" s="182">
        <f t="shared" si="710"/>
        <v>0</v>
      </c>
      <c r="AE260" s="182">
        <f t="shared" si="628"/>
        <v>0</v>
      </c>
      <c r="AF260" s="182">
        <f>SUM(AF261:AF266)</f>
        <v>0</v>
      </c>
      <c r="AG260" s="182">
        <f>SUM(AG261:AG266)</f>
        <v>0</v>
      </c>
      <c r="AH260" s="182">
        <f>SUM(AH261:AH266)</f>
        <v>0</v>
      </c>
      <c r="AI260" s="182">
        <f t="shared" si="629"/>
        <v>0</v>
      </c>
      <c r="AJ260" s="182">
        <f>SUM(AJ261:AJ266)</f>
        <v>0</v>
      </c>
      <c r="AK260" s="182">
        <f>SUM(AK261:AK266)</f>
        <v>0</v>
      </c>
      <c r="AL260" s="182">
        <f>SUM(AL261:AL266)</f>
        <v>0</v>
      </c>
      <c r="AM260" s="182">
        <f t="shared" si="630"/>
        <v>0</v>
      </c>
      <c r="AN260" s="182">
        <f>SUM(AN261:AN266)</f>
        <v>0</v>
      </c>
      <c r="AO260" s="182">
        <f>SUM(AO261:AO266)</f>
        <v>0</v>
      </c>
      <c r="AP260" s="182">
        <f>SUM(AP261:AP266)</f>
        <v>0</v>
      </c>
      <c r="AQ260" s="182">
        <f t="shared" si="631"/>
        <v>0</v>
      </c>
      <c r="AR260" s="182">
        <f t="shared" si="632"/>
        <v>0</v>
      </c>
    </row>
    <row r="261" spans="2:44" x14ac:dyDescent="0.25">
      <c r="B261" s="439" t="s">
        <v>397</v>
      </c>
      <c r="C261" s="175" t="s">
        <v>973</v>
      </c>
      <c r="D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76">
        <f t="shared" si="622"/>
        <v>0</v>
      </c>
      <c r="G261" s="176"/>
      <c r="H261" s="176">
        <f t="shared" si="623"/>
        <v>0</v>
      </c>
      <c r="I261" s="176"/>
      <c r="J261" s="176">
        <f t="shared" si="624"/>
        <v>0</v>
      </c>
      <c r="K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76">
        <f t="shared" si="628"/>
        <v>0</v>
      </c>
      <c r="AF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76">
        <f t="shared" si="629"/>
        <v>0</v>
      </c>
      <c r="AJ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76">
        <f t="shared" si="630"/>
        <v>0</v>
      </c>
      <c r="AN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76">
        <f t="shared" si="631"/>
        <v>0</v>
      </c>
      <c r="AR261" s="176">
        <f t="shared" si="632"/>
        <v>0</v>
      </c>
    </row>
    <row r="262" spans="2:44" x14ac:dyDescent="0.25">
      <c r="B262" s="439" t="s">
        <v>398</v>
      </c>
      <c r="C262" s="175" t="s">
        <v>974</v>
      </c>
      <c r="D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76">
        <f t="shared" si="622"/>
        <v>0</v>
      </c>
      <c r="G262" s="176"/>
      <c r="H262" s="176">
        <f t="shared" si="623"/>
        <v>0</v>
      </c>
      <c r="I262" s="176"/>
      <c r="J262" s="176">
        <f t="shared" si="624"/>
        <v>0</v>
      </c>
      <c r="K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76">
        <f t="shared" si="628"/>
        <v>0</v>
      </c>
      <c r="AF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76">
        <f t="shared" si="629"/>
        <v>0</v>
      </c>
      <c r="AJ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76">
        <f t="shared" si="630"/>
        <v>0</v>
      </c>
      <c r="AN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76">
        <f t="shared" si="631"/>
        <v>0</v>
      </c>
      <c r="AR262" s="176">
        <f t="shared" si="632"/>
        <v>0</v>
      </c>
    </row>
    <row r="263" spans="2:44" x14ac:dyDescent="0.25">
      <c r="B263" s="439" t="s">
        <v>399</v>
      </c>
      <c r="C263" s="175" t="s">
        <v>975</v>
      </c>
      <c r="D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76">
        <f t="shared" si="622"/>
        <v>0</v>
      </c>
      <c r="G263" s="176"/>
      <c r="H263" s="176">
        <f t="shared" si="623"/>
        <v>0</v>
      </c>
      <c r="I263" s="176"/>
      <c r="J263" s="176">
        <f t="shared" si="624"/>
        <v>0</v>
      </c>
      <c r="K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76">
        <f t="shared" si="628"/>
        <v>0</v>
      </c>
      <c r="AF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76">
        <f t="shared" si="629"/>
        <v>0</v>
      </c>
      <c r="AJ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76">
        <f t="shared" si="630"/>
        <v>0</v>
      </c>
      <c r="AN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76">
        <f t="shared" si="631"/>
        <v>0</v>
      </c>
      <c r="AR263" s="176">
        <f t="shared" si="632"/>
        <v>0</v>
      </c>
    </row>
    <row r="264" spans="2:44" x14ac:dyDescent="0.25">
      <c r="B264" s="439" t="s">
        <v>400</v>
      </c>
      <c r="C264" s="175" t="s">
        <v>976</v>
      </c>
      <c r="D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76">
        <f t="shared" ref="F264:F266" si="715">D264+E264</f>
        <v>0</v>
      </c>
      <c r="G264" s="176"/>
      <c r="H264" s="176">
        <f t="shared" ref="H264:H266" si="716">F264-G264</f>
        <v>0</v>
      </c>
      <c r="I264" s="176"/>
      <c r="J264" s="176">
        <f t="shared" ref="J264:J266" si="717">F264-I264</f>
        <v>0</v>
      </c>
      <c r="K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76">
        <f t="shared" ref="AE264:AE266" si="718">AB264+AC264+AD264</f>
        <v>0</v>
      </c>
      <c r="AF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76">
        <f t="shared" ref="AI264:AI266" si="719">AF264+AG264+AH264</f>
        <v>0</v>
      </c>
      <c r="AJ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76">
        <f t="shared" ref="AM264:AM266" si="720">AJ264+AK264+AL264</f>
        <v>0</v>
      </c>
      <c r="AN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76">
        <f t="shared" ref="AQ264:AQ266" si="721">AN264+AO264+AP264</f>
        <v>0</v>
      </c>
      <c r="AR264" s="176">
        <f t="shared" ref="AR264:AR266" si="722">AE264+AI264+AM264+AQ264</f>
        <v>0</v>
      </c>
    </row>
    <row r="265" spans="2:44" x14ac:dyDescent="0.25">
      <c r="B265" s="439" t="s">
        <v>401</v>
      </c>
      <c r="C265" s="175" t="s">
        <v>977</v>
      </c>
      <c r="D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76">
        <f t="shared" si="715"/>
        <v>0</v>
      </c>
      <c r="G265" s="176"/>
      <c r="H265" s="176">
        <f t="shared" si="716"/>
        <v>0</v>
      </c>
      <c r="I265" s="176"/>
      <c r="J265" s="176">
        <f t="shared" si="717"/>
        <v>0</v>
      </c>
      <c r="K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76">
        <f t="shared" si="718"/>
        <v>0</v>
      </c>
      <c r="AF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76">
        <f t="shared" si="719"/>
        <v>0</v>
      </c>
      <c r="AJ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76">
        <f t="shared" si="720"/>
        <v>0</v>
      </c>
      <c r="AN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76">
        <f t="shared" si="721"/>
        <v>0</v>
      </c>
      <c r="AR265" s="176">
        <f t="shared" si="722"/>
        <v>0</v>
      </c>
    </row>
    <row r="266" spans="2:44" x14ac:dyDescent="0.25">
      <c r="B266" s="439" t="s">
        <v>402</v>
      </c>
      <c r="C266" s="175" t="s">
        <v>978</v>
      </c>
      <c r="D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76">
        <f t="shared" si="715"/>
        <v>0</v>
      </c>
      <c r="G266" s="176"/>
      <c r="H266" s="176">
        <f t="shared" si="716"/>
        <v>0</v>
      </c>
      <c r="I266" s="176"/>
      <c r="J266" s="176">
        <f t="shared" si="717"/>
        <v>0</v>
      </c>
      <c r="K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76">
        <f t="shared" si="718"/>
        <v>0</v>
      </c>
      <c r="AF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76">
        <f t="shared" si="719"/>
        <v>0</v>
      </c>
      <c r="AJ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76">
        <f t="shared" si="720"/>
        <v>0</v>
      </c>
      <c r="AN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76">
        <f t="shared" si="721"/>
        <v>0</v>
      </c>
      <c r="AR266" s="176">
        <f t="shared" si="722"/>
        <v>0</v>
      </c>
    </row>
    <row r="267" spans="2:44" x14ac:dyDescent="0.25">
      <c r="B267" s="442" t="s">
        <v>403</v>
      </c>
      <c r="C267" s="181" t="s">
        <v>979</v>
      </c>
      <c r="D267" s="182">
        <f>SUM(D268:D311)</f>
        <v>112168</v>
      </c>
      <c r="E267" s="182">
        <f>SUM(E268:E311)</f>
        <v>0</v>
      </c>
      <c r="F267" s="182">
        <f t="shared" si="622"/>
        <v>112168</v>
      </c>
      <c r="G267" s="182">
        <f>SUM(G268:G311)</f>
        <v>0</v>
      </c>
      <c r="H267" s="182">
        <f t="shared" si="623"/>
        <v>112168</v>
      </c>
      <c r="I267" s="182">
        <f>SUM(I268:I311)</f>
        <v>0</v>
      </c>
      <c r="J267" s="182">
        <f t="shared" si="624"/>
        <v>112168</v>
      </c>
      <c r="K267" s="182">
        <f t="shared" ref="K267:AD267" si="723">SUM(K268:K311)</f>
        <v>0</v>
      </c>
      <c r="L267" s="182">
        <f t="shared" si="723"/>
        <v>0</v>
      </c>
      <c r="M267" s="182">
        <f t="shared" si="723"/>
        <v>0</v>
      </c>
      <c r="N267" s="182">
        <f t="shared" si="723"/>
        <v>0</v>
      </c>
      <c r="O267" s="182">
        <f t="shared" si="723"/>
        <v>0</v>
      </c>
      <c r="P267" s="182">
        <f t="shared" ref="P267:Q267" si="724">SUM(P268:P311)</f>
        <v>0</v>
      </c>
      <c r="Q267" s="182">
        <f t="shared" si="724"/>
        <v>0</v>
      </c>
      <c r="R267" s="182">
        <f t="shared" si="723"/>
        <v>0</v>
      </c>
      <c r="S267" s="182">
        <f t="shared" si="723"/>
        <v>0</v>
      </c>
      <c r="T267" s="182">
        <f t="shared" ref="T267" si="725">SUM(T268:T311)</f>
        <v>0</v>
      </c>
      <c r="U267" s="182">
        <f t="shared" si="723"/>
        <v>112168</v>
      </c>
      <c r="V267" s="182">
        <f t="shared" si="723"/>
        <v>0</v>
      </c>
      <c r="W267" s="182">
        <f t="shared" ref="W267" si="726">SUM(W268:W311)</f>
        <v>0</v>
      </c>
      <c r="X267" s="182">
        <f t="shared" si="723"/>
        <v>0</v>
      </c>
      <c r="Y267" s="182">
        <f t="shared" ref="Y267:Z267" si="727">SUM(Y268:Y311)</f>
        <v>0</v>
      </c>
      <c r="Z267" s="182">
        <f t="shared" si="727"/>
        <v>0</v>
      </c>
      <c r="AA267" s="182">
        <f t="shared" si="723"/>
        <v>0</v>
      </c>
      <c r="AB267" s="182">
        <f t="shared" si="723"/>
        <v>0</v>
      </c>
      <c r="AC267" s="182">
        <f t="shared" si="723"/>
        <v>112168</v>
      </c>
      <c r="AD267" s="182">
        <f t="shared" si="723"/>
        <v>0</v>
      </c>
      <c r="AE267" s="182">
        <f t="shared" si="628"/>
        <v>112168</v>
      </c>
      <c r="AF267" s="182">
        <f>SUM(AF268:AF311)</f>
        <v>0</v>
      </c>
      <c r="AG267" s="182">
        <f>SUM(AG268:AG311)</f>
        <v>0</v>
      </c>
      <c r="AH267" s="182">
        <f>SUM(AH268:AH311)</f>
        <v>0</v>
      </c>
      <c r="AI267" s="182">
        <f t="shared" si="629"/>
        <v>0</v>
      </c>
      <c r="AJ267" s="182">
        <f>SUM(AJ268:AJ311)</f>
        <v>0</v>
      </c>
      <c r="AK267" s="182">
        <f>SUM(AK268:AK311)</f>
        <v>0</v>
      </c>
      <c r="AL267" s="182">
        <f>SUM(AL268:AL311)</f>
        <v>0</v>
      </c>
      <c r="AM267" s="182">
        <f t="shared" si="630"/>
        <v>0</v>
      </c>
      <c r="AN267" s="182">
        <f>SUM(AN268:AN311)</f>
        <v>0</v>
      </c>
      <c r="AO267" s="182">
        <f>SUM(AO268:AO311)</f>
        <v>0</v>
      </c>
      <c r="AP267" s="182">
        <f>SUM(AP268:AP311)</f>
        <v>0</v>
      </c>
      <c r="AQ267" s="182">
        <f t="shared" si="631"/>
        <v>0</v>
      </c>
      <c r="AR267" s="182">
        <f t="shared" si="632"/>
        <v>112168</v>
      </c>
    </row>
    <row r="268" spans="2:44" x14ac:dyDescent="0.25">
      <c r="B268" s="439" t="s">
        <v>404</v>
      </c>
      <c r="C268" s="175" t="s">
        <v>980</v>
      </c>
      <c r="D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10300</v>
      </c>
      <c r="E2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76">
        <f t="shared" si="622"/>
        <v>10300</v>
      </c>
      <c r="G268" s="176"/>
      <c r="H268" s="176">
        <f t="shared" si="623"/>
        <v>10300</v>
      </c>
      <c r="I268" s="176"/>
      <c r="J268" s="176">
        <f t="shared" si="624"/>
        <v>10300</v>
      </c>
      <c r="K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10300</v>
      </c>
      <c r="V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10300</v>
      </c>
      <c r="AD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76">
        <f t="shared" si="628"/>
        <v>10300</v>
      </c>
      <c r="AF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76">
        <f t="shared" si="629"/>
        <v>0</v>
      </c>
      <c r="AJ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76">
        <f t="shared" si="630"/>
        <v>0</v>
      </c>
      <c r="AN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76">
        <f t="shared" si="631"/>
        <v>0</v>
      </c>
      <c r="AR268" s="176">
        <f t="shared" si="632"/>
        <v>10300</v>
      </c>
    </row>
    <row r="269" spans="2:44" x14ac:dyDescent="0.25">
      <c r="B269" s="439" t="s">
        <v>405</v>
      </c>
      <c r="C269" s="175" t="s">
        <v>981</v>
      </c>
      <c r="D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E2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76">
        <f t="shared" ref="F269:F300" si="728">D269+E269</f>
        <v>2000</v>
      </c>
      <c r="G269" s="176"/>
      <c r="H269" s="176">
        <f t="shared" ref="H269:H300" si="729">F269-G269</f>
        <v>2000</v>
      </c>
      <c r="I269" s="176"/>
      <c r="J269" s="176">
        <f t="shared" ref="J269:J300" si="730">F269-I269</f>
        <v>2000</v>
      </c>
      <c r="K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V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v>
      </c>
      <c r="AD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76">
        <f t="shared" ref="AE269:AE300" si="731">AB269+AC269+AD269</f>
        <v>2000</v>
      </c>
      <c r="AF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76">
        <f t="shared" ref="AI269:AI300" si="732">AF269+AG269+AH269</f>
        <v>0</v>
      </c>
      <c r="AJ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76">
        <f t="shared" ref="AM269:AM300" si="733">AJ269+AK269+AL269</f>
        <v>0</v>
      </c>
      <c r="AN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76">
        <f t="shared" ref="AQ269:AQ300" si="734">AN269+AO269+AP269</f>
        <v>0</v>
      </c>
      <c r="AR269" s="176">
        <f t="shared" ref="AR269:AR300" si="735">AE269+AI269+AM269+AQ269</f>
        <v>2000</v>
      </c>
    </row>
    <row r="270" spans="2:44" x14ac:dyDescent="0.25">
      <c r="B270" s="439" t="s">
        <v>406</v>
      </c>
      <c r="C270" s="175" t="s">
        <v>982</v>
      </c>
      <c r="D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76">
        <f t="shared" si="728"/>
        <v>0</v>
      </c>
      <c r="G270" s="176"/>
      <c r="H270" s="176">
        <f t="shared" si="729"/>
        <v>0</v>
      </c>
      <c r="I270" s="176"/>
      <c r="J270" s="176">
        <f t="shared" si="730"/>
        <v>0</v>
      </c>
      <c r="K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76">
        <f t="shared" si="731"/>
        <v>0</v>
      </c>
      <c r="AF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76">
        <f t="shared" si="732"/>
        <v>0</v>
      </c>
      <c r="AJ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76">
        <f t="shared" si="733"/>
        <v>0</v>
      </c>
      <c r="AN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76">
        <f t="shared" si="734"/>
        <v>0</v>
      </c>
      <c r="AR270" s="176">
        <f t="shared" si="735"/>
        <v>0</v>
      </c>
    </row>
    <row r="271" spans="2:44" x14ac:dyDescent="0.25">
      <c r="B271" s="439" t="s">
        <v>407</v>
      </c>
      <c r="C271" s="175" t="s">
        <v>983</v>
      </c>
      <c r="D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76">
        <f t="shared" si="728"/>
        <v>0</v>
      </c>
      <c r="G271" s="176"/>
      <c r="H271" s="176">
        <f t="shared" si="729"/>
        <v>0</v>
      </c>
      <c r="I271" s="176"/>
      <c r="J271" s="176">
        <f t="shared" si="730"/>
        <v>0</v>
      </c>
      <c r="K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76">
        <f t="shared" si="731"/>
        <v>0</v>
      </c>
      <c r="AF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76">
        <f t="shared" si="732"/>
        <v>0</v>
      </c>
      <c r="AJ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76">
        <f t="shared" si="733"/>
        <v>0</v>
      </c>
      <c r="AN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76">
        <f t="shared" si="734"/>
        <v>0</v>
      </c>
      <c r="AR271" s="176">
        <f t="shared" si="735"/>
        <v>0</v>
      </c>
    </row>
    <row r="272" spans="2:44" x14ac:dyDescent="0.25">
      <c r="B272" s="439" t="s">
        <v>408</v>
      </c>
      <c r="C272" s="175" t="s">
        <v>984</v>
      </c>
      <c r="D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76">
        <f t="shared" si="728"/>
        <v>0</v>
      </c>
      <c r="G272" s="176"/>
      <c r="H272" s="176">
        <f t="shared" si="729"/>
        <v>0</v>
      </c>
      <c r="I272" s="176"/>
      <c r="J272" s="176">
        <f t="shared" si="730"/>
        <v>0</v>
      </c>
      <c r="K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76">
        <f t="shared" si="731"/>
        <v>0</v>
      </c>
      <c r="AF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76">
        <f t="shared" si="732"/>
        <v>0</v>
      </c>
      <c r="AJ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76">
        <f t="shared" si="733"/>
        <v>0</v>
      </c>
      <c r="AN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76">
        <f t="shared" si="734"/>
        <v>0</v>
      </c>
      <c r="AR272" s="176">
        <f t="shared" si="735"/>
        <v>0</v>
      </c>
    </row>
    <row r="273" spans="2:44" x14ac:dyDescent="0.25">
      <c r="B273" s="439" t="s">
        <v>409</v>
      </c>
      <c r="C273" s="175" t="s">
        <v>985</v>
      </c>
      <c r="D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76">
        <f t="shared" si="728"/>
        <v>0</v>
      </c>
      <c r="G273" s="176"/>
      <c r="H273" s="176">
        <f t="shared" si="729"/>
        <v>0</v>
      </c>
      <c r="I273" s="176"/>
      <c r="J273" s="176">
        <f t="shared" si="730"/>
        <v>0</v>
      </c>
      <c r="K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76">
        <f t="shared" si="731"/>
        <v>0</v>
      </c>
      <c r="AF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76">
        <f t="shared" si="732"/>
        <v>0</v>
      </c>
      <c r="AJ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76">
        <f t="shared" si="733"/>
        <v>0</v>
      </c>
      <c r="AN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76">
        <f t="shared" si="734"/>
        <v>0</v>
      </c>
      <c r="AR273" s="176">
        <f t="shared" si="735"/>
        <v>0</v>
      </c>
    </row>
    <row r="274" spans="2:44" x14ac:dyDescent="0.25">
      <c r="B274" s="439" t="s">
        <v>410</v>
      </c>
      <c r="C274" s="175" t="s">
        <v>986</v>
      </c>
      <c r="D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8400</v>
      </c>
      <c r="E2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76">
        <f t="shared" si="728"/>
        <v>8400</v>
      </c>
      <c r="G274" s="176"/>
      <c r="H274" s="176">
        <f t="shared" si="729"/>
        <v>8400</v>
      </c>
      <c r="I274" s="176"/>
      <c r="J274" s="176">
        <f t="shared" si="730"/>
        <v>8400</v>
      </c>
      <c r="K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8400</v>
      </c>
      <c r="V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8400</v>
      </c>
      <c r="AD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76">
        <f t="shared" si="731"/>
        <v>8400</v>
      </c>
      <c r="AF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76">
        <f t="shared" si="732"/>
        <v>0</v>
      </c>
      <c r="AJ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76">
        <f t="shared" si="733"/>
        <v>0</v>
      </c>
      <c r="AN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76">
        <f t="shared" si="734"/>
        <v>0</v>
      </c>
      <c r="AR274" s="176">
        <f t="shared" si="735"/>
        <v>8400</v>
      </c>
    </row>
    <row r="275" spans="2:44" x14ac:dyDescent="0.25">
      <c r="B275" s="439" t="s">
        <v>411</v>
      </c>
      <c r="C275" s="175" t="s">
        <v>987</v>
      </c>
      <c r="D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76">
        <f t="shared" si="728"/>
        <v>20000</v>
      </c>
      <c r="G275" s="176"/>
      <c r="H275" s="176">
        <f t="shared" si="729"/>
        <v>20000</v>
      </c>
      <c r="I275" s="176"/>
      <c r="J275" s="176">
        <f t="shared" si="730"/>
        <v>20000</v>
      </c>
      <c r="K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76">
        <f t="shared" si="731"/>
        <v>20000</v>
      </c>
      <c r="AF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76">
        <f t="shared" si="732"/>
        <v>0</v>
      </c>
      <c r="AJ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76">
        <f t="shared" si="733"/>
        <v>0</v>
      </c>
      <c r="AN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76">
        <f t="shared" si="734"/>
        <v>0</v>
      </c>
      <c r="AR275" s="176">
        <f t="shared" si="735"/>
        <v>20000</v>
      </c>
    </row>
    <row r="276" spans="2:44" x14ac:dyDescent="0.25">
      <c r="B276" s="439" t="s">
        <v>412</v>
      </c>
      <c r="C276" s="175" t="s">
        <v>988</v>
      </c>
      <c r="D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76">
        <f t="shared" si="728"/>
        <v>0</v>
      </c>
      <c r="G276" s="176"/>
      <c r="H276" s="176">
        <f t="shared" si="729"/>
        <v>0</v>
      </c>
      <c r="I276" s="176"/>
      <c r="J276" s="176">
        <f t="shared" si="730"/>
        <v>0</v>
      </c>
      <c r="K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76">
        <f t="shared" si="731"/>
        <v>0</v>
      </c>
      <c r="AF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76">
        <f t="shared" si="732"/>
        <v>0</v>
      </c>
      <c r="AJ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76">
        <f t="shared" si="733"/>
        <v>0</v>
      </c>
      <c r="AN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76">
        <f t="shared" si="734"/>
        <v>0</v>
      </c>
      <c r="AR276" s="176">
        <f t="shared" si="735"/>
        <v>0</v>
      </c>
    </row>
    <row r="277" spans="2:44" x14ac:dyDescent="0.25">
      <c r="B277" s="439" t="s">
        <v>413</v>
      </c>
      <c r="C277" s="175" t="s">
        <v>989</v>
      </c>
      <c r="D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76">
        <f t="shared" si="728"/>
        <v>20000</v>
      </c>
      <c r="G277" s="176"/>
      <c r="H277" s="176">
        <f t="shared" si="729"/>
        <v>20000</v>
      </c>
      <c r="I277" s="176"/>
      <c r="J277" s="176">
        <f t="shared" si="730"/>
        <v>20000</v>
      </c>
      <c r="K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76">
        <f t="shared" si="731"/>
        <v>20000</v>
      </c>
      <c r="AF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76">
        <f t="shared" si="732"/>
        <v>0</v>
      </c>
      <c r="AJ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76">
        <f t="shared" si="733"/>
        <v>0</v>
      </c>
      <c r="AN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76">
        <f t="shared" si="734"/>
        <v>0</v>
      </c>
      <c r="AR277" s="176">
        <f t="shared" si="735"/>
        <v>20000</v>
      </c>
    </row>
    <row r="278" spans="2:44" x14ac:dyDescent="0.25">
      <c r="B278" s="439" t="s">
        <v>414</v>
      </c>
      <c r="C278" s="175" t="s">
        <v>990</v>
      </c>
      <c r="D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76">
        <f t="shared" si="728"/>
        <v>20000</v>
      </c>
      <c r="G278" s="176"/>
      <c r="H278" s="176">
        <f t="shared" si="729"/>
        <v>20000</v>
      </c>
      <c r="I278" s="176"/>
      <c r="J278" s="176">
        <f t="shared" si="730"/>
        <v>20000</v>
      </c>
      <c r="K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76">
        <f t="shared" si="731"/>
        <v>20000</v>
      </c>
      <c r="AF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76">
        <f t="shared" si="732"/>
        <v>0</v>
      </c>
      <c r="AJ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76">
        <f t="shared" si="733"/>
        <v>0</v>
      </c>
      <c r="AN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76">
        <f t="shared" si="734"/>
        <v>0</v>
      </c>
      <c r="AR278" s="176">
        <f t="shared" si="735"/>
        <v>20000</v>
      </c>
    </row>
    <row r="279" spans="2:44" x14ac:dyDescent="0.25">
      <c r="B279" s="439" t="s">
        <v>415</v>
      </c>
      <c r="C279" s="175" t="s">
        <v>991</v>
      </c>
      <c r="D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76">
        <f t="shared" si="728"/>
        <v>0</v>
      </c>
      <c r="G279" s="176"/>
      <c r="H279" s="176">
        <f t="shared" si="729"/>
        <v>0</v>
      </c>
      <c r="I279" s="176"/>
      <c r="J279" s="176">
        <f t="shared" si="730"/>
        <v>0</v>
      </c>
      <c r="K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76">
        <f t="shared" si="731"/>
        <v>0</v>
      </c>
      <c r="AF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76">
        <f t="shared" si="732"/>
        <v>0</v>
      </c>
      <c r="AJ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76">
        <f t="shared" si="733"/>
        <v>0</v>
      </c>
      <c r="AN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76">
        <f t="shared" si="734"/>
        <v>0</v>
      </c>
      <c r="AR279" s="176">
        <f t="shared" si="735"/>
        <v>0</v>
      </c>
    </row>
    <row r="280" spans="2:44" x14ac:dyDescent="0.25">
      <c r="B280" s="439" t="s">
        <v>416</v>
      </c>
      <c r="C280" s="175" t="s">
        <v>992</v>
      </c>
      <c r="D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76">
        <f t="shared" si="728"/>
        <v>0</v>
      </c>
      <c r="G280" s="176"/>
      <c r="H280" s="176">
        <f t="shared" si="729"/>
        <v>0</v>
      </c>
      <c r="I280" s="176"/>
      <c r="J280" s="176">
        <f t="shared" si="730"/>
        <v>0</v>
      </c>
      <c r="K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76">
        <f t="shared" si="731"/>
        <v>0</v>
      </c>
      <c r="AF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76">
        <f t="shared" si="732"/>
        <v>0</v>
      </c>
      <c r="AJ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76">
        <f t="shared" si="733"/>
        <v>0</v>
      </c>
      <c r="AN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76">
        <f t="shared" si="734"/>
        <v>0</v>
      </c>
      <c r="AR280" s="176">
        <f t="shared" si="735"/>
        <v>0</v>
      </c>
    </row>
    <row r="281" spans="2:44" x14ac:dyDescent="0.25">
      <c r="B281" s="439" t="s">
        <v>417</v>
      </c>
      <c r="C281" s="175" t="s">
        <v>993</v>
      </c>
      <c r="D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76">
        <f t="shared" si="728"/>
        <v>5000</v>
      </c>
      <c r="G281" s="176"/>
      <c r="H281" s="176">
        <f t="shared" si="729"/>
        <v>5000</v>
      </c>
      <c r="I281" s="176"/>
      <c r="J281" s="176">
        <f t="shared" si="730"/>
        <v>5000</v>
      </c>
      <c r="K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76">
        <f t="shared" si="731"/>
        <v>5000</v>
      </c>
      <c r="AF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76">
        <f t="shared" si="732"/>
        <v>0</v>
      </c>
      <c r="AJ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76">
        <f t="shared" si="733"/>
        <v>0</v>
      </c>
      <c r="AN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76">
        <f t="shared" si="734"/>
        <v>0</v>
      </c>
      <c r="AR281" s="176">
        <f t="shared" si="735"/>
        <v>5000</v>
      </c>
    </row>
    <row r="282" spans="2:44" x14ac:dyDescent="0.25">
      <c r="B282" s="439" t="s">
        <v>418</v>
      </c>
      <c r="C282" s="175" t="s">
        <v>994</v>
      </c>
      <c r="D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76">
        <f t="shared" si="728"/>
        <v>0</v>
      </c>
      <c r="G282" s="176"/>
      <c r="H282" s="176">
        <f t="shared" si="729"/>
        <v>0</v>
      </c>
      <c r="I282" s="176"/>
      <c r="J282" s="176">
        <f t="shared" si="730"/>
        <v>0</v>
      </c>
      <c r="K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76">
        <f t="shared" si="731"/>
        <v>0</v>
      </c>
      <c r="AF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76">
        <f t="shared" si="732"/>
        <v>0</v>
      </c>
      <c r="AJ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76">
        <f t="shared" si="733"/>
        <v>0</v>
      </c>
      <c r="AN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76">
        <f t="shared" si="734"/>
        <v>0</v>
      </c>
      <c r="AR282" s="176">
        <f t="shared" si="735"/>
        <v>0</v>
      </c>
    </row>
    <row r="283" spans="2:44" x14ac:dyDescent="0.25">
      <c r="B283" s="439" t="s">
        <v>419</v>
      </c>
      <c r="C283" s="175" t="s">
        <v>995</v>
      </c>
      <c r="D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76">
        <f t="shared" si="728"/>
        <v>0</v>
      </c>
      <c r="G283" s="176"/>
      <c r="H283" s="176">
        <f t="shared" si="729"/>
        <v>0</v>
      </c>
      <c r="I283" s="176"/>
      <c r="J283" s="176">
        <f t="shared" si="730"/>
        <v>0</v>
      </c>
      <c r="K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76">
        <f t="shared" si="731"/>
        <v>0</v>
      </c>
      <c r="AF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76">
        <f t="shared" si="732"/>
        <v>0</v>
      </c>
      <c r="AJ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76">
        <f t="shared" si="733"/>
        <v>0</v>
      </c>
      <c r="AN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76">
        <f t="shared" si="734"/>
        <v>0</v>
      </c>
      <c r="AR283" s="176">
        <f t="shared" si="735"/>
        <v>0</v>
      </c>
    </row>
    <row r="284" spans="2:44" x14ac:dyDescent="0.25">
      <c r="B284" s="439" t="s">
        <v>420</v>
      </c>
      <c r="C284" s="175" t="s">
        <v>996</v>
      </c>
      <c r="D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76">
        <f t="shared" si="728"/>
        <v>8000</v>
      </c>
      <c r="G284" s="176"/>
      <c r="H284" s="176">
        <f t="shared" si="729"/>
        <v>8000</v>
      </c>
      <c r="I284" s="176"/>
      <c r="J284" s="176">
        <f t="shared" si="730"/>
        <v>8000</v>
      </c>
      <c r="K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76">
        <f t="shared" si="731"/>
        <v>8000</v>
      </c>
      <c r="AF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76">
        <f t="shared" si="732"/>
        <v>0</v>
      </c>
      <c r="AJ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76">
        <f t="shared" si="733"/>
        <v>0</v>
      </c>
      <c r="AN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76">
        <f t="shared" si="734"/>
        <v>0</v>
      </c>
      <c r="AR284" s="176">
        <f t="shared" si="735"/>
        <v>8000</v>
      </c>
    </row>
    <row r="285" spans="2:44" x14ac:dyDescent="0.25">
      <c r="B285" s="439" t="s">
        <v>421</v>
      </c>
      <c r="C285" s="175" t="s">
        <v>997</v>
      </c>
      <c r="D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76">
        <f t="shared" si="728"/>
        <v>0</v>
      </c>
      <c r="G285" s="176"/>
      <c r="H285" s="176">
        <f t="shared" si="729"/>
        <v>0</v>
      </c>
      <c r="I285" s="176"/>
      <c r="J285" s="176">
        <f t="shared" si="730"/>
        <v>0</v>
      </c>
      <c r="K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76">
        <f t="shared" si="731"/>
        <v>0</v>
      </c>
      <c r="AF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76">
        <f t="shared" si="732"/>
        <v>0</v>
      </c>
      <c r="AJ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76">
        <f t="shared" si="733"/>
        <v>0</v>
      </c>
      <c r="AN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76">
        <f t="shared" si="734"/>
        <v>0</v>
      </c>
      <c r="AR285" s="176">
        <f t="shared" si="735"/>
        <v>0</v>
      </c>
    </row>
    <row r="286" spans="2:44" x14ac:dyDescent="0.25">
      <c r="B286" s="439" t="s">
        <v>422</v>
      </c>
      <c r="C286" s="175" t="s">
        <v>998</v>
      </c>
      <c r="D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76">
        <f t="shared" si="728"/>
        <v>0</v>
      </c>
      <c r="G286" s="176"/>
      <c r="H286" s="176">
        <f t="shared" si="729"/>
        <v>0</v>
      </c>
      <c r="I286" s="176"/>
      <c r="J286" s="176">
        <f t="shared" si="730"/>
        <v>0</v>
      </c>
      <c r="K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76">
        <f t="shared" si="731"/>
        <v>0</v>
      </c>
      <c r="AF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76">
        <f t="shared" si="732"/>
        <v>0</v>
      </c>
      <c r="AJ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76">
        <f t="shared" si="733"/>
        <v>0</v>
      </c>
      <c r="AN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76">
        <f t="shared" si="734"/>
        <v>0</v>
      </c>
      <c r="AR286" s="176">
        <f t="shared" si="735"/>
        <v>0</v>
      </c>
    </row>
    <row r="287" spans="2:44" x14ac:dyDescent="0.25">
      <c r="B287" s="439" t="s">
        <v>423</v>
      </c>
      <c r="C287" s="175" t="s">
        <v>999</v>
      </c>
      <c r="D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76">
        <f t="shared" si="728"/>
        <v>0</v>
      </c>
      <c r="G287" s="176"/>
      <c r="H287" s="176">
        <f t="shared" si="729"/>
        <v>0</v>
      </c>
      <c r="I287" s="176"/>
      <c r="J287" s="176">
        <f t="shared" si="730"/>
        <v>0</v>
      </c>
      <c r="K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76">
        <f t="shared" si="731"/>
        <v>0</v>
      </c>
      <c r="AF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76">
        <f t="shared" si="732"/>
        <v>0</v>
      </c>
      <c r="AJ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76">
        <f t="shared" si="733"/>
        <v>0</v>
      </c>
      <c r="AN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76">
        <f t="shared" si="734"/>
        <v>0</v>
      </c>
      <c r="AR287" s="176">
        <f t="shared" si="735"/>
        <v>0</v>
      </c>
    </row>
    <row r="288" spans="2:44" x14ac:dyDescent="0.25">
      <c r="B288" s="439" t="s">
        <v>424</v>
      </c>
      <c r="C288" s="175" t="s">
        <v>1000</v>
      </c>
      <c r="D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76">
        <f t="shared" si="728"/>
        <v>0</v>
      </c>
      <c r="G288" s="176"/>
      <c r="H288" s="176">
        <f t="shared" si="729"/>
        <v>0</v>
      </c>
      <c r="I288" s="176"/>
      <c r="J288" s="176">
        <f t="shared" si="730"/>
        <v>0</v>
      </c>
      <c r="K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76">
        <f t="shared" si="731"/>
        <v>0</v>
      </c>
      <c r="AF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76">
        <f t="shared" si="732"/>
        <v>0</v>
      </c>
      <c r="AJ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76">
        <f t="shared" si="733"/>
        <v>0</v>
      </c>
      <c r="AN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76">
        <f t="shared" si="734"/>
        <v>0</v>
      </c>
      <c r="AR288" s="176">
        <f t="shared" si="735"/>
        <v>0</v>
      </c>
    </row>
    <row r="289" spans="2:44" x14ac:dyDescent="0.25">
      <c r="B289" s="439" t="s">
        <v>425</v>
      </c>
      <c r="C289" s="175" t="s">
        <v>997</v>
      </c>
      <c r="D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76">
        <f t="shared" si="728"/>
        <v>0</v>
      </c>
      <c r="G289" s="176"/>
      <c r="H289" s="176">
        <f t="shared" si="729"/>
        <v>0</v>
      </c>
      <c r="I289" s="176"/>
      <c r="J289" s="176">
        <f t="shared" si="730"/>
        <v>0</v>
      </c>
      <c r="K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76">
        <f t="shared" si="731"/>
        <v>0</v>
      </c>
      <c r="AF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76">
        <f t="shared" si="732"/>
        <v>0</v>
      </c>
      <c r="AJ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76">
        <f t="shared" si="733"/>
        <v>0</v>
      </c>
      <c r="AN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76">
        <f t="shared" si="734"/>
        <v>0</v>
      </c>
      <c r="AR289" s="176">
        <f t="shared" si="735"/>
        <v>0</v>
      </c>
    </row>
    <row r="290" spans="2:44" x14ac:dyDescent="0.25">
      <c r="B290" s="439" t="s">
        <v>426</v>
      </c>
      <c r="C290" s="175" t="s">
        <v>1001</v>
      </c>
      <c r="D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76">
        <f t="shared" si="728"/>
        <v>0</v>
      </c>
      <c r="G290" s="176"/>
      <c r="H290" s="176">
        <f t="shared" si="729"/>
        <v>0</v>
      </c>
      <c r="I290" s="176"/>
      <c r="J290" s="176">
        <f t="shared" si="730"/>
        <v>0</v>
      </c>
      <c r="K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76">
        <f t="shared" si="731"/>
        <v>0</v>
      </c>
      <c r="AF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76">
        <f t="shared" si="732"/>
        <v>0</v>
      </c>
      <c r="AJ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76">
        <f t="shared" si="733"/>
        <v>0</v>
      </c>
      <c r="AN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76">
        <f t="shared" si="734"/>
        <v>0</v>
      </c>
      <c r="AR290" s="176">
        <f t="shared" si="735"/>
        <v>0</v>
      </c>
    </row>
    <row r="291" spans="2:44" x14ac:dyDescent="0.25">
      <c r="B291" s="439" t="s">
        <v>427</v>
      </c>
      <c r="C291" s="175" t="s">
        <v>1002</v>
      </c>
      <c r="D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76">
        <f t="shared" si="728"/>
        <v>10000</v>
      </c>
      <c r="G291" s="176"/>
      <c r="H291" s="176">
        <f t="shared" si="729"/>
        <v>10000</v>
      </c>
      <c r="I291" s="176"/>
      <c r="J291" s="176">
        <f t="shared" si="730"/>
        <v>10000</v>
      </c>
      <c r="K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76">
        <f t="shared" si="731"/>
        <v>10000</v>
      </c>
      <c r="AF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76">
        <f t="shared" si="732"/>
        <v>0</v>
      </c>
      <c r="AJ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76">
        <f t="shared" si="733"/>
        <v>0</v>
      </c>
      <c r="AN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76">
        <f t="shared" si="734"/>
        <v>0</v>
      </c>
      <c r="AR291" s="176">
        <f t="shared" si="735"/>
        <v>10000</v>
      </c>
    </row>
    <row r="292" spans="2:44" x14ac:dyDescent="0.25">
      <c r="B292" s="439" t="s">
        <v>428</v>
      </c>
      <c r="C292" s="175" t="s">
        <v>1003</v>
      </c>
      <c r="D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76">
        <f t="shared" si="728"/>
        <v>0</v>
      </c>
      <c r="G292" s="176"/>
      <c r="H292" s="176">
        <f t="shared" si="729"/>
        <v>0</v>
      </c>
      <c r="I292" s="176"/>
      <c r="J292" s="176">
        <f t="shared" si="730"/>
        <v>0</v>
      </c>
      <c r="K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76">
        <f t="shared" si="731"/>
        <v>0</v>
      </c>
      <c r="AF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76">
        <f t="shared" si="732"/>
        <v>0</v>
      </c>
      <c r="AJ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76">
        <f t="shared" si="733"/>
        <v>0</v>
      </c>
      <c r="AN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76">
        <f t="shared" si="734"/>
        <v>0</v>
      </c>
      <c r="AR292" s="176">
        <f t="shared" si="735"/>
        <v>0</v>
      </c>
    </row>
    <row r="293" spans="2:44" x14ac:dyDescent="0.25">
      <c r="B293" s="439" t="s">
        <v>429</v>
      </c>
      <c r="C293" s="175" t="s">
        <v>1004</v>
      </c>
      <c r="D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76">
        <f t="shared" si="728"/>
        <v>0</v>
      </c>
      <c r="G293" s="176"/>
      <c r="H293" s="176">
        <f t="shared" si="729"/>
        <v>0</v>
      </c>
      <c r="I293" s="176"/>
      <c r="J293" s="176">
        <f t="shared" si="730"/>
        <v>0</v>
      </c>
      <c r="K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76">
        <f t="shared" si="731"/>
        <v>0</v>
      </c>
      <c r="AF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76">
        <f t="shared" si="732"/>
        <v>0</v>
      </c>
      <c r="AJ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76">
        <f t="shared" si="733"/>
        <v>0</v>
      </c>
      <c r="AN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76">
        <f t="shared" si="734"/>
        <v>0</v>
      </c>
      <c r="AR293" s="176">
        <f t="shared" si="735"/>
        <v>0</v>
      </c>
    </row>
    <row r="294" spans="2:44" x14ac:dyDescent="0.25">
      <c r="B294" s="439" t="s">
        <v>430</v>
      </c>
      <c r="C294" s="175" t="s">
        <v>1005</v>
      </c>
      <c r="D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2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76">
        <f t="shared" si="728"/>
        <v>8000</v>
      </c>
      <c r="G294" s="176"/>
      <c r="H294" s="176">
        <f t="shared" si="729"/>
        <v>8000</v>
      </c>
      <c r="I294" s="176"/>
      <c r="J294" s="176">
        <f t="shared" si="730"/>
        <v>8000</v>
      </c>
      <c r="K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V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v>
      </c>
      <c r="AD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76">
        <f t="shared" si="731"/>
        <v>8000</v>
      </c>
      <c r="AF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76">
        <f t="shared" si="732"/>
        <v>0</v>
      </c>
      <c r="AJ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76">
        <f t="shared" si="733"/>
        <v>0</v>
      </c>
      <c r="AN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76">
        <f t="shared" si="734"/>
        <v>0</v>
      </c>
      <c r="AR294" s="176">
        <f t="shared" si="735"/>
        <v>8000</v>
      </c>
    </row>
    <row r="295" spans="2:44" x14ac:dyDescent="0.25">
      <c r="B295" s="439" t="s">
        <v>431</v>
      </c>
      <c r="C295" s="175" t="s">
        <v>1006</v>
      </c>
      <c r="D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76">
        <f t="shared" si="728"/>
        <v>0</v>
      </c>
      <c r="G295" s="176"/>
      <c r="H295" s="176">
        <f t="shared" si="729"/>
        <v>0</v>
      </c>
      <c r="I295" s="176"/>
      <c r="J295" s="176">
        <f t="shared" si="730"/>
        <v>0</v>
      </c>
      <c r="K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76">
        <f t="shared" si="731"/>
        <v>0</v>
      </c>
      <c r="AF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76">
        <f t="shared" si="732"/>
        <v>0</v>
      </c>
      <c r="AJ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76">
        <f t="shared" si="733"/>
        <v>0</v>
      </c>
      <c r="AN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76">
        <f t="shared" si="734"/>
        <v>0</v>
      </c>
      <c r="AR295" s="176">
        <f t="shared" si="735"/>
        <v>0</v>
      </c>
    </row>
    <row r="296" spans="2:44" x14ac:dyDescent="0.25">
      <c r="B296" s="439" t="s">
        <v>432</v>
      </c>
      <c r="C296" s="175" t="s">
        <v>1007</v>
      </c>
      <c r="D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468</v>
      </c>
      <c r="E2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76">
        <f t="shared" si="728"/>
        <v>468</v>
      </c>
      <c r="G296" s="176"/>
      <c r="H296" s="176">
        <f t="shared" si="729"/>
        <v>468</v>
      </c>
      <c r="I296" s="176"/>
      <c r="J296" s="176">
        <f t="shared" si="730"/>
        <v>468</v>
      </c>
      <c r="K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468</v>
      </c>
      <c r="V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468</v>
      </c>
      <c r="AD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76">
        <f t="shared" si="731"/>
        <v>468</v>
      </c>
      <c r="AF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76">
        <f t="shared" si="732"/>
        <v>0</v>
      </c>
      <c r="AJ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76">
        <f t="shared" si="733"/>
        <v>0</v>
      </c>
      <c r="AN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76">
        <f t="shared" si="734"/>
        <v>0</v>
      </c>
      <c r="AR296" s="176">
        <f t="shared" si="735"/>
        <v>468</v>
      </c>
    </row>
    <row r="297" spans="2:44" x14ac:dyDescent="0.25">
      <c r="B297" s="439" t="s">
        <v>433</v>
      </c>
      <c r="C297" s="175" t="s">
        <v>1008</v>
      </c>
      <c r="D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76">
        <f t="shared" si="728"/>
        <v>0</v>
      </c>
      <c r="G297" s="176"/>
      <c r="H297" s="176">
        <f t="shared" si="729"/>
        <v>0</v>
      </c>
      <c r="I297" s="176"/>
      <c r="J297" s="176">
        <f t="shared" si="730"/>
        <v>0</v>
      </c>
      <c r="K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76">
        <f t="shared" si="731"/>
        <v>0</v>
      </c>
      <c r="AF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76">
        <f t="shared" si="732"/>
        <v>0</v>
      </c>
      <c r="AJ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76">
        <f t="shared" si="733"/>
        <v>0</v>
      </c>
      <c r="AN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76">
        <f t="shared" si="734"/>
        <v>0</v>
      </c>
      <c r="AR297" s="176">
        <f t="shared" si="735"/>
        <v>0</v>
      </c>
    </row>
    <row r="298" spans="2:44" x14ac:dyDescent="0.25">
      <c r="B298" s="439" t="s">
        <v>434</v>
      </c>
      <c r="C298" s="175" t="s">
        <v>1009</v>
      </c>
      <c r="D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76">
        <f t="shared" si="728"/>
        <v>0</v>
      </c>
      <c r="G298" s="176"/>
      <c r="H298" s="176">
        <f t="shared" si="729"/>
        <v>0</v>
      </c>
      <c r="I298" s="176"/>
      <c r="J298" s="176">
        <f t="shared" si="730"/>
        <v>0</v>
      </c>
      <c r="K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76">
        <f t="shared" si="731"/>
        <v>0</v>
      </c>
      <c r="AF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76">
        <f t="shared" si="732"/>
        <v>0</v>
      </c>
      <c r="AJ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76">
        <f t="shared" si="733"/>
        <v>0</v>
      </c>
      <c r="AN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76">
        <f t="shared" si="734"/>
        <v>0</v>
      </c>
      <c r="AR298" s="176">
        <f t="shared" si="735"/>
        <v>0</v>
      </c>
    </row>
    <row r="299" spans="2:44" x14ac:dyDescent="0.25">
      <c r="B299" s="439" t="s">
        <v>435</v>
      </c>
      <c r="C299" s="175" t="s">
        <v>1010</v>
      </c>
      <c r="D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76">
        <f t="shared" si="728"/>
        <v>0</v>
      </c>
      <c r="G299" s="176"/>
      <c r="H299" s="176">
        <f t="shared" si="729"/>
        <v>0</v>
      </c>
      <c r="I299" s="176"/>
      <c r="J299" s="176">
        <f t="shared" si="730"/>
        <v>0</v>
      </c>
      <c r="K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76">
        <f t="shared" si="731"/>
        <v>0</v>
      </c>
      <c r="AF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76">
        <f t="shared" si="732"/>
        <v>0</v>
      </c>
      <c r="AJ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76">
        <f t="shared" si="733"/>
        <v>0</v>
      </c>
      <c r="AN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76">
        <f t="shared" si="734"/>
        <v>0</v>
      </c>
      <c r="AR299" s="176">
        <f t="shared" si="735"/>
        <v>0</v>
      </c>
    </row>
    <row r="300" spans="2:44" x14ac:dyDescent="0.25">
      <c r="B300" s="439" t="s">
        <v>436</v>
      </c>
      <c r="C300" s="175" t="s">
        <v>1011</v>
      </c>
      <c r="D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76">
        <f t="shared" si="728"/>
        <v>0</v>
      </c>
      <c r="G300" s="176"/>
      <c r="H300" s="176">
        <f t="shared" si="729"/>
        <v>0</v>
      </c>
      <c r="I300" s="176"/>
      <c r="J300" s="176">
        <f t="shared" si="730"/>
        <v>0</v>
      </c>
      <c r="K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76">
        <f t="shared" si="731"/>
        <v>0</v>
      </c>
      <c r="AF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76">
        <f t="shared" si="732"/>
        <v>0</v>
      </c>
      <c r="AJ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76">
        <f t="shared" si="733"/>
        <v>0</v>
      </c>
      <c r="AN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76">
        <f t="shared" si="734"/>
        <v>0</v>
      </c>
      <c r="AR300" s="176">
        <f t="shared" si="735"/>
        <v>0</v>
      </c>
    </row>
    <row r="301" spans="2:44" x14ac:dyDescent="0.25">
      <c r="B301" s="439" t="s">
        <v>437</v>
      </c>
      <c r="C301" s="175" t="s">
        <v>1012</v>
      </c>
      <c r="D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76">
        <f t="shared" si="622"/>
        <v>0</v>
      </c>
      <c r="G301" s="176"/>
      <c r="H301" s="176">
        <f t="shared" si="623"/>
        <v>0</v>
      </c>
      <c r="I301" s="176"/>
      <c r="J301" s="176">
        <f t="shared" si="624"/>
        <v>0</v>
      </c>
      <c r="K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76">
        <f t="shared" si="628"/>
        <v>0</v>
      </c>
      <c r="AF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76">
        <f t="shared" si="629"/>
        <v>0</v>
      </c>
      <c r="AJ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76">
        <f t="shared" si="630"/>
        <v>0</v>
      </c>
      <c r="AN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76">
        <f t="shared" si="631"/>
        <v>0</v>
      </c>
      <c r="AR301" s="176">
        <f t="shared" si="632"/>
        <v>0</v>
      </c>
    </row>
    <row r="302" spans="2:44" x14ac:dyDescent="0.25">
      <c r="B302" s="439" t="s">
        <v>438</v>
      </c>
      <c r="C302" s="175" t="s">
        <v>1013</v>
      </c>
      <c r="D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76">
        <f t="shared" si="622"/>
        <v>0</v>
      </c>
      <c r="G302" s="176"/>
      <c r="H302" s="176">
        <f t="shared" si="623"/>
        <v>0</v>
      </c>
      <c r="I302" s="176"/>
      <c r="J302" s="176">
        <f t="shared" si="624"/>
        <v>0</v>
      </c>
      <c r="K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76">
        <f t="shared" si="628"/>
        <v>0</v>
      </c>
      <c r="AF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76">
        <f t="shared" si="629"/>
        <v>0</v>
      </c>
      <c r="AJ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76">
        <f t="shared" si="630"/>
        <v>0</v>
      </c>
      <c r="AN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76">
        <f t="shared" si="631"/>
        <v>0</v>
      </c>
      <c r="AR302" s="176">
        <f t="shared" si="632"/>
        <v>0</v>
      </c>
    </row>
    <row r="303" spans="2:44" x14ac:dyDescent="0.25">
      <c r="B303" s="439" t="s">
        <v>439</v>
      </c>
      <c r="C303" s="175" t="s">
        <v>1014</v>
      </c>
      <c r="D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76">
        <f t="shared" si="622"/>
        <v>0</v>
      </c>
      <c r="G303" s="176"/>
      <c r="H303" s="176">
        <f t="shared" si="623"/>
        <v>0</v>
      </c>
      <c r="I303" s="176"/>
      <c r="J303" s="176">
        <f t="shared" si="624"/>
        <v>0</v>
      </c>
      <c r="K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76">
        <f t="shared" si="628"/>
        <v>0</v>
      </c>
      <c r="AF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76">
        <f t="shared" si="629"/>
        <v>0</v>
      </c>
      <c r="AJ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76">
        <f t="shared" si="630"/>
        <v>0</v>
      </c>
      <c r="AN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76">
        <f t="shared" si="631"/>
        <v>0</v>
      </c>
      <c r="AR303" s="176">
        <f t="shared" si="632"/>
        <v>0</v>
      </c>
    </row>
    <row r="304" spans="2:44" x14ac:dyDescent="0.25">
      <c r="B304" s="439" t="s">
        <v>440</v>
      </c>
      <c r="C304" s="175" t="s">
        <v>1015</v>
      </c>
      <c r="D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76">
        <f t="shared" si="622"/>
        <v>0</v>
      </c>
      <c r="G304" s="176"/>
      <c r="H304" s="176">
        <f t="shared" si="623"/>
        <v>0</v>
      </c>
      <c r="I304" s="176"/>
      <c r="J304" s="176">
        <f t="shared" si="624"/>
        <v>0</v>
      </c>
      <c r="K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76">
        <f t="shared" si="628"/>
        <v>0</v>
      </c>
      <c r="AF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76">
        <f t="shared" si="629"/>
        <v>0</v>
      </c>
      <c r="AJ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76">
        <f t="shared" si="630"/>
        <v>0</v>
      </c>
      <c r="AN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76">
        <f t="shared" si="631"/>
        <v>0</v>
      </c>
      <c r="AR304" s="176">
        <f t="shared" si="632"/>
        <v>0</v>
      </c>
    </row>
    <row r="305" spans="2:44" x14ac:dyDescent="0.25">
      <c r="B305" s="439" t="s">
        <v>441</v>
      </c>
      <c r="C305" s="175" t="s">
        <v>1016</v>
      </c>
      <c r="D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76">
        <f t="shared" si="622"/>
        <v>0</v>
      </c>
      <c r="G305" s="176"/>
      <c r="H305" s="176">
        <f t="shared" si="623"/>
        <v>0</v>
      </c>
      <c r="I305" s="176"/>
      <c r="J305" s="176">
        <f t="shared" si="624"/>
        <v>0</v>
      </c>
      <c r="K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76">
        <f t="shared" si="628"/>
        <v>0</v>
      </c>
      <c r="AF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76">
        <f t="shared" si="629"/>
        <v>0</v>
      </c>
      <c r="AJ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76">
        <f t="shared" si="630"/>
        <v>0</v>
      </c>
      <c r="AN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76">
        <f t="shared" si="631"/>
        <v>0</v>
      </c>
      <c r="AR305" s="176">
        <f t="shared" si="632"/>
        <v>0</v>
      </c>
    </row>
    <row r="306" spans="2:44" x14ac:dyDescent="0.25">
      <c r="B306" s="439" t="s">
        <v>442</v>
      </c>
      <c r="C306" s="175" t="s">
        <v>1017</v>
      </c>
      <c r="D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76">
        <f t="shared" si="622"/>
        <v>0</v>
      </c>
      <c r="G306" s="176"/>
      <c r="H306" s="176">
        <f t="shared" si="623"/>
        <v>0</v>
      </c>
      <c r="I306" s="176"/>
      <c r="J306" s="176">
        <f t="shared" si="624"/>
        <v>0</v>
      </c>
      <c r="K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76">
        <f t="shared" si="628"/>
        <v>0</v>
      </c>
      <c r="AF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76">
        <f t="shared" si="629"/>
        <v>0</v>
      </c>
      <c r="AJ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76">
        <f t="shared" si="630"/>
        <v>0</v>
      </c>
      <c r="AN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76">
        <f t="shared" si="631"/>
        <v>0</v>
      </c>
      <c r="AR306" s="176">
        <f t="shared" si="632"/>
        <v>0</v>
      </c>
    </row>
    <row r="307" spans="2:44" x14ac:dyDescent="0.25">
      <c r="B307" s="439" t="s">
        <v>443</v>
      </c>
      <c r="C307" s="175" t="s">
        <v>1018</v>
      </c>
      <c r="D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76">
        <f t="shared" si="622"/>
        <v>0</v>
      </c>
      <c r="G307" s="176"/>
      <c r="H307" s="176">
        <f t="shared" si="623"/>
        <v>0</v>
      </c>
      <c r="I307" s="176"/>
      <c r="J307" s="176">
        <f t="shared" si="624"/>
        <v>0</v>
      </c>
      <c r="K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76">
        <f t="shared" si="628"/>
        <v>0</v>
      </c>
      <c r="AF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76">
        <f t="shared" si="629"/>
        <v>0</v>
      </c>
      <c r="AJ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76">
        <f t="shared" si="630"/>
        <v>0</v>
      </c>
      <c r="AN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76">
        <f t="shared" si="631"/>
        <v>0</v>
      </c>
      <c r="AR307" s="176">
        <f t="shared" si="632"/>
        <v>0</v>
      </c>
    </row>
    <row r="308" spans="2:44" x14ac:dyDescent="0.25">
      <c r="B308" s="439" t="s">
        <v>444</v>
      </c>
      <c r="C308" s="175" t="s">
        <v>1019</v>
      </c>
      <c r="D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76">
        <f t="shared" si="622"/>
        <v>0</v>
      </c>
      <c r="G308" s="176"/>
      <c r="H308" s="176">
        <f t="shared" si="623"/>
        <v>0</v>
      </c>
      <c r="I308" s="176"/>
      <c r="J308" s="176">
        <f t="shared" si="624"/>
        <v>0</v>
      </c>
      <c r="K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76">
        <f t="shared" si="628"/>
        <v>0</v>
      </c>
      <c r="AF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76">
        <f t="shared" si="629"/>
        <v>0</v>
      </c>
      <c r="AJ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76">
        <f t="shared" si="630"/>
        <v>0</v>
      </c>
      <c r="AN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76">
        <f t="shared" si="631"/>
        <v>0</v>
      </c>
      <c r="AR308" s="176">
        <f t="shared" si="632"/>
        <v>0</v>
      </c>
    </row>
    <row r="309" spans="2:44" x14ac:dyDescent="0.25">
      <c r="B309" s="439" t="s">
        <v>445</v>
      </c>
      <c r="C309" s="175" t="s">
        <v>1020</v>
      </c>
      <c r="D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76">
        <f t="shared" ref="F309:F311" si="736">D309+E309</f>
        <v>0</v>
      </c>
      <c r="G309" s="176"/>
      <c r="H309" s="176">
        <f t="shared" ref="H309:H311" si="737">F309-G309</f>
        <v>0</v>
      </c>
      <c r="I309" s="176"/>
      <c r="J309" s="176">
        <f t="shared" ref="J309:J311" si="738">F309-I309</f>
        <v>0</v>
      </c>
      <c r="K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76">
        <f t="shared" ref="AE309:AE311" si="739">AB309+AC309+AD309</f>
        <v>0</v>
      </c>
      <c r="AF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76">
        <f t="shared" ref="AI309:AI311" si="740">AF309+AG309+AH309</f>
        <v>0</v>
      </c>
      <c r="AJ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76">
        <f t="shared" ref="AM309:AM311" si="741">AJ309+AK309+AL309</f>
        <v>0</v>
      </c>
      <c r="AN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76">
        <f t="shared" ref="AQ309:AQ311" si="742">AN309+AO309+AP309</f>
        <v>0</v>
      </c>
      <c r="AR309" s="176">
        <f t="shared" ref="AR309:AR311" si="743">AE309+AI309+AM309+AQ309</f>
        <v>0</v>
      </c>
    </row>
    <row r="310" spans="2:44" x14ac:dyDescent="0.25">
      <c r="B310" s="439" t="s">
        <v>446</v>
      </c>
      <c r="C310" s="175" t="s">
        <v>1021</v>
      </c>
      <c r="D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76">
        <f t="shared" si="736"/>
        <v>0</v>
      </c>
      <c r="G310" s="176"/>
      <c r="H310" s="176">
        <f t="shared" si="737"/>
        <v>0</v>
      </c>
      <c r="I310" s="176"/>
      <c r="J310" s="176">
        <f t="shared" si="738"/>
        <v>0</v>
      </c>
      <c r="K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76">
        <f t="shared" si="739"/>
        <v>0</v>
      </c>
      <c r="AF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76">
        <f t="shared" si="740"/>
        <v>0</v>
      </c>
      <c r="AJ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76">
        <f t="shared" si="741"/>
        <v>0</v>
      </c>
      <c r="AN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76">
        <f t="shared" si="742"/>
        <v>0</v>
      </c>
      <c r="AR310" s="176">
        <f t="shared" si="743"/>
        <v>0</v>
      </c>
    </row>
    <row r="311" spans="2:44" x14ac:dyDescent="0.25">
      <c r="B311" s="439" t="s">
        <v>447</v>
      </c>
      <c r="C311" s="175" t="s">
        <v>1022</v>
      </c>
      <c r="D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76">
        <f t="shared" si="736"/>
        <v>0</v>
      </c>
      <c r="G311" s="176"/>
      <c r="H311" s="176">
        <f t="shared" si="737"/>
        <v>0</v>
      </c>
      <c r="I311" s="176"/>
      <c r="J311" s="176">
        <f t="shared" si="738"/>
        <v>0</v>
      </c>
      <c r="K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76">
        <f t="shared" si="739"/>
        <v>0</v>
      </c>
      <c r="AF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76">
        <f t="shared" si="740"/>
        <v>0</v>
      </c>
      <c r="AJ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76">
        <f t="shared" si="741"/>
        <v>0</v>
      </c>
      <c r="AN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76">
        <f t="shared" si="742"/>
        <v>0</v>
      </c>
      <c r="AR311" s="176">
        <f t="shared" si="743"/>
        <v>0</v>
      </c>
    </row>
    <row r="312" spans="2:44" x14ac:dyDescent="0.25">
      <c r="B312" s="442" t="s">
        <v>448</v>
      </c>
      <c r="C312" s="181" t="s">
        <v>1023</v>
      </c>
      <c r="D312" s="182">
        <f>SUM(D313:D326)</f>
        <v>634923</v>
      </c>
      <c r="E312" s="182">
        <f>SUM(E313:E326)</f>
        <v>0</v>
      </c>
      <c r="F312" s="182">
        <f t="shared" si="622"/>
        <v>634923</v>
      </c>
      <c r="G312" s="182">
        <f>SUM(G313:G326)</f>
        <v>0</v>
      </c>
      <c r="H312" s="182">
        <f t="shared" si="623"/>
        <v>634923</v>
      </c>
      <c r="I312" s="182">
        <f>SUM(I313:I326)</f>
        <v>0</v>
      </c>
      <c r="J312" s="182">
        <f t="shared" si="624"/>
        <v>634923</v>
      </c>
      <c r="K312" s="182">
        <f t="shared" ref="K312:AD312" si="744">SUM(K313:K326)</f>
        <v>0</v>
      </c>
      <c r="L312" s="182">
        <f t="shared" si="744"/>
        <v>0</v>
      </c>
      <c r="M312" s="182">
        <f t="shared" si="744"/>
        <v>0</v>
      </c>
      <c r="N312" s="182">
        <f t="shared" si="744"/>
        <v>0</v>
      </c>
      <c r="O312" s="182">
        <f t="shared" si="744"/>
        <v>0</v>
      </c>
      <c r="P312" s="182">
        <f t="shared" ref="P312:Q312" si="745">SUM(P313:P326)</f>
        <v>0</v>
      </c>
      <c r="Q312" s="182">
        <f t="shared" si="745"/>
        <v>0</v>
      </c>
      <c r="R312" s="182">
        <f t="shared" si="744"/>
        <v>0</v>
      </c>
      <c r="S312" s="182">
        <f t="shared" si="744"/>
        <v>0</v>
      </c>
      <c r="T312" s="182">
        <f t="shared" ref="T312" si="746">SUM(T313:T326)</f>
        <v>0</v>
      </c>
      <c r="U312" s="182">
        <f t="shared" si="744"/>
        <v>634923</v>
      </c>
      <c r="V312" s="182">
        <f t="shared" si="744"/>
        <v>0</v>
      </c>
      <c r="W312" s="182">
        <f t="shared" ref="W312" si="747">SUM(W313:W326)</f>
        <v>0</v>
      </c>
      <c r="X312" s="182">
        <f t="shared" si="744"/>
        <v>0</v>
      </c>
      <c r="Y312" s="182">
        <f t="shared" ref="Y312:Z312" si="748">SUM(Y313:Y326)</f>
        <v>0</v>
      </c>
      <c r="Z312" s="182">
        <f t="shared" si="748"/>
        <v>0</v>
      </c>
      <c r="AA312" s="182">
        <f t="shared" si="744"/>
        <v>0</v>
      </c>
      <c r="AB312" s="182">
        <f t="shared" si="744"/>
        <v>540</v>
      </c>
      <c r="AC312" s="182">
        <f t="shared" si="744"/>
        <v>596133</v>
      </c>
      <c r="AD312" s="182">
        <f t="shared" si="744"/>
        <v>38250</v>
      </c>
      <c r="AE312" s="182">
        <f t="shared" si="628"/>
        <v>634923</v>
      </c>
      <c r="AF312" s="182">
        <f>SUM(AF313:AF326)</f>
        <v>0</v>
      </c>
      <c r="AG312" s="182">
        <f>SUM(AG313:AG326)</f>
        <v>0</v>
      </c>
      <c r="AH312" s="182">
        <f>SUM(AH313:AH326)</f>
        <v>0</v>
      </c>
      <c r="AI312" s="182">
        <f t="shared" si="629"/>
        <v>0</v>
      </c>
      <c r="AJ312" s="182">
        <f>SUM(AJ313:AJ326)</f>
        <v>0</v>
      </c>
      <c r="AK312" s="182">
        <f>SUM(AK313:AK326)</f>
        <v>0</v>
      </c>
      <c r="AL312" s="182">
        <f>SUM(AL313:AL326)</f>
        <v>0</v>
      </c>
      <c r="AM312" s="182">
        <f t="shared" si="630"/>
        <v>0</v>
      </c>
      <c r="AN312" s="182">
        <f>SUM(AN313:AN326)</f>
        <v>0</v>
      </c>
      <c r="AO312" s="182">
        <f>SUM(AO313:AO326)</f>
        <v>0</v>
      </c>
      <c r="AP312" s="182">
        <f>SUM(AP313:AP326)</f>
        <v>0</v>
      </c>
      <c r="AQ312" s="182">
        <f t="shared" si="631"/>
        <v>0</v>
      </c>
      <c r="AR312" s="182">
        <f t="shared" si="632"/>
        <v>634923</v>
      </c>
    </row>
    <row r="313" spans="2:44" x14ac:dyDescent="0.25">
      <c r="B313" s="439" t="s">
        <v>449</v>
      </c>
      <c r="C313" s="175" t="s">
        <v>1024</v>
      </c>
      <c r="D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76">
        <f t="shared" si="622"/>
        <v>0</v>
      </c>
      <c r="G313" s="176"/>
      <c r="H313" s="176">
        <f t="shared" si="623"/>
        <v>0</v>
      </c>
      <c r="I313" s="176"/>
      <c r="J313" s="176">
        <f t="shared" si="624"/>
        <v>0</v>
      </c>
      <c r="K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76">
        <f t="shared" si="628"/>
        <v>0</v>
      </c>
      <c r="AF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76">
        <f t="shared" si="629"/>
        <v>0</v>
      </c>
      <c r="AJ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76">
        <f t="shared" si="630"/>
        <v>0</v>
      </c>
      <c r="AN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76">
        <f t="shared" si="631"/>
        <v>0</v>
      </c>
      <c r="AR313" s="176">
        <f t="shared" si="632"/>
        <v>0</v>
      </c>
    </row>
    <row r="314" spans="2:44" x14ac:dyDescent="0.25">
      <c r="B314" s="439" t="s">
        <v>450</v>
      </c>
      <c r="C314" s="175" t="s">
        <v>1025</v>
      </c>
      <c r="D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28423</v>
      </c>
      <c r="E3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76">
        <f t="shared" si="622"/>
        <v>28423</v>
      </c>
      <c r="G314" s="176"/>
      <c r="H314" s="176">
        <f t="shared" si="623"/>
        <v>28423</v>
      </c>
      <c r="I314" s="176"/>
      <c r="J314" s="176">
        <f t="shared" si="624"/>
        <v>28423</v>
      </c>
      <c r="K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28423</v>
      </c>
      <c r="V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v>
      </c>
      <c r="AC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27883</v>
      </c>
      <c r="AD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76">
        <f t="shared" si="628"/>
        <v>28423</v>
      </c>
      <c r="AF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76">
        <f t="shared" si="629"/>
        <v>0</v>
      </c>
      <c r="AJ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76">
        <f t="shared" si="630"/>
        <v>0</v>
      </c>
      <c r="AN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76">
        <f t="shared" si="631"/>
        <v>0</v>
      </c>
      <c r="AR314" s="176">
        <f t="shared" si="632"/>
        <v>28423</v>
      </c>
    </row>
    <row r="315" spans="2:44" x14ac:dyDescent="0.25">
      <c r="B315" s="439" t="s">
        <v>451</v>
      </c>
      <c r="C315" s="175" t="s">
        <v>1026</v>
      </c>
      <c r="D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76">
        <f t="shared" si="622"/>
        <v>0</v>
      </c>
      <c r="G315" s="176"/>
      <c r="H315" s="176">
        <f t="shared" si="623"/>
        <v>0</v>
      </c>
      <c r="I315" s="176"/>
      <c r="J315" s="176">
        <f t="shared" si="624"/>
        <v>0</v>
      </c>
      <c r="K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76">
        <f t="shared" si="628"/>
        <v>0</v>
      </c>
      <c r="AF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76">
        <f t="shared" si="629"/>
        <v>0</v>
      </c>
      <c r="AJ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76">
        <f t="shared" si="630"/>
        <v>0</v>
      </c>
      <c r="AN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76">
        <f t="shared" si="631"/>
        <v>0</v>
      </c>
      <c r="AR315" s="176">
        <f t="shared" si="632"/>
        <v>0</v>
      </c>
    </row>
    <row r="316" spans="2:44" x14ac:dyDescent="0.25">
      <c r="B316" s="439" t="s">
        <v>452</v>
      </c>
      <c r="C316" s="175" t="s">
        <v>1027</v>
      </c>
      <c r="D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76">
        <f t="shared" si="622"/>
        <v>0</v>
      </c>
      <c r="G316" s="176"/>
      <c r="H316" s="176">
        <f t="shared" si="623"/>
        <v>0</v>
      </c>
      <c r="I316" s="176"/>
      <c r="J316" s="176">
        <f t="shared" si="624"/>
        <v>0</v>
      </c>
      <c r="K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76">
        <f t="shared" si="628"/>
        <v>0</v>
      </c>
      <c r="AF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76">
        <f t="shared" si="629"/>
        <v>0</v>
      </c>
      <c r="AJ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76">
        <f t="shared" si="630"/>
        <v>0</v>
      </c>
      <c r="AN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76">
        <f t="shared" si="631"/>
        <v>0</v>
      </c>
      <c r="AR316" s="176">
        <f t="shared" si="632"/>
        <v>0</v>
      </c>
    </row>
    <row r="317" spans="2:44" x14ac:dyDescent="0.25">
      <c r="B317" s="439" t="s">
        <v>453</v>
      </c>
      <c r="C317" s="175" t="s">
        <v>1028</v>
      </c>
      <c r="D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v>
      </c>
      <c r="E3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76">
        <f t="shared" si="622"/>
        <v>27000</v>
      </c>
      <c r="G317" s="176"/>
      <c r="H317" s="176">
        <f t="shared" si="623"/>
        <v>27000</v>
      </c>
      <c r="I317" s="176"/>
      <c r="J317" s="176">
        <f t="shared" si="624"/>
        <v>27000</v>
      </c>
      <c r="K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v>
      </c>
      <c r="V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v>
      </c>
      <c r="AE317" s="176">
        <f t="shared" si="628"/>
        <v>27000</v>
      </c>
      <c r="AF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76">
        <f t="shared" si="629"/>
        <v>0</v>
      </c>
      <c r="AJ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76">
        <f t="shared" si="630"/>
        <v>0</v>
      </c>
      <c r="AN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76">
        <f t="shared" si="631"/>
        <v>0</v>
      </c>
      <c r="AR317" s="176">
        <f t="shared" si="632"/>
        <v>27000</v>
      </c>
    </row>
    <row r="318" spans="2:44" x14ac:dyDescent="0.25">
      <c r="B318" s="439" t="s">
        <v>454</v>
      </c>
      <c r="C318" s="175" t="s">
        <v>1029</v>
      </c>
      <c r="D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76">
        <f t="shared" ref="F318:F319" si="749">D318+E318</f>
        <v>0</v>
      </c>
      <c r="G318" s="176"/>
      <c r="H318" s="176">
        <f t="shared" ref="H318:H319" si="750">F318-G318</f>
        <v>0</v>
      </c>
      <c r="I318" s="176"/>
      <c r="J318" s="176">
        <f t="shared" ref="J318:J319" si="751">F318-I318</f>
        <v>0</v>
      </c>
      <c r="K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76">
        <f t="shared" ref="AE318:AE319" si="752">AB318+AC318+AD318</f>
        <v>0</v>
      </c>
      <c r="AF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76">
        <f t="shared" ref="AI318:AI319" si="753">AF318+AG318+AH318</f>
        <v>0</v>
      </c>
      <c r="AJ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76">
        <f t="shared" ref="AM318:AM319" si="754">AJ318+AK318+AL318</f>
        <v>0</v>
      </c>
      <c r="AN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76">
        <f t="shared" ref="AQ318:AQ319" si="755">AN318+AO318+AP318</f>
        <v>0</v>
      </c>
      <c r="AR318" s="176">
        <f t="shared" ref="AR318:AR319" si="756">AE318+AI318+AM318+AQ318</f>
        <v>0</v>
      </c>
    </row>
    <row r="319" spans="2:44" x14ac:dyDescent="0.25">
      <c r="B319" s="439" t="s">
        <v>455</v>
      </c>
      <c r="C319" s="175" t="s">
        <v>1030</v>
      </c>
      <c r="D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76">
        <f t="shared" si="749"/>
        <v>0</v>
      </c>
      <c r="G319" s="176"/>
      <c r="H319" s="176">
        <f t="shared" si="750"/>
        <v>0</v>
      </c>
      <c r="I319" s="176"/>
      <c r="J319" s="176">
        <f t="shared" si="751"/>
        <v>0</v>
      </c>
      <c r="K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76">
        <f t="shared" si="752"/>
        <v>0</v>
      </c>
      <c r="AF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76">
        <f t="shared" si="753"/>
        <v>0</v>
      </c>
      <c r="AJ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76">
        <f t="shared" si="754"/>
        <v>0</v>
      </c>
      <c r="AN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76">
        <f t="shared" si="755"/>
        <v>0</v>
      </c>
      <c r="AR319" s="176">
        <f t="shared" si="756"/>
        <v>0</v>
      </c>
    </row>
    <row r="320" spans="2:44" x14ac:dyDescent="0.25">
      <c r="B320" s="439" t="s">
        <v>456</v>
      </c>
      <c r="C320" s="175" t="s">
        <v>1031</v>
      </c>
      <c r="D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76">
        <f t="shared" ref="F320:F323" si="757">D320+E320</f>
        <v>0</v>
      </c>
      <c r="G320" s="176"/>
      <c r="H320" s="176">
        <f t="shared" ref="H320:H323" si="758">F320-G320</f>
        <v>0</v>
      </c>
      <c r="I320" s="176"/>
      <c r="J320" s="176">
        <f t="shared" ref="J320:J323" si="759">F320-I320</f>
        <v>0</v>
      </c>
      <c r="K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76">
        <f t="shared" ref="AE320:AE323" si="760">AB320+AC320+AD320</f>
        <v>0</v>
      </c>
      <c r="AF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76">
        <f t="shared" ref="AI320:AI323" si="761">AF320+AG320+AH320</f>
        <v>0</v>
      </c>
      <c r="AJ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76">
        <f t="shared" ref="AM320:AM323" si="762">AJ320+AK320+AL320</f>
        <v>0</v>
      </c>
      <c r="AN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76">
        <f t="shared" ref="AQ320:AQ323" si="763">AN320+AO320+AP320</f>
        <v>0</v>
      </c>
      <c r="AR320" s="176">
        <f t="shared" ref="AR320:AR323" si="764">AE320+AI320+AM320+AQ320</f>
        <v>0</v>
      </c>
    </row>
    <row r="321" spans="2:44" x14ac:dyDescent="0.25">
      <c r="B321" s="439" t="s">
        <v>457</v>
      </c>
      <c r="C321" s="175" t="s">
        <v>1032</v>
      </c>
      <c r="D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76">
        <f t="shared" si="757"/>
        <v>0</v>
      </c>
      <c r="G321" s="176"/>
      <c r="H321" s="176">
        <f t="shared" si="758"/>
        <v>0</v>
      </c>
      <c r="I321" s="176"/>
      <c r="J321" s="176">
        <f t="shared" si="759"/>
        <v>0</v>
      </c>
      <c r="K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76">
        <f t="shared" si="760"/>
        <v>0</v>
      </c>
      <c r="AF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76">
        <f t="shared" si="761"/>
        <v>0</v>
      </c>
      <c r="AJ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76">
        <f t="shared" si="762"/>
        <v>0</v>
      </c>
      <c r="AN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76">
        <f t="shared" si="763"/>
        <v>0</v>
      </c>
      <c r="AR321" s="176">
        <f t="shared" si="764"/>
        <v>0</v>
      </c>
    </row>
    <row r="322" spans="2:44" x14ac:dyDescent="0.25">
      <c r="B322" s="439" t="s">
        <v>458</v>
      </c>
      <c r="C322" s="175" t="s">
        <v>1033</v>
      </c>
      <c r="D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579500</v>
      </c>
      <c r="E3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76">
        <f t="shared" si="757"/>
        <v>579500</v>
      </c>
      <c r="G322" s="176"/>
      <c r="H322" s="176">
        <f t="shared" si="758"/>
        <v>579500</v>
      </c>
      <c r="I322" s="176"/>
      <c r="J322" s="176">
        <f t="shared" si="759"/>
        <v>579500</v>
      </c>
      <c r="K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579500</v>
      </c>
      <c r="V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568250</v>
      </c>
      <c r="AD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11250</v>
      </c>
      <c r="AE322" s="176">
        <f t="shared" si="760"/>
        <v>579500</v>
      </c>
      <c r="AF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76">
        <f t="shared" si="761"/>
        <v>0</v>
      </c>
      <c r="AJ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76">
        <f t="shared" si="762"/>
        <v>0</v>
      </c>
      <c r="AN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76">
        <f t="shared" si="763"/>
        <v>0</v>
      </c>
      <c r="AR322" s="176">
        <f t="shared" si="764"/>
        <v>579500</v>
      </c>
    </row>
    <row r="323" spans="2:44" x14ac:dyDescent="0.25">
      <c r="B323" s="439" t="s">
        <v>459</v>
      </c>
      <c r="C323" s="175" t="s">
        <v>1034</v>
      </c>
      <c r="D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76">
        <f t="shared" si="757"/>
        <v>0</v>
      </c>
      <c r="G323" s="176"/>
      <c r="H323" s="176">
        <f t="shared" si="758"/>
        <v>0</v>
      </c>
      <c r="I323" s="176"/>
      <c r="J323" s="176">
        <f t="shared" si="759"/>
        <v>0</v>
      </c>
      <c r="K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76">
        <f t="shared" si="760"/>
        <v>0</v>
      </c>
      <c r="AF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76">
        <f t="shared" si="761"/>
        <v>0</v>
      </c>
      <c r="AJ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76">
        <f t="shared" si="762"/>
        <v>0</v>
      </c>
      <c r="AN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76">
        <f t="shared" si="763"/>
        <v>0</v>
      </c>
      <c r="AR323" s="176">
        <f t="shared" si="764"/>
        <v>0</v>
      </c>
    </row>
    <row r="324" spans="2:44" x14ac:dyDescent="0.25">
      <c r="B324" s="439" t="s">
        <v>460</v>
      </c>
      <c r="C324" s="175" t="s">
        <v>1035</v>
      </c>
      <c r="D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76">
        <f t="shared" si="622"/>
        <v>0</v>
      </c>
      <c r="G324" s="176"/>
      <c r="H324" s="176">
        <f t="shared" si="623"/>
        <v>0</v>
      </c>
      <c r="I324" s="176"/>
      <c r="J324" s="176">
        <f t="shared" si="624"/>
        <v>0</v>
      </c>
      <c r="K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76">
        <f t="shared" si="628"/>
        <v>0</v>
      </c>
      <c r="AF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76">
        <f t="shared" si="629"/>
        <v>0</v>
      </c>
      <c r="AJ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76">
        <f t="shared" si="630"/>
        <v>0</v>
      </c>
      <c r="AN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76">
        <f t="shared" si="631"/>
        <v>0</v>
      </c>
      <c r="AR324" s="176">
        <f t="shared" si="632"/>
        <v>0</v>
      </c>
    </row>
    <row r="325" spans="2:44" x14ac:dyDescent="0.25">
      <c r="B325" s="439" t="s">
        <v>461</v>
      </c>
      <c r="C325" s="175" t="s">
        <v>1036</v>
      </c>
      <c r="D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76">
        <f t="shared" ref="F325" si="765">D325+E325</f>
        <v>0</v>
      </c>
      <c r="G325" s="176"/>
      <c r="H325" s="176">
        <f t="shared" ref="H325" si="766">F325-G325</f>
        <v>0</v>
      </c>
      <c r="I325" s="176"/>
      <c r="J325" s="176">
        <f t="shared" ref="J325" si="767">F325-I325</f>
        <v>0</v>
      </c>
      <c r="K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76">
        <f t="shared" ref="AE325" si="768">AB325+AC325+AD325</f>
        <v>0</v>
      </c>
      <c r="AF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76">
        <f t="shared" ref="AI325" si="769">AF325+AG325+AH325</f>
        <v>0</v>
      </c>
      <c r="AJ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76">
        <f t="shared" ref="AM325" si="770">AJ325+AK325+AL325</f>
        <v>0</v>
      </c>
      <c r="AN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76">
        <f t="shared" ref="AQ325" si="771">AN325+AO325+AP325</f>
        <v>0</v>
      </c>
      <c r="AR325" s="176">
        <f t="shared" ref="AR325" si="772">AE325+AI325+AM325+AQ325</f>
        <v>0</v>
      </c>
    </row>
    <row r="326" spans="2:44" x14ac:dyDescent="0.25">
      <c r="B326" s="439" t="s">
        <v>462</v>
      </c>
      <c r="C326" s="175" t="s">
        <v>1037</v>
      </c>
      <c r="D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76">
        <f t="shared" ref="F326" si="773">D326+E326</f>
        <v>0</v>
      </c>
      <c r="G326" s="176"/>
      <c r="H326" s="176">
        <f t="shared" ref="H326" si="774">F326-G326</f>
        <v>0</v>
      </c>
      <c r="I326" s="176"/>
      <c r="J326" s="176">
        <f t="shared" ref="J326" si="775">F326-I326</f>
        <v>0</v>
      </c>
      <c r="K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76">
        <f t="shared" ref="AE326" si="776">AB326+AC326+AD326</f>
        <v>0</v>
      </c>
      <c r="AF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76">
        <f t="shared" ref="AI326" si="777">AF326+AG326+AH326</f>
        <v>0</v>
      </c>
      <c r="AJ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76">
        <f t="shared" ref="AM326" si="778">AJ326+AK326+AL326</f>
        <v>0</v>
      </c>
      <c r="AN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76">
        <f t="shared" ref="AQ326" si="779">AN326+AO326+AP326</f>
        <v>0</v>
      </c>
      <c r="AR326" s="176">
        <f t="shared" ref="AR326" si="780">AE326+AI326+AM326+AQ326</f>
        <v>0</v>
      </c>
    </row>
    <row r="327" spans="2:44" x14ac:dyDescent="0.25">
      <c r="B327" s="438" t="s">
        <v>463</v>
      </c>
      <c r="C327" s="173" t="s">
        <v>1038</v>
      </c>
      <c r="D327" s="174">
        <f>D328+D345+D383+D389</f>
        <v>779392830.99000001</v>
      </c>
      <c r="E327" s="174">
        <f>E328+E345+E383+E389</f>
        <v>521673714.29999995</v>
      </c>
      <c r="F327" s="174">
        <f t="shared" si="622"/>
        <v>1301066545.29</v>
      </c>
      <c r="G327" s="174">
        <f>G328+G345+G383+G389</f>
        <v>0</v>
      </c>
      <c r="H327" s="174">
        <f t="shared" si="623"/>
        <v>1301066545.29</v>
      </c>
      <c r="I327" s="174">
        <f>I328+I345+I383+I389</f>
        <v>0</v>
      </c>
      <c r="J327" s="174">
        <f t="shared" si="624"/>
        <v>1301066545.29</v>
      </c>
      <c r="K327" s="174">
        <f t="shared" ref="K327:AD327" si="781">K328+K345+K383+K389</f>
        <v>0</v>
      </c>
      <c r="L327" s="174">
        <f t="shared" si="781"/>
        <v>0</v>
      </c>
      <c r="M327" s="174">
        <f t="shared" si="781"/>
        <v>0</v>
      </c>
      <c r="N327" s="174">
        <f t="shared" si="781"/>
        <v>0</v>
      </c>
      <c r="O327" s="174">
        <f t="shared" si="781"/>
        <v>0</v>
      </c>
      <c r="P327" s="174">
        <f t="shared" si="781"/>
        <v>0</v>
      </c>
      <c r="Q327" s="174">
        <f t="shared" si="781"/>
        <v>0</v>
      </c>
      <c r="R327" s="174">
        <f t="shared" si="781"/>
        <v>0</v>
      </c>
      <c r="S327" s="174">
        <f t="shared" si="781"/>
        <v>0</v>
      </c>
      <c r="T327" s="174">
        <f t="shared" ref="T327" si="782">T328+T345+T383+T389</f>
        <v>0</v>
      </c>
      <c r="U327" s="174">
        <f t="shared" si="781"/>
        <v>1301162545.29</v>
      </c>
      <c r="V327" s="174">
        <f t="shared" si="781"/>
        <v>0</v>
      </c>
      <c r="W327" s="174">
        <f t="shared" si="781"/>
        <v>0</v>
      </c>
      <c r="X327" s="174">
        <f t="shared" si="781"/>
        <v>0</v>
      </c>
      <c r="Y327" s="174">
        <f t="shared" ref="Y327:Z327" si="783">Y328+Y345+Y383+Y389</f>
        <v>0</v>
      </c>
      <c r="Z327" s="174">
        <f t="shared" si="783"/>
        <v>0</v>
      </c>
      <c r="AA327" s="174">
        <f t="shared" si="781"/>
        <v>0</v>
      </c>
      <c r="AB327" s="174">
        <f t="shared" si="781"/>
        <v>1301066545.29</v>
      </c>
      <c r="AC327" s="174">
        <f t="shared" si="781"/>
        <v>0</v>
      </c>
      <c r="AD327" s="174">
        <f t="shared" si="781"/>
        <v>96000</v>
      </c>
      <c r="AE327" s="174">
        <f t="shared" si="628"/>
        <v>1301162545.29</v>
      </c>
      <c r="AF327" s="174">
        <f>AF328+AF345+AF383+AF389</f>
        <v>0</v>
      </c>
      <c r="AG327" s="174">
        <f>AG328+AG345+AG383+AG389</f>
        <v>0</v>
      </c>
      <c r="AH327" s="174">
        <f>AH328+AH345+AH383+AH389</f>
        <v>0</v>
      </c>
      <c r="AI327" s="174">
        <f t="shared" si="629"/>
        <v>0</v>
      </c>
      <c r="AJ327" s="174">
        <f>AJ328+AJ345+AJ383+AJ389</f>
        <v>0</v>
      </c>
      <c r="AK327" s="174">
        <f>AK328+AK345+AK383+AK389</f>
        <v>0</v>
      </c>
      <c r="AL327" s="174">
        <f>AL328+AL345+AL383+AL389</f>
        <v>0</v>
      </c>
      <c r="AM327" s="174">
        <f t="shared" si="630"/>
        <v>0</v>
      </c>
      <c r="AN327" s="174">
        <f>AN328+AN345+AN383+AN389</f>
        <v>0</v>
      </c>
      <c r="AO327" s="174">
        <f>AO328+AO345+AO383+AO389</f>
        <v>0</v>
      </c>
      <c r="AP327" s="174">
        <f>AP328+AP345+AP383+AP389</f>
        <v>0</v>
      </c>
      <c r="AQ327" s="174">
        <f t="shared" si="631"/>
        <v>0</v>
      </c>
      <c r="AR327" s="174">
        <f t="shared" si="632"/>
        <v>1301162545.29</v>
      </c>
    </row>
    <row r="328" spans="2:44" x14ac:dyDescent="0.25">
      <c r="B328" s="442" t="s">
        <v>464</v>
      </c>
      <c r="C328" s="181" t="s">
        <v>1039</v>
      </c>
      <c r="D328" s="182">
        <f>SUM(D329:D344)</f>
        <v>0</v>
      </c>
      <c r="E328" s="182">
        <f>SUM(E329:E344)</f>
        <v>0</v>
      </c>
      <c r="F328" s="182">
        <f t="shared" si="622"/>
        <v>0</v>
      </c>
      <c r="G328" s="182">
        <f>SUM(G329:G344)</f>
        <v>0</v>
      </c>
      <c r="H328" s="182">
        <f t="shared" si="623"/>
        <v>0</v>
      </c>
      <c r="I328" s="182">
        <f>SUM(I329:I344)</f>
        <v>0</v>
      </c>
      <c r="J328" s="182">
        <f t="shared" si="624"/>
        <v>0</v>
      </c>
      <c r="K328" s="182">
        <f t="shared" ref="K328:AD328" si="784">SUM(K329:K344)</f>
        <v>0</v>
      </c>
      <c r="L328" s="182">
        <f t="shared" si="784"/>
        <v>0</v>
      </c>
      <c r="M328" s="182">
        <f t="shared" si="784"/>
        <v>0</v>
      </c>
      <c r="N328" s="182">
        <f t="shared" si="784"/>
        <v>0</v>
      </c>
      <c r="O328" s="182">
        <f t="shared" si="784"/>
        <v>0</v>
      </c>
      <c r="P328" s="182">
        <f t="shared" si="784"/>
        <v>0</v>
      </c>
      <c r="Q328" s="182">
        <f t="shared" si="784"/>
        <v>0</v>
      </c>
      <c r="R328" s="182">
        <f t="shared" si="784"/>
        <v>0</v>
      </c>
      <c r="S328" s="182">
        <f t="shared" si="784"/>
        <v>0</v>
      </c>
      <c r="T328" s="182">
        <f t="shared" ref="T328" si="785">SUM(T329:T344)</f>
        <v>0</v>
      </c>
      <c r="U328" s="182">
        <f t="shared" si="784"/>
        <v>0</v>
      </c>
      <c r="V328" s="182">
        <f t="shared" si="784"/>
        <v>0</v>
      </c>
      <c r="W328" s="182">
        <f t="shared" si="784"/>
        <v>0</v>
      </c>
      <c r="X328" s="182">
        <f t="shared" si="784"/>
        <v>0</v>
      </c>
      <c r="Y328" s="182">
        <f t="shared" ref="Y328:Z328" si="786">SUM(Y329:Y344)</f>
        <v>0</v>
      </c>
      <c r="Z328" s="182">
        <f t="shared" si="786"/>
        <v>0</v>
      </c>
      <c r="AA328" s="182">
        <f t="shared" si="784"/>
        <v>0</v>
      </c>
      <c r="AB328" s="182">
        <f t="shared" si="784"/>
        <v>0</v>
      </c>
      <c r="AC328" s="182">
        <f t="shared" si="784"/>
        <v>0</v>
      </c>
      <c r="AD328" s="182">
        <f t="shared" si="784"/>
        <v>0</v>
      </c>
      <c r="AE328" s="182">
        <f t="shared" si="628"/>
        <v>0</v>
      </c>
      <c r="AF328" s="182">
        <f>SUM(AF329:AF344)</f>
        <v>0</v>
      </c>
      <c r="AG328" s="182">
        <f>SUM(AG329:AG344)</f>
        <v>0</v>
      </c>
      <c r="AH328" s="182">
        <f>SUM(AH329:AH344)</f>
        <v>0</v>
      </c>
      <c r="AI328" s="182">
        <f t="shared" si="629"/>
        <v>0</v>
      </c>
      <c r="AJ328" s="182">
        <f>SUM(AJ329:AJ344)</f>
        <v>0</v>
      </c>
      <c r="AK328" s="182">
        <f>SUM(AK329:AK344)</f>
        <v>0</v>
      </c>
      <c r="AL328" s="182">
        <f>SUM(AL329:AL344)</f>
        <v>0</v>
      </c>
      <c r="AM328" s="182">
        <f t="shared" si="630"/>
        <v>0</v>
      </c>
      <c r="AN328" s="182">
        <f>SUM(AN329:AN344)</f>
        <v>0</v>
      </c>
      <c r="AO328" s="182">
        <f>SUM(AO329:AO344)</f>
        <v>0</v>
      </c>
      <c r="AP328" s="182">
        <f>SUM(AP329:AP344)</f>
        <v>0</v>
      </c>
      <c r="AQ328" s="182">
        <f t="shared" si="631"/>
        <v>0</v>
      </c>
      <c r="AR328" s="182">
        <f t="shared" si="632"/>
        <v>0</v>
      </c>
    </row>
    <row r="329" spans="2:44" x14ac:dyDescent="0.25">
      <c r="B329" s="439" t="s">
        <v>465</v>
      </c>
      <c r="C329" s="175" t="s">
        <v>1040</v>
      </c>
      <c r="D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76">
        <f t="shared" si="622"/>
        <v>0</v>
      </c>
      <c r="G329" s="176"/>
      <c r="H329" s="176">
        <f t="shared" si="623"/>
        <v>0</v>
      </c>
      <c r="I329" s="176"/>
      <c r="J329" s="176">
        <f t="shared" si="624"/>
        <v>0</v>
      </c>
      <c r="K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76">
        <f t="shared" si="628"/>
        <v>0</v>
      </c>
      <c r="AF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76">
        <f t="shared" si="629"/>
        <v>0</v>
      </c>
      <c r="AJ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76">
        <f t="shared" si="630"/>
        <v>0</v>
      </c>
      <c r="AN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76">
        <f t="shared" si="631"/>
        <v>0</v>
      </c>
      <c r="AR329" s="176">
        <f t="shared" si="632"/>
        <v>0</v>
      </c>
    </row>
    <row r="330" spans="2:44" x14ac:dyDescent="0.25">
      <c r="B330" s="439" t="s">
        <v>520</v>
      </c>
      <c r="C330" s="175" t="s">
        <v>1041</v>
      </c>
      <c r="D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76">
        <f>D330+E330</f>
        <v>0</v>
      </c>
      <c r="G330" s="176"/>
      <c r="H330" s="176">
        <f>F330-G330</f>
        <v>0</v>
      </c>
      <c r="I330" s="176"/>
      <c r="J330" s="176">
        <f>F330-I330</f>
        <v>0</v>
      </c>
      <c r="K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76">
        <f>AB330+AC330+AD330</f>
        <v>0</v>
      </c>
      <c r="AF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76">
        <f>AF330+AG330+AH330</f>
        <v>0</v>
      </c>
      <c r="AJ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76">
        <f>AJ330+AK330+AL330</f>
        <v>0</v>
      </c>
      <c r="AN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76">
        <f>AN330+AO330+AP330</f>
        <v>0</v>
      </c>
      <c r="AR330" s="176">
        <f>AE330+AI330+AM330+AQ330</f>
        <v>0</v>
      </c>
    </row>
    <row r="331" spans="2:44" x14ac:dyDescent="0.25">
      <c r="B331" s="439" t="s">
        <v>521</v>
      </c>
      <c r="C331" s="175" t="s">
        <v>1042</v>
      </c>
      <c r="D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76">
        <f>D331+E331</f>
        <v>0</v>
      </c>
      <c r="G331" s="176"/>
      <c r="H331" s="176">
        <f>F331-G331</f>
        <v>0</v>
      </c>
      <c r="I331" s="176"/>
      <c r="J331" s="176">
        <f>F331-I331</f>
        <v>0</v>
      </c>
      <c r="K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76">
        <f>AB331+AC331+AD331</f>
        <v>0</v>
      </c>
      <c r="AF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76">
        <f>AF331+AG331+AH331</f>
        <v>0</v>
      </c>
      <c r="AJ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76">
        <f>AJ331+AK331+AL331</f>
        <v>0</v>
      </c>
      <c r="AN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76">
        <f>AN331+AO331+AP331</f>
        <v>0</v>
      </c>
      <c r="AR331" s="176">
        <f>AE331+AI331+AM331+AQ331</f>
        <v>0</v>
      </c>
    </row>
    <row r="332" spans="2:44" x14ac:dyDescent="0.25">
      <c r="B332" s="439" t="s">
        <v>522</v>
      </c>
      <c r="C332" s="175" t="s">
        <v>1043</v>
      </c>
      <c r="D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76">
        <f t="shared" ref="F332:F334" si="787">D332+E332</f>
        <v>0</v>
      </c>
      <c r="G332" s="176"/>
      <c r="H332" s="176">
        <f t="shared" ref="H332:H334" si="788">F332-G332</f>
        <v>0</v>
      </c>
      <c r="I332" s="176"/>
      <c r="J332" s="176">
        <f t="shared" ref="J332:J334" si="789">F332-I332</f>
        <v>0</v>
      </c>
      <c r="K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76">
        <f t="shared" ref="AE332:AE334" si="790">AB332+AC332+AD332</f>
        <v>0</v>
      </c>
      <c r="AF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76">
        <f t="shared" ref="AI332:AI334" si="791">AF332+AG332+AH332</f>
        <v>0</v>
      </c>
      <c r="AJ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76">
        <f t="shared" ref="AM332:AM334" si="792">AJ332+AK332+AL332</f>
        <v>0</v>
      </c>
      <c r="AN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76">
        <f t="shared" ref="AQ332:AQ334" si="793">AN332+AO332+AP332</f>
        <v>0</v>
      </c>
      <c r="AR332" s="176">
        <f t="shared" ref="AR332:AR334" si="794">AE332+AI332+AM332+AQ332</f>
        <v>0</v>
      </c>
    </row>
    <row r="333" spans="2:44" x14ac:dyDescent="0.25">
      <c r="B333" s="439" t="s">
        <v>523</v>
      </c>
      <c r="C333" s="175" t="s">
        <v>1044</v>
      </c>
      <c r="D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76">
        <f t="shared" si="787"/>
        <v>0</v>
      </c>
      <c r="G333" s="176"/>
      <c r="H333" s="176">
        <f t="shared" si="788"/>
        <v>0</v>
      </c>
      <c r="I333" s="176"/>
      <c r="J333" s="176">
        <f t="shared" si="789"/>
        <v>0</v>
      </c>
      <c r="K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76">
        <f t="shared" si="790"/>
        <v>0</v>
      </c>
      <c r="AF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76">
        <f t="shared" si="791"/>
        <v>0</v>
      </c>
      <c r="AJ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76">
        <f t="shared" si="792"/>
        <v>0</v>
      </c>
      <c r="AN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76">
        <f t="shared" si="793"/>
        <v>0</v>
      </c>
      <c r="AR333" s="176">
        <f t="shared" si="794"/>
        <v>0</v>
      </c>
    </row>
    <row r="334" spans="2:44" x14ac:dyDescent="0.25">
      <c r="B334" s="439" t="s">
        <v>524</v>
      </c>
      <c r="C334" s="175" t="s">
        <v>1045</v>
      </c>
      <c r="D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76">
        <f t="shared" si="787"/>
        <v>0</v>
      </c>
      <c r="G334" s="176"/>
      <c r="H334" s="176">
        <f t="shared" si="788"/>
        <v>0</v>
      </c>
      <c r="I334" s="176"/>
      <c r="J334" s="176">
        <f t="shared" si="789"/>
        <v>0</v>
      </c>
      <c r="K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76">
        <f t="shared" si="790"/>
        <v>0</v>
      </c>
      <c r="AF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76">
        <f t="shared" si="791"/>
        <v>0</v>
      </c>
      <c r="AJ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76">
        <f t="shared" si="792"/>
        <v>0</v>
      </c>
      <c r="AN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76">
        <f t="shared" si="793"/>
        <v>0</v>
      </c>
      <c r="AR334" s="176">
        <f t="shared" si="794"/>
        <v>0</v>
      </c>
    </row>
    <row r="335" spans="2:44" x14ac:dyDescent="0.25">
      <c r="B335" s="439" t="s">
        <v>525</v>
      </c>
      <c r="C335" s="175" t="s">
        <v>1046</v>
      </c>
      <c r="D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76">
        <f>D335+E335</f>
        <v>0</v>
      </c>
      <c r="G335" s="176"/>
      <c r="H335" s="176">
        <f>F335-G335</f>
        <v>0</v>
      </c>
      <c r="I335" s="176"/>
      <c r="J335" s="176">
        <f>F335-I335</f>
        <v>0</v>
      </c>
      <c r="K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76">
        <f>AB335+AC335+AD335</f>
        <v>0</v>
      </c>
      <c r="AF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76">
        <f>AF335+AG335+AH335</f>
        <v>0</v>
      </c>
      <c r="AJ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76">
        <f>AJ335+AK335+AL335</f>
        <v>0</v>
      </c>
      <c r="AN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76">
        <f>AN335+AO335+AP335</f>
        <v>0</v>
      </c>
      <c r="AR335" s="176">
        <f>AE335+AI335+AM335+AQ335</f>
        <v>0</v>
      </c>
    </row>
    <row r="336" spans="2:44" x14ac:dyDescent="0.25">
      <c r="B336" s="439" t="s">
        <v>526</v>
      </c>
      <c r="C336" s="175" t="s">
        <v>1047</v>
      </c>
      <c r="D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76">
        <f t="shared" ref="F336:F337" si="795">D336+E336</f>
        <v>0</v>
      </c>
      <c r="G336" s="176"/>
      <c r="H336" s="176">
        <f t="shared" ref="H336:H337" si="796">F336-G336</f>
        <v>0</v>
      </c>
      <c r="I336" s="176"/>
      <c r="J336" s="176">
        <f t="shared" ref="J336:J337" si="797">F336-I336</f>
        <v>0</v>
      </c>
      <c r="K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76">
        <f t="shared" ref="AE336:AE337" si="798">AB336+AC336+AD336</f>
        <v>0</v>
      </c>
      <c r="AF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76">
        <f t="shared" ref="AI336:AI337" si="799">AF336+AG336+AH336</f>
        <v>0</v>
      </c>
      <c r="AJ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76">
        <f t="shared" ref="AM336:AM337" si="800">AJ336+AK336+AL336</f>
        <v>0</v>
      </c>
      <c r="AN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76">
        <f t="shared" ref="AQ336:AQ337" si="801">AN336+AO336+AP336</f>
        <v>0</v>
      </c>
      <c r="AR336" s="176">
        <f t="shared" ref="AR336:AR337" si="802">AE336+AI336+AM336+AQ336</f>
        <v>0</v>
      </c>
    </row>
    <row r="337" spans="2:44" x14ac:dyDescent="0.25">
      <c r="B337" s="439" t="s">
        <v>527</v>
      </c>
      <c r="C337" s="175" t="s">
        <v>1048</v>
      </c>
      <c r="D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76">
        <f t="shared" si="795"/>
        <v>0</v>
      </c>
      <c r="G337" s="176"/>
      <c r="H337" s="176">
        <f t="shared" si="796"/>
        <v>0</v>
      </c>
      <c r="I337" s="176"/>
      <c r="J337" s="176">
        <f t="shared" si="797"/>
        <v>0</v>
      </c>
      <c r="K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76">
        <f t="shared" si="798"/>
        <v>0</v>
      </c>
      <c r="AF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76">
        <f t="shared" si="799"/>
        <v>0</v>
      </c>
      <c r="AJ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76">
        <f t="shared" si="800"/>
        <v>0</v>
      </c>
      <c r="AN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76">
        <f t="shared" si="801"/>
        <v>0</v>
      </c>
      <c r="AR337" s="176">
        <f t="shared" si="802"/>
        <v>0</v>
      </c>
    </row>
    <row r="338" spans="2:44" x14ac:dyDescent="0.25">
      <c r="B338" s="439" t="s">
        <v>528</v>
      </c>
      <c r="C338" s="175" t="s">
        <v>1049</v>
      </c>
      <c r="D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76">
        <f>D338+E338</f>
        <v>0</v>
      </c>
      <c r="G338" s="176"/>
      <c r="H338" s="176">
        <f>F338-G338</f>
        <v>0</v>
      </c>
      <c r="I338" s="176"/>
      <c r="J338" s="176">
        <f>F338-I338</f>
        <v>0</v>
      </c>
      <c r="K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76">
        <f>AB338+AC338+AD338</f>
        <v>0</v>
      </c>
      <c r="AF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76">
        <f>AF338+AG338+AH338</f>
        <v>0</v>
      </c>
      <c r="AJ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76">
        <f>AJ338+AK338+AL338</f>
        <v>0</v>
      </c>
      <c r="AN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76">
        <f>AN338+AO338+AP338</f>
        <v>0</v>
      </c>
      <c r="AR338" s="176">
        <f>AE338+AI338+AM338+AQ338</f>
        <v>0</v>
      </c>
    </row>
    <row r="339" spans="2:44" x14ac:dyDescent="0.25">
      <c r="B339" s="439" t="s">
        <v>466</v>
      </c>
      <c r="C339" s="175" t="s">
        <v>1050</v>
      </c>
      <c r="D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76">
        <f>D339+E339</f>
        <v>0</v>
      </c>
      <c r="G339" s="176"/>
      <c r="H339" s="176">
        <f>F339-G339</f>
        <v>0</v>
      </c>
      <c r="I339" s="176"/>
      <c r="J339" s="176">
        <f>F339-I339</f>
        <v>0</v>
      </c>
      <c r="K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76">
        <f>AB339+AC339+AD339</f>
        <v>0</v>
      </c>
      <c r="AF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76">
        <f>AF339+AG339+AH339</f>
        <v>0</v>
      </c>
      <c r="AJ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76">
        <f>AJ339+AK339+AL339</f>
        <v>0</v>
      </c>
      <c r="AN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76">
        <f>AN339+AO339+AP339</f>
        <v>0</v>
      </c>
      <c r="AR339" s="176">
        <f>AE339+AI339+AM339+AQ339</f>
        <v>0</v>
      </c>
    </row>
    <row r="340" spans="2:44" x14ac:dyDescent="0.25">
      <c r="B340" s="439" t="s">
        <v>529</v>
      </c>
      <c r="C340" s="175" t="s">
        <v>1051</v>
      </c>
      <c r="D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76">
        <f t="shared" ref="F340" si="803">D340+E340</f>
        <v>0</v>
      </c>
      <c r="G340" s="176"/>
      <c r="H340" s="176">
        <f t="shared" ref="H340" si="804">F340-G340</f>
        <v>0</v>
      </c>
      <c r="I340" s="176"/>
      <c r="J340" s="176">
        <f t="shared" ref="J340" si="805">F340-I340</f>
        <v>0</v>
      </c>
      <c r="K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76">
        <f t="shared" ref="AE340" si="806">AB340+AC340+AD340</f>
        <v>0</v>
      </c>
      <c r="AF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76">
        <f t="shared" ref="AI340" si="807">AF340+AG340+AH340</f>
        <v>0</v>
      </c>
      <c r="AJ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76">
        <f t="shared" ref="AM340" si="808">AJ340+AK340+AL340</f>
        <v>0</v>
      </c>
      <c r="AN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76">
        <f t="shared" ref="AQ340" si="809">AN340+AO340+AP340</f>
        <v>0</v>
      </c>
      <c r="AR340" s="176">
        <f t="shared" ref="AR340" si="810">AE340+AI340+AM340+AQ340</f>
        <v>0</v>
      </c>
    </row>
    <row r="341" spans="2:44" x14ac:dyDescent="0.25">
      <c r="B341" s="439" t="s">
        <v>530</v>
      </c>
      <c r="C341" s="175" t="s">
        <v>1052</v>
      </c>
      <c r="D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76">
        <f>D341+E341</f>
        <v>0</v>
      </c>
      <c r="G341" s="176"/>
      <c r="H341" s="176">
        <f>F341-G341</f>
        <v>0</v>
      </c>
      <c r="I341" s="176"/>
      <c r="J341" s="176">
        <f>F341-I341</f>
        <v>0</v>
      </c>
      <c r="K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76">
        <f>AB341+AC341+AD341</f>
        <v>0</v>
      </c>
      <c r="AF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76">
        <f>AF341+AG341+AH341</f>
        <v>0</v>
      </c>
      <c r="AJ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76">
        <f>AJ341+AK341+AL341</f>
        <v>0</v>
      </c>
      <c r="AN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76">
        <f>AN341+AO341+AP341</f>
        <v>0</v>
      </c>
      <c r="AR341" s="176">
        <f>AE341+AI341+AM341+AQ341</f>
        <v>0</v>
      </c>
    </row>
    <row r="342" spans="2:44" x14ac:dyDescent="0.25">
      <c r="B342" s="439" t="s">
        <v>531</v>
      </c>
      <c r="C342" s="175" t="s">
        <v>1053</v>
      </c>
      <c r="D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76">
        <f>D342+E342</f>
        <v>0</v>
      </c>
      <c r="G342" s="176"/>
      <c r="H342" s="176">
        <f>F342-G342</f>
        <v>0</v>
      </c>
      <c r="I342" s="176"/>
      <c r="J342" s="176">
        <f>F342-I342</f>
        <v>0</v>
      </c>
      <c r="K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76">
        <f>AB342+AC342+AD342</f>
        <v>0</v>
      </c>
      <c r="AF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76">
        <f>AF342+AG342+AH342</f>
        <v>0</v>
      </c>
      <c r="AJ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76">
        <f>AJ342+AK342+AL342</f>
        <v>0</v>
      </c>
      <c r="AN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76">
        <f>AN342+AO342+AP342</f>
        <v>0</v>
      </c>
      <c r="AR342" s="176">
        <f>AE342+AI342+AM342+AQ342</f>
        <v>0</v>
      </c>
    </row>
    <row r="343" spans="2:44" x14ac:dyDescent="0.25">
      <c r="B343" s="439" t="s">
        <v>532</v>
      </c>
      <c r="C343" s="175" t="s">
        <v>1054</v>
      </c>
      <c r="D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76">
        <f t="shared" ref="F343" si="811">D343+E343</f>
        <v>0</v>
      </c>
      <c r="G343" s="176"/>
      <c r="H343" s="176">
        <f t="shared" ref="H343" si="812">F343-G343</f>
        <v>0</v>
      </c>
      <c r="I343" s="176"/>
      <c r="J343" s="176">
        <f t="shared" ref="J343" si="813">F343-I343</f>
        <v>0</v>
      </c>
      <c r="K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76">
        <f t="shared" ref="AE343" si="814">AB343+AC343+AD343</f>
        <v>0</v>
      </c>
      <c r="AF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76">
        <f t="shared" ref="AI343" si="815">AF343+AG343+AH343</f>
        <v>0</v>
      </c>
      <c r="AJ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76">
        <f t="shared" ref="AM343" si="816">AJ343+AK343+AL343</f>
        <v>0</v>
      </c>
      <c r="AN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76">
        <f t="shared" ref="AQ343" si="817">AN343+AO343+AP343</f>
        <v>0</v>
      </c>
      <c r="AR343" s="176">
        <f t="shared" ref="AR343" si="818">AE343+AI343+AM343+AQ343</f>
        <v>0</v>
      </c>
    </row>
    <row r="344" spans="2:44" x14ac:dyDescent="0.25">
      <c r="B344" s="439" t="s">
        <v>533</v>
      </c>
      <c r="C344" s="175" t="s">
        <v>1055</v>
      </c>
      <c r="D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76">
        <f>D344+E344</f>
        <v>0</v>
      </c>
      <c r="G344" s="176"/>
      <c r="H344" s="176">
        <f>F344-G344</f>
        <v>0</v>
      </c>
      <c r="I344" s="176"/>
      <c r="J344" s="176">
        <f>F344-I344</f>
        <v>0</v>
      </c>
      <c r="K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76">
        <f>AB344+AC344+AD344</f>
        <v>0</v>
      </c>
      <c r="AF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76">
        <f>AF344+AG344+AH344</f>
        <v>0</v>
      </c>
      <c r="AJ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76">
        <f>AJ344+AK344+AL344</f>
        <v>0</v>
      </c>
      <c r="AN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76">
        <f>AN344+AO344+AP344</f>
        <v>0</v>
      </c>
      <c r="AR344" s="176">
        <f>AE344+AI344+AM344+AQ344</f>
        <v>0</v>
      </c>
    </row>
    <row r="345" spans="2:44" x14ac:dyDescent="0.25">
      <c r="B345" s="442" t="s">
        <v>467</v>
      </c>
      <c r="C345" s="181" t="s">
        <v>1056</v>
      </c>
      <c r="D345" s="182">
        <f>SUM(D346:D382)</f>
        <v>270000</v>
      </c>
      <c r="E345" s="182">
        <f>SUM(E346:E382)</f>
        <v>0</v>
      </c>
      <c r="F345" s="182">
        <f t="shared" si="622"/>
        <v>270000</v>
      </c>
      <c r="G345" s="182">
        <f>SUM(G346:G382)</f>
        <v>0</v>
      </c>
      <c r="H345" s="182">
        <f t="shared" si="623"/>
        <v>270000</v>
      </c>
      <c r="I345" s="182">
        <f>SUM(I346:I382)</f>
        <v>0</v>
      </c>
      <c r="J345" s="182">
        <f t="shared" si="624"/>
        <v>270000</v>
      </c>
      <c r="K345" s="182">
        <f t="shared" ref="K345:AD345" si="819">SUM(K346:K382)</f>
        <v>0</v>
      </c>
      <c r="L345" s="182">
        <f t="shared" si="819"/>
        <v>0</v>
      </c>
      <c r="M345" s="182">
        <f t="shared" si="819"/>
        <v>0</v>
      </c>
      <c r="N345" s="182">
        <f t="shared" si="819"/>
        <v>0</v>
      </c>
      <c r="O345" s="182">
        <f t="shared" si="819"/>
        <v>0</v>
      </c>
      <c r="P345" s="182">
        <f t="shared" si="819"/>
        <v>0</v>
      </c>
      <c r="Q345" s="182">
        <f t="shared" si="819"/>
        <v>0</v>
      </c>
      <c r="R345" s="182">
        <f t="shared" si="819"/>
        <v>0</v>
      </c>
      <c r="S345" s="182">
        <f t="shared" si="819"/>
        <v>0</v>
      </c>
      <c r="T345" s="182">
        <f t="shared" ref="T345" si="820">SUM(T346:T382)</f>
        <v>0</v>
      </c>
      <c r="U345" s="182">
        <f t="shared" si="819"/>
        <v>366000</v>
      </c>
      <c r="V345" s="182">
        <f t="shared" si="819"/>
        <v>0</v>
      </c>
      <c r="W345" s="182">
        <f t="shared" si="819"/>
        <v>0</v>
      </c>
      <c r="X345" s="182">
        <f t="shared" si="819"/>
        <v>0</v>
      </c>
      <c r="Y345" s="182">
        <f t="shared" ref="Y345:Z345" si="821">SUM(Y346:Y382)</f>
        <v>0</v>
      </c>
      <c r="Z345" s="182">
        <f t="shared" si="821"/>
        <v>0</v>
      </c>
      <c r="AA345" s="182">
        <f t="shared" si="819"/>
        <v>0</v>
      </c>
      <c r="AB345" s="182">
        <f t="shared" si="819"/>
        <v>270000</v>
      </c>
      <c r="AC345" s="182">
        <f t="shared" si="819"/>
        <v>0</v>
      </c>
      <c r="AD345" s="182">
        <f t="shared" si="819"/>
        <v>96000</v>
      </c>
      <c r="AE345" s="182">
        <f t="shared" si="628"/>
        <v>366000</v>
      </c>
      <c r="AF345" s="182">
        <f>SUM(AF346:AF382)</f>
        <v>0</v>
      </c>
      <c r="AG345" s="182">
        <f>SUM(AG346:AG382)</f>
        <v>0</v>
      </c>
      <c r="AH345" s="182">
        <f>SUM(AH346:AH382)</f>
        <v>0</v>
      </c>
      <c r="AI345" s="182">
        <f t="shared" si="629"/>
        <v>0</v>
      </c>
      <c r="AJ345" s="182">
        <f>SUM(AJ346:AJ382)</f>
        <v>0</v>
      </c>
      <c r="AK345" s="182">
        <f>SUM(AK346:AK382)</f>
        <v>0</v>
      </c>
      <c r="AL345" s="182">
        <f>SUM(AL346:AL382)</f>
        <v>0</v>
      </c>
      <c r="AM345" s="182">
        <f t="shared" si="630"/>
        <v>0</v>
      </c>
      <c r="AN345" s="182">
        <f>SUM(AN346:AN382)</f>
        <v>0</v>
      </c>
      <c r="AO345" s="182">
        <f>SUM(AO346:AO382)</f>
        <v>0</v>
      </c>
      <c r="AP345" s="182">
        <f>SUM(AP346:AP382)</f>
        <v>0</v>
      </c>
      <c r="AQ345" s="182">
        <f t="shared" si="631"/>
        <v>0</v>
      </c>
      <c r="AR345" s="182">
        <f t="shared" si="632"/>
        <v>366000</v>
      </c>
    </row>
    <row r="346" spans="2:44" x14ac:dyDescent="0.25">
      <c r="B346" s="439" t="s">
        <v>468</v>
      </c>
      <c r="C346" s="175" t="s">
        <v>1057</v>
      </c>
      <c r="D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76">
        <f t="shared" si="622"/>
        <v>0</v>
      </c>
      <c r="G346" s="176"/>
      <c r="H346" s="176">
        <f t="shared" si="623"/>
        <v>0</v>
      </c>
      <c r="I346" s="176"/>
      <c r="J346" s="176">
        <f t="shared" si="624"/>
        <v>0</v>
      </c>
      <c r="K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76">
        <f t="shared" si="628"/>
        <v>0</v>
      </c>
      <c r="AF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76">
        <f t="shared" si="629"/>
        <v>0</v>
      </c>
      <c r="AJ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76">
        <f t="shared" si="630"/>
        <v>0</v>
      </c>
      <c r="AN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76">
        <f t="shared" si="631"/>
        <v>0</v>
      </c>
      <c r="AR346" s="176">
        <f t="shared" si="632"/>
        <v>0</v>
      </c>
    </row>
    <row r="347" spans="2:44" x14ac:dyDescent="0.25">
      <c r="B347" s="439" t="s">
        <v>469</v>
      </c>
      <c r="C347" s="175" t="s">
        <v>1058</v>
      </c>
      <c r="D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76">
        <f t="shared" si="622"/>
        <v>0</v>
      </c>
      <c r="G347" s="176"/>
      <c r="H347" s="176">
        <f t="shared" si="623"/>
        <v>0</v>
      </c>
      <c r="I347" s="176"/>
      <c r="J347" s="176">
        <f t="shared" si="624"/>
        <v>0</v>
      </c>
      <c r="K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76">
        <f t="shared" si="628"/>
        <v>0</v>
      </c>
      <c r="AF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76">
        <f t="shared" si="629"/>
        <v>0</v>
      </c>
      <c r="AJ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76">
        <f t="shared" si="630"/>
        <v>0</v>
      </c>
      <c r="AN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76">
        <f t="shared" si="631"/>
        <v>0</v>
      </c>
      <c r="AR347" s="176">
        <f t="shared" si="632"/>
        <v>0</v>
      </c>
    </row>
    <row r="348" spans="2:44" x14ac:dyDescent="0.25">
      <c r="B348" s="439" t="s">
        <v>470</v>
      </c>
      <c r="C348" s="175" t="s">
        <v>1058</v>
      </c>
      <c r="D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76">
        <f t="shared" si="622"/>
        <v>0</v>
      </c>
      <c r="G348" s="176"/>
      <c r="H348" s="176">
        <f t="shared" si="623"/>
        <v>0</v>
      </c>
      <c r="I348" s="176"/>
      <c r="J348" s="176">
        <f t="shared" si="624"/>
        <v>0</v>
      </c>
      <c r="K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76">
        <f t="shared" si="628"/>
        <v>0</v>
      </c>
      <c r="AF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76">
        <f t="shared" si="629"/>
        <v>0</v>
      </c>
      <c r="AJ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76">
        <f t="shared" si="630"/>
        <v>0</v>
      </c>
      <c r="AN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76">
        <f t="shared" si="631"/>
        <v>0</v>
      </c>
      <c r="AR348" s="176">
        <f t="shared" si="632"/>
        <v>0</v>
      </c>
    </row>
    <row r="349" spans="2:44" x14ac:dyDescent="0.25">
      <c r="B349" s="439" t="s">
        <v>471</v>
      </c>
      <c r="C349" s="175" t="s">
        <v>1059</v>
      </c>
      <c r="D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76">
        <f t="shared" si="622"/>
        <v>0</v>
      </c>
      <c r="G349" s="176"/>
      <c r="H349" s="176">
        <f t="shared" si="623"/>
        <v>0</v>
      </c>
      <c r="I349" s="176"/>
      <c r="J349" s="176">
        <f t="shared" si="624"/>
        <v>0</v>
      </c>
      <c r="K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76">
        <f t="shared" si="628"/>
        <v>0</v>
      </c>
      <c r="AF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76">
        <f t="shared" si="629"/>
        <v>0</v>
      </c>
      <c r="AJ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76">
        <f t="shared" si="630"/>
        <v>0</v>
      </c>
      <c r="AN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76">
        <f t="shared" si="631"/>
        <v>0</v>
      </c>
      <c r="AR349" s="176">
        <f t="shared" si="632"/>
        <v>0</v>
      </c>
    </row>
    <row r="350" spans="2:44" x14ac:dyDescent="0.25">
      <c r="B350" s="439" t="s">
        <v>472</v>
      </c>
      <c r="C350" s="175" t="s">
        <v>1059</v>
      </c>
      <c r="D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76">
        <f t="shared" si="622"/>
        <v>0</v>
      </c>
      <c r="G350" s="176"/>
      <c r="H350" s="176">
        <f t="shared" si="623"/>
        <v>0</v>
      </c>
      <c r="I350" s="176"/>
      <c r="J350" s="176">
        <f t="shared" si="624"/>
        <v>0</v>
      </c>
      <c r="K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96000</v>
      </c>
      <c r="V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96000</v>
      </c>
      <c r="AE350" s="176">
        <f t="shared" si="628"/>
        <v>96000</v>
      </c>
      <c r="AF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76">
        <f t="shared" si="629"/>
        <v>0</v>
      </c>
      <c r="AJ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76">
        <f t="shared" si="630"/>
        <v>0</v>
      </c>
      <c r="AN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76">
        <f t="shared" si="631"/>
        <v>0</v>
      </c>
      <c r="AR350" s="176">
        <f t="shared" si="632"/>
        <v>96000</v>
      </c>
    </row>
    <row r="351" spans="2:44" x14ac:dyDescent="0.25">
      <c r="B351" s="439" t="s">
        <v>473</v>
      </c>
      <c r="C351" s="175" t="s">
        <v>1060</v>
      </c>
      <c r="D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76">
        <f t="shared" si="622"/>
        <v>0</v>
      </c>
      <c r="G351" s="176"/>
      <c r="H351" s="176">
        <f t="shared" si="623"/>
        <v>0</v>
      </c>
      <c r="I351" s="176"/>
      <c r="J351" s="176">
        <f t="shared" si="624"/>
        <v>0</v>
      </c>
      <c r="K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76">
        <f t="shared" si="628"/>
        <v>0</v>
      </c>
      <c r="AF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76">
        <f t="shared" si="629"/>
        <v>0</v>
      </c>
      <c r="AJ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76">
        <f t="shared" si="630"/>
        <v>0</v>
      </c>
      <c r="AN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76">
        <f t="shared" si="631"/>
        <v>0</v>
      </c>
      <c r="AR351" s="176">
        <f t="shared" si="632"/>
        <v>0</v>
      </c>
    </row>
    <row r="352" spans="2:44" x14ac:dyDescent="0.25">
      <c r="B352" s="439" t="s">
        <v>474</v>
      </c>
      <c r="C352" s="175" t="s">
        <v>1061</v>
      </c>
      <c r="D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76">
        <f t="shared" si="622"/>
        <v>0</v>
      </c>
      <c r="G352" s="176"/>
      <c r="H352" s="176">
        <f t="shared" si="623"/>
        <v>0</v>
      </c>
      <c r="I352" s="176"/>
      <c r="J352" s="176">
        <f t="shared" si="624"/>
        <v>0</v>
      </c>
      <c r="K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76">
        <f t="shared" si="628"/>
        <v>0</v>
      </c>
      <c r="AF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76">
        <f t="shared" si="629"/>
        <v>0</v>
      </c>
      <c r="AJ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76">
        <f t="shared" si="630"/>
        <v>0</v>
      </c>
      <c r="AN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76">
        <f t="shared" si="631"/>
        <v>0</v>
      </c>
      <c r="AR352" s="176">
        <f t="shared" si="632"/>
        <v>0</v>
      </c>
    </row>
    <row r="353" spans="2:44" x14ac:dyDescent="0.25">
      <c r="B353" s="439" t="s">
        <v>475</v>
      </c>
      <c r="C353" s="175" t="s">
        <v>1062</v>
      </c>
      <c r="D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76">
        <f t="shared" si="622"/>
        <v>0</v>
      </c>
      <c r="G353" s="176"/>
      <c r="H353" s="176">
        <f t="shared" si="623"/>
        <v>0</v>
      </c>
      <c r="I353" s="176"/>
      <c r="J353" s="176">
        <f t="shared" si="624"/>
        <v>0</v>
      </c>
      <c r="K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76">
        <f t="shared" si="628"/>
        <v>0</v>
      </c>
      <c r="AF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76">
        <f t="shared" si="629"/>
        <v>0</v>
      </c>
      <c r="AJ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76">
        <f t="shared" si="630"/>
        <v>0</v>
      </c>
      <c r="AN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76">
        <f t="shared" si="631"/>
        <v>0</v>
      </c>
      <c r="AR353" s="176">
        <f t="shared" si="632"/>
        <v>0</v>
      </c>
    </row>
    <row r="354" spans="2:44" x14ac:dyDescent="0.25">
      <c r="B354" s="439" t="s">
        <v>476</v>
      </c>
      <c r="C354" s="175" t="s">
        <v>1063</v>
      </c>
      <c r="D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76">
        <f t="shared" si="622"/>
        <v>0</v>
      </c>
      <c r="G354" s="176"/>
      <c r="H354" s="176">
        <f t="shared" si="623"/>
        <v>0</v>
      </c>
      <c r="I354" s="176"/>
      <c r="J354" s="176">
        <f t="shared" si="624"/>
        <v>0</v>
      </c>
      <c r="K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76">
        <f t="shared" si="628"/>
        <v>0</v>
      </c>
      <c r="AF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76">
        <f t="shared" si="629"/>
        <v>0</v>
      </c>
      <c r="AJ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76">
        <f t="shared" si="630"/>
        <v>0</v>
      </c>
      <c r="AN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76">
        <f t="shared" si="631"/>
        <v>0</v>
      </c>
      <c r="AR354" s="176">
        <f t="shared" si="632"/>
        <v>0</v>
      </c>
    </row>
    <row r="355" spans="2:44" x14ac:dyDescent="0.25">
      <c r="B355" s="439" t="s">
        <v>477</v>
      </c>
      <c r="C355" s="175" t="s">
        <v>1064</v>
      </c>
      <c r="D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76">
        <f t="shared" si="622"/>
        <v>0</v>
      </c>
      <c r="G355" s="176"/>
      <c r="H355" s="176">
        <f t="shared" si="623"/>
        <v>0</v>
      </c>
      <c r="I355" s="176"/>
      <c r="J355" s="176">
        <f t="shared" si="624"/>
        <v>0</v>
      </c>
      <c r="K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76">
        <f t="shared" si="628"/>
        <v>0</v>
      </c>
      <c r="AF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76">
        <f t="shared" si="629"/>
        <v>0</v>
      </c>
      <c r="AJ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76">
        <f t="shared" si="630"/>
        <v>0</v>
      </c>
      <c r="AN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76">
        <f t="shared" si="631"/>
        <v>0</v>
      </c>
      <c r="AR355" s="176">
        <f t="shared" si="632"/>
        <v>0</v>
      </c>
    </row>
    <row r="356" spans="2:44" x14ac:dyDescent="0.25">
      <c r="B356" s="439" t="s">
        <v>478</v>
      </c>
      <c r="C356" s="175" t="s">
        <v>1065</v>
      </c>
      <c r="D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76">
        <f t="shared" si="622"/>
        <v>0</v>
      </c>
      <c r="G356" s="176"/>
      <c r="H356" s="176">
        <f t="shared" si="623"/>
        <v>0</v>
      </c>
      <c r="I356" s="176"/>
      <c r="J356" s="176">
        <f t="shared" si="624"/>
        <v>0</v>
      </c>
      <c r="K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76">
        <f t="shared" si="628"/>
        <v>0</v>
      </c>
      <c r="AF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76">
        <f t="shared" si="629"/>
        <v>0</v>
      </c>
      <c r="AJ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76">
        <f t="shared" si="630"/>
        <v>0</v>
      </c>
      <c r="AN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76">
        <f t="shared" si="631"/>
        <v>0</v>
      </c>
      <c r="AR356" s="176">
        <f t="shared" si="632"/>
        <v>0</v>
      </c>
    </row>
    <row r="357" spans="2:44" x14ac:dyDescent="0.25">
      <c r="B357" s="439" t="s">
        <v>479</v>
      </c>
      <c r="C357" s="175" t="s">
        <v>1065</v>
      </c>
      <c r="D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76">
        <f t="shared" si="622"/>
        <v>0</v>
      </c>
      <c r="G357" s="176"/>
      <c r="H357" s="176">
        <f t="shared" si="623"/>
        <v>0</v>
      </c>
      <c r="I357" s="176"/>
      <c r="J357" s="176">
        <f t="shared" si="624"/>
        <v>0</v>
      </c>
      <c r="K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7" s="176">
        <f t="shared" si="628"/>
        <v>0</v>
      </c>
      <c r="AF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76">
        <f t="shared" si="629"/>
        <v>0</v>
      </c>
      <c r="AJ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76">
        <f t="shared" si="630"/>
        <v>0</v>
      </c>
      <c r="AN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76">
        <f t="shared" si="631"/>
        <v>0</v>
      </c>
      <c r="AR357" s="176">
        <f t="shared" si="632"/>
        <v>0</v>
      </c>
    </row>
    <row r="358" spans="2:44" x14ac:dyDescent="0.25">
      <c r="B358" s="439" t="s">
        <v>480</v>
      </c>
      <c r="C358" s="175" t="s">
        <v>1066</v>
      </c>
      <c r="D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76">
        <f t="shared" si="622"/>
        <v>0</v>
      </c>
      <c r="G358" s="176"/>
      <c r="H358" s="176">
        <f t="shared" si="623"/>
        <v>0</v>
      </c>
      <c r="I358" s="176"/>
      <c r="J358" s="176">
        <f t="shared" si="624"/>
        <v>0</v>
      </c>
      <c r="K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76">
        <f t="shared" si="628"/>
        <v>0</v>
      </c>
      <c r="AF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76">
        <f t="shared" si="629"/>
        <v>0</v>
      </c>
      <c r="AJ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76">
        <f t="shared" si="630"/>
        <v>0</v>
      </c>
      <c r="AN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76">
        <f t="shared" si="631"/>
        <v>0</v>
      </c>
      <c r="AR358" s="176">
        <f t="shared" si="632"/>
        <v>0</v>
      </c>
    </row>
    <row r="359" spans="2:44" x14ac:dyDescent="0.25">
      <c r="B359" s="439" t="s">
        <v>481</v>
      </c>
      <c r="C359" s="175" t="s">
        <v>1067</v>
      </c>
      <c r="D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76">
        <f t="shared" si="622"/>
        <v>0</v>
      </c>
      <c r="G359" s="176"/>
      <c r="H359" s="176">
        <f t="shared" si="623"/>
        <v>0</v>
      </c>
      <c r="I359" s="176"/>
      <c r="J359" s="176">
        <f t="shared" si="624"/>
        <v>0</v>
      </c>
      <c r="K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76">
        <f t="shared" si="628"/>
        <v>0</v>
      </c>
      <c r="AF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76">
        <f t="shared" si="629"/>
        <v>0</v>
      </c>
      <c r="AJ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76">
        <f t="shared" si="630"/>
        <v>0</v>
      </c>
      <c r="AN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76">
        <f t="shared" si="631"/>
        <v>0</v>
      </c>
      <c r="AR359" s="176">
        <f t="shared" si="632"/>
        <v>0</v>
      </c>
    </row>
    <row r="360" spans="2:44" x14ac:dyDescent="0.25">
      <c r="B360" s="439" t="s">
        <v>482</v>
      </c>
      <c r="C360" s="175" t="s">
        <v>1068</v>
      </c>
      <c r="D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76">
        <f t="shared" si="622"/>
        <v>0</v>
      </c>
      <c r="G360" s="176"/>
      <c r="H360" s="176">
        <f t="shared" si="623"/>
        <v>0</v>
      </c>
      <c r="I360" s="176"/>
      <c r="J360" s="176">
        <f t="shared" si="624"/>
        <v>0</v>
      </c>
      <c r="K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76">
        <f t="shared" si="628"/>
        <v>0</v>
      </c>
      <c r="AF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76">
        <f t="shared" si="629"/>
        <v>0</v>
      </c>
      <c r="AJ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76">
        <f t="shared" si="630"/>
        <v>0</v>
      </c>
      <c r="AN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76">
        <f t="shared" si="631"/>
        <v>0</v>
      </c>
      <c r="AR360" s="176">
        <f t="shared" si="632"/>
        <v>0</v>
      </c>
    </row>
    <row r="361" spans="2:44" x14ac:dyDescent="0.25">
      <c r="B361" s="439" t="s">
        <v>483</v>
      </c>
      <c r="C361" s="175" t="s">
        <v>1068</v>
      </c>
      <c r="D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76">
        <f t="shared" si="622"/>
        <v>0</v>
      </c>
      <c r="G361" s="176"/>
      <c r="H361" s="176">
        <f t="shared" si="623"/>
        <v>0</v>
      </c>
      <c r="I361" s="176"/>
      <c r="J361" s="176">
        <f t="shared" si="624"/>
        <v>0</v>
      </c>
      <c r="K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76">
        <f t="shared" si="628"/>
        <v>0</v>
      </c>
      <c r="AF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76">
        <f t="shared" si="629"/>
        <v>0</v>
      </c>
      <c r="AJ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76">
        <f t="shared" si="630"/>
        <v>0</v>
      </c>
      <c r="AN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76">
        <f t="shared" si="631"/>
        <v>0</v>
      </c>
      <c r="AR361" s="176">
        <f t="shared" si="632"/>
        <v>0</v>
      </c>
    </row>
    <row r="362" spans="2:44" x14ac:dyDescent="0.25">
      <c r="B362" s="439" t="s">
        <v>484</v>
      </c>
      <c r="C362" s="175" t="s">
        <v>1069</v>
      </c>
      <c r="D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76">
        <f t="shared" si="622"/>
        <v>0</v>
      </c>
      <c r="G362" s="176"/>
      <c r="H362" s="176">
        <f t="shared" si="623"/>
        <v>0</v>
      </c>
      <c r="I362" s="176"/>
      <c r="J362" s="176">
        <f t="shared" si="624"/>
        <v>0</v>
      </c>
      <c r="K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76">
        <f t="shared" si="628"/>
        <v>0</v>
      </c>
      <c r="AF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76">
        <f t="shared" si="629"/>
        <v>0</v>
      </c>
      <c r="AJ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76">
        <f t="shared" si="630"/>
        <v>0</v>
      </c>
      <c r="AN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76">
        <f t="shared" si="631"/>
        <v>0</v>
      </c>
      <c r="AR362" s="176">
        <f t="shared" si="632"/>
        <v>0</v>
      </c>
    </row>
    <row r="363" spans="2:44" x14ac:dyDescent="0.25">
      <c r="B363" s="439" t="s">
        <v>485</v>
      </c>
      <c r="C363" s="175" t="s">
        <v>1070</v>
      </c>
      <c r="D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76">
        <f t="shared" ref="F363:F378" si="822">D363+E363</f>
        <v>0</v>
      </c>
      <c r="G363" s="176"/>
      <c r="H363" s="176">
        <f t="shared" ref="H363:H378" si="823">F363-G363</f>
        <v>0</v>
      </c>
      <c r="I363" s="176"/>
      <c r="J363" s="176">
        <f t="shared" ref="J363:J378" si="824">F363-I363</f>
        <v>0</v>
      </c>
      <c r="K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76">
        <f t="shared" ref="AE363:AE378" si="825">AB363+AC363+AD363</f>
        <v>0</v>
      </c>
      <c r="AF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76">
        <f t="shared" ref="AI363:AI378" si="826">AF363+AG363+AH363</f>
        <v>0</v>
      </c>
      <c r="AJ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76">
        <f t="shared" ref="AM363:AM378" si="827">AJ363+AK363+AL363</f>
        <v>0</v>
      </c>
      <c r="AN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76">
        <f t="shared" ref="AQ363:AQ378" si="828">AN363+AO363+AP363</f>
        <v>0</v>
      </c>
      <c r="AR363" s="176">
        <f t="shared" ref="AR363:AR378" si="829">AE363+AI363+AM363+AQ363</f>
        <v>0</v>
      </c>
    </row>
    <row r="364" spans="2:44" x14ac:dyDescent="0.25">
      <c r="B364" s="439" t="s">
        <v>486</v>
      </c>
      <c r="C364" s="175" t="s">
        <v>1071</v>
      </c>
      <c r="D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76">
        <f t="shared" si="822"/>
        <v>0</v>
      </c>
      <c r="G364" s="176"/>
      <c r="H364" s="176">
        <f t="shared" si="823"/>
        <v>0</v>
      </c>
      <c r="I364" s="176"/>
      <c r="J364" s="176">
        <f t="shared" si="824"/>
        <v>0</v>
      </c>
      <c r="K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76">
        <f t="shared" si="825"/>
        <v>0</v>
      </c>
      <c r="AF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76">
        <f t="shared" si="826"/>
        <v>0</v>
      </c>
      <c r="AJ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76">
        <f t="shared" si="827"/>
        <v>0</v>
      </c>
      <c r="AN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76">
        <f t="shared" si="828"/>
        <v>0</v>
      </c>
      <c r="AR364" s="176">
        <f t="shared" si="829"/>
        <v>0</v>
      </c>
    </row>
    <row r="365" spans="2:44" x14ac:dyDescent="0.25">
      <c r="B365" s="439" t="s">
        <v>487</v>
      </c>
      <c r="C365" s="175" t="s">
        <v>1072</v>
      </c>
      <c r="D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76">
        <f t="shared" si="822"/>
        <v>0</v>
      </c>
      <c r="G365" s="176"/>
      <c r="H365" s="176">
        <f t="shared" si="823"/>
        <v>0</v>
      </c>
      <c r="I365" s="176"/>
      <c r="J365" s="176">
        <f t="shared" si="824"/>
        <v>0</v>
      </c>
      <c r="K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76">
        <f t="shared" si="825"/>
        <v>0</v>
      </c>
      <c r="AF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76">
        <f t="shared" si="826"/>
        <v>0</v>
      </c>
      <c r="AJ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76">
        <f t="shared" si="827"/>
        <v>0</v>
      </c>
      <c r="AN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76">
        <f t="shared" si="828"/>
        <v>0</v>
      </c>
      <c r="AR365" s="176">
        <f t="shared" si="829"/>
        <v>0</v>
      </c>
    </row>
    <row r="366" spans="2:44" x14ac:dyDescent="0.25">
      <c r="B366" s="439" t="s">
        <v>488</v>
      </c>
      <c r="C366" s="175" t="s">
        <v>1073</v>
      </c>
      <c r="D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270000</v>
      </c>
      <c r="E3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76">
        <f t="shared" si="822"/>
        <v>270000</v>
      </c>
      <c r="G366" s="176"/>
      <c r="H366" s="176">
        <f t="shared" si="823"/>
        <v>270000</v>
      </c>
      <c r="I366" s="176"/>
      <c r="J366" s="176">
        <f t="shared" si="824"/>
        <v>270000</v>
      </c>
      <c r="K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270000</v>
      </c>
      <c r="V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270000</v>
      </c>
      <c r="AC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76">
        <f t="shared" si="825"/>
        <v>270000</v>
      </c>
      <c r="AF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76">
        <f t="shared" si="826"/>
        <v>0</v>
      </c>
      <c r="AJ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76">
        <f t="shared" si="827"/>
        <v>0</v>
      </c>
      <c r="AN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76">
        <f t="shared" si="828"/>
        <v>0</v>
      </c>
      <c r="AR366" s="176">
        <f t="shared" si="829"/>
        <v>270000</v>
      </c>
    </row>
    <row r="367" spans="2:44" x14ac:dyDescent="0.25">
      <c r="B367" s="439" t="s">
        <v>489</v>
      </c>
      <c r="C367" s="175" t="s">
        <v>1074</v>
      </c>
      <c r="D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76">
        <f t="shared" si="822"/>
        <v>0</v>
      </c>
      <c r="G367" s="176"/>
      <c r="H367" s="176">
        <f t="shared" si="823"/>
        <v>0</v>
      </c>
      <c r="I367" s="176"/>
      <c r="J367" s="176">
        <f t="shared" si="824"/>
        <v>0</v>
      </c>
      <c r="K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76">
        <f t="shared" si="825"/>
        <v>0</v>
      </c>
      <c r="AF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76">
        <f t="shared" si="826"/>
        <v>0</v>
      </c>
      <c r="AJ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76">
        <f t="shared" si="827"/>
        <v>0</v>
      </c>
      <c r="AN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76">
        <f t="shared" si="828"/>
        <v>0</v>
      </c>
      <c r="AR367" s="176">
        <f t="shared" si="829"/>
        <v>0</v>
      </c>
    </row>
    <row r="368" spans="2:44" x14ac:dyDescent="0.25">
      <c r="B368" s="439" t="s">
        <v>490</v>
      </c>
      <c r="C368" s="175" t="s">
        <v>1075</v>
      </c>
      <c r="D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76">
        <f t="shared" si="822"/>
        <v>0</v>
      </c>
      <c r="G368" s="176"/>
      <c r="H368" s="176">
        <f t="shared" si="823"/>
        <v>0</v>
      </c>
      <c r="I368" s="176"/>
      <c r="J368" s="176">
        <f t="shared" si="824"/>
        <v>0</v>
      </c>
      <c r="K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76">
        <f t="shared" si="825"/>
        <v>0</v>
      </c>
      <c r="AF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76">
        <f t="shared" si="826"/>
        <v>0</v>
      </c>
      <c r="AJ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76">
        <f t="shared" si="827"/>
        <v>0</v>
      </c>
      <c r="AN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76">
        <f t="shared" si="828"/>
        <v>0</v>
      </c>
      <c r="AR368" s="176">
        <f t="shared" si="829"/>
        <v>0</v>
      </c>
    </row>
    <row r="369" spans="2:44" x14ac:dyDescent="0.25">
      <c r="B369" s="439" t="s">
        <v>491</v>
      </c>
      <c r="C369" s="175" t="s">
        <v>1076</v>
      </c>
      <c r="D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76">
        <f t="shared" si="822"/>
        <v>0</v>
      </c>
      <c r="G369" s="176"/>
      <c r="H369" s="176">
        <f t="shared" si="823"/>
        <v>0</v>
      </c>
      <c r="I369" s="176"/>
      <c r="J369" s="176">
        <f t="shared" si="824"/>
        <v>0</v>
      </c>
      <c r="K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76">
        <f t="shared" si="825"/>
        <v>0</v>
      </c>
      <c r="AF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76">
        <f t="shared" si="826"/>
        <v>0</v>
      </c>
      <c r="AJ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76">
        <f t="shared" si="827"/>
        <v>0</v>
      </c>
      <c r="AN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76">
        <f t="shared" si="828"/>
        <v>0</v>
      </c>
      <c r="AR369" s="176">
        <f t="shared" si="829"/>
        <v>0</v>
      </c>
    </row>
    <row r="370" spans="2:44" x14ac:dyDescent="0.25">
      <c r="B370" s="439" t="s">
        <v>492</v>
      </c>
      <c r="C370" s="175" t="s">
        <v>1077</v>
      </c>
      <c r="D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76">
        <f t="shared" si="822"/>
        <v>0</v>
      </c>
      <c r="G370" s="176"/>
      <c r="H370" s="176">
        <f t="shared" si="823"/>
        <v>0</v>
      </c>
      <c r="I370" s="176"/>
      <c r="J370" s="176">
        <f t="shared" si="824"/>
        <v>0</v>
      </c>
      <c r="K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76">
        <f t="shared" si="825"/>
        <v>0</v>
      </c>
      <c r="AF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76">
        <f t="shared" si="826"/>
        <v>0</v>
      </c>
      <c r="AJ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76">
        <f t="shared" si="827"/>
        <v>0</v>
      </c>
      <c r="AN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76">
        <f t="shared" si="828"/>
        <v>0</v>
      </c>
      <c r="AR370" s="176">
        <f t="shared" si="829"/>
        <v>0</v>
      </c>
    </row>
    <row r="371" spans="2:44" x14ac:dyDescent="0.25">
      <c r="B371" s="439" t="s">
        <v>493</v>
      </c>
      <c r="C371" s="175" t="s">
        <v>1078</v>
      </c>
      <c r="D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76">
        <f t="shared" si="822"/>
        <v>0</v>
      </c>
      <c r="G371" s="176"/>
      <c r="H371" s="176">
        <f t="shared" si="823"/>
        <v>0</v>
      </c>
      <c r="I371" s="176"/>
      <c r="J371" s="176">
        <f t="shared" si="824"/>
        <v>0</v>
      </c>
      <c r="K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76">
        <f t="shared" si="825"/>
        <v>0</v>
      </c>
      <c r="AF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76">
        <f t="shared" si="826"/>
        <v>0</v>
      </c>
      <c r="AJ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76">
        <f t="shared" si="827"/>
        <v>0</v>
      </c>
      <c r="AN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76">
        <f t="shared" si="828"/>
        <v>0</v>
      </c>
      <c r="AR371" s="176">
        <f t="shared" si="829"/>
        <v>0</v>
      </c>
    </row>
    <row r="372" spans="2:44" x14ac:dyDescent="0.25">
      <c r="B372" s="439" t="s">
        <v>494</v>
      </c>
      <c r="C372" s="175" t="s">
        <v>1079</v>
      </c>
      <c r="D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76">
        <f t="shared" si="822"/>
        <v>0</v>
      </c>
      <c r="G372" s="176"/>
      <c r="H372" s="176">
        <f t="shared" si="823"/>
        <v>0</v>
      </c>
      <c r="I372" s="176"/>
      <c r="J372" s="176">
        <f t="shared" si="824"/>
        <v>0</v>
      </c>
      <c r="K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76">
        <f t="shared" si="825"/>
        <v>0</v>
      </c>
      <c r="AF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76">
        <f t="shared" si="826"/>
        <v>0</v>
      </c>
      <c r="AJ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76">
        <f t="shared" si="827"/>
        <v>0</v>
      </c>
      <c r="AN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76">
        <f t="shared" si="828"/>
        <v>0</v>
      </c>
      <c r="AR372" s="176">
        <f t="shared" si="829"/>
        <v>0</v>
      </c>
    </row>
    <row r="373" spans="2:44" x14ac:dyDescent="0.25">
      <c r="B373" s="439" t="s">
        <v>495</v>
      </c>
      <c r="C373" s="175" t="s">
        <v>1080</v>
      </c>
      <c r="D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76">
        <f t="shared" si="822"/>
        <v>0</v>
      </c>
      <c r="G373" s="176"/>
      <c r="H373" s="176">
        <f t="shared" si="823"/>
        <v>0</v>
      </c>
      <c r="I373" s="176"/>
      <c r="J373" s="176">
        <f t="shared" si="824"/>
        <v>0</v>
      </c>
      <c r="K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76">
        <f t="shared" si="825"/>
        <v>0</v>
      </c>
      <c r="AF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76">
        <f t="shared" si="826"/>
        <v>0</v>
      </c>
      <c r="AJ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76">
        <f t="shared" si="827"/>
        <v>0</v>
      </c>
      <c r="AN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76">
        <f t="shared" si="828"/>
        <v>0</v>
      </c>
      <c r="AR373" s="176">
        <f t="shared" si="829"/>
        <v>0</v>
      </c>
    </row>
    <row r="374" spans="2:44" x14ac:dyDescent="0.25">
      <c r="B374" s="439" t="s">
        <v>496</v>
      </c>
      <c r="C374" s="175" t="s">
        <v>1081</v>
      </c>
      <c r="D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76">
        <f t="shared" si="822"/>
        <v>0</v>
      </c>
      <c r="G374" s="176"/>
      <c r="H374" s="176">
        <f t="shared" si="823"/>
        <v>0</v>
      </c>
      <c r="I374" s="176"/>
      <c r="J374" s="176">
        <f t="shared" si="824"/>
        <v>0</v>
      </c>
      <c r="K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76">
        <f t="shared" si="825"/>
        <v>0</v>
      </c>
      <c r="AF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76">
        <f t="shared" si="826"/>
        <v>0</v>
      </c>
      <c r="AJ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76">
        <f t="shared" si="827"/>
        <v>0</v>
      </c>
      <c r="AN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76">
        <f t="shared" si="828"/>
        <v>0</v>
      </c>
      <c r="AR374" s="176">
        <f t="shared" si="829"/>
        <v>0</v>
      </c>
    </row>
    <row r="375" spans="2:44" x14ac:dyDescent="0.25">
      <c r="B375" s="439" t="s">
        <v>497</v>
      </c>
      <c r="C375" s="175" t="s">
        <v>1082</v>
      </c>
      <c r="D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76">
        <f t="shared" si="822"/>
        <v>0</v>
      </c>
      <c r="G375" s="176"/>
      <c r="H375" s="176">
        <f t="shared" si="823"/>
        <v>0</v>
      </c>
      <c r="I375" s="176"/>
      <c r="J375" s="176">
        <f t="shared" si="824"/>
        <v>0</v>
      </c>
      <c r="K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76">
        <f t="shared" si="825"/>
        <v>0</v>
      </c>
      <c r="AF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76">
        <f t="shared" si="826"/>
        <v>0</v>
      </c>
      <c r="AJ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76">
        <f t="shared" si="827"/>
        <v>0</v>
      </c>
      <c r="AN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76">
        <f t="shared" si="828"/>
        <v>0</v>
      </c>
      <c r="AR375" s="176">
        <f t="shared" si="829"/>
        <v>0</v>
      </c>
    </row>
    <row r="376" spans="2:44" x14ac:dyDescent="0.25">
      <c r="B376" s="439" t="s">
        <v>498</v>
      </c>
      <c r="C376" s="175" t="s">
        <v>1083</v>
      </c>
      <c r="D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76">
        <f t="shared" si="822"/>
        <v>0</v>
      </c>
      <c r="G376" s="176"/>
      <c r="H376" s="176">
        <f t="shared" si="823"/>
        <v>0</v>
      </c>
      <c r="I376" s="176"/>
      <c r="J376" s="176">
        <f t="shared" si="824"/>
        <v>0</v>
      </c>
      <c r="K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76">
        <f t="shared" si="825"/>
        <v>0</v>
      </c>
      <c r="AF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76">
        <f t="shared" si="826"/>
        <v>0</v>
      </c>
      <c r="AJ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76">
        <f t="shared" si="827"/>
        <v>0</v>
      </c>
      <c r="AN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76">
        <f t="shared" si="828"/>
        <v>0</v>
      </c>
      <c r="AR376" s="176">
        <f t="shared" si="829"/>
        <v>0</v>
      </c>
    </row>
    <row r="377" spans="2:44" x14ac:dyDescent="0.25">
      <c r="B377" s="439" t="s">
        <v>499</v>
      </c>
      <c r="C377" s="175" t="s">
        <v>1084</v>
      </c>
      <c r="D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76">
        <f t="shared" si="822"/>
        <v>0</v>
      </c>
      <c r="G377" s="176"/>
      <c r="H377" s="176">
        <f t="shared" si="823"/>
        <v>0</v>
      </c>
      <c r="I377" s="176"/>
      <c r="J377" s="176">
        <f t="shared" si="824"/>
        <v>0</v>
      </c>
      <c r="K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76">
        <f t="shared" si="825"/>
        <v>0</v>
      </c>
      <c r="AF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76">
        <f t="shared" si="826"/>
        <v>0</v>
      </c>
      <c r="AJ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76">
        <f t="shared" si="827"/>
        <v>0</v>
      </c>
      <c r="AN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76">
        <f t="shared" si="828"/>
        <v>0</v>
      </c>
      <c r="AR377" s="176">
        <f t="shared" si="829"/>
        <v>0</v>
      </c>
    </row>
    <row r="378" spans="2:44" x14ac:dyDescent="0.25">
      <c r="B378" s="439" t="s">
        <v>500</v>
      </c>
      <c r="C378" s="175" t="s">
        <v>1085</v>
      </c>
      <c r="D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76">
        <f t="shared" si="822"/>
        <v>0</v>
      </c>
      <c r="G378" s="176"/>
      <c r="H378" s="176">
        <f t="shared" si="823"/>
        <v>0</v>
      </c>
      <c r="I378" s="176"/>
      <c r="J378" s="176">
        <f t="shared" si="824"/>
        <v>0</v>
      </c>
      <c r="K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76">
        <f t="shared" si="825"/>
        <v>0</v>
      </c>
      <c r="AF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76">
        <f t="shared" si="826"/>
        <v>0</v>
      </c>
      <c r="AJ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76">
        <f t="shared" si="827"/>
        <v>0</v>
      </c>
      <c r="AN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76">
        <f t="shared" si="828"/>
        <v>0</v>
      </c>
      <c r="AR378" s="176">
        <f t="shared" si="829"/>
        <v>0</v>
      </c>
    </row>
    <row r="379" spans="2:44" x14ac:dyDescent="0.25">
      <c r="B379" s="439" t="s">
        <v>501</v>
      </c>
      <c r="C379" s="175" t="s">
        <v>1086</v>
      </c>
      <c r="D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76">
        <f t="shared" si="622"/>
        <v>0</v>
      </c>
      <c r="G379" s="176"/>
      <c r="H379" s="176">
        <f t="shared" si="623"/>
        <v>0</v>
      </c>
      <c r="I379" s="176"/>
      <c r="J379" s="176">
        <f t="shared" si="624"/>
        <v>0</v>
      </c>
      <c r="K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76">
        <f t="shared" si="628"/>
        <v>0</v>
      </c>
      <c r="AF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76">
        <f t="shared" si="629"/>
        <v>0</v>
      </c>
      <c r="AJ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76">
        <f t="shared" si="630"/>
        <v>0</v>
      </c>
      <c r="AN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76">
        <f t="shared" si="631"/>
        <v>0</v>
      </c>
      <c r="AR379" s="176">
        <f t="shared" si="632"/>
        <v>0</v>
      </c>
    </row>
    <row r="380" spans="2:44" x14ac:dyDescent="0.25">
      <c r="B380" s="439" t="s">
        <v>502</v>
      </c>
      <c r="C380" s="175" t="s">
        <v>1087</v>
      </c>
      <c r="D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76">
        <f t="shared" si="622"/>
        <v>0</v>
      </c>
      <c r="G380" s="176"/>
      <c r="H380" s="176">
        <f t="shared" si="623"/>
        <v>0</v>
      </c>
      <c r="I380" s="176"/>
      <c r="J380" s="176">
        <f t="shared" si="624"/>
        <v>0</v>
      </c>
      <c r="K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76">
        <f t="shared" si="628"/>
        <v>0</v>
      </c>
      <c r="AF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76">
        <f t="shared" si="629"/>
        <v>0</v>
      </c>
      <c r="AJ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76">
        <f t="shared" si="630"/>
        <v>0</v>
      </c>
      <c r="AN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76">
        <f t="shared" si="631"/>
        <v>0</v>
      </c>
      <c r="AR380" s="176">
        <f t="shared" si="632"/>
        <v>0</v>
      </c>
    </row>
    <row r="381" spans="2:44" x14ac:dyDescent="0.25">
      <c r="B381" s="439" t="s">
        <v>503</v>
      </c>
      <c r="C381" s="175" t="s">
        <v>1087</v>
      </c>
      <c r="D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76">
        <f t="shared" si="622"/>
        <v>0</v>
      </c>
      <c r="G381" s="176"/>
      <c r="H381" s="176">
        <f t="shared" si="623"/>
        <v>0</v>
      </c>
      <c r="I381" s="176"/>
      <c r="J381" s="176">
        <f t="shared" si="624"/>
        <v>0</v>
      </c>
      <c r="K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76">
        <f t="shared" si="628"/>
        <v>0</v>
      </c>
      <c r="AF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76">
        <f t="shared" si="629"/>
        <v>0</v>
      </c>
      <c r="AJ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76">
        <f t="shared" si="630"/>
        <v>0</v>
      </c>
      <c r="AN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76">
        <f t="shared" si="631"/>
        <v>0</v>
      </c>
      <c r="AR381" s="176">
        <f t="shared" si="632"/>
        <v>0</v>
      </c>
    </row>
    <row r="382" spans="2:44" x14ac:dyDescent="0.25">
      <c r="B382" s="439" t="s">
        <v>504</v>
      </c>
      <c r="C382" s="175" t="s">
        <v>1088</v>
      </c>
      <c r="D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76">
        <f t="shared" si="622"/>
        <v>0</v>
      </c>
      <c r="G382" s="176"/>
      <c r="H382" s="176">
        <f t="shared" si="623"/>
        <v>0</v>
      </c>
      <c r="I382" s="176"/>
      <c r="J382" s="176">
        <f t="shared" si="624"/>
        <v>0</v>
      </c>
      <c r="K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76">
        <f t="shared" si="628"/>
        <v>0</v>
      </c>
      <c r="AF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76">
        <f t="shared" si="629"/>
        <v>0</v>
      </c>
      <c r="AJ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76">
        <f t="shared" si="630"/>
        <v>0</v>
      </c>
      <c r="AN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76">
        <f t="shared" si="631"/>
        <v>0</v>
      </c>
      <c r="AR382" s="176">
        <f t="shared" si="632"/>
        <v>0</v>
      </c>
    </row>
    <row r="383" spans="2:44" x14ac:dyDescent="0.25">
      <c r="B383" s="442" t="s">
        <v>505</v>
      </c>
      <c r="C383" s="181" t="s">
        <v>1089</v>
      </c>
      <c r="D383" s="182">
        <f>SUM(D384:D388)</f>
        <v>0</v>
      </c>
      <c r="E383" s="182">
        <f>SUM(E384:E388)</f>
        <v>0</v>
      </c>
      <c r="F383" s="182">
        <f t="shared" ref="F383:F498" si="830">D383+E383</f>
        <v>0</v>
      </c>
      <c r="G383" s="182">
        <f>SUM(G384:G388)</f>
        <v>0</v>
      </c>
      <c r="H383" s="182">
        <f t="shared" si="623"/>
        <v>0</v>
      </c>
      <c r="I383" s="182">
        <f>SUM(I384:I388)</f>
        <v>0</v>
      </c>
      <c r="J383" s="182">
        <f t="shared" si="624"/>
        <v>0</v>
      </c>
      <c r="K383" s="182">
        <f t="shared" ref="K383:AD383" si="831">SUM(K384:K388)</f>
        <v>0</v>
      </c>
      <c r="L383" s="182">
        <f t="shared" si="831"/>
        <v>0</v>
      </c>
      <c r="M383" s="182">
        <f t="shared" si="831"/>
        <v>0</v>
      </c>
      <c r="N383" s="182">
        <f t="shared" si="831"/>
        <v>0</v>
      </c>
      <c r="O383" s="182">
        <f t="shared" si="831"/>
        <v>0</v>
      </c>
      <c r="P383" s="182">
        <f t="shared" ref="P383:Q383" si="832">SUM(P384:P388)</f>
        <v>0</v>
      </c>
      <c r="Q383" s="182">
        <f t="shared" si="832"/>
        <v>0</v>
      </c>
      <c r="R383" s="182">
        <f t="shared" si="831"/>
        <v>0</v>
      </c>
      <c r="S383" s="182">
        <f t="shared" si="831"/>
        <v>0</v>
      </c>
      <c r="T383" s="182">
        <f t="shared" ref="T383" si="833">SUM(T384:T388)</f>
        <v>0</v>
      </c>
      <c r="U383" s="182">
        <f t="shared" si="831"/>
        <v>0</v>
      </c>
      <c r="V383" s="182">
        <f t="shared" si="831"/>
        <v>0</v>
      </c>
      <c r="W383" s="182">
        <f t="shared" ref="W383" si="834">SUM(W384:W388)</f>
        <v>0</v>
      </c>
      <c r="X383" s="182">
        <f t="shared" si="831"/>
        <v>0</v>
      </c>
      <c r="Y383" s="182">
        <f t="shared" ref="Y383:Z383" si="835">SUM(Y384:Y388)</f>
        <v>0</v>
      </c>
      <c r="Z383" s="182">
        <f t="shared" si="835"/>
        <v>0</v>
      </c>
      <c r="AA383" s="182">
        <f t="shared" si="831"/>
        <v>0</v>
      </c>
      <c r="AB383" s="182">
        <f t="shared" si="831"/>
        <v>0</v>
      </c>
      <c r="AC383" s="182">
        <f t="shared" si="831"/>
        <v>0</v>
      </c>
      <c r="AD383" s="182">
        <f t="shared" si="831"/>
        <v>0</v>
      </c>
      <c r="AE383" s="182">
        <f t="shared" si="628"/>
        <v>0</v>
      </c>
      <c r="AF383" s="182">
        <f>SUM(AF384:AF388)</f>
        <v>0</v>
      </c>
      <c r="AG383" s="182">
        <f>SUM(AG384:AG388)</f>
        <v>0</v>
      </c>
      <c r="AH383" s="182">
        <f>SUM(AH384:AH388)</f>
        <v>0</v>
      </c>
      <c r="AI383" s="182">
        <f t="shared" si="629"/>
        <v>0</v>
      </c>
      <c r="AJ383" s="182">
        <f>SUM(AJ384:AJ388)</f>
        <v>0</v>
      </c>
      <c r="AK383" s="182">
        <f>SUM(AK384:AK388)</f>
        <v>0</v>
      </c>
      <c r="AL383" s="182">
        <f>SUM(AL384:AL388)</f>
        <v>0</v>
      </c>
      <c r="AM383" s="182">
        <f t="shared" si="630"/>
        <v>0</v>
      </c>
      <c r="AN383" s="182">
        <f>SUM(AN384:AN388)</f>
        <v>0</v>
      </c>
      <c r="AO383" s="182">
        <f>SUM(AO384:AO388)</f>
        <v>0</v>
      </c>
      <c r="AP383" s="182">
        <f>SUM(AP384:AP388)</f>
        <v>0</v>
      </c>
      <c r="AQ383" s="182">
        <f t="shared" si="631"/>
        <v>0</v>
      </c>
      <c r="AR383" s="182">
        <f t="shared" si="632"/>
        <v>0</v>
      </c>
    </row>
    <row r="384" spans="2:44" x14ac:dyDescent="0.25">
      <c r="B384" s="439" t="s">
        <v>506</v>
      </c>
      <c r="C384" s="175" t="s">
        <v>1090</v>
      </c>
      <c r="D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76">
        <f t="shared" si="830"/>
        <v>0</v>
      </c>
      <c r="G384" s="176"/>
      <c r="H384" s="176">
        <f t="shared" si="623"/>
        <v>0</v>
      </c>
      <c r="I384" s="176"/>
      <c r="J384" s="176">
        <f t="shared" si="624"/>
        <v>0</v>
      </c>
      <c r="K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76">
        <f t="shared" si="628"/>
        <v>0</v>
      </c>
      <c r="AF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76">
        <f t="shared" si="629"/>
        <v>0</v>
      </c>
      <c r="AJ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76">
        <f t="shared" si="630"/>
        <v>0</v>
      </c>
      <c r="AN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76">
        <f t="shared" si="631"/>
        <v>0</v>
      </c>
      <c r="AR384" s="176">
        <f t="shared" si="632"/>
        <v>0</v>
      </c>
    </row>
    <row r="385" spans="1:44" x14ac:dyDescent="0.25">
      <c r="A385" s="435"/>
      <c r="B385" s="439" t="s">
        <v>507</v>
      </c>
      <c r="C385" s="175" t="s">
        <v>1091</v>
      </c>
      <c r="D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76">
        <f t="shared" si="830"/>
        <v>0</v>
      </c>
      <c r="G385" s="176"/>
      <c r="H385" s="176">
        <f t="shared" si="623"/>
        <v>0</v>
      </c>
      <c r="I385" s="176"/>
      <c r="J385" s="176">
        <f t="shared" si="624"/>
        <v>0</v>
      </c>
      <c r="K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76">
        <f t="shared" si="628"/>
        <v>0</v>
      </c>
      <c r="AF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76">
        <f t="shared" si="629"/>
        <v>0</v>
      </c>
      <c r="AJ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76">
        <f t="shared" si="630"/>
        <v>0</v>
      </c>
      <c r="AN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76">
        <f t="shared" si="631"/>
        <v>0</v>
      </c>
      <c r="AR385" s="176">
        <f t="shared" si="632"/>
        <v>0</v>
      </c>
    </row>
    <row r="386" spans="1:44" x14ac:dyDescent="0.25">
      <c r="A386" s="435"/>
      <c r="B386" s="439" t="s">
        <v>508</v>
      </c>
      <c r="C386" s="175" t="s">
        <v>1092</v>
      </c>
      <c r="D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76">
        <f t="shared" ref="F386" si="836">D386+E386</f>
        <v>0</v>
      </c>
      <c r="G386" s="176"/>
      <c r="H386" s="176">
        <f t="shared" ref="H386" si="837">F386-G386</f>
        <v>0</v>
      </c>
      <c r="I386" s="176"/>
      <c r="J386" s="176">
        <f t="shared" ref="J386" si="838">F386-I386</f>
        <v>0</v>
      </c>
      <c r="K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76">
        <f t="shared" ref="AE386" si="839">AB386+AC386+AD386</f>
        <v>0</v>
      </c>
      <c r="AF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76">
        <f t="shared" ref="AI386" si="840">AF386+AG386+AH386</f>
        <v>0</v>
      </c>
      <c r="AJ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76">
        <f t="shared" ref="AM386" si="841">AJ386+AK386+AL386</f>
        <v>0</v>
      </c>
      <c r="AN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76">
        <f t="shared" ref="AQ386" si="842">AN386+AO386+AP386</f>
        <v>0</v>
      </c>
      <c r="AR386" s="176">
        <f t="shared" ref="AR386" si="843">AE386+AI386+AM386+AQ386</f>
        <v>0</v>
      </c>
    </row>
    <row r="387" spans="1:44" x14ac:dyDescent="0.25">
      <c r="A387" s="108"/>
      <c r="B387" s="439" t="s">
        <v>509</v>
      </c>
      <c r="C387" s="175" t="s">
        <v>1093</v>
      </c>
      <c r="D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76">
        <f t="shared" ref="F387" si="844">D387+E387</f>
        <v>0</v>
      </c>
      <c r="G387" s="176"/>
      <c r="H387" s="176">
        <f t="shared" ref="H387" si="845">F387-G387</f>
        <v>0</v>
      </c>
      <c r="I387" s="176"/>
      <c r="J387" s="176">
        <f t="shared" ref="J387" si="846">F387-I387</f>
        <v>0</v>
      </c>
      <c r="K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76">
        <f t="shared" ref="AE387" si="847">AB387+AC387+AD387</f>
        <v>0</v>
      </c>
      <c r="AF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76">
        <f t="shared" ref="AI387" si="848">AF387+AG387+AH387</f>
        <v>0</v>
      </c>
      <c r="AJ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76">
        <f t="shared" ref="AM387" si="849">AJ387+AK387+AL387</f>
        <v>0</v>
      </c>
      <c r="AN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76">
        <f t="shared" ref="AQ387" si="850">AN387+AO387+AP387</f>
        <v>0</v>
      </c>
      <c r="AR387" s="176">
        <f t="shared" ref="AR387" si="851">AE387+AI387+AM387+AQ387</f>
        <v>0</v>
      </c>
    </row>
    <row r="388" spans="1:44" x14ac:dyDescent="0.25">
      <c r="A388" s="108"/>
      <c r="B388" s="439" t="s">
        <v>510</v>
      </c>
      <c r="C388" s="175" t="s">
        <v>1094</v>
      </c>
      <c r="D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76">
        <f t="shared" si="830"/>
        <v>0</v>
      </c>
      <c r="G388" s="176"/>
      <c r="H388" s="176">
        <f t="shared" si="623"/>
        <v>0</v>
      </c>
      <c r="I388" s="176"/>
      <c r="J388" s="176">
        <f t="shared" si="624"/>
        <v>0</v>
      </c>
      <c r="K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76">
        <f t="shared" si="628"/>
        <v>0</v>
      </c>
      <c r="AF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76">
        <f t="shared" si="629"/>
        <v>0</v>
      </c>
      <c r="AJ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76">
        <f t="shared" si="630"/>
        <v>0</v>
      </c>
      <c r="AN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76">
        <f t="shared" si="631"/>
        <v>0</v>
      </c>
      <c r="AR388" s="176">
        <f t="shared" si="632"/>
        <v>0</v>
      </c>
    </row>
    <row r="389" spans="1:44" x14ac:dyDescent="0.25">
      <c r="A389" s="435"/>
      <c r="B389" s="442" t="s">
        <v>511</v>
      </c>
      <c r="C389" s="181" t="s">
        <v>1095</v>
      </c>
      <c r="D389" s="182">
        <f>SUM(D390:D396)</f>
        <v>779122830.99000001</v>
      </c>
      <c r="E389" s="182">
        <f>SUM(E390:E396)</f>
        <v>521673714.29999995</v>
      </c>
      <c r="F389" s="182">
        <f t="shared" si="830"/>
        <v>1300796545.29</v>
      </c>
      <c r="G389" s="182">
        <f>SUM(G390:G396)</f>
        <v>0</v>
      </c>
      <c r="H389" s="182">
        <f t="shared" si="623"/>
        <v>1300796545.29</v>
      </c>
      <c r="I389" s="182">
        <f>SUM(I390:I396)</f>
        <v>0</v>
      </c>
      <c r="J389" s="182">
        <f t="shared" si="624"/>
        <v>1300796545.29</v>
      </c>
      <c r="K389" s="182">
        <f t="shared" ref="K389:AD389" si="852">SUM(K390:K396)</f>
        <v>0</v>
      </c>
      <c r="L389" s="182">
        <f t="shared" si="852"/>
        <v>0</v>
      </c>
      <c r="M389" s="182">
        <f t="shared" si="852"/>
        <v>0</v>
      </c>
      <c r="N389" s="182">
        <f t="shared" si="852"/>
        <v>0</v>
      </c>
      <c r="O389" s="182">
        <f t="shared" si="852"/>
        <v>0</v>
      </c>
      <c r="P389" s="182">
        <f t="shared" si="852"/>
        <v>0</v>
      </c>
      <c r="Q389" s="182">
        <f t="shared" si="852"/>
        <v>0</v>
      </c>
      <c r="R389" s="182">
        <f t="shared" si="852"/>
        <v>0</v>
      </c>
      <c r="S389" s="182">
        <f t="shared" si="852"/>
        <v>0</v>
      </c>
      <c r="T389" s="182">
        <f t="shared" ref="T389" si="853">SUM(T390:T396)</f>
        <v>0</v>
      </c>
      <c r="U389" s="182">
        <f t="shared" si="852"/>
        <v>1300796545.29</v>
      </c>
      <c r="V389" s="182">
        <f t="shared" si="852"/>
        <v>0</v>
      </c>
      <c r="W389" s="182">
        <f t="shared" si="852"/>
        <v>0</v>
      </c>
      <c r="X389" s="182">
        <f t="shared" si="852"/>
        <v>0</v>
      </c>
      <c r="Y389" s="182">
        <f t="shared" ref="Y389:Z389" si="854">SUM(Y390:Y396)</f>
        <v>0</v>
      </c>
      <c r="Z389" s="182">
        <f t="shared" si="854"/>
        <v>0</v>
      </c>
      <c r="AA389" s="182">
        <f t="shared" si="852"/>
        <v>0</v>
      </c>
      <c r="AB389" s="182">
        <f t="shared" si="852"/>
        <v>1300796545.29</v>
      </c>
      <c r="AC389" s="182">
        <f t="shared" si="852"/>
        <v>0</v>
      </c>
      <c r="AD389" s="182">
        <f t="shared" si="852"/>
        <v>0</v>
      </c>
      <c r="AE389" s="182">
        <f t="shared" si="628"/>
        <v>1300796545.29</v>
      </c>
      <c r="AF389" s="182">
        <f>SUM(AF390:AF396)</f>
        <v>0</v>
      </c>
      <c r="AG389" s="182">
        <f>SUM(AG390:AG396)</f>
        <v>0</v>
      </c>
      <c r="AH389" s="182">
        <f>SUM(AH390:AH396)</f>
        <v>0</v>
      </c>
      <c r="AI389" s="182">
        <f t="shared" si="629"/>
        <v>0</v>
      </c>
      <c r="AJ389" s="182">
        <f>SUM(AJ390:AJ396)</f>
        <v>0</v>
      </c>
      <c r="AK389" s="182">
        <f>SUM(AK390:AK396)</f>
        <v>0</v>
      </c>
      <c r="AL389" s="182">
        <f>SUM(AL390:AL396)</f>
        <v>0</v>
      </c>
      <c r="AM389" s="182">
        <f t="shared" si="630"/>
        <v>0</v>
      </c>
      <c r="AN389" s="182">
        <f>SUM(AN390:AN396)</f>
        <v>0</v>
      </c>
      <c r="AO389" s="182">
        <f>SUM(AO390:AO396)</f>
        <v>0</v>
      </c>
      <c r="AP389" s="182">
        <f>SUM(AP390:AP396)</f>
        <v>0</v>
      </c>
      <c r="AQ389" s="182">
        <f t="shared" si="631"/>
        <v>0</v>
      </c>
      <c r="AR389" s="182">
        <f t="shared" si="632"/>
        <v>1300796545.29</v>
      </c>
    </row>
    <row r="390" spans="1:44" x14ac:dyDescent="0.25">
      <c r="A390" s="435"/>
      <c r="B390" s="439" t="s">
        <v>512</v>
      </c>
      <c r="C390" s="175" t="s">
        <v>1096</v>
      </c>
      <c r="D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779122830.99000001</v>
      </c>
      <c r="E3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521673714.29999995</v>
      </c>
      <c r="F390" s="176">
        <f t="shared" si="830"/>
        <v>1300796545.29</v>
      </c>
      <c r="G390" s="176"/>
      <c r="H390" s="176">
        <f t="shared" si="623"/>
        <v>1300796545.29</v>
      </c>
      <c r="I390" s="176"/>
      <c r="J390" s="176">
        <f t="shared" si="624"/>
        <v>1300796545.29</v>
      </c>
      <c r="K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1300796545.29</v>
      </c>
      <c r="V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1300796545.29</v>
      </c>
      <c r="AC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76">
        <f t="shared" si="628"/>
        <v>1300796545.29</v>
      </c>
      <c r="AF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76">
        <f t="shared" si="629"/>
        <v>0</v>
      </c>
      <c r="AJ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76">
        <f t="shared" si="630"/>
        <v>0</v>
      </c>
      <c r="AN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76">
        <f t="shared" si="631"/>
        <v>0</v>
      </c>
      <c r="AR390" s="176">
        <f t="shared" si="632"/>
        <v>1300796545.29</v>
      </c>
    </row>
    <row r="391" spans="1:44" x14ac:dyDescent="0.25">
      <c r="A391" s="435"/>
      <c r="B391" s="439" t="s">
        <v>513</v>
      </c>
      <c r="C391" s="175" t="s">
        <v>1097</v>
      </c>
      <c r="D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76">
        <f t="shared" ref="F391:F394" si="855">D391+E391</f>
        <v>0</v>
      </c>
      <c r="G391" s="176"/>
      <c r="H391" s="176">
        <f t="shared" ref="H391:H394" si="856">F391-G391</f>
        <v>0</v>
      </c>
      <c r="I391" s="176"/>
      <c r="J391" s="176">
        <f t="shared" ref="J391:J394" si="857">F391-I391</f>
        <v>0</v>
      </c>
      <c r="K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76">
        <f t="shared" ref="AE391:AE394" si="858">AB391+AC391+AD391</f>
        <v>0</v>
      </c>
      <c r="AF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76">
        <f t="shared" ref="AI391:AI394" si="859">AF391+AG391+AH391</f>
        <v>0</v>
      </c>
      <c r="AJ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76">
        <f t="shared" ref="AM391:AM394" si="860">AJ391+AK391+AL391</f>
        <v>0</v>
      </c>
      <c r="AN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76">
        <f t="shared" ref="AQ391:AQ394" si="861">AN391+AO391+AP391</f>
        <v>0</v>
      </c>
      <c r="AR391" s="176">
        <f t="shared" ref="AR391:AR394" si="862">AE391+AI391+AM391+AQ391</f>
        <v>0</v>
      </c>
    </row>
    <row r="392" spans="1:44" x14ac:dyDescent="0.25">
      <c r="A392" s="435"/>
      <c r="B392" s="439" t="s">
        <v>514</v>
      </c>
      <c r="C392" s="175" t="s">
        <v>1098</v>
      </c>
      <c r="D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76">
        <f t="shared" si="855"/>
        <v>0</v>
      </c>
      <c r="G392" s="176"/>
      <c r="H392" s="176">
        <f t="shared" si="856"/>
        <v>0</v>
      </c>
      <c r="I392" s="176"/>
      <c r="J392" s="176">
        <f t="shared" si="857"/>
        <v>0</v>
      </c>
      <c r="K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76">
        <f t="shared" si="858"/>
        <v>0</v>
      </c>
      <c r="AF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76">
        <f t="shared" si="859"/>
        <v>0</v>
      </c>
      <c r="AJ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76">
        <f t="shared" si="860"/>
        <v>0</v>
      </c>
      <c r="AN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76">
        <f t="shared" si="861"/>
        <v>0</v>
      </c>
      <c r="AR392" s="176">
        <f t="shared" si="862"/>
        <v>0</v>
      </c>
    </row>
    <row r="393" spans="1:44" x14ac:dyDescent="0.25">
      <c r="A393" s="435"/>
      <c r="B393" s="439" t="s">
        <v>515</v>
      </c>
      <c r="C393" s="175" t="s">
        <v>1099</v>
      </c>
      <c r="D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76">
        <f t="shared" si="855"/>
        <v>0</v>
      </c>
      <c r="G393" s="176"/>
      <c r="H393" s="176">
        <f t="shared" si="856"/>
        <v>0</v>
      </c>
      <c r="I393" s="176"/>
      <c r="J393" s="176">
        <f t="shared" si="857"/>
        <v>0</v>
      </c>
      <c r="K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76">
        <f t="shared" si="858"/>
        <v>0</v>
      </c>
      <c r="AF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76">
        <f t="shared" si="859"/>
        <v>0</v>
      </c>
      <c r="AJ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76">
        <f t="shared" si="860"/>
        <v>0</v>
      </c>
      <c r="AN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76">
        <f t="shared" si="861"/>
        <v>0</v>
      </c>
      <c r="AR393" s="176">
        <f t="shared" si="862"/>
        <v>0</v>
      </c>
    </row>
    <row r="394" spans="1:44" x14ac:dyDescent="0.25">
      <c r="A394" s="435"/>
      <c r="B394" s="439" t="s">
        <v>516</v>
      </c>
      <c r="C394" s="175" t="s">
        <v>1100</v>
      </c>
      <c r="D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76">
        <f t="shared" si="855"/>
        <v>0</v>
      </c>
      <c r="G394" s="176"/>
      <c r="H394" s="176">
        <f t="shared" si="856"/>
        <v>0</v>
      </c>
      <c r="I394" s="176"/>
      <c r="J394" s="176">
        <f t="shared" si="857"/>
        <v>0</v>
      </c>
      <c r="K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76">
        <f t="shared" si="858"/>
        <v>0</v>
      </c>
      <c r="AF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76">
        <f t="shared" si="859"/>
        <v>0</v>
      </c>
      <c r="AJ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76">
        <f t="shared" si="860"/>
        <v>0</v>
      </c>
      <c r="AN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76">
        <f t="shared" si="861"/>
        <v>0</v>
      </c>
      <c r="AR394" s="176">
        <f t="shared" si="862"/>
        <v>0</v>
      </c>
    </row>
    <row r="395" spans="1:44" x14ac:dyDescent="0.25">
      <c r="A395" s="435"/>
      <c r="B395" s="439" t="s">
        <v>517</v>
      </c>
      <c r="C395" s="175" t="s">
        <v>1101</v>
      </c>
      <c r="D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76">
        <f t="shared" si="830"/>
        <v>0</v>
      </c>
      <c r="G395" s="176"/>
      <c r="H395" s="176">
        <f t="shared" si="623"/>
        <v>0</v>
      </c>
      <c r="I395" s="176"/>
      <c r="J395" s="176">
        <f t="shared" si="624"/>
        <v>0</v>
      </c>
      <c r="K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76">
        <f t="shared" si="628"/>
        <v>0</v>
      </c>
      <c r="AF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76">
        <f t="shared" si="629"/>
        <v>0</v>
      </c>
      <c r="AJ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76">
        <f t="shared" si="630"/>
        <v>0</v>
      </c>
      <c r="AN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76">
        <f t="shared" si="631"/>
        <v>0</v>
      </c>
      <c r="AR395" s="176">
        <f t="shared" si="632"/>
        <v>0</v>
      </c>
    </row>
    <row r="396" spans="1:44" x14ac:dyDescent="0.25">
      <c r="A396" s="435"/>
      <c r="B396" s="439" t="s">
        <v>518</v>
      </c>
      <c r="C396" s="175" t="s">
        <v>1102</v>
      </c>
      <c r="D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76">
        <f t="shared" ref="F396" si="863">D396+E396</f>
        <v>0</v>
      </c>
      <c r="G396" s="176"/>
      <c r="H396" s="176">
        <f t="shared" ref="H396" si="864">F396-G396</f>
        <v>0</v>
      </c>
      <c r="I396" s="176"/>
      <c r="J396" s="176">
        <f t="shared" ref="J396" si="865">F396-I396</f>
        <v>0</v>
      </c>
      <c r="K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76">
        <f t="shared" ref="AE396" si="866">AB396+AC396+AD396</f>
        <v>0</v>
      </c>
      <c r="AF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76">
        <f t="shared" ref="AI396" si="867">AF396+AG396+AH396</f>
        <v>0</v>
      </c>
      <c r="AJ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76">
        <f t="shared" ref="AM396" si="868">AJ396+AK396+AL396</f>
        <v>0</v>
      </c>
      <c r="AN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76">
        <f t="shared" ref="AQ396" si="869">AN396+AO396+AP396</f>
        <v>0</v>
      </c>
      <c r="AR396" s="176">
        <f t="shared" ref="AR396" si="870">AE396+AI396+AM396+AQ396</f>
        <v>0</v>
      </c>
    </row>
    <row r="397" spans="1:44" x14ac:dyDescent="0.25">
      <c r="A397" s="435"/>
      <c r="B397" s="438" t="s">
        <v>534</v>
      </c>
      <c r="C397" s="173" t="s">
        <v>1103</v>
      </c>
      <c r="D397" s="174">
        <f>D398+D459+D467+D485+D489</f>
        <v>0</v>
      </c>
      <c r="E397" s="174">
        <f>E398+E459+E467+E485+E489</f>
        <v>0</v>
      </c>
      <c r="F397" s="174">
        <f t="shared" si="830"/>
        <v>0</v>
      </c>
      <c r="G397" s="174">
        <f>G398+G459+G467+G485+G489</f>
        <v>0</v>
      </c>
      <c r="H397" s="174">
        <f t="shared" si="623"/>
        <v>0</v>
      </c>
      <c r="I397" s="174">
        <f>I398+I459+I467+I485+I489</f>
        <v>0</v>
      </c>
      <c r="J397" s="174">
        <f t="shared" si="624"/>
        <v>0</v>
      </c>
      <c r="K397" s="174">
        <f t="shared" ref="K397:AD397" si="871">K398+K459+K467+K485+K489</f>
        <v>0</v>
      </c>
      <c r="L397" s="174">
        <f t="shared" si="871"/>
        <v>0</v>
      </c>
      <c r="M397" s="174">
        <f t="shared" si="871"/>
        <v>0</v>
      </c>
      <c r="N397" s="174">
        <f t="shared" si="871"/>
        <v>0</v>
      </c>
      <c r="O397" s="174">
        <f t="shared" si="871"/>
        <v>0</v>
      </c>
      <c r="P397" s="174">
        <f t="shared" si="871"/>
        <v>0</v>
      </c>
      <c r="Q397" s="174">
        <f t="shared" si="871"/>
        <v>0</v>
      </c>
      <c r="R397" s="174">
        <f t="shared" si="871"/>
        <v>0</v>
      </c>
      <c r="S397" s="174">
        <f t="shared" si="871"/>
        <v>0</v>
      </c>
      <c r="T397" s="174">
        <f t="shared" ref="T397" si="872">T398+T459+T467+T485+T489</f>
        <v>0</v>
      </c>
      <c r="U397" s="174">
        <f t="shared" si="871"/>
        <v>0</v>
      </c>
      <c r="V397" s="174">
        <f t="shared" si="871"/>
        <v>0</v>
      </c>
      <c r="W397" s="174">
        <f t="shared" si="871"/>
        <v>0</v>
      </c>
      <c r="X397" s="174">
        <f t="shared" si="871"/>
        <v>0</v>
      </c>
      <c r="Y397" s="174">
        <f t="shared" ref="Y397:Z397" si="873">Y398+Y459+Y467+Y485+Y489</f>
        <v>0</v>
      </c>
      <c r="Z397" s="174">
        <f t="shared" si="873"/>
        <v>0</v>
      </c>
      <c r="AA397" s="174">
        <f t="shared" si="871"/>
        <v>0</v>
      </c>
      <c r="AB397" s="174">
        <f t="shared" si="871"/>
        <v>0</v>
      </c>
      <c r="AC397" s="174">
        <f t="shared" si="871"/>
        <v>0</v>
      </c>
      <c r="AD397" s="174">
        <f t="shared" si="871"/>
        <v>0</v>
      </c>
      <c r="AE397" s="174">
        <f t="shared" si="628"/>
        <v>0</v>
      </c>
      <c r="AF397" s="174">
        <f>AF398+AF459+AF467+AF485+AF489</f>
        <v>0</v>
      </c>
      <c r="AG397" s="174">
        <f>AG398+AG459+AG467+AG485+AG489</f>
        <v>0</v>
      </c>
      <c r="AH397" s="174">
        <f>AH398+AH459+AH467+AH485+AH489</f>
        <v>0</v>
      </c>
      <c r="AI397" s="174">
        <f t="shared" si="629"/>
        <v>0</v>
      </c>
      <c r="AJ397" s="174">
        <f>AJ398+AJ459+AJ467+AJ485+AJ489</f>
        <v>0</v>
      </c>
      <c r="AK397" s="174">
        <f>AK398+AK459+AK467+AK485+AK489</f>
        <v>0</v>
      </c>
      <c r="AL397" s="174">
        <f>AL398+AL459+AL467+AL485+AL489</f>
        <v>0</v>
      </c>
      <c r="AM397" s="174">
        <f t="shared" si="630"/>
        <v>0</v>
      </c>
      <c r="AN397" s="174">
        <f>AN398+AN459+AN467+AN485+AN489</f>
        <v>0</v>
      </c>
      <c r="AO397" s="174">
        <f>AO398+AO459+AO467+AO485+AO489</f>
        <v>0</v>
      </c>
      <c r="AP397" s="174">
        <f>AP398+AP459+AP467+AP485+AP489</f>
        <v>0</v>
      </c>
      <c r="AQ397" s="174">
        <f t="shared" si="631"/>
        <v>0</v>
      </c>
      <c r="AR397" s="174">
        <f t="shared" si="632"/>
        <v>0</v>
      </c>
    </row>
    <row r="398" spans="1:44" x14ac:dyDescent="0.25">
      <c r="A398" s="435"/>
      <c r="B398" s="442" t="s">
        <v>535</v>
      </c>
      <c r="C398" s="181" t="s">
        <v>1104</v>
      </c>
      <c r="D398" s="182">
        <f>SUM(D399:D458)</f>
        <v>0</v>
      </c>
      <c r="E398" s="182">
        <f>SUM(E399:E458)</f>
        <v>0</v>
      </c>
      <c r="F398" s="182">
        <f t="shared" si="830"/>
        <v>0</v>
      </c>
      <c r="G398" s="182">
        <f t="shared" ref="G398:I398" si="874">SUM(G399:G458)</f>
        <v>0</v>
      </c>
      <c r="H398" s="182">
        <f t="shared" si="623"/>
        <v>0</v>
      </c>
      <c r="I398" s="182">
        <f t="shared" si="874"/>
        <v>0</v>
      </c>
      <c r="J398" s="182">
        <f t="shared" si="624"/>
        <v>0</v>
      </c>
      <c r="K398" s="182">
        <f t="shared" ref="K398:AP398" si="875">SUM(K399:K458)</f>
        <v>0</v>
      </c>
      <c r="L398" s="182">
        <f t="shared" si="875"/>
        <v>0</v>
      </c>
      <c r="M398" s="182">
        <f t="shared" si="875"/>
        <v>0</v>
      </c>
      <c r="N398" s="182">
        <f t="shared" si="875"/>
        <v>0</v>
      </c>
      <c r="O398" s="182">
        <f t="shared" si="875"/>
        <v>0</v>
      </c>
      <c r="P398" s="182">
        <f t="shared" ref="P398:Q398" si="876">SUM(P399:P458)</f>
        <v>0</v>
      </c>
      <c r="Q398" s="182">
        <f t="shared" si="876"/>
        <v>0</v>
      </c>
      <c r="R398" s="182">
        <f t="shared" si="875"/>
        <v>0</v>
      </c>
      <c r="S398" s="182">
        <f t="shared" si="875"/>
        <v>0</v>
      </c>
      <c r="T398" s="182">
        <f t="shared" ref="T398" si="877">SUM(T399:T458)</f>
        <v>0</v>
      </c>
      <c r="U398" s="182">
        <f t="shared" si="875"/>
        <v>0</v>
      </c>
      <c r="V398" s="182">
        <f t="shared" si="875"/>
        <v>0</v>
      </c>
      <c r="W398" s="182">
        <f t="shared" ref="W398" si="878">SUM(W399:W458)</f>
        <v>0</v>
      </c>
      <c r="X398" s="182">
        <f t="shared" si="875"/>
        <v>0</v>
      </c>
      <c r="Y398" s="182">
        <f t="shared" ref="Y398:Z398" si="879">SUM(Y399:Y458)</f>
        <v>0</v>
      </c>
      <c r="Z398" s="182">
        <f t="shared" si="879"/>
        <v>0</v>
      </c>
      <c r="AA398" s="182">
        <f t="shared" si="875"/>
        <v>0</v>
      </c>
      <c r="AB398" s="182">
        <f t="shared" si="875"/>
        <v>0</v>
      </c>
      <c r="AC398" s="182">
        <f t="shared" si="875"/>
        <v>0</v>
      </c>
      <c r="AD398" s="182">
        <f t="shared" si="875"/>
        <v>0</v>
      </c>
      <c r="AE398" s="182">
        <f t="shared" si="628"/>
        <v>0</v>
      </c>
      <c r="AF398" s="182">
        <f t="shared" si="875"/>
        <v>0</v>
      </c>
      <c r="AG398" s="182">
        <f t="shared" si="875"/>
        <v>0</v>
      </c>
      <c r="AH398" s="182">
        <f t="shared" si="875"/>
        <v>0</v>
      </c>
      <c r="AI398" s="182">
        <f t="shared" si="629"/>
        <v>0</v>
      </c>
      <c r="AJ398" s="182">
        <f t="shared" si="875"/>
        <v>0</v>
      </c>
      <c r="AK398" s="182">
        <f t="shared" si="875"/>
        <v>0</v>
      </c>
      <c r="AL398" s="182">
        <f t="shared" si="875"/>
        <v>0</v>
      </c>
      <c r="AM398" s="182">
        <f t="shared" si="630"/>
        <v>0</v>
      </c>
      <c r="AN398" s="182">
        <f t="shared" si="875"/>
        <v>0</v>
      </c>
      <c r="AO398" s="182">
        <f t="shared" si="875"/>
        <v>0</v>
      </c>
      <c r="AP398" s="182">
        <f t="shared" si="875"/>
        <v>0</v>
      </c>
      <c r="AQ398" s="182">
        <f t="shared" si="631"/>
        <v>0</v>
      </c>
      <c r="AR398" s="182">
        <f t="shared" si="632"/>
        <v>0</v>
      </c>
    </row>
    <row r="399" spans="1:44" x14ac:dyDescent="0.25">
      <c r="A399" s="435"/>
      <c r="B399" s="439" t="s">
        <v>536</v>
      </c>
      <c r="C399" s="175" t="s">
        <v>1105</v>
      </c>
      <c r="D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76">
        <f t="shared" si="830"/>
        <v>0</v>
      </c>
      <c r="G399" s="176"/>
      <c r="H399" s="176">
        <f t="shared" si="623"/>
        <v>0</v>
      </c>
      <c r="I399" s="176"/>
      <c r="J399" s="176">
        <f t="shared" si="624"/>
        <v>0</v>
      </c>
      <c r="K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76">
        <f t="shared" si="628"/>
        <v>0</v>
      </c>
      <c r="AF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76">
        <f t="shared" si="629"/>
        <v>0</v>
      </c>
      <c r="AJ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76">
        <f t="shared" si="630"/>
        <v>0</v>
      </c>
      <c r="AN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76">
        <f t="shared" si="631"/>
        <v>0</v>
      </c>
      <c r="AR399" s="176">
        <f t="shared" si="632"/>
        <v>0</v>
      </c>
    </row>
    <row r="400" spans="1:44" x14ac:dyDescent="0.25">
      <c r="A400" s="435"/>
      <c r="B400" s="439" t="s">
        <v>537</v>
      </c>
      <c r="C400" s="175" t="s">
        <v>1106</v>
      </c>
      <c r="D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76">
        <f t="shared" si="830"/>
        <v>0</v>
      </c>
      <c r="G400" s="176"/>
      <c r="H400" s="176">
        <f t="shared" si="623"/>
        <v>0</v>
      </c>
      <c r="I400" s="176"/>
      <c r="J400" s="176">
        <f t="shared" si="624"/>
        <v>0</v>
      </c>
      <c r="K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76">
        <f t="shared" si="628"/>
        <v>0</v>
      </c>
      <c r="AF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76">
        <f t="shared" si="629"/>
        <v>0</v>
      </c>
      <c r="AJ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76">
        <f t="shared" si="630"/>
        <v>0</v>
      </c>
      <c r="AN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76">
        <f t="shared" si="631"/>
        <v>0</v>
      </c>
      <c r="AR400" s="176">
        <f t="shared" si="632"/>
        <v>0</v>
      </c>
    </row>
    <row r="401" spans="2:44" x14ac:dyDescent="0.25">
      <c r="B401" s="439" t="s">
        <v>538</v>
      </c>
      <c r="C401" s="175" t="s">
        <v>1107</v>
      </c>
      <c r="D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76">
        <f t="shared" si="830"/>
        <v>0</v>
      </c>
      <c r="G401" s="176"/>
      <c r="H401" s="176">
        <f t="shared" si="623"/>
        <v>0</v>
      </c>
      <c r="I401" s="176"/>
      <c r="J401" s="176">
        <f t="shared" si="624"/>
        <v>0</v>
      </c>
      <c r="K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76">
        <f t="shared" si="628"/>
        <v>0</v>
      </c>
      <c r="AF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76">
        <f t="shared" si="629"/>
        <v>0</v>
      </c>
      <c r="AJ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76">
        <f t="shared" si="630"/>
        <v>0</v>
      </c>
      <c r="AN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76">
        <f t="shared" si="631"/>
        <v>0</v>
      </c>
      <c r="AR401" s="176">
        <f t="shared" si="632"/>
        <v>0</v>
      </c>
    </row>
    <row r="402" spans="2:44" x14ac:dyDescent="0.25">
      <c r="B402" s="439" t="s">
        <v>539</v>
      </c>
      <c r="C402" s="175" t="s">
        <v>1108</v>
      </c>
      <c r="D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76">
        <f t="shared" ref="F402:F453" si="880">D402+E402</f>
        <v>0</v>
      </c>
      <c r="G402" s="176"/>
      <c r="H402" s="176">
        <f t="shared" ref="H402:H453" si="881">F402-G402</f>
        <v>0</v>
      </c>
      <c r="I402" s="176"/>
      <c r="J402" s="176">
        <f t="shared" ref="J402:J453" si="882">F402-I402</f>
        <v>0</v>
      </c>
      <c r="K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76">
        <f t="shared" ref="AE402:AE453" si="883">AB402+AC402+AD402</f>
        <v>0</v>
      </c>
      <c r="AF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76">
        <f t="shared" ref="AI402:AI453" si="884">AF402+AG402+AH402</f>
        <v>0</v>
      </c>
      <c r="AJ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76">
        <f t="shared" ref="AM402:AM453" si="885">AJ402+AK402+AL402</f>
        <v>0</v>
      </c>
      <c r="AN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76">
        <f t="shared" ref="AQ402:AQ453" si="886">AN402+AO402+AP402</f>
        <v>0</v>
      </c>
      <c r="AR402" s="176">
        <f t="shared" ref="AR402:AR453" si="887">AE402+AI402+AM402+AQ402</f>
        <v>0</v>
      </c>
    </row>
    <row r="403" spans="2:44" x14ac:dyDescent="0.25">
      <c r="B403" s="439" t="s">
        <v>540</v>
      </c>
      <c r="C403" s="175" t="s">
        <v>1109</v>
      </c>
      <c r="D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76">
        <f t="shared" ref="F403:F419" si="888">D403+E403</f>
        <v>0</v>
      </c>
      <c r="G403" s="176"/>
      <c r="H403" s="176">
        <f t="shared" ref="H403:H419" si="889">F403-G403</f>
        <v>0</v>
      </c>
      <c r="I403" s="176"/>
      <c r="J403" s="176">
        <f t="shared" ref="J403:J419" si="890">F403-I403</f>
        <v>0</v>
      </c>
      <c r="K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76">
        <f t="shared" ref="AE403:AE419" si="891">AB403+AC403+AD403</f>
        <v>0</v>
      </c>
      <c r="AF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76">
        <f t="shared" ref="AI403:AI419" si="892">AF403+AG403+AH403</f>
        <v>0</v>
      </c>
      <c r="AJ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76">
        <f t="shared" ref="AM403:AM419" si="893">AJ403+AK403+AL403</f>
        <v>0</v>
      </c>
      <c r="AN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76">
        <f t="shared" ref="AQ403:AQ419" si="894">AN403+AO403+AP403</f>
        <v>0</v>
      </c>
      <c r="AR403" s="176">
        <f t="shared" ref="AR403:AR419" si="895">AE403+AI403+AM403+AQ403</f>
        <v>0</v>
      </c>
    </row>
    <row r="404" spans="2:44" x14ac:dyDescent="0.25">
      <c r="B404" s="439" t="s">
        <v>541</v>
      </c>
      <c r="C404" s="175" t="s">
        <v>1110</v>
      </c>
      <c r="D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76">
        <f t="shared" si="888"/>
        <v>0</v>
      </c>
      <c r="G404" s="176"/>
      <c r="H404" s="176">
        <f t="shared" si="889"/>
        <v>0</v>
      </c>
      <c r="I404" s="176"/>
      <c r="J404" s="176">
        <f t="shared" si="890"/>
        <v>0</v>
      </c>
      <c r="K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76">
        <f t="shared" si="891"/>
        <v>0</v>
      </c>
      <c r="AF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76">
        <f t="shared" si="892"/>
        <v>0</v>
      </c>
      <c r="AJ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76">
        <f t="shared" si="893"/>
        <v>0</v>
      </c>
      <c r="AN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76">
        <f t="shared" si="894"/>
        <v>0</v>
      </c>
      <c r="AR404" s="176">
        <f t="shared" si="895"/>
        <v>0</v>
      </c>
    </row>
    <row r="405" spans="2:44" x14ac:dyDescent="0.25">
      <c r="B405" s="439" t="s">
        <v>542</v>
      </c>
      <c r="C405" s="175" t="s">
        <v>1111</v>
      </c>
      <c r="D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76">
        <f t="shared" si="888"/>
        <v>0</v>
      </c>
      <c r="G405" s="176"/>
      <c r="H405" s="176">
        <f t="shared" si="889"/>
        <v>0</v>
      </c>
      <c r="I405" s="176"/>
      <c r="J405" s="176">
        <f t="shared" si="890"/>
        <v>0</v>
      </c>
      <c r="K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76">
        <f t="shared" si="891"/>
        <v>0</v>
      </c>
      <c r="AF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76">
        <f t="shared" si="892"/>
        <v>0</v>
      </c>
      <c r="AJ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76">
        <f t="shared" si="893"/>
        <v>0</v>
      </c>
      <c r="AN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76">
        <f t="shared" si="894"/>
        <v>0</v>
      </c>
      <c r="AR405" s="176">
        <f t="shared" si="895"/>
        <v>0</v>
      </c>
    </row>
    <row r="406" spans="2:44" x14ac:dyDescent="0.25">
      <c r="B406" s="439" t="s">
        <v>543</v>
      </c>
      <c r="C406" s="175" t="s">
        <v>1112</v>
      </c>
      <c r="D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76">
        <f t="shared" si="888"/>
        <v>0</v>
      </c>
      <c r="G406" s="176"/>
      <c r="H406" s="176">
        <f t="shared" si="889"/>
        <v>0</v>
      </c>
      <c r="I406" s="176"/>
      <c r="J406" s="176">
        <f t="shared" si="890"/>
        <v>0</v>
      </c>
      <c r="K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76">
        <f t="shared" si="891"/>
        <v>0</v>
      </c>
      <c r="AF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76">
        <f t="shared" si="892"/>
        <v>0</v>
      </c>
      <c r="AJ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76">
        <f t="shared" si="893"/>
        <v>0</v>
      </c>
      <c r="AN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76">
        <f t="shared" si="894"/>
        <v>0</v>
      </c>
      <c r="AR406" s="176">
        <f t="shared" si="895"/>
        <v>0</v>
      </c>
    </row>
    <row r="407" spans="2:44" x14ac:dyDescent="0.25">
      <c r="B407" s="439" t="s">
        <v>544</v>
      </c>
      <c r="C407" s="175" t="s">
        <v>1113</v>
      </c>
      <c r="D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76">
        <f t="shared" si="888"/>
        <v>0</v>
      </c>
      <c r="G407" s="176"/>
      <c r="H407" s="176">
        <f t="shared" si="889"/>
        <v>0</v>
      </c>
      <c r="I407" s="176"/>
      <c r="J407" s="176">
        <f t="shared" si="890"/>
        <v>0</v>
      </c>
      <c r="K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76">
        <f t="shared" si="891"/>
        <v>0</v>
      </c>
      <c r="AF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76">
        <f t="shared" si="892"/>
        <v>0</v>
      </c>
      <c r="AJ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76">
        <f t="shared" si="893"/>
        <v>0</v>
      </c>
      <c r="AN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76">
        <f t="shared" si="894"/>
        <v>0</v>
      </c>
      <c r="AR407" s="176">
        <f t="shared" si="895"/>
        <v>0</v>
      </c>
    </row>
    <row r="408" spans="2:44" x14ac:dyDescent="0.25">
      <c r="B408" s="439" t="s">
        <v>545</v>
      </c>
      <c r="C408" s="175" t="s">
        <v>1114</v>
      </c>
      <c r="D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76">
        <f t="shared" si="888"/>
        <v>0</v>
      </c>
      <c r="G408" s="176"/>
      <c r="H408" s="176">
        <f t="shared" si="889"/>
        <v>0</v>
      </c>
      <c r="I408" s="176"/>
      <c r="J408" s="176">
        <f t="shared" si="890"/>
        <v>0</v>
      </c>
      <c r="K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76">
        <f t="shared" si="891"/>
        <v>0</v>
      </c>
      <c r="AF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76">
        <f t="shared" si="892"/>
        <v>0</v>
      </c>
      <c r="AJ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76">
        <f t="shared" si="893"/>
        <v>0</v>
      </c>
      <c r="AN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76">
        <f t="shared" si="894"/>
        <v>0</v>
      </c>
      <c r="AR408" s="176">
        <f t="shared" si="895"/>
        <v>0</v>
      </c>
    </row>
    <row r="409" spans="2:44" x14ac:dyDescent="0.25">
      <c r="B409" s="439" t="s">
        <v>546</v>
      </c>
      <c r="C409" s="175" t="s">
        <v>1115</v>
      </c>
      <c r="D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76">
        <f t="shared" si="888"/>
        <v>0</v>
      </c>
      <c r="G409" s="176"/>
      <c r="H409" s="176">
        <f t="shared" si="889"/>
        <v>0</v>
      </c>
      <c r="I409" s="176"/>
      <c r="J409" s="176">
        <f t="shared" si="890"/>
        <v>0</v>
      </c>
      <c r="K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76">
        <f t="shared" si="891"/>
        <v>0</v>
      </c>
      <c r="AF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76">
        <f t="shared" si="892"/>
        <v>0</v>
      </c>
      <c r="AJ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76">
        <f t="shared" si="893"/>
        <v>0</v>
      </c>
      <c r="AN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76">
        <f t="shared" si="894"/>
        <v>0</v>
      </c>
      <c r="AR409" s="176">
        <f t="shared" si="895"/>
        <v>0</v>
      </c>
    </row>
    <row r="410" spans="2:44" x14ac:dyDescent="0.25">
      <c r="B410" s="439" t="s">
        <v>547</v>
      </c>
      <c r="C410" s="175" t="s">
        <v>1116</v>
      </c>
      <c r="D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76">
        <f t="shared" si="888"/>
        <v>0</v>
      </c>
      <c r="G410" s="176"/>
      <c r="H410" s="176">
        <f t="shared" si="889"/>
        <v>0</v>
      </c>
      <c r="I410" s="176"/>
      <c r="J410" s="176">
        <f t="shared" si="890"/>
        <v>0</v>
      </c>
      <c r="K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76">
        <f t="shared" si="891"/>
        <v>0</v>
      </c>
      <c r="AF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76">
        <f t="shared" si="892"/>
        <v>0</v>
      </c>
      <c r="AJ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76">
        <f t="shared" si="893"/>
        <v>0</v>
      </c>
      <c r="AN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76">
        <f t="shared" si="894"/>
        <v>0</v>
      </c>
      <c r="AR410" s="176">
        <f t="shared" si="895"/>
        <v>0</v>
      </c>
    </row>
    <row r="411" spans="2:44" x14ac:dyDescent="0.25">
      <c r="B411" s="439" t="s">
        <v>548</v>
      </c>
      <c r="C411" s="175" t="s">
        <v>1117</v>
      </c>
      <c r="D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76">
        <f t="shared" si="888"/>
        <v>0</v>
      </c>
      <c r="G411" s="176"/>
      <c r="H411" s="176">
        <f t="shared" si="889"/>
        <v>0</v>
      </c>
      <c r="I411" s="176"/>
      <c r="J411" s="176">
        <f t="shared" si="890"/>
        <v>0</v>
      </c>
      <c r="K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76">
        <f t="shared" si="891"/>
        <v>0</v>
      </c>
      <c r="AF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76">
        <f t="shared" si="892"/>
        <v>0</v>
      </c>
      <c r="AJ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76">
        <f t="shared" si="893"/>
        <v>0</v>
      </c>
      <c r="AN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76">
        <f t="shared" si="894"/>
        <v>0</v>
      </c>
      <c r="AR411" s="176">
        <f t="shared" si="895"/>
        <v>0</v>
      </c>
    </row>
    <row r="412" spans="2:44" x14ac:dyDescent="0.25">
      <c r="B412" s="439" t="s">
        <v>549</v>
      </c>
      <c r="C412" s="175" t="s">
        <v>1118</v>
      </c>
      <c r="D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76">
        <f t="shared" si="888"/>
        <v>0</v>
      </c>
      <c r="G412" s="176"/>
      <c r="H412" s="176">
        <f t="shared" si="889"/>
        <v>0</v>
      </c>
      <c r="I412" s="176"/>
      <c r="J412" s="176">
        <f t="shared" si="890"/>
        <v>0</v>
      </c>
      <c r="K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76">
        <f t="shared" si="891"/>
        <v>0</v>
      </c>
      <c r="AF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76">
        <f t="shared" si="892"/>
        <v>0</v>
      </c>
      <c r="AJ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76">
        <f t="shared" si="893"/>
        <v>0</v>
      </c>
      <c r="AN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76">
        <f t="shared" si="894"/>
        <v>0</v>
      </c>
      <c r="AR412" s="176">
        <f t="shared" si="895"/>
        <v>0</v>
      </c>
    </row>
    <row r="413" spans="2:44" x14ac:dyDescent="0.25">
      <c r="B413" s="439" t="s">
        <v>550</v>
      </c>
      <c r="C413" s="175" t="s">
        <v>1119</v>
      </c>
      <c r="D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76">
        <f t="shared" si="888"/>
        <v>0</v>
      </c>
      <c r="G413" s="176"/>
      <c r="H413" s="176">
        <f t="shared" si="889"/>
        <v>0</v>
      </c>
      <c r="I413" s="176"/>
      <c r="J413" s="176">
        <f t="shared" si="890"/>
        <v>0</v>
      </c>
      <c r="K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76">
        <f t="shared" si="891"/>
        <v>0</v>
      </c>
      <c r="AF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76">
        <f t="shared" si="892"/>
        <v>0</v>
      </c>
      <c r="AJ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76">
        <f t="shared" si="893"/>
        <v>0</v>
      </c>
      <c r="AN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76">
        <f t="shared" si="894"/>
        <v>0</v>
      </c>
      <c r="AR413" s="176">
        <f t="shared" si="895"/>
        <v>0</v>
      </c>
    </row>
    <row r="414" spans="2:44" x14ac:dyDescent="0.25">
      <c r="B414" s="439" t="s">
        <v>551</v>
      </c>
      <c r="C414" s="175" t="s">
        <v>1120</v>
      </c>
      <c r="D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76">
        <f t="shared" si="888"/>
        <v>0</v>
      </c>
      <c r="G414" s="176"/>
      <c r="H414" s="176">
        <f t="shared" si="889"/>
        <v>0</v>
      </c>
      <c r="I414" s="176"/>
      <c r="J414" s="176">
        <f t="shared" si="890"/>
        <v>0</v>
      </c>
      <c r="K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76">
        <f t="shared" si="891"/>
        <v>0</v>
      </c>
      <c r="AF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76">
        <f t="shared" si="892"/>
        <v>0</v>
      </c>
      <c r="AJ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76">
        <f t="shared" si="893"/>
        <v>0</v>
      </c>
      <c r="AN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76">
        <f t="shared" si="894"/>
        <v>0</v>
      </c>
      <c r="AR414" s="176">
        <f t="shared" si="895"/>
        <v>0</v>
      </c>
    </row>
    <row r="415" spans="2:44" x14ac:dyDescent="0.25">
      <c r="B415" s="439" t="s">
        <v>552</v>
      </c>
      <c r="C415" s="175" t="s">
        <v>1121</v>
      </c>
      <c r="D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76">
        <f t="shared" si="888"/>
        <v>0</v>
      </c>
      <c r="G415" s="176"/>
      <c r="H415" s="176">
        <f t="shared" si="889"/>
        <v>0</v>
      </c>
      <c r="I415" s="176"/>
      <c r="J415" s="176">
        <f t="shared" si="890"/>
        <v>0</v>
      </c>
      <c r="K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76">
        <f t="shared" si="891"/>
        <v>0</v>
      </c>
      <c r="AF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76">
        <f t="shared" si="892"/>
        <v>0</v>
      </c>
      <c r="AJ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76">
        <f t="shared" si="893"/>
        <v>0</v>
      </c>
      <c r="AN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76">
        <f t="shared" si="894"/>
        <v>0</v>
      </c>
      <c r="AR415" s="176">
        <f t="shared" si="895"/>
        <v>0</v>
      </c>
    </row>
    <row r="416" spans="2:44" x14ac:dyDescent="0.25">
      <c r="B416" s="439" t="s">
        <v>553</v>
      </c>
      <c r="C416" s="175" t="s">
        <v>1122</v>
      </c>
      <c r="D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76">
        <f t="shared" si="888"/>
        <v>0</v>
      </c>
      <c r="G416" s="176"/>
      <c r="H416" s="176">
        <f t="shared" si="889"/>
        <v>0</v>
      </c>
      <c r="I416" s="176"/>
      <c r="J416" s="176">
        <f t="shared" si="890"/>
        <v>0</v>
      </c>
      <c r="K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76">
        <f t="shared" si="891"/>
        <v>0</v>
      </c>
      <c r="AF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76">
        <f t="shared" si="892"/>
        <v>0</v>
      </c>
      <c r="AJ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76">
        <f t="shared" si="893"/>
        <v>0</v>
      </c>
      <c r="AN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76">
        <f t="shared" si="894"/>
        <v>0</v>
      </c>
      <c r="AR416" s="176">
        <f t="shared" si="895"/>
        <v>0</v>
      </c>
    </row>
    <row r="417" spans="2:44" x14ac:dyDescent="0.25">
      <c r="B417" s="439" t="s">
        <v>554</v>
      </c>
      <c r="C417" s="175" t="s">
        <v>1123</v>
      </c>
      <c r="D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76">
        <f t="shared" si="888"/>
        <v>0</v>
      </c>
      <c r="G417" s="176"/>
      <c r="H417" s="176">
        <f t="shared" si="889"/>
        <v>0</v>
      </c>
      <c r="I417" s="176"/>
      <c r="J417" s="176">
        <f t="shared" si="890"/>
        <v>0</v>
      </c>
      <c r="K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76">
        <f t="shared" si="891"/>
        <v>0</v>
      </c>
      <c r="AF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76">
        <f t="shared" si="892"/>
        <v>0</v>
      </c>
      <c r="AJ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76">
        <f t="shared" si="893"/>
        <v>0</v>
      </c>
      <c r="AN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76">
        <f t="shared" si="894"/>
        <v>0</v>
      </c>
      <c r="AR417" s="176">
        <f t="shared" si="895"/>
        <v>0</v>
      </c>
    </row>
    <row r="418" spans="2:44" x14ac:dyDescent="0.25">
      <c r="B418" s="439" t="s">
        <v>555</v>
      </c>
      <c r="C418" s="175" t="s">
        <v>1124</v>
      </c>
      <c r="D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76">
        <f t="shared" si="888"/>
        <v>0</v>
      </c>
      <c r="G418" s="176"/>
      <c r="H418" s="176">
        <f t="shared" si="889"/>
        <v>0</v>
      </c>
      <c r="I418" s="176"/>
      <c r="J418" s="176">
        <f t="shared" si="890"/>
        <v>0</v>
      </c>
      <c r="K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76">
        <f t="shared" si="891"/>
        <v>0</v>
      </c>
      <c r="AF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76">
        <f t="shared" si="892"/>
        <v>0</v>
      </c>
      <c r="AJ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76">
        <f t="shared" si="893"/>
        <v>0</v>
      </c>
      <c r="AN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76">
        <f t="shared" si="894"/>
        <v>0</v>
      </c>
      <c r="AR418" s="176">
        <f t="shared" si="895"/>
        <v>0</v>
      </c>
    </row>
    <row r="419" spans="2:44" x14ac:dyDescent="0.25">
      <c r="B419" s="439" t="s">
        <v>556</v>
      </c>
      <c r="C419" s="175" t="s">
        <v>1125</v>
      </c>
      <c r="D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76">
        <f t="shared" si="888"/>
        <v>0</v>
      </c>
      <c r="G419" s="176"/>
      <c r="H419" s="176">
        <f t="shared" si="889"/>
        <v>0</v>
      </c>
      <c r="I419" s="176"/>
      <c r="J419" s="176">
        <f t="shared" si="890"/>
        <v>0</v>
      </c>
      <c r="K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76">
        <f t="shared" si="891"/>
        <v>0</v>
      </c>
      <c r="AF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76">
        <f t="shared" si="892"/>
        <v>0</v>
      </c>
      <c r="AJ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76">
        <f t="shared" si="893"/>
        <v>0</v>
      </c>
      <c r="AN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76">
        <f t="shared" si="894"/>
        <v>0</v>
      </c>
      <c r="AR419" s="176">
        <f t="shared" si="895"/>
        <v>0</v>
      </c>
    </row>
    <row r="420" spans="2:44" x14ac:dyDescent="0.25">
      <c r="B420" s="439" t="s">
        <v>557</v>
      </c>
      <c r="C420" s="175" t="s">
        <v>1126</v>
      </c>
      <c r="D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76">
        <f t="shared" ref="F420:F428" si="896">D420+E420</f>
        <v>0</v>
      </c>
      <c r="G420" s="176"/>
      <c r="H420" s="176">
        <f t="shared" ref="H420:H428" si="897">F420-G420</f>
        <v>0</v>
      </c>
      <c r="I420" s="176"/>
      <c r="J420" s="176">
        <f t="shared" ref="J420:J428" si="898">F420-I420</f>
        <v>0</v>
      </c>
      <c r="K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76">
        <f t="shared" ref="AE420:AE428" si="899">AB420+AC420+AD420</f>
        <v>0</v>
      </c>
      <c r="AF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76">
        <f t="shared" ref="AI420:AI428" si="900">AF420+AG420+AH420</f>
        <v>0</v>
      </c>
      <c r="AJ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76">
        <f t="shared" ref="AM420:AM428" si="901">AJ420+AK420+AL420</f>
        <v>0</v>
      </c>
      <c r="AN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76">
        <f t="shared" ref="AQ420:AQ428" si="902">AN420+AO420+AP420</f>
        <v>0</v>
      </c>
      <c r="AR420" s="176">
        <f t="shared" ref="AR420:AR428" si="903">AE420+AI420+AM420+AQ420</f>
        <v>0</v>
      </c>
    </row>
    <row r="421" spans="2:44" x14ac:dyDescent="0.25">
      <c r="B421" s="439" t="s">
        <v>558</v>
      </c>
      <c r="C421" s="175" t="s">
        <v>1127</v>
      </c>
      <c r="D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76">
        <f t="shared" si="896"/>
        <v>0</v>
      </c>
      <c r="G421" s="176"/>
      <c r="H421" s="176">
        <f t="shared" si="897"/>
        <v>0</v>
      </c>
      <c r="I421" s="176"/>
      <c r="J421" s="176">
        <f t="shared" si="898"/>
        <v>0</v>
      </c>
      <c r="K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76">
        <f t="shared" si="899"/>
        <v>0</v>
      </c>
      <c r="AF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76">
        <f t="shared" si="900"/>
        <v>0</v>
      </c>
      <c r="AJ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76">
        <f t="shared" si="901"/>
        <v>0</v>
      </c>
      <c r="AN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76">
        <f t="shared" si="902"/>
        <v>0</v>
      </c>
      <c r="AR421" s="176">
        <f t="shared" si="903"/>
        <v>0</v>
      </c>
    </row>
    <row r="422" spans="2:44" x14ac:dyDescent="0.25">
      <c r="B422" s="439" t="s">
        <v>559</v>
      </c>
      <c r="C422" s="175" t="s">
        <v>1128</v>
      </c>
      <c r="D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76">
        <f t="shared" si="896"/>
        <v>0</v>
      </c>
      <c r="G422" s="176"/>
      <c r="H422" s="176">
        <f t="shared" si="897"/>
        <v>0</v>
      </c>
      <c r="I422" s="176"/>
      <c r="J422" s="176">
        <f t="shared" si="898"/>
        <v>0</v>
      </c>
      <c r="K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76">
        <f t="shared" si="899"/>
        <v>0</v>
      </c>
      <c r="AF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76">
        <f t="shared" si="900"/>
        <v>0</v>
      </c>
      <c r="AJ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76">
        <f t="shared" si="901"/>
        <v>0</v>
      </c>
      <c r="AN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76">
        <f t="shared" si="902"/>
        <v>0</v>
      </c>
      <c r="AR422" s="176">
        <f t="shared" si="903"/>
        <v>0</v>
      </c>
    </row>
    <row r="423" spans="2:44" x14ac:dyDescent="0.25">
      <c r="B423" s="439" t="s">
        <v>560</v>
      </c>
      <c r="C423" s="175" t="s">
        <v>1129</v>
      </c>
      <c r="D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76">
        <f t="shared" si="896"/>
        <v>0</v>
      </c>
      <c r="G423" s="176"/>
      <c r="H423" s="176">
        <f t="shared" si="897"/>
        <v>0</v>
      </c>
      <c r="I423" s="176"/>
      <c r="J423" s="176">
        <f t="shared" si="898"/>
        <v>0</v>
      </c>
      <c r="K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76">
        <f t="shared" si="899"/>
        <v>0</v>
      </c>
      <c r="AF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76">
        <f t="shared" si="900"/>
        <v>0</v>
      </c>
      <c r="AJ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76">
        <f t="shared" si="901"/>
        <v>0</v>
      </c>
      <c r="AN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76">
        <f t="shared" si="902"/>
        <v>0</v>
      </c>
      <c r="AR423" s="176">
        <f t="shared" si="903"/>
        <v>0</v>
      </c>
    </row>
    <row r="424" spans="2:44" x14ac:dyDescent="0.25">
      <c r="B424" s="439" t="s">
        <v>561</v>
      </c>
      <c r="C424" s="175" t="s">
        <v>1130</v>
      </c>
      <c r="D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76">
        <f t="shared" si="896"/>
        <v>0</v>
      </c>
      <c r="G424" s="176"/>
      <c r="H424" s="176">
        <f t="shared" si="897"/>
        <v>0</v>
      </c>
      <c r="I424" s="176"/>
      <c r="J424" s="176">
        <f t="shared" si="898"/>
        <v>0</v>
      </c>
      <c r="K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76">
        <f t="shared" si="899"/>
        <v>0</v>
      </c>
      <c r="AF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76">
        <f t="shared" si="900"/>
        <v>0</v>
      </c>
      <c r="AJ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76">
        <f t="shared" si="901"/>
        <v>0</v>
      </c>
      <c r="AN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76">
        <f t="shared" si="902"/>
        <v>0</v>
      </c>
      <c r="AR424" s="176">
        <f t="shared" si="903"/>
        <v>0</v>
      </c>
    </row>
    <row r="425" spans="2:44" x14ac:dyDescent="0.25">
      <c r="B425" s="439" t="s">
        <v>562</v>
      </c>
      <c r="C425" s="175" t="s">
        <v>1131</v>
      </c>
      <c r="D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76">
        <f t="shared" si="896"/>
        <v>0</v>
      </c>
      <c r="G425" s="176"/>
      <c r="H425" s="176">
        <f t="shared" si="897"/>
        <v>0</v>
      </c>
      <c r="I425" s="176"/>
      <c r="J425" s="176">
        <f t="shared" si="898"/>
        <v>0</v>
      </c>
      <c r="K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76">
        <f t="shared" si="899"/>
        <v>0</v>
      </c>
      <c r="AF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76">
        <f t="shared" si="900"/>
        <v>0</v>
      </c>
      <c r="AJ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76">
        <f t="shared" si="901"/>
        <v>0</v>
      </c>
      <c r="AN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76">
        <f t="shared" si="902"/>
        <v>0</v>
      </c>
      <c r="AR425" s="176">
        <f t="shared" si="903"/>
        <v>0</v>
      </c>
    </row>
    <row r="426" spans="2:44" x14ac:dyDescent="0.25">
      <c r="B426" s="439" t="s">
        <v>563</v>
      </c>
      <c r="C426" s="175" t="s">
        <v>1132</v>
      </c>
      <c r="D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76">
        <f t="shared" si="896"/>
        <v>0</v>
      </c>
      <c r="G426" s="176"/>
      <c r="H426" s="176">
        <f t="shared" si="897"/>
        <v>0</v>
      </c>
      <c r="I426" s="176"/>
      <c r="J426" s="176">
        <f t="shared" si="898"/>
        <v>0</v>
      </c>
      <c r="K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76">
        <f t="shared" si="899"/>
        <v>0</v>
      </c>
      <c r="AF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76">
        <f t="shared" si="900"/>
        <v>0</v>
      </c>
      <c r="AJ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76">
        <f t="shared" si="901"/>
        <v>0</v>
      </c>
      <c r="AN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76">
        <f t="shared" si="902"/>
        <v>0</v>
      </c>
      <c r="AR426" s="176">
        <f t="shared" si="903"/>
        <v>0</v>
      </c>
    </row>
    <row r="427" spans="2:44" x14ac:dyDescent="0.25">
      <c r="B427" s="439" t="s">
        <v>564</v>
      </c>
      <c r="C427" s="175" t="s">
        <v>1133</v>
      </c>
      <c r="D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76">
        <f t="shared" si="896"/>
        <v>0</v>
      </c>
      <c r="G427" s="176"/>
      <c r="H427" s="176">
        <f t="shared" si="897"/>
        <v>0</v>
      </c>
      <c r="I427" s="176"/>
      <c r="J427" s="176">
        <f t="shared" si="898"/>
        <v>0</v>
      </c>
      <c r="K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76">
        <f t="shared" si="899"/>
        <v>0</v>
      </c>
      <c r="AF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76">
        <f t="shared" si="900"/>
        <v>0</v>
      </c>
      <c r="AJ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76">
        <f t="shared" si="901"/>
        <v>0</v>
      </c>
      <c r="AN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76">
        <f t="shared" si="902"/>
        <v>0</v>
      </c>
      <c r="AR427" s="176">
        <f t="shared" si="903"/>
        <v>0</v>
      </c>
    </row>
    <row r="428" spans="2:44" x14ac:dyDescent="0.25">
      <c r="B428" s="439" t="s">
        <v>565</v>
      </c>
      <c r="C428" s="175" t="s">
        <v>1128</v>
      </c>
      <c r="D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76">
        <f t="shared" si="896"/>
        <v>0</v>
      </c>
      <c r="G428" s="176"/>
      <c r="H428" s="176">
        <f t="shared" si="897"/>
        <v>0</v>
      </c>
      <c r="I428" s="176"/>
      <c r="J428" s="176">
        <f t="shared" si="898"/>
        <v>0</v>
      </c>
      <c r="K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76">
        <f t="shared" si="899"/>
        <v>0</v>
      </c>
      <c r="AF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76">
        <f t="shared" si="900"/>
        <v>0</v>
      </c>
      <c r="AJ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76">
        <f t="shared" si="901"/>
        <v>0</v>
      </c>
      <c r="AN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76">
        <f t="shared" si="902"/>
        <v>0</v>
      </c>
      <c r="AR428" s="176">
        <f t="shared" si="903"/>
        <v>0</v>
      </c>
    </row>
    <row r="429" spans="2:44" x14ac:dyDescent="0.25">
      <c r="B429" s="439" t="s">
        <v>566</v>
      </c>
      <c r="C429" s="175" t="s">
        <v>1134</v>
      </c>
      <c r="D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76">
        <f t="shared" ref="F429:F444" si="904">D429+E429</f>
        <v>0</v>
      </c>
      <c r="G429" s="176"/>
      <c r="H429" s="176">
        <f t="shared" ref="H429:H444" si="905">F429-G429</f>
        <v>0</v>
      </c>
      <c r="I429" s="176"/>
      <c r="J429" s="176">
        <f t="shared" ref="J429:J444" si="906">F429-I429</f>
        <v>0</v>
      </c>
      <c r="K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76">
        <f t="shared" ref="AE429:AE444" si="907">AB429+AC429+AD429</f>
        <v>0</v>
      </c>
      <c r="AF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76">
        <f t="shared" ref="AI429:AI444" si="908">AF429+AG429+AH429</f>
        <v>0</v>
      </c>
      <c r="AJ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76">
        <f t="shared" ref="AM429:AM444" si="909">AJ429+AK429+AL429</f>
        <v>0</v>
      </c>
      <c r="AN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76">
        <f t="shared" ref="AQ429:AQ444" si="910">AN429+AO429+AP429</f>
        <v>0</v>
      </c>
      <c r="AR429" s="176">
        <f t="shared" ref="AR429:AR444" si="911">AE429+AI429+AM429+AQ429</f>
        <v>0</v>
      </c>
    </row>
    <row r="430" spans="2:44" x14ac:dyDescent="0.25">
      <c r="B430" s="439" t="s">
        <v>567</v>
      </c>
      <c r="C430" s="175" t="s">
        <v>1135</v>
      </c>
      <c r="D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76">
        <f t="shared" si="904"/>
        <v>0</v>
      </c>
      <c r="G430" s="176"/>
      <c r="H430" s="176">
        <f t="shared" si="905"/>
        <v>0</v>
      </c>
      <c r="I430" s="176"/>
      <c r="J430" s="176">
        <f t="shared" si="906"/>
        <v>0</v>
      </c>
      <c r="K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76">
        <f t="shared" si="907"/>
        <v>0</v>
      </c>
      <c r="AF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76">
        <f t="shared" si="908"/>
        <v>0</v>
      </c>
      <c r="AJ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76">
        <f t="shared" si="909"/>
        <v>0</v>
      </c>
      <c r="AN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76">
        <f t="shared" si="910"/>
        <v>0</v>
      </c>
      <c r="AR430" s="176">
        <f t="shared" si="911"/>
        <v>0</v>
      </c>
    </row>
    <row r="431" spans="2:44" x14ac:dyDescent="0.25">
      <c r="B431" s="439" t="s">
        <v>568</v>
      </c>
      <c r="C431" s="175" t="s">
        <v>1136</v>
      </c>
      <c r="D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76">
        <f t="shared" si="904"/>
        <v>0</v>
      </c>
      <c r="G431" s="176"/>
      <c r="H431" s="176">
        <f t="shared" si="905"/>
        <v>0</v>
      </c>
      <c r="I431" s="176"/>
      <c r="J431" s="176">
        <f t="shared" si="906"/>
        <v>0</v>
      </c>
      <c r="K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76">
        <f t="shared" si="907"/>
        <v>0</v>
      </c>
      <c r="AF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76">
        <f t="shared" si="908"/>
        <v>0</v>
      </c>
      <c r="AJ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76">
        <f t="shared" si="909"/>
        <v>0</v>
      </c>
      <c r="AN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76">
        <f t="shared" si="910"/>
        <v>0</v>
      </c>
      <c r="AR431" s="176">
        <f t="shared" si="911"/>
        <v>0</v>
      </c>
    </row>
    <row r="432" spans="2:44" x14ac:dyDescent="0.25">
      <c r="B432" s="439" t="s">
        <v>569</v>
      </c>
      <c r="C432" s="175" t="s">
        <v>1137</v>
      </c>
      <c r="D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76">
        <f t="shared" si="904"/>
        <v>0</v>
      </c>
      <c r="G432" s="176"/>
      <c r="H432" s="176">
        <f t="shared" si="905"/>
        <v>0</v>
      </c>
      <c r="I432" s="176"/>
      <c r="J432" s="176">
        <f t="shared" si="906"/>
        <v>0</v>
      </c>
      <c r="K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76">
        <f t="shared" si="907"/>
        <v>0</v>
      </c>
      <c r="AF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76">
        <f t="shared" si="908"/>
        <v>0</v>
      </c>
      <c r="AJ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76">
        <f t="shared" si="909"/>
        <v>0</v>
      </c>
      <c r="AN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76">
        <f t="shared" si="910"/>
        <v>0</v>
      </c>
      <c r="AR432" s="176">
        <f t="shared" si="911"/>
        <v>0</v>
      </c>
    </row>
    <row r="433" spans="2:44" x14ac:dyDescent="0.25">
      <c r="B433" s="439" t="s">
        <v>570</v>
      </c>
      <c r="C433" s="175" t="s">
        <v>1138</v>
      </c>
      <c r="D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76">
        <f t="shared" si="904"/>
        <v>0</v>
      </c>
      <c r="G433" s="176"/>
      <c r="H433" s="176">
        <f t="shared" si="905"/>
        <v>0</v>
      </c>
      <c r="I433" s="176"/>
      <c r="J433" s="176">
        <f t="shared" si="906"/>
        <v>0</v>
      </c>
      <c r="K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76">
        <f t="shared" si="907"/>
        <v>0</v>
      </c>
      <c r="AF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76">
        <f t="shared" si="908"/>
        <v>0</v>
      </c>
      <c r="AJ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76">
        <f t="shared" si="909"/>
        <v>0</v>
      </c>
      <c r="AN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76">
        <f t="shared" si="910"/>
        <v>0</v>
      </c>
      <c r="AR433" s="176">
        <f t="shared" si="911"/>
        <v>0</v>
      </c>
    </row>
    <row r="434" spans="2:44" x14ac:dyDescent="0.25">
      <c r="B434" s="439" t="s">
        <v>571</v>
      </c>
      <c r="C434" s="175" t="s">
        <v>1139</v>
      </c>
      <c r="D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76">
        <f t="shared" si="904"/>
        <v>0</v>
      </c>
      <c r="G434" s="176"/>
      <c r="H434" s="176">
        <f t="shared" si="905"/>
        <v>0</v>
      </c>
      <c r="I434" s="176"/>
      <c r="J434" s="176">
        <f t="shared" si="906"/>
        <v>0</v>
      </c>
      <c r="K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76">
        <f t="shared" si="907"/>
        <v>0</v>
      </c>
      <c r="AF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76">
        <f t="shared" si="908"/>
        <v>0</v>
      </c>
      <c r="AJ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76">
        <f t="shared" si="909"/>
        <v>0</v>
      </c>
      <c r="AN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76">
        <f t="shared" si="910"/>
        <v>0</v>
      </c>
      <c r="AR434" s="176">
        <f t="shared" si="911"/>
        <v>0</v>
      </c>
    </row>
    <row r="435" spans="2:44" x14ac:dyDescent="0.25">
      <c r="B435" s="439" t="s">
        <v>572</v>
      </c>
      <c r="C435" s="175" t="s">
        <v>1140</v>
      </c>
      <c r="D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76">
        <f t="shared" si="904"/>
        <v>0</v>
      </c>
      <c r="G435" s="176"/>
      <c r="H435" s="176">
        <f t="shared" si="905"/>
        <v>0</v>
      </c>
      <c r="I435" s="176"/>
      <c r="J435" s="176">
        <f t="shared" si="906"/>
        <v>0</v>
      </c>
      <c r="K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76">
        <f t="shared" si="907"/>
        <v>0</v>
      </c>
      <c r="AF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76">
        <f t="shared" si="908"/>
        <v>0</v>
      </c>
      <c r="AJ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76">
        <f t="shared" si="909"/>
        <v>0</v>
      </c>
      <c r="AN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76">
        <f t="shared" si="910"/>
        <v>0</v>
      </c>
      <c r="AR435" s="176">
        <f t="shared" si="911"/>
        <v>0</v>
      </c>
    </row>
    <row r="436" spans="2:44" x14ac:dyDescent="0.25">
      <c r="B436" s="439" t="s">
        <v>573</v>
      </c>
      <c r="C436" s="175" t="s">
        <v>1141</v>
      </c>
      <c r="D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76">
        <f t="shared" si="904"/>
        <v>0</v>
      </c>
      <c r="G436" s="176"/>
      <c r="H436" s="176">
        <f t="shared" si="905"/>
        <v>0</v>
      </c>
      <c r="I436" s="176"/>
      <c r="J436" s="176">
        <f t="shared" si="906"/>
        <v>0</v>
      </c>
      <c r="K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76">
        <f t="shared" si="907"/>
        <v>0</v>
      </c>
      <c r="AF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76">
        <f t="shared" si="908"/>
        <v>0</v>
      </c>
      <c r="AJ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76">
        <f t="shared" si="909"/>
        <v>0</v>
      </c>
      <c r="AN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76">
        <f t="shared" si="910"/>
        <v>0</v>
      </c>
      <c r="AR436" s="176">
        <f t="shared" si="911"/>
        <v>0</v>
      </c>
    </row>
    <row r="437" spans="2:44" x14ac:dyDescent="0.25">
      <c r="B437" s="439" t="s">
        <v>574</v>
      </c>
      <c r="C437" s="175" t="s">
        <v>1142</v>
      </c>
      <c r="D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76">
        <f t="shared" si="904"/>
        <v>0</v>
      </c>
      <c r="G437" s="176"/>
      <c r="H437" s="176">
        <f t="shared" si="905"/>
        <v>0</v>
      </c>
      <c r="I437" s="176"/>
      <c r="J437" s="176">
        <f t="shared" si="906"/>
        <v>0</v>
      </c>
      <c r="K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76">
        <f t="shared" si="907"/>
        <v>0</v>
      </c>
      <c r="AF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76">
        <f t="shared" si="908"/>
        <v>0</v>
      </c>
      <c r="AJ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76">
        <f t="shared" si="909"/>
        <v>0</v>
      </c>
      <c r="AN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76">
        <f t="shared" si="910"/>
        <v>0</v>
      </c>
      <c r="AR437" s="176">
        <f t="shared" si="911"/>
        <v>0</v>
      </c>
    </row>
    <row r="438" spans="2:44" x14ac:dyDescent="0.25">
      <c r="B438" s="439" t="s">
        <v>575</v>
      </c>
      <c r="C438" s="175" t="s">
        <v>1143</v>
      </c>
      <c r="D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76">
        <f t="shared" si="904"/>
        <v>0</v>
      </c>
      <c r="G438" s="176"/>
      <c r="H438" s="176">
        <f t="shared" si="905"/>
        <v>0</v>
      </c>
      <c r="I438" s="176"/>
      <c r="J438" s="176">
        <f t="shared" si="906"/>
        <v>0</v>
      </c>
      <c r="K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76">
        <f t="shared" si="907"/>
        <v>0</v>
      </c>
      <c r="AF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76">
        <f t="shared" si="908"/>
        <v>0</v>
      </c>
      <c r="AJ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76">
        <f t="shared" si="909"/>
        <v>0</v>
      </c>
      <c r="AN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76">
        <f t="shared" si="910"/>
        <v>0</v>
      </c>
      <c r="AR438" s="176">
        <f t="shared" si="911"/>
        <v>0</v>
      </c>
    </row>
    <row r="439" spans="2:44" x14ac:dyDescent="0.25">
      <c r="B439" s="439" t="s">
        <v>576</v>
      </c>
      <c r="C439" s="175" t="s">
        <v>1144</v>
      </c>
      <c r="D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76">
        <f t="shared" si="904"/>
        <v>0</v>
      </c>
      <c r="G439" s="176"/>
      <c r="H439" s="176">
        <f t="shared" si="905"/>
        <v>0</v>
      </c>
      <c r="I439" s="176"/>
      <c r="J439" s="176">
        <f t="shared" si="906"/>
        <v>0</v>
      </c>
      <c r="K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76">
        <f t="shared" si="907"/>
        <v>0</v>
      </c>
      <c r="AF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76">
        <f t="shared" si="908"/>
        <v>0</v>
      </c>
      <c r="AJ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76">
        <f t="shared" si="909"/>
        <v>0</v>
      </c>
      <c r="AN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76">
        <f t="shared" si="910"/>
        <v>0</v>
      </c>
      <c r="AR439" s="176">
        <f t="shared" si="911"/>
        <v>0</v>
      </c>
    </row>
    <row r="440" spans="2:44" x14ac:dyDescent="0.25">
      <c r="B440" s="439" t="s">
        <v>577</v>
      </c>
      <c r="C440" s="175" t="s">
        <v>1145</v>
      </c>
      <c r="D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76">
        <f t="shared" si="904"/>
        <v>0</v>
      </c>
      <c r="G440" s="176"/>
      <c r="H440" s="176">
        <f t="shared" si="905"/>
        <v>0</v>
      </c>
      <c r="I440" s="176"/>
      <c r="J440" s="176">
        <f t="shared" si="906"/>
        <v>0</v>
      </c>
      <c r="K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76">
        <f t="shared" si="907"/>
        <v>0</v>
      </c>
      <c r="AF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76">
        <f t="shared" si="908"/>
        <v>0</v>
      </c>
      <c r="AJ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76">
        <f t="shared" si="909"/>
        <v>0</v>
      </c>
      <c r="AN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76">
        <f t="shared" si="910"/>
        <v>0</v>
      </c>
      <c r="AR440" s="176">
        <f t="shared" si="911"/>
        <v>0</v>
      </c>
    </row>
    <row r="441" spans="2:44" x14ac:dyDescent="0.25">
      <c r="B441" s="439" t="s">
        <v>578</v>
      </c>
      <c r="C441" s="175" t="s">
        <v>1146</v>
      </c>
      <c r="D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76">
        <f t="shared" si="904"/>
        <v>0</v>
      </c>
      <c r="G441" s="176"/>
      <c r="H441" s="176">
        <f t="shared" si="905"/>
        <v>0</v>
      </c>
      <c r="I441" s="176"/>
      <c r="J441" s="176">
        <f t="shared" si="906"/>
        <v>0</v>
      </c>
      <c r="K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76">
        <f t="shared" si="907"/>
        <v>0</v>
      </c>
      <c r="AF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76">
        <f t="shared" si="908"/>
        <v>0</v>
      </c>
      <c r="AJ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76">
        <f t="shared" si="909"/>
        <v>0</v>
      </c>
      <c r="AN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76">
        <f t="shared" si="910"/>
        <v>0</v>
      </c>
      <c r="AR441" s="176">
        <f t="shared" si="911"/>
        <v>0</v>
      </c>
    </row>
    <row r="442" spans="2:44" x14ac:dyDescent="0.25">
      <c r="B442" s="439" t="s">
        <v>579</v>
      </c>
      <c r="C442" s="175" t="s">
        <v>1147</v>
      </c>
      <c r="D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76">
        <f t="shared" si="904"/>
        <v>0</v>
      </c>
      <c r="G442" s="176"/>
      <c r="H442" s="176">
        <f t="shared" si="905"/>
        <v>0</v>
      </c>
      <c r="I442" s="176"/>
      <c r="J442" s="176">
        <f t="shared" si="906"/>
        <v>0</v>
      </c>
      <c r="K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76">
        <f t="shared" si="907"/>
        <v>0</v>
      </c>
      <c r="AF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76">
        <f t="shared" si="908"/>
        <v>0</v>
      </c>
      <c r="AJ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76">
        <f t="shared" si="909"/>
        <v>0</v>
      </c>
      <c r="AN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76">
        <f t="shared" si="910"/>
        <v>0</v>
      </c>
      <c r="AR442" s="176">
        <f t="shared" si="911"/>
        <v>0</v>
      </c>
    </row>
    <row r="443" spans="2:44" x14ac:dyDescent="0.25">
      <c r="B443" s="439" t="s">
        <v>580</v>
      </c>
      <c r="C443" s="175" t="s">
        <v>1148</v>
      </c>
      <c r="D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76">
        <f t="shared" si="904"/>
        <v>0</v>
      </c>
      <c r="G443" s="176"/>
      <c r="H443" s="176">
        <f t="shared" si="905"/>
        <v>0</v>
      </c>
      <c r="I443" s="176"/>
      <c r="J443" s="176">
        <f t="shared" si="906"/>
        <v>0</v>
      </c>
      <c r="K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76">
        <f t="shared" si="907"/>
        <v>0</v>
      </c>
      <c r="AF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76">
        <f t="shared" si="908"/>
        <v>0</v>
      </c>
      <c r="AJ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76">
        <f t="shared" si="909"/>
        <v>0</v>
      </c>
      <c r="AN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76">
        <f t="shared" si="910"/>
        <v>0</v>
      </c>
      <c r="AR443" s="176">
        <f t="shared" si="911"/>
        <v>0</v>
      </c>
    </row>
    <row r="444" spans="2:44" x14ac:dyDescent="0.25">
      <c r="B444" s="439" t="s">
        <v>581</v>
      </c>
      <c r="C444" s="175" t="s">
        <v>1149</v>
      </c>
      <c r="D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76">
        <f t="shared" si="904"/>
        <v>0</v>
      </c>
      <c r="G444" s="176"/>
      <c r="H444" s="176">
        <f t="shared" si="905"/>
        <v>0</v>
      </c>
      <c r="I444" s="176"/>
      <c r="J444" s="176">
        <f t="shared" si="906"/>
        <v>0</v>
      </c>
      <c r="K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76">
        <f t="shared" si="907"/>
        <v>0</v>
      </c>
      <c r="AF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76">
        <f t="shared" si="908"/>
        <v>0</v>
      </c>
      <c r="AJ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76">
        <f t="shared" si="909"/>
        <v>0</v>
      </c>
      <c r="AN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76">
        <f t="shared" si="910"/>
        <v>0</v>
      </c>
      <c r="AR444" s="176">
        <f t="shared" si="911"/>
        <v>0</v>
      </c>
    </row>
    <row r="445" spans="2:44" x14ac:dyDescent="0.25">
      <c r="B445" s="439" t="s">
        <v>582</v>
      </c>
      <c r="C445" s="175" t="s">
        <v>1150</v>
      </c>
      <c r="D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76">
        <f>D445+E445</f>
        <v>0</v>
      </c>
      <c r="G445" s="176"/>
      <c r="H445" s="176">
        <f>F445-G445</f>
        <v>0</v>
      </c>
      <c r="I445" s="176"/>
      <c r="J445" s="176">
        <f>F445-I445</f>
        <v>0</v>
      </c>
      <c r="K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76">
        <f>AB445+AC445+AD445</f>
        <v>0</v>
      </c>
      <c r="AF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76">
        <f>AF445+AG445+AH445</f>
        <v>0</v>
      </c>
      <c r="AJ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76">
        <f>AJ445+AK445+AL445</f>
        <v>0</v>
      </c>
      <c r="AN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76">
        <f>AN445+AO445+AP445</f>
        <v>0</v>
      </c>
      <c r="AR445" s="176">
        <f>AE445+AI445+AM445+AQ445</f>
        <v>0</v>
      </c>
    </row>
    <row r="446" spans="2:44" x14ac:dyDescent="0.25">
      <c r="B446" s="439" t="s">
        <v>583</v>
      </c>
      <c r="C446" s="175" t="s">
        <v>1151</v>
      </c>
      <c r="D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76">
        <f>D446+E446</f>
        <v>0</v>
      </c>
      <c r="G446" s="176"/>
      <c r="H446" s="176">
        <f>F446-G446</f>
        <v>0</v>
      </c>
      <c r="I446" s="176"/>
      <c r="J446" s="176">
        <f>F446-I446</f>
        <v>0</v>
      </c>
      <c r="K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76">
        <f>AB446+AC446+AD446</f>
        <v>0</v>
      </c>
      <c r="AF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76">
        <f>AF446+AG446+AH446</f>
        <v>0</v>
      </c>
      <c r="AJ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76">
        <f>AJ446+AK446+AL446</f>
        <v>0</v>
      </c>
      <c r="AN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76">
        <f>AN446+AO446+AP446</f>
        <v>0</v>
      </c>
      <c r="AR446" s="176">
        <f>AE446+AI446+AM446+AQ446</f>
        <v>0</v>
      </c>
    </row>
    <row r="447" spans="2:44" x14ac:dyDescent="0.25">
      <c r="B447" s="439" t="s">
        <v>584</v>
      </c>
      <c r="C447" s="175" t="s">
        <v>1152</v>
      </c>
      <c r="D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76">
        <f>D447+E447</f>
        <v>0</v>
      </c>
      <c r="G447" s="176"/>
      <c r="H447" s="176">
        <f>F447-G447</f>
        <v>0</v>
      </c>
      <c r="I447" s="176"/>
      <c r="J447" s="176">
        <f>F447-I447</f>
        <v>0</v>
      </c>
      <c r="K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76">
        <f>AB447+AC447+AD447</f>
        <v>0</v>
      </c>
      <c r="AF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76">
        <f>AF447+AG447+AH447</f>
        <v>0</v>
      </c>
      <c r="AJ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76">
        <f>AJ447+AK447+AL447</f>
        <v>0</v>
      </c>
      <c r="AN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76">
        <f>AN447+AO447+AP447</f>
        <v>0</v>
      </c>
      <c r="AR447" s="176">
        <f>AE447+AI447+AM447+AQ447</f>
        <v>0</v>
      </c>
    </row>
    <row r="448" spans="2:44" x14ac:dyDescent="0.25">
      <c r="B448" s="439" t="s">
        <v>585</v>
      </c>
      <c r="C448" s="175" t="s">
        <v>1153</v>
      </c>
      <c r="D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76">
        <f>D448+E448</f>
        <v>0</v>
      </c>
      <c r="G448" s="176"/>
      <c r="H448" s="176">
        <f>F448-G448</f>
        <v>0</v>
      </c>
      <c r="I448" s="176"/>
      <c r="J448" s="176">
        <f>F448-I448</f>
        <v>0</v>
      </c>
      <c r="K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76">
        <f>AB448+AC448+AD448</f>
        <v>0</v>
      </c>
      <c r="AF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76">
        <f>AF448+AG448+AH448</f>
        <v>0</v>
      </c>
      <c r="AJ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76">
        <f>AJ448+AK448+AL448</f>
        <v>0</v>
      </c>
      <c r="AN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76">
        <f>AN448+AO448+AP448</f>
        <v>0</v>
      </c>
      <c r="AR448" s="176">
        <f>AE448+AI448+AM448+AQ448</f>
        <v>0</v>
      </c>
    </row>
    <row r="449" spans="2:44" x14ac:dyDescent="0.25">
      <c r="B449" s="439" t="s">
        <v>586</v>
      </c>
      <c r="C449" s="175" t="s">
        <v>1154</v>
      </c>
      <c r="D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76">
        <f t="shared" ref="F449:F452" si="912">D449+E449</f>
        <v>0</v>
      </c>
      <c r="G449" s="176"/>
      <c r="H449" s="176">
        <f t="shared" ref="H449:H452" si="913">F449-G449</f>
        <v>0</v>
      </c>
      <c r="I449" s="176"/>
      <c r="J449" s="176">
        <f t="shared" ref="J449:J452" si="914">F449-I449</f>
        <v>0</v>
      </c>
      <c r="K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76">
        <f t="shared" ref="AE449:AE452" si="915">AB449+AC449+AD449</f>
        <v>0</v>
      </c>
      <c r="AF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76">
        <f t="shared" ref="AI449:AI452" si="916">AF449+AG449+AH449</f>
        <v>0</v>
      </c>
      <c r="AJ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76">
        <f t="shared" ref="AM449:AM452" si="917">AJ449+AK449+AL449</f>
        <v>0</v>
      </c>
      <c r="AN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76">
        <f t="shared" ref="AQ449:AQ452" si="918">AN449+AO449+AP449</f>
        <v>0</v>
      </c>
      <c r="AR449" s="176">
        <f t="shared" ref="AR449:AR452" si="919">AE449+AI449+AM449+AQ449</f>
        <v>0</v>
      </c>
    </row>
    <row r="450" spans="2:44" x14ac:dyDescent="0.25">
      <c r="B450" s="439" t="s">
        <v>587</v>
      </c>
      <c r="C450" s="175" t="s">
        <v>1155</v>
      </c>
      <c r="D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76">
        <f t="shared" si="912"/>
        <v>0</v>
      </c>
      <c r="G450" s="176"/>
      <c r="H450" s="176">
        <f t="shared" si="913"/>
        <v>0</v>
      </c>
      <c r="I450" s="176"/>
      <c r="J450" s="176">
        <f t="shared" si="914"/>
        <v>0</v>
      </c>
      <c r="K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76">
        <f t="shared" si="915"/>
        <v>0</v>
      </c>
      <c r="AF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76">
        <f t="shared" si="916"/>
        <v>0</v>
      </c>
      <c r="AJ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76">
        <f t="shared" si="917"/>
        <v>0</v>
      </c>
      <c r="AN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76">
        <f t="shared" si="918"/>
        <v>0</v>
      </c>
      <c r="AR450" s="176">
        <f t="shared" si="919"/>
        <v>0</v>
      </c>
    </row>
    <row r="451" spans="2:44" x14ac:dyDescent="0.25">
      <c r="B451" s="439" t="s">
        <v>588</v>
      </c>
      <c r="C451" s="175" t="s">
        <v>1156</v>
      </c>
      <c r="D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76">
        <f t="shared" si="912"/>
        <v>0</v>
      </c>
      <c r="G451" s="176"/>
      <c r="H451" s="176">
        <f t="shared" si="913"/>
        <v>0</v>
      </c>
      <c r="I451" s="176"/>
      <c r="J451" s="176">
        <f t="shared" si="914"/>
        <v>0</v>
      </c>
      <c r="K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76">
        <f t="shared" si="915"/>
        <v>0</v>
      </c>
      <c r="AF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76">
        <f t="shared" si="916"/>
        <v>0</v>
      </c>
      <c r="AJ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76">
        <f t="shared" si="917"/>
        <v>0</v>
      </c>
      <c r="AN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76">
        <f t="shared" si="918"/>
        <v>0</v>
      </c>
      <c r="AR451" s="176">
        <f t="shared" si="919"/>
        <v>0</v>
      </c>
    </row>
    <row r="452" spans="2:44" x14ac:dyDescent="0.25">
      <c r="B452" s="439" t="s">
        <v>589</v>
      </c>
      <c r="C452" s="175" t="s">
        <v>1157</v>
      </c>
      <c r="D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76">
        <f t="shared" si="912"/>
        <v>0</v>
      </c>
      <c r="G452" s="176"/>
      <c r="H452" s="176">
        <f t="shared" si="913"/>
        <v>0</v>
      </c>
      <c r="I452" s="176"/>
      <c r="J452" s="176">
        <f t="shared" si="914"/>
        <v>0</v>
      </c>
      <c r="K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76">
        <f t="shared" si="915"/>
        <v>0</v>
      </c>
      <c r="AF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76">
        <f t="shared" si="916"/>
        <v>0</v>
      </c>
      <c r="AJ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76">
        <f t="shared" si="917"/>
        <v>0</v>
      </c>
      <c r="AN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76">
        <f t="shared" si="918"/>
        <v>0</v>
      </c>
      <c r="AR452" s="176">
        <f t="shared" si="919"/>
        <v>0</v>
      </c>
    </row>
    <row r="453" spans="2:44" x14ac:dyDescent="0.25">
      <c r="B453" s="439" t="s">
        <v>590</v>
      </c>
      <c r="C453" s="175" t="s">
        <v>1158</v>
      </c>
      <c r="D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76">
        <f t="shared" si="880"/>
        <v>0</v>
      </c>
      <c r="G453" s="176"/>
      <c r="H453" s="176">
        <f t="shared" si="881"/>
        <v>0</v>
      </c>
      <c r="I453" s="176"/>
      <c r="J453" s="176">
        <f t="shared" si="882"/>
        <v>0</v>
      </c>
      <c r="K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76">
        <f t="shared" si="883"/>
        <v>0</v>
      </c>
      <c r="AF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76">
        <f t="shared" si="884"/>
        <v>0</v>
      </c>
      <c r="AJ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76">
        <f t="shared" si="885"/>
        <v>0</v>
      </c>
      <c r="AN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76">
        <f t="shared" si="886"/>
        <v>0</v>
      </c>
      <c r="AR453" s="176">
        <f t="shared" si="887"/>
        <v>0</v>
      </c>
    </row>
    <row r="454" spans="2:44" x14ac:dyDescent="0.25">
      <c r="B454" s="439" t="s">
        <v>591</v>
      </c>
      <c r="C454" s="175" t="s">
        <v>1159</v>
      </c>
      <c r="D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76">
        <f t="shared" ref="F454:F456" si="920">D454+E454</f>
        <v>0</v>
      </c>
      <c r="G454" s="176"/>
      <c r="H454" s="176">
        <f t="shared" ref="H454:H456" si="921">F454-G454</f>
        <v>0</v>
      </c>
      <c r="I454" s="176"/>
      <c r="J454" s="176">
        <f t="shared" ref="J454:J456" si="922">F454-I454</f>
        <v>0</v>
      </c>
      <c r="K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76">
        <f t="shared" ref="AE454:AE456" si="923">AB454+AC454+AD454</f>
        <v>0</v>
      </c>
      <c r="AF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76">
        <f t="shared" ref="AI454:AI456" si="924">AF454+AG454+AH454</f>
        <v>0</v>
      </c>
      <c r="AJ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76">
        <f t="shared" ref="AM454:AM456" si="925">AJ454+AK454+AL454</f>
        <v>0</v>
      </c>
      <c r="AN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76">
        <f t="shared" ref="AQ454:AQ456" si="926">AN454+AO454+AP454</f>
        <v>0</v>
      </c>
      <c r="AR454" s="176">
        <f t="shared" ref="AR454:AR456" si="927">AE454+AI454+AM454+AQ454</f>
        <v>0</v>
      </c>
    </row>
    <row r="455" spans="2:44" x14ac:dyDescent="0.25">
      <c r="B455" s="439" t="s">
        <v>592</v>
      </c>
      <c r="C455" s="175" t="s">
        <v>1160</v>
      </c>
      <c r="D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76">
        <f t="shared" si="920"/>
        <v>0</v>
      </c>
      <c r="G455" s="176"/>
      <c r="H455" s="176">
        <f t="shared" si="921"/>
        <v>0</v>
      </c>
      <c r="I455" s="176"/>
      <c r="J455" s="176">
        <f t="shared" si="922"/>
        <v>0</v>
      </c>
      <c r="K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76">
        <f t="shared" si="923"/>
        <v>0</v>
      </c>
      <c r="AF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76">
        <f t="shared" si="924"/>
        <v>0</v>
      </c>
      <c r="AJ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76">
        <f t="shared" si="925"/>
        <v>0</v>
      </c>
      <c r="AN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76">
        <f t="shared" si="926"/>
        <v>0</v>
      </c>
      <c r="AR455" s="176">
        <f t="shared" si="927"/>
        <v>0</v>
      </c>
    </row>
    <row r="456" spans="2:44" x14ac:dyDescent="0.25">
      <c r="B456" s="439" t="s">
        <v>593</v>
      </c>
      <c r="C456" s="175" t="s">
        <v>1161</v>
      </c>
      <c r="D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76">
        <f t="shared" si="920"/>
        <v>0</v>
      </c>
      <c r="G456" s="176"/>
      <c r="H456" s="176">
        <f t="shared" si="921"/>
        <v>0</v>
      </c>
      <c r="I456" s="176"/>
      <c r="J456" s="176">
        <f t="shared" si="922"/>
        <v>0</v>
      </c>
      <c r="K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76">
        <f t="shared" si="923"/>
        <v>0</v>
      </c>
      <c r="AF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76">
        <f t="shared" si="924"/>
        <v>0</v>
      </c>
      <c r="AJ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76">
        <f t="shared" si="925"/>
        <v>0</v>
      </c>
      <c r="AN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76">
        <f t="shared" si="926"/>
        <v>0</v>
      </c>
      <c r="AR456" s="176">
        <f t="shared" si="927"/>
        <v>0</v>
      </c>
    </row>
    <row r="457" spans="2:44" x14ac:dyDescent="0.25">
      <c r="B457" s="439" t="s">
        <v>594</v>
      </c>
      <c r="C457" s="175" t="s">
        <v>1162</v>
      </c>
      <c r="D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76">
        <f t="shared" si="830"/>
        <v>0</v>
      </c>
      <c r="G457" s="176"/>
      <c r="H457" s="176">
        <f t="shared" si="623"/>
        <v>0</v>
      </c>
      <c r="I457" s="176"/>
      <c r="J457" s="176">
        <f t="shared" si="624"/>
        <v>0</v>
      </c>
      <c r="K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76">
        <f t="shared" si="628"/>
        <v>0</v>
      </c>
      <c r="AF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76">
        <f t="shared" si="629"/>
        <v>0</v>
      </c>
      <c r="AJ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76">
        <f t="shared" si="630"/>
        <v>0</v>
      </c>
      <c r="AN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76">
        <f t="shared" si="631"/>
        <v>0</v>
      </c>
      <c r="AR457" s="176">
        <f t="shared" si="632"/>
        <v>0</v>
      </c>
    </row>
    <row r="458" spans="2:44" x14ac:dyDescent="0.25">
      <c r="B458" s="439" t="s">
        <v>595</v>
      </c>
      <c r="C458" s="175" t="s">
        <v>1163</v>
      </c>
      <c r="D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76">
        <f t="shared" si="830"/>
        <v>0</v>
      </c>
      <c r="G458" s="176"/>
      <c r="H458" s="176">
        <f t="shared" si="623"/>
        <v>0</v>
      </c>
      <c r="I458" s="176"/>
      <c r="J458" s="176">
        <f t="shared" si="624"/>
        <v>0</v>
      </c>
      <c r="K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76">
        <f t="shared" si="628"/>
        <v>0</v>
      </c>
      <c r="AF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76">
        <f t="shared" si="629"/>
        <v>0</v>
      </c>
      <c r="AJ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76">
        <f t="shared" si="630"/>
        <v>0</v>
      </c>
      <c r="AN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76">
        <f t="shared" si="631"/>
        <v>0</v>
      </c>
      <c r="AR458" s="176">
        <f t="shared" si="632"/>
        <v>0</v>
      </c>
    </row>
    <row r="459" spans="2:44" x14ac:dyDescent="0.25">
      <c r="B459" s="442" t="s">
        <v>596</v>
      </c>
      <c r="C459" s="181" t="s">
        <v>1164</v>
      </c>
      <c r="D459" s="182">
        <f>SUM(D460:D466)</f>
        <v>0</v>
      </c>
      <c r="E459" s="182">
        <f>SUM(E460:E466)</f>
        <v>0</v>
      </c>
      <c r="F459" s="182">
        <f t="shared" si="830"/>
        <v>0</v>
      </c>
      <c r="G459" s="182">
        <f>SUM(G460:G466)</f>
        <v>0</v>
      </c>
      <c r="H459" s="182">
        <f t="shared" si="623"/>
        <v>0</v>
      </c>
      <c r="I459" s="182">
        <f>SUM(I460:I466)</f>
        <v>0</v>
      </c>
      <c r="J459" s="182">
        <f t="shared" si="624"/>
        <v>0</v>
      </c>
      <c r="K459" s="182">
        <f t="shared" ref="K459:AD459" si="928">SUM(K460:K466)</f>
        <v>0</v>
      </c>
      <c r="L459" s="182">
        <f t="shared" si="928"/>
        <v>0</v>
      </c>
      <c r="M459" s="182">
        <f t="shared" si="928"/>
        <v>0</v>
      </c>
      <c r="N459" s="182">
        <f t="shared" si="928"/>
        <v>0</v>
      </c>
      <c r="O459" s="182">
        <f t="shared" si="928"/>
        <v>0</v>
      </c>
      <c r="P459" s="182">
        <f t="shared" ref="P459:Q459" si="929">SUM(P460:P466)</f>
        <v>0</v>
      </c>
      <c r="Q459" s="182">
        <f t="shared" si="929"/>
        <v>0</v>
      </c>
      <c r="R459" s="182">
        <f t="shared" si="928"/>
        <v>0</v>
      </c>
      <c r="S459" s="182">
        <f t="shared" si="928"/>
        <v>0</v>
      </c>
      <c r="T459" s="182">
        <f t="shared" ref="T459" si="930">SUM(T460:T466)</f>
        <v>0</v>
      </c>
      <c r="U459" s="182">
        <f t="shared" si="928"/>
        <v>0</v>
      </c>
      <c r="V459" s="182">
        <f t="shared" si="928"/>
        <v>0</v>
      </c>
      <c r="W459" s="182">
        <f t="shared" ref="W459" si="931">SUM(W460:W466)</f>
        <v>0</v>
      </c>
      <c r="X459" s="182">
        <f t="shared" si="928"/>
        <v>0</v>
      </c>
      <c r="Y459" s="182">
        <f t="shared" ref="Y459:Z459" si="932">SUM(Y460:Y466)</f>
        <v>0</v>
      </c>
      <c r="Z459" s="182">
        <f t="shared" si="932"/>
        <v>0</v>
      </c>
      <c r="AA459" s="182">
        <f t="shared" si="928"/>
        <v>0</v>
      </c>
      <c r="AB459" s="182">
        <f t="shared" si="928"/>
        <v>0</v>
      </c>
      <c r="AC459" s="182">
        <f t="shared" si="928"/>
        <v>0</v>
      </c>
      <c r="AD459" s="182">
        <f t="shared" si="928"/>
        <v>0</v>
      </c>
      <c r="AE459" s="182">
        <f t="shared" si="628"/>
        <v>0</v>
      </c>
      <c r="AF459" s="182">
        <f>SUM(AF460:AF466)</f>
        <v>0</v>
      </c>
      <c r="AG459" s="182">
        <f>SUM(AG460:AG466)</f>
        <v>0</v>
      </c>
      <c r="AH459" s="182">
        <f>SUM(AH460:AH466)</f>
        <v>0</v>
      </c>
      <c r="AI459" s="182">
        <f t="shared" si="629"/>
        <v>0</v>
      </c>
      <c r="AJ459" s="182">
        <f>SUM(AJ460:AJ466)</f>
        <v>0</v>
      </c>
      <c r="AK459" s="182">
        <f>SUM(AK460:AK466)</f>
        <v>0</v>
      </c>
      <c r="AL459" s="182">
        <f>SUM(AL460:AL466)</f>
        <v>0</v>
      </c>
      <c r="AM459" s="182">
        <f t="shared" si="630"/>
        <v>0</v>
      </c>
      <c r="AN459" s="182">
        <f>SUM(AN460:AN466)</f>
        <v>0</v>
      </c>
      <c r="AO459" s="182">
        <f>SUM(AO460:AO466)</f>
        <v>0</v>
      </c>
      <c r="AP459" s="182">
        <f>SUM(AP460:AP466)</f>
        <v>0</v>
      </c>
      <c r="AQ459" s="182">
        <f t="shared" si="631"/>
        <v>0</v>
      </c>
      <c r="AR459" s="182">
        <f t="shared" si="632"/>
        <v>0</v>
      </c>
    </row>
    <row r="460" spans="2:44" x14ac:dyDescent="0.25">
      <c r="B460" s="439" t="s">
        <v>597</v>
      </c>
      <c r="C460" s="175" t="s">
        <v>1165</v>
      </c>
      <c r="D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76">
        <f t="shared" ref="F460:F462" si="933">D460+E460</f>
        <v>0</v>
      </c>
      <c r="G460" s="176"/>
      <c r="H460" s="176">
        <f t="shared" ref="H460:H462" si="934">F460-G460</f>
        <v>0</v>
      </c>
      <c r="I460" s="176"/>
      <c r="J460" s="176">
        <f t="shared" ref="J460:J462" si="935">F460-I460</f>
        <v>0</v>
      </c>
      <c r="K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76">
        <f t="shared" ref="AE460:AE462" si="936">AB460+AC460+AD460</f>
        <v>0</v>
      </c>
      <c r="AF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76">
        <f t="shared" ref="AI460:AI462" si="937">AF460+AG460+AH460</f>
        <v>0</v>
      </c>
      <c r="AJ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76">
        <f t="shared" ref="AM460:AM462" si="938">AJ460+AK460+AL460</f>
        <v>0</v>
      </c>
      <c r="AN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76">
        <f t="shared" ref="AQ460:AQ462" si="939">AN460+AO460+AP460</f>
        <v>0</v>
      </c>
      <c r="AR460" s="176">
        <f t="shared" ref="AR460:AR462" si="940">AE460+AI460+AM460+AQ460</f>
        <v>0</v>
      </c>
    </row>
    <row r="461" spans="2:44" x14ac:dyDescent="0.25">
      <c r="B461" s="439" t="s">
        <v>598</v>
      </c>
      <c r="C461" s="175" t="s">
        <v>1166</v>
      </c>
      <c r="D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76">
        <f t="shared" si="933"/>
        <v>0</v>
      </c>
      <c r="G461" s="176"/>
      <c r="H461" s="176">
        <f t="shared" si="934"/>
        <v>0</v>
      </c>
      <c r="I461" s="176"/>
      <c r="J461" s="176">
        <f t="shared" si="935"/>
        <v>0</v>
      </c>
      <c r="K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76">
        <f t="shared" si="936"/>
        <v>0</v>
      </c>
      <c r="AF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76">
        <f t="shared" si="937"/>
        <v>0</v>
      </c>
      <c r="AJ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76">
        <f t="shared" si="938"/>
        <v>0</v>
      </c>
      <c r="AN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76">
        <f t="shared" si="939"/>
        <v>0</v>
      </c>
      <c r="AR461" s="176">
        <f t="shared" si="940"/>
        <v>0</v>
      </c>
    </row>
    <row r="462" spans="2:44" x14ac:dyDescent="0.25">
      <c r="B462" s="439" t="s">
        <v>599</v>
      </c>
      <c r="C462" s="175" t="s">
        <v>1167</v>
      </c>
      <c r="D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76">
        <f t="shared" si="933"/>
        <v>0</v>
      </c>
      <c r="G462" s="176"/>
      <c r="H462" s="176">
        <f t="shared" si="934"/>
        <v>0</v>
      </c>
      <c r="I462" s="176"/>
      <c r="J462" s="176">
        <f t="shared" si="935"/>
        <v>0</v>
      </c>
      <c r="K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76">
        <f t="shared" si="936"/>
        <v>0</v>
      </c>
      <c r="AF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76">
        <f t="shared" si="937"/>
        <v>0</v>
      </c>
      <c r="AJ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76">
        <f t="shared" si="938"/>
        <v>0</v>
      </c>
      <c r="AN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76">
        <f t="shared" si="939"/>
        <v>0</v>
      </c>
      <c r="AR462" s="176">
        <f t="shared" si="940"/>
        <v>0</v>
      </c>
    </row>
    <row r="463" spans="2:44" x14ac:dyDescent="0.25">
      <c r="B463" s="439" t="s">
        <v>600</v>
      </c>
      <c r="C463" s="175" t="s">
        <v>1168</v>
      </c>
      <c r="D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76">
        <f t="shared" si="830"/>
        <v>0</v>
      </c>
      <c r="G463" s="176"/>
      <c r="H463" s="176">
        <f t="shared" si="623"/>
        <v>0</v>
      </c>
      <c r="I463" s="176"/>
      <c r="J463" s="176">
        <f t="shared" si="624"/>
        <v>0</v>
      </c>
      <c r="K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76">
        <f t="shared" si="628"/>
        <v>0</v>
      </c>
      <c r="AF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76">
        <f t="shared" si="629"/>
        <v>0</v>
      </c>
      <c r="AJ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76">
        <f t="shared" si="630"/>
        <v>0</v>
      </c>
      <c r="AN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76">
        <f t="shared" si="631"/>
        <v>0</v>
      </c>
      <c r="AR463" s="176">
        <f t="shared" si="632"/>
        <v>0</v>
      </c>
    </row>
    <row r="464" spans="2:44" x14ac:dyDescent="0.25">
      <c r="B464" s="439" t="s">
        <v>601</v>
      </c>
      <c r="C464" s="175" t="s">
        <v>1169</v>
      </c>
      <c r="D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76">
        <f t="shared" ref="F464" si="941">D464+E464</f>
        <v>0</v>
      </c>
      <c r="G464" s="176"/>
      <c r="H464" s="176">
        <f t="shared" ref="H464" si="942">F464-G464</f>
        <v>0</v>
      </c>
      <c r="I464" s="176"/>
      <c r="J464" s="176">
        <f t="shared" ref="J464" si="943">F464-I464</f>
        <v>0</v>
      </c>
      <c r="K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76">
        <f t="shared" ref="AE464" si="944">AB464+AC464+AD464</f>
        <v>0</v>
      </c>
      <c r="AF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76">
        <f t="shared" ref="AI464" si="945">AF464+AG464+AH464</f>
        <v>0</v>
      </c>
      <c r="AJ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76">
        <f t="shared" ref="AM464" si="946">AJ464+AK464+AL464</f>
        <v>0</v>
      </c>
      <c r="AN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76">
        <f t="shared" ref="AQ464" si="947">AN464+AO464+AP464</f>
        <v>0</v>
      </c>
      <c r="AR464" s="176">
        <f t="shared" ref="AR464" si="948">AE464+AI464+AM464+AQ464</f>
        <v>0</v>
      </c>
    </row>
    <row r="465" spans="2:44" x14ac:dyDescent="0.25">
      <c r="B465" s="439" t="s">
        <v>602</v>
      </c>
      <c r="C465" s="175" t="s">
        <v>1170</v>
      </c>
      <c r="D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76">
        <f t="shared" ref="F465" si="949">D465+E465</f>
        <v>0</v>
      </c>
      <c r="G465" s="176"/>
      <c r="H465" s="176">
        <f t="shared" ref="H465" si="950">F465-G465</f>
        <v>0</v>
      </c>
      <c r="I465" s="176"/>
      <c r="J465" s="176">
        <f t="shared" ref="J465" si="951">F465-I465</f>
        <v>0</v>
      </c>
      <c r="K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76">
        <f t="shared" ref="AE465" si="952">AB465+AC465+AD465</f>
        <v>0</v>
      </c>
      <c r="AF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76">
        <f t="shared" ref="AI465" si="953">AF465+AG465+AH465</f>
        <v>0</v>
      </c>
      <c r="AJ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76">
        <f t="shared" ref="AM465" si="954">AJ465+AK465+AL465</f>
        <v>0</v>
      </c>
      <c r="AN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76">
        <f t="shared" ref="AQ465" si="955">AN465+AO465+AP465</f>
        <v>0</v>
      </c>
      <c r="AR465" s="176">
        <f t="shared" ref="AR465" si="956">AE465+AI465+AM465+AQ465</f>
        <v>0</v>
      </c>
    </row>
    <row r="466" spans="2:44" x14ac:dyDescent="0.25">
      <c r="B466" s="439" t="s">
        <v>603</v>
      </c>
      <c r="C466" s="175" t="s">
        <v>1171</v>
      </c>
      <c r="D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76">
        <f t="shared" si="830"/>
        <v>0</v>
      </c>
      <c r="G466" s="176"/>
      <c r="H466" s="176">
        <f t="shared" si="623"/>
        <v>0</v>
      </c>
      <c r="I466" s="176"/>
      <c r="J466" s="176">
        <f t="shared" si="624"/>
        <v>0</v>
      </c>
      <c r="K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76">
        <f t="shared" si="628"/>
        <v>0</v>
      </c>
      <c r="AF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76">
        <f t="shared" si="629"/>
        <v>0</v>
      </c>
      <c r="AJ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76">
        <f t="shared" si="630"/>
        <v>0</v>
      </c>
      <c r="AN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76">
        <f t="shared" si="631"/>
        <v>0</v>
      </c>
      <c r="AR466" s="176">
        <f t="shared" si="632"/>
        <v>0</v>
      </c>
    </row>
    <row r="467" spans="2:44" x14ac:dyDescent="0.25">
      <c r="B467" s="442" t="s">
        <v>604</v>
      </c>
      <c r="C467" s="181" t="s">
        <v>1172</v>
      </c>
      <c r="D467" s="182">
        <f>SUM(D468:D484)</f>
        <v>0</v>
      </c>
      <c r="E467" s="182">
        <f>SUM(E468:E484)</f>
        <v>0</v>
      </c>
      <c r="F467" s="182">
        <f t="shared" si="830"/>
        <v>0</v>
      </c>
      <c r="G467" s="182">
        <f>SUM(G468:G484)</f>
        <v>0</v>
      </c>
      <c r="H467" s="182">
        <f t="shared" si="623"/>
        <v>0</v>
      </c>
      <c r="I467" s="182">
        <f>SUM(I468:I484)</f>
        <v>0</v>
      </c>
      <c r="J467" s="182">
        <f t="shared" si="624"/>
        <v>0</v>
      </c>
      <c r="K467" s="182">
        <f t="shared" ref="K467:AD467" si="957">SUM(K468:K484)</f>
        <v>0</v>
      </c>
      <c r="L467" s="182">
        <f t="shared" si="957"/>
        <v>0</v>
      </c>
      <c r="M467" s="182">
        <f t="shared" si="957"/>
        <v>0</v>
      </c>
      <c r="N467" s="182">
        <f t="shared" si="957"/>
        <v>0</v>
      </c>
      <c r="O467" s="182">
        <f t="shared" si="957"/>
        <v>0</v>
      </c>
      <c r="P467" s="182">
        <f t="shared" si="957"/>
        <v>0</v>
      </c>
      <c r="Q467" s="182">
        <f t="shared" si="957"/>
        <v>0</v>
      </c>
      <c r="R467" s="182">
        <f t="shared" si="957"/>
        <v>0</v>
      </c>
      <c r="S467" s="182">
        <f t="shared" si="957"/>
        <v>0</v>
      </c>
      <c r="T467" s="182">
        <f t="shared" ref="T467" si="958">SUM(T468:T484)</f>
        <v>0</v>
      </c>
      <c r="U467" s="182">
        <f t="shared" si="957"/>
        <v>0</v>
      </c>
      <c r="V467" s="182">
        <f t="shared" si="957"/>
        <v>0</v>
      </c>
      <c r="W467" s="182">
        <f t="shared" si="957"/>
        <v>0</v>
      </c>
      <c r="X467" s="182">
        <f t="shared" si="957"/>
        <v>0</v>
      </c>
      <c r="Y467" s="182">
        <f t="shared" ref="Y467:Z467" si="959">SUM(Y468:Y484)</f>
        <v>0</v>
      </c>
      <c r="Z467" s="182">
        <f t="shared" si="959"/>
        <v>0</v>
      </c>
      <c r="AA467" s="182">
        <f t="shared" si="957"/>
        <v>0</v>
      </c>
      <c r="AB467" s="182">
        <f t="shared" si="957"/>
        <v>0</v>
      </c>
      <c r="AC467" s="182">
        <f t="shared" si="957"/>
        <v>0</v>
      </c>
      <c r="AD467" s="182">
        <f t="shared" si="957"/>
        <v>0</v>
      </c>
      <c r="AE467" s="182">
        <f t="shared" si="628"/>
        <v>0</v>
      </c>
      <c r="AF467" s="182">
        <f>SUM(AF468:AF484)</f>
        <v>0</v>
      </c>
      <c r="AG467" s="182">
        <f>SUM(AG468:AG484)</f>
        <v>0</v>
      </c>
      <c r="AH467" s="182">
        <f>SUM(AH468:AH484)</f>
        <v>0</v>
      </c>
      <c r="AI467" s="182">
        <f t="shared" si="629"/>
        <v>0</v>
      </c>
      <c r="AJ467" s="182">
        <f>SUM(AJ468:AJ484)</f>
        <v>0</v>
      </c>
      <c r="AK467" s="182">
        <f>SUM(AK468:AK484)</f>
        <v>0</v>
      </c>
      <c r="AL467" s="182">
        <f>SUM(AL468:AL484)</f>
        <v>0</v>
      </c>
      <c r="AM467" s="182">
        <f t="shared" si="630"/>
        <v>0</v>
      </c>
      <c r="AN467" s="182">
        <f>SUM(AN468:AN484)</f>
        <v>0</v>
      </c>
      <c r="AO467" s="182">
        <f>SUM(AO468:AO484)</f>
        <v>0</v>
      </c>
      <c r="AP467" s="182">
        <f>SUM(AP468:AP484)</f>
        <v>0</v>
      </c>
      <c r="AQ467" s="182">
        <f t="shared" si="631"/>
        <v>0</v>
      </c>
      <c r="AR467" s="182">
        <f t="shared" si="632"/>
        <v>0</v>
      </c>
    </row>
    <row r="468" spans="2:44" x14ac:dyDescent="0.25">
      <c r="B468" s="439" t="s">
        <v>605</v>
      </c>
      <c r="C468" s="175" t="s">
        <v>1173</v>
      </c>
      <c r="D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76">
        <f t="shared" ref="F468" si="960">D468+E468</f>
        <v>0</v>
      </c>
      <c r="G468" s="176"/>
      <c r="H468" s="176">
        <f t="shared" ref="H468" si="961">F468-G468</f>
        <v>0</v>
      </c>
      <c r="I468" s="176"/>
      <c r="J468" s="176">
        <f t="shared" ref="J468" si="962">F468-I468</f>
        <v>0</v>
      </c>
      <c r="K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76">
        <f t="shared" ref="AE468" si="963">AB468+AC468+AD468</f>
        <v>0</v>
      </c>
      <c r="AF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76">
        <f t="shared" ref="AI468" si="964">AF468+AG468+AH468</f>
        <v>0</v>
      </c>
      <c r="AJ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76">
        <f t="shared" ref="AM468" si="965">AJ468+AK468+AL468</f>
        <v>0</v>
      </c>
      <c r="AN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76">
        <f t="shared" ref="AQ468" si="966">AN468+AO468+AP468</f>
        <v>0</v>
      </c>
      <c r="AR468" s="176">
        <f t="shared" ref="AR468" si="967">AE468+AI468+AM468+AQ468</f>
        <v>0</v>
      </c>
    </row>
    <row r="469" spans="2:44" x14ac:dyDescent="0.25">
      <c r="B469" s="439" t="s">
        <v>606</v>
      </c>
      <c r="C469" s="175" t="s">
        <v>1174</v>
      </c>
      <c r="D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76">
        <f>D469+E469</f>
        <v>0</v>
      </c>
      <c r="G469" s="176"/>
      <c r="H469" s="176">
        <f>F469-G469</f>
        <v>0</v>
      </c>
      <c r="I469" s="176"/>
      <c r="J469" s="176">
        <f>F469-I469</f>
        <v>0</v>
      </c>
      <c r="K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76">
        <f>AB469+AC469+AD469</f>
        <v>0</v>
      </c>
      <c r="AF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76">
        <f>AF469+AG469+AH469</f>
        <v>0</v>
      </c>
      <c r="AJ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76">
        <f>AJ469+AK469+AL469</f>
        <v>0</v>
      </c>
      <c r="AN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76">
        <f>AN469+AO469+AP469</f>
        <v>0</v>
      </c>
      <c r="AR469" s="176">
        <f>AE469+AI469+AM469+AQ469</f>
        <v>0</v>
      </c>
    </row>
    <row r="470" spans="2:44" x14ac:dyDescent="0.25">
      <c r="B470" s="439" t="s">
        <v>621</v>
      </c>
      <c r="C470" s="175" t="s">
        <v>1175</v>
      </c>
      <c r="D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76">
        <f>D470+E470</f>
        <v>0</v>
      </c>
      <c r="G470" s="176"/>
      <c r="H470" s="176">
        <f>F470-G470</f>
        <v>0</v>
      </c>
      <c r="I470" s="176"/>
      <c r="J470" s="176">
        <f>F470-I470</f>
        <v>0</v>
      </c>
      <c r="K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76">
        <f>AB470+AC470+AD470</f>
        <v>0</v>
      </c>
      <c r="AF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76">
        <f>AF470+AG470+AH470</f>
        <v>0</v>
      </c>
      <c r="AJ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76">
        <f>AJ470+AK470+AL470</f>
        <v>0</v>
      </c>
      <c r="AN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76">
        <f>AN470+AO470+AP470</f>
        <v>0</v>
      </c>
      <c r="AR470" s="176">
        <f>AE470+AI470+AM470+AQ470</f>
        <v>0</v>
      </c>
    </row>
    <row r="471" spans="2:44" x14ac:dyDescent="0.25">
      <c r="B471" s="439" t="s">
        <v>622</v>
      </c>
      <c r="C471" s="175" t="s">
        <v>1176</v>
      </c>
      <c r="D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76">
        <f>D471+E471</f>
        <v>0</v>
      </c>
      <c r="G471" s="176"/>
      <c r="H471" s="176">
        <f>F471-G471</f>
        <v>0</v>
      </c>
      <c r="I471" s="176"/>
      <c r="J471" s="176">
        <f>F471-I471</f>
        <v>0</v>
      </c>
      <c r="K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76">
        <f>AB471+AC471+AD471</f>
        <v>0</v>
      </c>
      <c r="AF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76">
        <f>AF471+AG471+AH471</f>
        <v>0</v>
      </c>
      <c r="AJ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76">
        <f>AJ471+AK471+AL471</f>
        <v>0</v>
      </c>
      <c r="AN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76">
        <f>AN471+AO471+AP471</f>
        <v>0</v>
      </c>
      <c r="AR471" s="176">
        <f>AE471+AI471+AM471+AQ471</f>
        <v>0</v>
      </c>
    </row>
    <row r="472" spans="2:44" x14ac:dyDescent="0.25">
      <c r="B472" s="439" t="s">
        <v>623</v>
      </c>
      <c r="C472" s="175" t="s">
        <v>1177</v>
      </c>
      <c r="D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76">
        <f>D472+E472</f>
        <v>0</v>
      </c>
      <c r="G472" s="176"/>
      <c r="H472" s="176">
        <f>F472-G472</f>
        <v>0</v>
      </c>
      <c r="I472" s="176"/>
      <c r="J472" s="176">
        <f>F472-I472</f>
        <v>0</v>
      </c>
      <c r="K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76">
        <f>AB472+AC472+AD472</f>
        <v>0</v>
      </c>
      <c r="AF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76">
        <f>AF472+AG472+AH472</f>
        <v>0</v>
      </c>
      <c r="AJ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76">
        <f>AJ472+AK472+AL472</f>
        <v>0</v>
      </c>
      <c r="AN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76">
        <f>AN472+AO472+AP472</f>
        <v>0</v>
      </c>
      <c r="AR472" s="176">
        <f>AE472+AI472+AM472+AQ472</f>
        <v>0</v>
      </c>
    </row>
    <row r="473" spans="2:44" x14ac:dyDescent="0.25">
      <c r="B473" s="439" t="s">
        <v>624</v>
      </c>
      <c r="C473" s="175" t="s">
        <v>1178</v>
      </c>
      <c r="D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76">
        <f>D473+E473</f>
        <v>0</v>
      </c>
      <c r="G473" s="176"/>
      <c r="H473" s="176">
        <f>F473-G473</f>
        <v>0</v>
      </c>
      <c r="I473" s="176"/>
      <c r="J473" s="176">
        <f>F473-I473</f>
        <v>0</v>
      </c>
      <c r="K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76">
        <f>AB473+AC473+AD473</f>
        <v>0</v>
      </c>
      <c r="AF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76">
        <f>AF473+AG473+AH473</f>
        <v>0</v>
      </c>
      <c r="AJ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76">
        <f>AJ473+AK473+AL473</f>
        <v>0</v>
      </c>
      <c r="AN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76">
        <f>AN473+AO473+AP473</f>
        <v>0</v>
      </c>
      <c r="AR473" s="176">
        <f>AE473+AI473+AM473+AQ473</f>
        <v>0</v>
      </c>
    </row>
    <row r="474" spans="2:44" x14ac:dyDescent="0.25">
      <c r="B474" s="439" t="s">
        <v>625</v>
      </c>
      <c r="C474" s="175" t="s">
        <v>1179</v>
      </c>
      <c r="D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76">
        <f t="shared" ref="F474:F477" si="968">D474+E474</f>
        <v>0</v>
      </c>
      <c r="G474" s="176"/>
      <c r="H474" s="176">
        <f t="shared" ref="H474:H477" si="969">F474-G474</f>
        <v>0</v>
      </c>
      <c r="I474" s="176"/>
      <c r="J474" s="176">
        <f t="shared" ref="J474:J477" si="970">F474-I474</f>
        <v>0</v>
      </c>
      <c r="K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76">
        <f t="shared" ref="AE474:AE477" si="971">AB474+AC474+AD474</f>
        <v>0</v>
      </c>
      <c r="AF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76">
        <f t="shared" ref="AI474:AI477" si="972">AF474+AG474+AH474</f>
        <v>0</v>
      </c>
      <c r="AJ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76">
        <f t="shared" ref="AM474:AM477" si="973">AJ474+AK474+AL474</f>
        <v>0</v>
      </c>
      <c r="AN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76">
        <f t="shared" ref="AQ474:AQ477" si="974">AN474+AO474+AP474</f>
        <v>0</v>
      </c>
      <c r="AR474" s="176">
        <f t="shared" ref="AR474:AR477" si="975">AE474+AI474+AM474+AQ474</f>
        <v>0</v>
      </c>
    </row>
    <row r="475" spans="2:44" x14ac:dyDescent="0.25">
      <c r="B475" s="439" t="s">
        <v>626</v>
      </c>
      <c r="C475" s="175" t="s">
        <v>1180</v>
      </c>
      <c r="D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76">
        <f t="shared" si="968"/>
        <v>0</v>
      </c>
      <c r="G475" s="176"/>
      <c r="H475" s="176">
        <f t="shared" si="969"/>
        <v>0</v>
      </c>
      <c r="I475" s="176"/>
      <c r="J475" s="176">
        <f t="shared" si="970"/>
        <v>0</v>
      </c>
      <c r="K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76">
        <f t="shared" si="971"/>
        <v>0</v>
      </c>
      <c r="AF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76">
        <f t="shared" si="972"/>
        <v>0</v>
      </c>
      <c r="AJ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76">
        <f t="shared" si="973"/>
        <v>0</v>
      </c>
      <c r="AN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76">
        <f t="shared" si="974"/>
        <v>0</v>
      </c>
      <c r="AR475" s="176">
        <f t="shared" si="975"/>
        <v>0</v>
      </c>
    </row>
    <row r="476" spans="2:44" x14ac:dyDescent="0.25">
      <c r="B476" s="439" t="s">
        <v>627</v>
      </c>
      <c r="C476" s="175" t="s">
        <v>1181</v>
      </c>
      <c r="D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76">
        <f t="shared" si="968"/>
        <v>0</v>
      </c>
      <c r="G476" s="176"/>
      <c r="H476" s="176">
        <f t="shared" si="969"/>
        <v>0</v>
      </c>
      <c r="I476" s="176"/>
      <c r="J476" s="176">
        <f t="shared" si="970"/>
        <v>0</v>
      </c>
      <c r="K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76">
        <f t="shared" si="971"/>
        <v>0</v>
      </c>
      <c r="AF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76">
        <f t="shared" si="972"/>
        <v>0</v>
      </c>
      <c r="AJ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76">
        <f t="shared" si="973"/>
        <v>0</v>
      </c>
      <c r="AN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76">
        <f t="shared" si="974"/>
        <v>0</v>
      </c>
      <c r="AR476" s="176">
        <f t="shared" si="975"/>
        <v>0</v>
      </c>
    </row>
    <row r="477" spans="2:44" x14ac:dyDescent="0.25">
      <c r="B477" s="439" t="s">
        <v>628</v>
      </c>
      <c r="C477" s="175" t="s">
        <v>1182</v>
      </c>
      <c r="D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76">
        <f t="shared" si="968"/>
        <v>0</v>
      </c>
      <c r="G477" s="176"/>
      <c r="H477" s="176">
        <f t="shared" si="969"/>
        <v>0</v>
      </c>
      <c r="I477" s="176"/>
      <c r="J477" s="176">
        <f t="shared" si="970"/>
        <v>0</v>
      </c>
      <c r="K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76">
        <f t="shared" si="971"/>
        <v>0</v>
      </c>
      <c r="AF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76">
        <f t="shared" si="972"/>
        <v>0</v>
      </c>
      <c r="AJ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76">
        <f t="shared" si="973"/>
        <v>0</v>
      </c>
      <c r="AN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76">
        <f t="shared" si="974"/>
        <v>0</v>
      </c>
      <c r="AR477" s="176">
        <f t="shared" si="975"/>
        <v>0</v>
      </c>
    </row>
    <row r="478" spans="2:44" x14ac:dyDescent="0.25">
      <c r="B478" s="439" t="s">
        <v>629</v>
      </c>
      <c r="C478" s="175" t="s">
        <v>1183</v>
      </c>
      <c r="D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76">
        <f t="shared" ref="F478:F481" si="976">D478+E478</f>
        <v>0</v>
      </c>
      <c r="G478" s="176"/>
      <c r="H478" s="176">
        <f t="shared" ref="H478:H481" si="977">F478-G478</f>
        <v>0</v>
      </c>
      <c r="I478" s="176"/>
      <c r="J478" s="176">
        <f t="shared" ref="J478:J481" si="978">F478-I478</f>
        <v>0</v>
      </c>
      <c r="K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76">
        <f t="shared" ref="AE478:AE481" si="979">AB478+AC478+AD478</f>
        <v>0</v>
      </c>
      <c r="AF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76">
        <f t="shared" ref="AI478:AI481" si="980">AF478+AG478+AH478</f>
        <v>0</v>
      </c>
      <c r="AJ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76">
        <f t="shared" ref="AM478:AM481" si="981">AJ478+AK478+AL478</f>
        <v>0</v>
      </c>
      <c r="AN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76">
        <f t="shared" ref="AQ478:AQ481" si="982">AN478+AO478+AP478</f>
        <v>0</v>
      </c>
      <c r="AR478" s="176">
        <f t="shared" ref="AR478:AR481" si="983">AE478+AI478+AM478+AQ478</f>
        <v>0</v>
      </c>
    </row>
    <row r="479" spans="2:44" x14ac:dyDescent="0.25">
      <c r="B479" s="439" t="s">
        <v>630</v>
      </c>
      <c r="C479" s="175" t="s">
        <v>1184</v>
      </c>
      <c r="D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76">
        <f t="shared" si="976"/>
        <v>0</v>
      </c>
      <c r="G479" s="176"/>
      <c r="H479" s="176">
        <f t="shared" si="977"/>
        <v>0</v>
      </c>
      <c r="I479" s="176"/>
      <c r="J479" s="176">
        <f t="shared" si="978"/>
        <v>0</v>
      </c>
      <c r="K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76">
        <f t="shared" si="979"/>
        <v>0</v>
      </c>
      <c r="AF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76">
        <f t="shared" si="980"/>
        <v>0</v>
      </c>
      <c r="AJ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76">
        <f t="shared" si="981"/>
        <v>0</v>
      </c>
      <c r="AN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76">
        <f t="shared" si="982"/>
        <v>0</v>
      </c>
      <c r="AR479" s="176">
        <f t="shared" si="983"/>
        <v>0</v>
      </c>
    </row>
    <row r="480" spans="2:44" x14ac:dyDescent="0.25">
      <c r="B480" s="439" t="s">
        <v>631</v>
      </c>
      <c r="C480" s="175" t="s">
        <v>1185</v>
      </c>
      <c r="D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76">
        <f t="shared" si="976"/>
        <v>0</v>
      </c>
      <c r="G480" s="176"/>
      <c r="H480" s="176">
        <f t="shared" si="977"/>
        <v>0</v>
      </c>
      <c r="I480" s="176"/>
      <c r="J480" s="176">
        <f t="shared" si="978"/>
        <v>0</v>
      </c>
      <c r="K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76">
        <f t="shared" si="979"/>
        <v>0</v>
      </c>
      <c r="AF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76">
        <f t="shared" si="980"/>
        <v>0</v>
      </c>
      <c r="AJ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76">
        <f t="shared" si="981"/>
        <v>0</v>
      </c>
      <c r="AN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76">
        <f t="shared" si="982"/>
        <v>0</v>
      </c>
      <c r="AR480" s="176">
        <f t="shared" si="983"/>
        <v>0</v>
      </c>
    </row>
    <row r="481" spans="2:44" x14ac:dyDescent="0.25">
      <c r="B481" s="439" t="s">
        <v>632</v>
      </c>
      <c r="C481" s="175" t="s">
        <v>1186</v>
      </c>
      <c r="D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76">
        <f t="shared" si="976"/>
        <v>0</v>
      </c>
      <c r="G481" s="176"/>
      <c r="H481" s="176">
        <f t="shared" si="977"/>
        <v>0</v>
      </c>
      <c r="I481" s="176"/>
      <c r="J481" s="176">
        <f t="shared" si="978"/>
        <v>0</v>
      </c>
      <c r="K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76">
        <f t="shared" si="979"/>
        <v>0</v>
      </c>
      <c r="AF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76">
        <f t="shared" si="980"/>
        <v>0</v>
      </c>
      <c r="AJ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76">
        <f t="shared" si="981"/>
        <v>0</v>
      </c>
      <c r="AN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76">
        <f t="shared" si="982"/>
        <v>0</v>
      </c>
      <c r="AR481" s="176">
        <f t="shared" si="983"/>
        <v>0</v>
      </c>
    </row>
    <row r="482" spans="2:44" x14ac:dyDescent="0.25">
      <c r="B482" s="439" t="s">
        <v>633</v>
      </c>
      <c r="C482" s="175" t="s">
        <v>1187</v>
      </c>
      <c r="D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76">
        <f>D482+E482</f>
        <v>0</v>
      </c>
      <c r="G482" s="176"/>
      <c r="H482" s="176">
        <f>F482-G482</f>
        <v>0</v>
      </c>
      <c r="I482" s="176"/>
      <c r="J482" s="176">
        <f>F482-I482</f>
        <v>0</v>
      </c>
      <c r="K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76">
        <f>AB482+AC482+AD482</f>
        <v>0</v>
      </c>
      <c r="AF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76">
        <f>AF482+AG482+AH482</f>
        <v>0</v>
      </c>
      <c r="AJ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76">
        <f>AJ482+AK482+AL482</f>
        <v>0</v>
      </c>
      <c r="AN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76">
        <f>AN482+AO482+AP482</f>
        <v>0</v>
      </c>
      <c r="AR482" s="176">
        <f>AE482+AI482+AM482+AQ482</f>
        <v>0</v>
      </c>
    </row>
    <row r="483" spans="2:44" x14ac:dyDescent="0.25">
      <c r="B483" s="439" t="s">
        <v>634</v>
      </c>
      <c r="C483" s="175" t="s">
        <v>1188</v>
      </c>
      <c r="D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76">
        <f t="shared" ref="F483" si="984">D483+E483</f>
        <v>0</v>
      </c>
      <c r="G483" s="176"/>
      <c r="H483" s="176">
        <f t="shared" ref="H483" si="985">F483-G483</f>
        <v>0</v>
      </c>
      <c r="I483" s="176"/>
      <c r="J483" s="176">
        <f t="shared" ref="J483" si="986">F483-I483</f>
        <v>0</v>
      </c>
      <c r="K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76">
        <f t="shared" ref="AE483" si="987">AB483+AC483+AD483</f>
        <v>0</v>
      </c>
      <c r="AF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76">
        <f t="shared" ref="AI483" si="988">AF483+AG483+AH483</f>
        <v>0</v>
      </c>
      <c r="AJ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76">
        <f t="shared" ref="AM483" si="989">AJ483+AK483+AL483</f>
        <v>0</v>
      </c>
      <c r="AN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76">
        <f t="shared" ref="AQ483" si="990">AN483+AO483+AP483</f>
        <v>0</v>
      </c>
      <c r="AR483" s="176">
        <f t="shared" ref="AR483" si="991">AE483+AI483+AM483+AQ483</f>
        <v>0</v>
      </c>
    </row>
    <row r="484" spans="2:44" x14ac:dyDescent="0.25">
      <c r="B484" s="439" t="s">
        <v>635</v>
      </c>
      <c r="C484" s="175" t="s">
        <v>1189</v>
      </c>
      <c r="D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76">
        <f t="shared" ref="F484" si="992">D484+E484</f>
        <v>0</v>
      </c>
      <c r="G484" s="176"/>
      <c r="H484" s="176">
        <f t="shared" ref="H484" si="993">F484-G484</f>
        <v>0</v>
      </c>
      <c r="I484" s="176"/>
      <c r="J484" s="176">
        <f t="shared" ref="J484" si="994">F484-I484</f>
        <v>0</v>
      </c>
      <c r="K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76">
        <f t="shared" ref="AE484" si="995">AB484+AC484+AD484</f>
        <v>0</v>
      </c>
      <c r="AF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76">
        <f t="shared" ref="AI484" si="996">AF484+AG484+AH484</f>
        <v>0</v>
      </c>
      <c r="AJ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76">
        <f t="shared" ref="AM484" si="997">AJ484+AK484+AL484</f>
        <v>0</v>
      </c>
      <c r="AN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76">
        <f t="shared" ref="AQ484" si="998">AN484+AO484+AP484</f>
        <v>0</v>
      </c>
      <c r="AR484" s="176">
        <f t="shared" ref="AR484" si="999">AE484+AI484+AM484+AQ484</f>
        <v>0</v>
      </c>
    </row>
    <row r="485" spans="2:44" x14ac:dyDescent="0.25">
      <c r="B485" s="442" t="s">
        <v>607</v>
      </c>
      <c r="C485" s="181" t="s">
        <v>1190</v>
      </c>
      <c r="D485" s="182">
        <f>SUM(D486:D488)</f>
        <v>0</v>
      </c>
      <c r="E485" s="182">
        <f>SUM(E486:E488)</f>
        <v>0</v>
      </c>
      <c r="F485" s="182">
        <f t="shared" si="830"/>
        <v>0</v>
      </c>
      <c r="G485" s="182">
        <f>SUM(G486:G488)</f>
        <v>0</v>
      </c>
      <c r="H485" s="182">
        <f t="shared" si="623"/>
        <v>0</v>
      </c>
      <c r="I485" s="182">
        <f>SUM(I486:I488)</f>
        <v>0</v>
      </c>
      <c r="J485" s="182">
        <f t="shared" si="624"/>
        <v>0</v>
      </c>
      <c r="K485" s="182">
        <f t="shared" ref="K485:AD485" si="1000">SUM(K486:K488)</f>
        <v>0</v>
      </c>
      <c r="L485" s="182">
        <f t="shared" si="1000"/>
        <v>0</v>
      </c>
      <c r="M485" s="182">
        <f t="shared" si="1000"/>
        <v>0</v>
      </c>
      <c r="N485" s="182">
        <f t="shared" si="1000"/>
        <v>0</v>
      </c>
      <c r="O485" s="182">
        <f t="shared" si="1000"/>
        <v>0</v>
      </c>
      <c r="P485" s="182">
        <f t="shared" ref="P485:Q485" si="1001">SUM(P486:P488)</f>
        <v>0</v>
      </c>
      <c r="Q485" s="182">
        <f t="shared" si="1001"/>
        <v>0</v>
      </c>
      <c r="R485" s="182">
        <f t="shared" si="1000"/>
        <v>0</v>
      </c>
      <c r="S485" s="182">
        <f t="shared" si="1000"/>
        <v>0</v>
      </c>
      <c r="T485" s="182">
        <f t="shared" ref="T485" si="1002">SUM(T486:T488)</f>
        <v>0</v>
      </c>
      <c r="U485" s="182">
        <f t="shared" si="1000"/>
        <v>0</v>
      </c>
      <c r="V485" s="182">
        <f t="shared" si="1000"/>
        <v>0</v>
      </c>
      <c r="W485" s="182">
        <f t="shared" ref="W485" si="1003">SUM(W486:W488)</f>
        <v>0</v>
      </c>
      <c r="X485" s="182">
        <f t="shared" si="1000"/>
        <v>0</v>
      </c>
      <c r="Y485" s="182">
        <f t="shared" ref="Y485:Z485" si="1004">SUM(Y486:Y488)</f>
        <v>0</v>
      </c>
      <c r="Z485" s="182">
        <f t="shared" si="1004"/>
        <v>0</v>
      </c>
      <c r="AA485" s="182">
        <f t="shared" si="1000"/>
        <v>0</v>
      </c>
      <c r="AB485" s="182">
        <f t="shared" si="1000"/>
        <v>0</v>
      </c>
      <c r="AC485" s="182">
        <f t="shared" si="1000"/>
        <v>0</v>
      </c>
      <c r="AD485" s="182">
        <f t="shared" si="1000"/>
        <v>0</v>
      </c>
      <c r="AE485" s="182">
        <f t="shared" si="628"/>
        <v>0</v>
      </c>
      <c r="AF485" s="182">
        <f>SUM(AF486:AF488)</f>
        <v>0</v>
      </c>
      <c r="AG485" s="182">
        <f>SUM(AG486:AG488)</f>
        <v>0</v>
      </c>
      <c r="AH485" s="182">
        <f>SUM(AH486:AH488)</f>
        <v>0</v>
      </c>
      <c r="AI485" s="182">
        <f t="shared" si="629"/>
        <v>0</v>
      </c>
      <c r="AJ485" s="182">
        <f>SUM(AJ486:AJ488)</f>
        <v>0</v>
      </c>
      <c r="AK485" s="182">
        <f>SUM(AK486:AK488)</f>
        <v>0</v>
      </c>
      <c r="AL485" s="182">
        <f>SUM(AL486:AL488)</f>
        <v>0</v>
      </c>
      <c r="AM485" s="182">
        <f t="shared" si="630"/>
        <v>0</v>
      </c>
      <c r="AN485" s="182">
        <f>SUM(AN486:AN488)</f>
        <v>0</v>
      </c>
      <c r="AO485" s="182">
        <f>SUM(AO486:AO488)</f>
        <v>0</v>
      </c>
      <c r="AP485" s="182">
        <f>SUM(AP486:AP488)</f>
        <v>0</v>
      </c>
      <c r="AQ485" s="182">
        <f t="shared" si="631"/>
        <v>0</v>
      </c>
      <c r="AR485" s="182">
        <f t="shared" si="632"/>
        <v>0</v>
      </c>
    </row>
    <row r="486" spans="2:44" x14ac:dyDescent="0.25">
      <c r="B486" s="439" t="s">
        <v>608</v>
      </c>
      <c r="C486" s="175" t="s">
        <v>1191</v>
      </c>
      <c r="D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76">
        <f t="shared" si="830"/>
        <v>0</v>
      </c>
      <c r="G486" s="176"/>
      <c r="H486" s="176">
        <f t="shared" si="623"/>
        <v>0</v>
      </c>
      <c r="I486" s="176"/>
      <c r="J486" s="176">
        <f t="shared" si="624"/>
        <v>0</v>
      </c>
      <c r="K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76">
        <f t="shared" si="628"/>
        <v>0</v>
      </c>
      <c r="AF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76">
        <f t="shared" si="629"/>
        <v>0</v>
      </c>
      <c r="AJ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76">
        <f t="shared" si="630"/>
        <v>0</v>
      </c>
      <c r="AN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76">
        <f t="shared" si="631"/>
        <v>0</v>
      </c>
      <c r="AR486" s="176">
        <f t="shared" si="632"/>
        <v>0</v>
      </c>
    </row>
    <row r="487" spans="2:44" x14ac:dyDescent="0.25">
      <c r="B487" s="439" t="s">
        <v>609</v>
      </c>
      <c r="C487" s="175" t="s">
        <v>1192</v>
      </c>
      <c r="D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76">
        <f t="shared" ref="F487" si="1005">D487+E487</f>
        <v>0</v>
      </c>
      <c r="G487" s="176"/>
      <c r="H487" s="176">
        <f t="shared" ref="H487" si="1006">F487-G487</f>
        <v>0</v>
      </c>
      <c r="I487" s="176"/>
      <c r="J487" s="176">
        <f t="shared" ref="J487" si="1007">F487-I487</f>
        <v>0</v>
      </c>
      <c r="K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76">
        <f t="shared" ref="AE487" si="1008">AB487+AC487+AD487</f>
        <v>0</v>
      </c>
      <c r="AF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76">
        <f t="shared" ref="AI487" si="1009">AF487+AG487+AH487</f>
        <v>0</v>
      </c>
      <c r="AJ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76">
        <f t="shared" ref="AM487" si="1010">AJ487+AK487+AL487</f>
        <v>0</v>
      </c>
      <c r="AN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76">
        <f t="shared" ref="AQ487" si="1011">AN487+AO487+AP487</f>
        <v>0</v>
      </c>
      <c r="AR487" s="176">
        <f t="shared" ref="AR487" si="1012">AE487+AI487+AM487+AQ487</f>
        <v>0</v>
      </c>
    </row>
    <row r="488" spans="2:44" x14ac:dyDescent="0.25">
      <c r="B488" s="439" t="s">
        <v>610</v>
      </c>
      <c r="C488" s="175" t="s">
        <v>1193</v>
      </c>
      <c r="D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76">
        <f t="shared" si="830"/>
        <v>0</v>
      </c>
      <c r="G488" s="176"/>
      <c r="H488" s="176">
        <f t="shared" si="623"/>
        <v>0</v>
      </c>
      <c r="I488" s="176"/>
      <c r="J488" s="176">
        <f t="shared" si="624"/>
        <v>0</v>
      </c>
      <c r="K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76">
        <f t="shared" si="628"/>
        <v>0</v>
      </c>
      <c r="AF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76">
        <f t="shared" si="629"/>
        <v>0</v>
      </c>
      <c r="AJ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76">
        <f t="shared" si="630"/>
        <v>0</v>
      </c>
      <c r="AN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76">
        <f t="shared" si="631"/>
        <v>0</v>
      </c>
      <c r="AR488" s="176">
        <f t="shared" si="632"/>
        <v>0</v>
      </c>
    </row>
    <row r="489" spans="2:44" x14ac:dyDescent="0.25">
      <c r="B489" s="442" t="s">
        <v>611</v>
      </c>
      <c r="C489" s="181" t="s">
        <v>1194</v>
      </c>
      <c r="D489" s="182">
        <f>SUM(D490:D498)</f>
        <v>0</v>
      </c>
      <c r="E489" s="182">
        <f>SUM(E490:E498)</f>
        <v>0</v>
      </c>
      <c r="F489" s="182">
        <f t="shared" si="830"/>
        <v>0</v>
      </c>
      <c r="G489" s="182">
        <f>SUM(G490:G498)</f>
        <v>0</v>
      </c>
      <c r="H489" s="182">
        <f t="shared" si="623"/>
        <v>0</v>
      </c>
      <c r="I489" s="182">
        <f>SUM(I490:I498)</f>
        <v>0</v>
      </c>
      <c r="J489" s="182">
        <f t="shared" si="624"/>
        <v>0</v>
      </c>
      <c r="K489" s="182">
        <f t="shared" ref="K489:AD489" si="1013">SUM(K490:K498)</f>
        <v>0</v>
      </c>
      <c r="L489" s="182">
        <f t="shared" si="1013"/>
        <v>0</v>
      </c>
      <c r="M489" s="182">
        <f t="shared" si="1013"/>
        <v>0</v>
      </c>
      <c r="N489" s="182">
        <f t="shared" si="1013"/>
        <v>0</v>
      </c>
      <c r="O489" s="182">
        <f t="shared" si="1013"/>
        <v>0</v>
      </c>
      <c r="P489" s="182">
        <f t="shared" ref="P489:Q489" si="1014">SUM(P490:P498)</f>
        <v>0</v>
      </c>
      <c r="Q489" s="182">
        <f t="shared" si="1014"/>
        <v>0</v>
      </c>
      <c r="R489" s="182">
        <f t="shared" si="1013"/>
        <v>0</v>
      </c>
      <c r="S489" s="182">
        <f t="shared" si="1013"/>
        <v>0</v>
      </c>
      <c r="T489" s="182">
        <f t="shared" ref="T489" si="1015">SUM(T490:T498)</f>
        <v>0</v>
      </c>
      <c r="U489" s="182">
        <f t="shared" si="1013"/>
        <v>0</v>
      </c>
      <c r="V489" s="182">
        <f t="shared" si="1013"/>
        <v>0</v>
      </c>
      <c r="W489" s="182">
        <f t="shared" ref="W489" si="1016">SUM(W490:W498)</f>
        <v>0</v>
      </c>
      <c r="X489" s="182">
        <f t="shared" si="1013"/>
        <v>0</v>
      </c>
      <c r="Y489" s="182">
        <f t="shared" ref="Y489:Z489" si="1017">SUM(Y490:Y498)</f>
        <v>0</v>
      </c>
      <c r="Z489" s="182">
        <f t="shared" si="1017"/>
        <v>0</v>
      </c>
      <c r="AA489" s="182">
        <f t="shared" si="1013"/>
        <v>0</v>
      </c>
      <c r="AB489" s="182">
        <f t="shared" si="1013"/>
        <v>0</v>
      </c>
      <c r="AC489" s="182">
        <f t="shared" si="1013"/>
        <v>0</v>
      </c>
      <c r="AD489" s="182">
        <f t="shared" si="1013"/>
        <v>0</v>
      </c>
      <c r="AE489" s="182">
        <f t="shared" si="628"/>
        <v>0</v>
      </c>
      <c r="AF489" s="182">
        <f>SUM(AF490:AF498)</f>
        <v>0</v>
      </c>
      <c r="AG489" s="182">
        <f>SUM(AG490:AG498)</f>
        <v>0</v>
      </c>
      <c r="AH489" s="182">
        <f>SUM(AH490:AH498)</f>
        <v>0</v>
      </c>
      <c r="AI489" s="182">
        <f t="shared" si="629"/>
        <v>0</v>
      </c>
      <c r="AJ489" s="182">
        <f>SUM(AJ490:AJ498)</f>
        <v>0</v>
      </c>
      <c r="AK489" s="182">
        <f>SUM(AK490:AK498)</f>
        <v>0</v>
      </c>
      <c r="AL489" s="182">
        <f>SUM(AL490:AL498)</f>
        <v>0</v>
      </c>
      <c r="AM489" s="182">
        <f t="shared" si="630"/>
        <v>0</v>
      </c>
      <c r="AN489" s="182">
        <f>SUM(AN490:AN498)</f>
        <v>0</v>
      </c>
      <c r="AO489" s="182">
        <f>SUM(AO490:AO498)</f>
        <v>0</v>
      </c>
      <c r="AP489" s="182">
        <f>SUM(AP490:AP498)</f>
        <v>0</v>
      </c>
      <c r="AQ489" s="182">
        <f t="shared" si="631"/>
        <v>0</v>
      </c>
      <c r="AR489" s="182">
        <f t="shared" si="632"/>
        <v>0</v>
      </c>
    </row>
    <row r="490" spans="2:44" x14ac:dyDescent="0.25">
      <c r="B490" s="439" t="s">
        <v>612</v>
      </c>
      <c r="C490" s="175" t="s">
        <v>1165</v>
      </c>
      <c r="D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76">
        <f t="shared" ref="F490:F494" si="1018">D490+E490</f>
        <v>0</v>
      </c>
      <c r="G490" s="176"/>
      <c r="H490" s="176">
        <f t="shared" ref="H490:H494" si="1019">F490-G490</f>
        <v>0</v>
      </c>
      <c r="I490" s="176"/>
      <c r="J490" s="176">
        <f t="shared" ref="J490:J494" si="1020">F490-I490</f>
        <v>0</v>
      </c>
      <c r="K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76">
        <f t="shared" ref="AE490:AE494" si="1021">AB490+AC490+AD490</f>
        <v>0</v>
      </c>
      <c r="AF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76">
        <f t="shared" ref="AI490:AI494" si="1022">AF490+AG490+AH490</f>
        <v>0</v>
      </c>
      <c r="AJ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76">
        <f t="shared" ref="AM490:AM494" si="1023">AJ490+AK490+AL490</f>
        <v>0</v>
      </c>
      <c r="AN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76">
        <f t="shared" ref="AQ490:AQ494" si="1024">AN490+AO490+AP490</f>
        <v>0</v>
      </c>
      <c r="AR490" s="176">
        <f t="shared" ref="AR490:AR494" si="1025">AE490+AI490+AM490+AQ490</f>
        <v>0</v>
      </c>
    </row>
    <row r="491" spans="2:44" x14ac:dyDescent="0.25">
      <c r="B491" s="439" t="s">
        <v>613</v>
      </c>
      <c r="C491" s="175" t="s">
        <v>1166</v>
      </c>
      <c r="D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76">
        <f t="shared" ref="F491" si="1026">D491+E491</f>
        <v>0</v>
      </c>
      <c r="G491" s="176"/>
      <c r="H491" s="176">
        <f t="shared" ref="H491" si="1027">F491-G491</f>
        <v>0</v>
      </c>
      <c r="I491" s="176"/>
      <c r="J491" s="176">
        <f t="shared" ref="J491" si="1028">F491-I491</f>
        <v>0</v>
      </c>
      <c r="K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76">
        <f t="shared" ref="AE491" si="1029">AB491+AC491+AD491</f>
        <v>0</v>
      </c>
      <c r="AF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76">
        <f t="shared" ref="AI491" si="1030">AF491+AG491+AH491</f>
        <v>0</v>
      </c>
      <c r="AJ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76">
        <f t="shared" ref="AM491" si="1031">AJ491+AK491+AL491</f>
        <v>0</v>
      </c>
      <c r="AN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76">
        <f t="shared" ref="AQ491" si="1032">AN491+AO491+AP491</f>
        <v>0</v>
      </c>
      <c r="AR491" s="176">
        <f t="shared" ref="AR491" si="1033">AE491+AI491+AM491+AQ491</f>
        <v>0</v>
      </c>
    </row>
    <row r="492" spans="2:44" x14ac:dyDescent="0.25">
      <c r="B492" s="439" t="s">
        <v>614</v>
      </c>
      <c r="C492" s="175" t="s">
        <v>1167</v>
      </c>
      <c r="D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76">
        <f t="shared" si="1018"/>
        <v>0</v>
      </c>
      <c r="G492" s="176"/>
      <c r="H492" s="176">
        <f t="shared" si="1019"/>
        <v>0</v>
      </c>
      <c r="I492" s="176"/>
      <c r="J492" s="176">
        <f t="shared" si="1020"/>
        <v>0</v>
      </c>
      <c r="K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76">
        <f t="shared" si="1021"/>
        <v>0</v>
      </c>
      <c r="AF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76">
        <f t="shared" si="1022"/>
        <v>0</v>
      </c>
      <c r="AJ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76">
        <f t="shared" si="1023"/>
        <v>0</v>
      </c>
      <c r="AN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76">
        <f t="shared" si="1024"/>
        <v>0</v>
      </c>
      <c r="AR492" s="176">
        <f t="shared" si="1025"/>
        <v>0</v>
      </c>
    </row>
    <row r="493" spans="2:44" x14ac:dyDescent="0.25">
      <c r="B493" s="439" t="s">
        <v>615</v>
      </c>
      <c r="C493" s="175" t="s">
        <v>1169</v>
      </c>
      <c r="D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76">
        <f t="shared" si="1018"/>
        <v>0</v>
      </c>
      <c r="G493" s="176"/>
      <c r="H493" s="176">
        <f t="shared" si="1019"/>
        <v>0</v>
      </c>
      <c r="I493" s="176"/>
      <c r="J493" s="176">
        <f t="shared" si="1020"/>
        <v>0</v>
      </c>
      <c r="K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76">
        <f t="shared" si="1021"/>
        <v>0</v>
      </c>
      <c r="AF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76">
        <f t="shared" si="1022"/>
        <v>0</v>
      </c>
      <c r="AJ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76">
        <f t="shared" si="1023"/>
        <v>0</v>
      </c>
      <c r="AN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76">
        <f t="shared" si="1024"/>
        <v>0</v>
      </c>
      <c r="AR493" s="176">
        <f t="shared" si="1025"/>
        <v>0</v>
      </c>
    </row>
    <row r="494" spans="2:44" x14ac:dyDescent="0.25">
      <c r="B494" s="439" t="s">
        <v>616</v>
      </c>
      <c r="C494" s="175" t="s">
        <v>1195</v>
      </c>
      <c r="D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76">
        <f t="shared" si="1018"/>
        <v>0</v>
      </c>
      <c r="G494" s="176"/>
      <c r="H494" s="176">
        <f t="shared" si="1019"/>
        <v>0</v>
      </c>
      <c r="I494" s="176"/>
      <c r="J494" s="176">
        <f t="shared" si="1020"/>
        <v>0</v>
      </c>
      <c r="K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76">
        <f t="shared" si="1021"/>
        <v>0</v>
      </c>
      <c r="AF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76">
        <f t="shared" si="1022"/>
        <v>0</v>
      </c>
      <c r="AJ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76">
        <f t="shared" si="1023"/>
        <v>0</v>
      </c>
      <c r="AN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76">
        <f t="shared" si="1024"/>
        <v>0</v>
      </c>
      <c r="AR494" s="176">
        <f t="shared" si="1025"/>
        <v>0</v>
      </c>
    </row>
    <row r="495" spans="2:44" x14ac:dyDescent="0.25">
      <c r="B495" s="439" t="s">
        <v>617</v>
      </c>
      <c r="C495" s="175" t="s">
        <v>1171</v>
      </c>
      <c r="D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76">
        <f t="shared" si="830"/>
        <v>0</v>
      </c>
      <c r="G495" s="176"/>
      <c r="H495" s="176">
        <f t="shared" si="623"/>
        <v>0</v>
      </c>
      <c r="I495" s="176"/>
      <c r="J495" s="176">
        <f t="shared" si="624"/>
        <v>0</v>
      </c>
      <c r="K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76">
        <f t="shared" si="628"/>
        <v>0</v>
      </c>
      <c r="AF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76">
        <f t="shared" si="629"/>
        <v>0</v>
      </c>
      <c r="AJ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76">
        <f t="shared" si="630"/>
        <v>0</v>
      </c>
      <c r="AN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76">
        <f t="shared" si="631"/>
        <v>0</v>
      </c>
      <c r="AR495" s="176">
        <f t="shared" si="632"/>
        <v>0</v>
      </c>
    </row>
    <row r="496" spans="2:44" x14ac:dyDescent="0.25">
      <c r="B496" s="439" t="s">
        <v>618</v>
      </c>
      <c r="C496" s="175" t="s">
        <v>1196</v>
      </c>
      <c r="D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76">
        <f t="shared" ref="F496" si="1034">D496+E496</f>
        <v>0</v>
      </c>
      <c r="G496" s="176"/>
      <c r="H496" s="176">
        <f t="shared" ref="H496" si="1035">F496-G496</f>
        <v>0</v>
      </c>
      <c r="I496" s="176"/>
      <c r="J496" s="176">
        <f t="shared" ref="J496" si="1036">F496-I496</f>
        <v>0</v>
      </c>
      <c r="K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76">
        <f t="shared" ref="AE496" si="1037">AB496+AC496+AD496</f>
        <v>0</v>
      </c>
      <c r="AF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76">
        <f t="shared" ref="AI496" si="1038">AF496+AG496+AH496</f>
        <v>0</v>
      </c>
      <c r="AJ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76">
        <f t="shared" ref="AM496" si="1039">AJ496+AK496+AL496</f>
        <v>0</v>
      </c>
      <c r="AN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76">
        <f t="shared" ref="AQ496" si="1040">AN496+AO496+AP496</f>
        <v>0</v>
      </c>
      <c r="AR496" s="176">
        <f t="shared" ref="AR496" si="1041">AE496+AI496+AM496+AQ496</f>
        <v>0</v>
      </c>
    </row>
    <row r="497" spans="2:44" x14ac:dyDescent="0.25">
      <c r="B497" s="439" t="s">
        <v>619</v>
      </c>
      <c r="C497" s="175" t="s">
        <v>1173</v>
      </c>
      <c r="D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76">
        <f t="shared" ref="F497" si="1042">D497+E497</f>
        <v>0</v>
      </c>
      <c r="G497" s="176"/>
      <c r="H497" s="176">
        <f t="shared" ref="H497" si="1043">F497-G497</f>
        <v>0</v>
      </c>
      <c r="I497" s="176"/>
      <c r="J497" s="176">
        <f t="shared" ref="J497" si="1044">F497-I497</f>
        <v>0</v>
      </c>
      <c r="K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76">
        <f t="shared" ref="AE497" si="1045">AB497+AC497+AD497</f>
        <v>0</v>
      </c>
      <c r="AF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76">
        <f t="shared" ref="AI497" si="1046">AF497+AG497+AH497</f>
        <v>0</v>
      </c>
      <c r="AJ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76">
        <f t="shared" ref="AM497" si="1047">AJ497+AK497+AL497</f>
        <v>0</v>
      </c>
      <c r="AN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76">
        <f t="shared" ref="AQ497" si="1048">AN497+AO497+AP497</f>
        <v>0</v>
      </c>
      <c r="AR497" s="176">
        <f t="shared" ref="AR497" si="1049">AE497+AI497+AM497+AQ497</f>
        <v>0</v>
      </c>
    </row>
    <row r="498" spans="2:44" x14ac:dyDescent="0.25">
      <c r="B498" s="439" t="s">
        <v>620</v>
      </c>
      <c r="C498" s="175" t="s">
        <v>1197</v>
      </c>
      <c r="D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76">
        <f t="shared" si="830"/>
        <v>0</v>
      </c>
      <c r="G498" s="176"/>
      <c r="H498" s="176">
        <f t="shared" si="623"/>
        <v>0</v>
      </c>
      <c r="I498" s="176"/>
      <c r="J498" s="176">
        <f t="shared" si="624"/>
        <v>0</v>
      </c>
      <c r="K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76">
        <f t="shared" si="628"/>
        <v>0</v>
      </c>
      <c r="AF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76">
        <f t="shared" si="629"/>
        <v>0</v>
      </c>
      <c r="AJ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76">
        <f t="shared" si="630"/>
        <v>0</v>
      </c>
      <c r="AN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76">
        <f t="shared" si="631"/>
        <v>0</v>
      </c>
      <c r="AR498" s="176">
        <f t="shared" si="632"/>
        <v>0</v>
      </c>
    </row>
    <row r="499" spans="2:44" x14ac:dyDescent="0.25">
      <c r="B499" s="438" t="s">
        <v>636</v>
      </c>
      <c r="C499" s="173" t="s">
        <v>1198</v>
      </c>
      <c r="D499" s="174">
        <f>D500+D509</f>
        <v>0</v>
      </c>
      <c r="E499" s="174">
        <f>E500+E509</f>
        <v>0</v>
      </c>
      <c r="F499" s="174">
        <f t="shared" ref="F499:F566" si="1050">D499+E499</f>
        <v>0</v>
      </c>
      <c r="G499" s="174">
        <f t="shared" ref="G499:I499" si="1051">G500+G509</f>
        <v>0</v>
      </c>
      <c r="H499" s="174">
        <f t="shared" ref="H499:H566" si="1052">F499-G499</f>
        <v>0</v>
      </c>
      <c r="I499" s="174">
        <f t="shared" si="1051"/>
        <v>0</v>
      </c>
      <c r="J499" s="174">
        <f t="shared" ref="J499:J566" si="1053">F499-I499</f>
        <v>0</v>
      </c>
      <c r="K499" s="174">
        <f t="shared" ref="K499:AP499" si="1054">K500+K509</f>
        <v>0</v>
      </c>
      <c r="L499" s="174">
        <f t="shared" si="1054"/>
        <v>0</v>
      </c>
      <c r="M499" s="174">
        <f t="shared" si="1054"/>
        <v>0</v>
      </c>
      <c r="N499" s="174">
        <f t="shared" si="1054"/>
        <v>0</v>
      </c>
      <c r="O499" s="174">
        <f t="shared" si="1054"/>
        <v>0</v>
      </c>
      <c r="P499" s="174">
        <f t="shared" ref="P499:Q499" si="1055">P500+P509</f>
        <v>0</v>
      </c>
      <c r="Q499" s="174">
        <f t="shared" si="1055"/>
        <v>0</v>
      </c>
      <c r="R499" s="174">
        <f t="shared" si="1054"/>
        <v>0</v>
      </c>
      <c r="S499" s="174">
        <f t="shared" si="1054"/>
        <v>0</v>
      </c>
      <c r="T499" s="174">
        <f t="shared" ref="T499" si="1056">T500+T509</f>
        <v>0</v>
      </c>
      <c r="U499" s="174">
        <f t="shared" si="1054"/>
        <v>0</v>
      </c>
      <c r="V499" s="174">
        <f t="shared" si="1054"/>
        <v>0</v>
      </c>
      <c r="W499" s="174">
        <f t="shared" ref="W499" si="1057">W500+W509</f>
        <v>0</v>
      </c>
      <c r="X499" s="174">
        <f t="shared" si="1054"/>
        <v>0</v>
      </c>
      <c r="Y499" s="174">
        <f t="shared" ref="Y499:Z499" si="1058">Y500+Y509</f>
        <v>0</v>
      </c>
      <c r="Z499" s="174">
        <f t="shared" si="1058"/>
        <v>0</v>
      </c>
      <c r="AA499" s="174">
        <f t="shared" si="1054"/>
        <v>0</v>
      </c>
      <c r="AB499" s="174">
        <f t="shared" si="1054"/>
        <v>0</v>
      </c>
      <c r="AC499" s="174">
        <f t="shared" si="1054"/>
        <v>0</v>
      </c>
      <c r="AD499" s="174">
        <f t="shared" si="1054"/>
        <v>0</v>
      </c>
      <c r="AE499" s="174">
        <f t="shared" ref="AE499:AE566" si="1059">AB499+AC499+AD499</f>
        <v>0</v>
      </c>
      <c r="AF499" s="174">
        <f t="shared" si="1054"/>
        <v>0</v>
      </c>
      <c r="AG499" s="174">
        <f t="shared" si="1054"/>
        <v>0</v>
      </c>
      <c r="AH499" s="174">
        <f t="shared" si="1054"/>
        <v>0</v>
      </c>
      <c r="AI499" s="174">
        <f t="shared" ref="AI499:AI566" si="1060">AF499+AG499+AH499</f>
        <v>0</v>
      </c>
      <c r="AJ499" s="174">
        <f t="shared" si="1054"/>
        <v>0</v>
      </c>
      <c r="AK499" s="174">
        <f t="shared" si="1054"/>
        <v>0</v>
      </c>
      <c r="AL499" s="174">
        <f t="shared" si="1054"/>
        <v>0</v>
      </c>
      <c r="AM499" s="174">
        <f t="shared" ref="AM499:AM566" si="1061">AJ499+AK499+AL499</f>
        <v>0</v>
      </c>
      <c r="AN499" s="174">
        <f t="shared" si="1054"/>
        <v>0</v>
      </c>
      <c r="AO499" s="174">
        <f t="shared" si="1054"/>
        <v>0</v>
      </c>
      <c r="AP499" s="174">
        <f t="shared" si="1054"/>
        <v>0</v>
      </c>
      <c r="AQ499" s="174">
        <f t="shared" ref="AQ499:AQ566" si="1062">AN499+AO499+AP499</f>
        <v>0</v>
      </c>
      <c r="AR499" s="174">
        <f t="shared" ref="AR499:AR566" si="1063">AE499+AI499+AM499+AQ499</f>
        <v>0</v>
      </c>
    </row>
    <row r="500" spans="2:44" x14ac:dyDescent="0.25">
      <c r="B500" s="442" t="s">
        <v>637</v>
      </c>
      <c r="C500" s="181" t="s">
        <v>1199</v>
      </c>
      <c r="D500" s="182">
        <f>SUM(D501:D508)</f>
        <v>0</v>
      </c>
      <c r="E500" s="182">
        <f>SUM(E501:E508)</f>
        <v>0</v>
      </c>
      <c r="F500" s="182">
        <f t="shared" si="1050"/>
        <v>0</v>
      </c>
      <c r="G500" s="182">
        <f t="shared" ref="G500:I500" si="1064">SUM(G501:G508)</f>
        <v>0</v>
      </c>
      <c r="H500" s="182">
        <f t="shared" si="1052"/>
        <v>0</v>
      </c>
      <c r="I500" s="182">
        <f t="shared" si="1064"/>
        <v>0</v>
      </c>
      <c r="J500" s="182">
        <f t="shared" si="1053"/>
        <v>0</v>
      </c>
      <c r="K500" s="182">
        <f t="shared" ref="K500:AP500" si="1065">SUM(K501:K508)</f>
        <v>0</v>
      </c>
      <c r="L500" s="182">
        <f t="shared" si="1065"/>
        <v>0</v>
      </c>
      <c r="M500" s="182">
        <f t="shared" si="1065"/>
        <v>0</v>
      </c>
      <c r="N500" s="182">
        <f t="shared" si="1065"/>
        <v>0</v>
      </c>
      <c r="O500" s="182">
        <f t="shared" si="1065"/>
        <v>0</v>
      </c>
      <c r="P500" s="182">
        <f t="shared" ref="P500:Q500" si="1066">SUM(P501:P508)</f>
        <v>0</v>
      </c>
      <c r="Q500" s="182">
        <f t="shared" si="1066"/>
        <v>0</v>
      </c>
      <c r="R500" s="182">
        <f t="shared" si="1065"/>
        <v>0</v>
      </c>
      <c r="S500" s="182">
        <f t="shared" si="1065"/>
        <v>0</v>
      </c>
      <c r="T500" s="182">
        <f t="shared" ref="T500" si="1067">SUM(T501:T508)</f>
        <v>0</v>
      </c>
      <c r="U500" s="182">
        <f t="shared" si="1065"/>
        <v>0</v>
      </c>
      <c r="V500" s="182">
        <f t="shared" si="1065"/>
        <v>0</v>
      </c>
      <c r="W500" s="182">
        <f t="shared" ref="W500" si="1068">SUM(W501:W508)</f>
        <v>0</v>
      </c>
      <c r="X500" s="182">
        <f t="shared" si="1065"/>
        <v>0</v>
      </c>
      <c r="Y500" s="182">
        <f t="shared" ref="Y500:Z500" si="1069">SUM(Y501:Y508)</f>
        <v>0</v>
      </c>
      <c r="Z500" s="182">
        <f t="shared" si="1069"/>
        <v>0</v>
      </c>
      <c r="AA500" s="182">
        <f t="shared" si="1065"/>
        <v>0</v>
      </c>
      <c r="AB500" s="182">
        <f t="shared" si="1065"/>
        <v>0</v>
      </c>
      <c r="AC500" s="182">
        <f t="shared" si="1065"/>
        <v>0</v>
      </c>
      <c r="AD500" s="182">
        <f t="shared" si="1065"/>
        <v>0</v>
      </c>
      <c r="AE500" s="182">
        <f t="shared" si="1059"/>
        <v>0</v>
      </c>
      <c r="AF500" s="182">
        <f t="shared" si="1065"/>
        <v>0</v>
      </c>
      <c r="AG500" s="182">
        <f t="shared" si="1065"/>
        <v>0</v>
      </c>
      <c r="AH500" s="182">
        <f t="shared" si="1065"/>
        <v>0</v>
      </c>
      <c r="AI500" s="182">
        <f t="shared" si="1060"/>
        <v>0</v>
      </c>
      <c r="AJ500" s="182">
        <f t="shared" si="1065"/>
        <v>0</v>
      </c>
      <c r="AK500" s="182">
        <f t="shared" si="1065"/>
        <v>0</v>
      </c>
      <c r="AL500" s="182">
        <f t="shared" si="1065"/>
        <v>0</v>
      </c>
      <c r="AM500" s="182">
        <f t="shared" si="1061"/>
        <v>0</v>
      </c>
      <c r="AN500" s="182">
        <f t="shared" si="1065"/>
        <v>0</v>
      </c>
      <c r="AO500" s="182">
        <f t="shared" si="1065"/>
        <v>0</v>
      </c>
      <c r="AP500" s="182">
        <f t="shared" si="1065"/>
        <v>0</v>
      </c>
      <c r="AQ500" s="182">
        <f t="shared" si="1062"/>
        <v>0</v>
      </c>
      <c r="AR500" s="182">
        <f t="shared" si="1063"/>
        <v>0</v>
      </c>
    </row>
    <row r="501" spans="2:44" x14ac:dyDescent="0.25">
      <c r="B501" s="439" t="s">
        <v>638</v>
      </c>
      <c r="C501" s="175" t="s">
        <v>1200</v>
      </c>
      <c r="D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76">
        <f t="shared" si="1050"/>
        <v>0</v>
      </c>
      <c r="G501" s="176"/>
      <c r="H501" s="176">
        <f t="shared" si="1052"/>
        <v>0</v>
      </c>
      <c r="I501" s="176"/>
      <c r="J501" s="176">
        <f t="shared" si="1053"/>
        <v>0</v>
      </c>
      <c r="K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76">
        <f t="shared" si="1059"/>
        <v>0</v>
      </c>
      <c r="AF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76">
        <f t="shared" si="1060"/>
        <v>0</v>
      </c>
      <c r="AJ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76">
        <f t="shared" si="1061"/>
        <v>0</v>
      </c>
      <c r="AN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76">
        <f t="shared" si="1062"/>
        <v>0</v>
      </c>
      <c r="AR501" s="176">
        <f t="shared" si="1063"/>
        <v>0</v>
      </c>
    </row>
    <row r="502" spans="2:44" x14ac:dyDescent="0.25">
      <c r="B502" s="439" t="s">
        <v>639</v>
      </c>
      <c r="C502" s="175" t="s">
        <v>1201</v>
      </c>
      <c r="D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76">
        <f t="shared" si="1050"/>
        <v>0</v>
      </c>
      <c r="G502" s="176"/>
      <c r="H502" s="176">
        <f t="shared" si="1052"/>
        <v>0</v>
      </c>
      <c r="I502" s="176"/>
      <c r="J502" s="176">
        <f t="shared" si="1053"/>
        <v>0</v>
      </c>
      <c r="K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76">
        <f t="shared" si="1059"/>
        <v>0</v>
      </c>
      <c r="AF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76">
        <f t="shared" si="1060"/>
        <v>0</v>
      </c>
      <c r="AJ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76">
        <f t="shared" si="1061"/>
        <v>0</v>
      </c>
      <c r="AN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76">
        <f t="shared" si="1062"/>
        <v>0</v>
      </c>
      <c r="AR502" s="176">
        <f t="shared" si="1063"/>
        <v>0</v>
      </c>
    </row>
    <row r="503" spans="2:44" x14ac:dyDescent="0.25">
      <c r="B503" s="439" t="s">
        <v>640</v>
      </c>
      <c r="C503" s="175" t="s">
        <v>1202</v>
      </c>
      <c r="D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76">
        <f t="shared" ref="F503:F506" si="1070">D503+E503</f>
        <v>0</v>
      </c>
      <c r="G503" s="176"/>
      <c r="H503" s="176">
        <f t="shared" ref="H503:H506" si="1071">F503-G503</f>
        <v>0</v>
      </c>
      <c r="I503" s="176"/>
      <c r="J503" s="176">
        <f t="shared" ref="J503:J506" si="1072">F503-I503</f>
        <v>0</v>
      </c>
      <c r="K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76">
        <f t="shared" ref="AE503:AE506" si="1073">AB503+AC503+AD503</f>
        <v>0</v>
      </c>
      <c r="AF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76">
        <f t="shared" ref="AI503:AI506" si="1074">AF503+AG503+AH503</f>
        <v>0</v>
      </c>
      <c r="AJ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76">
        <f t="shared" ref="AM503:AM506" si="1075">AJ503+AK503+AL503</f>
        <v>0</v>
      </c>
      <c r="AN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76">
        <f t="shared" ref="AQ503:AQ506" si="1076">AN503+AO503+AP503</f>
        <v>0</v>
      </c>
      <c r="AR503" s="176">
        <f t="shared" ref="AR503:AR506" si="1077">AE503+AI503+AM503+AQ503</f>
        <v>0</v>
      </c>
    </row>
    <row r="504" spans="2:44" x14ac:dyDescent="0.25">
      <c r="B504" s="439" t="s">
        <v>641</v>
      </c>
      <c r="C504" s="175" t="s">
        <v>1203</v>
      </c>
      <c r="D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76">
        <f t="shared" si="1070"/>
        <v>0</v>
      </c>
      <c r="G504" s="176"/>
      <c r="H504" s="176">
        <f t="shared" si="1071"/>
        <v>0</v>
      </c>
      <c r="I504" s="176"/>
      <c r="J504" s="176">
        <f t="shared" si="1072"/>
        <v>0</v>
      </c>
      <c r="K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76">
        <f t="shared" si="1073"/>
        <v>0</v>
      </c>
      <c r="AF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76">
        <f t="shared" si="1074"/>
        <v>0</v>
      </c>
      <c r="AJ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76">
        <f t="shared" si="1075"/>
        <v>0</v>
      </c>
      <c r="AN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76">
        <f t="shared" si="1076"/>
        <v>0</v>
      </c>
      <c r="AR504" s="176">
        <f t="shared" si="1077"/>
        <v>0</v>
      </c>
    </row>
    <row r="505" spans="2:44" x14ac:dyDescent="0.25">
      <c r="B505" s="439" t="s">
        <v>642</v>
      </c>
      <c r="C505" s="175" t="s">
        <v>1204</v>
      </c>
      <c r="D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76">
        <f t="shared" ref="F505" si="1078">D505+E505</f>
        <v>0</v>
      </c>
      <c r="G505" s="176"/>
      <c r="H505" s="176">
        <f t="shared" ref="H505" si="1079">F505-G505</f>
        <v>0</v>
      </c>
      <c r="I505" s="176"/>
      <c r="J505" s="176">
        <f t="shared" ref="J505" si="1080">F505-I505</f>
        <v>0</v>
      </c>
      <c r="K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76">
        <f t="shared" ref="AE505" si="1081">AB505+AC505+AD505</f>
        <v>0</v>
      </c>
      <c r="AF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76">
        <f t="shared" ref="AI505" si="1082">AF505+AG505+AH505</f>
        <v>0</v>
      </c>
      <c r="AJ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76">
        <f t="shared" ref="AM505" si="1083">AJ505+AK505+AL505</f>
        <v>0</v>
      </c>
      <c r="AN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76">
        <f t="shared" ref="AQ505" si="1084">AN505+AO505+AP505</f>
        <v>0</v>
      </c>
      <c r="AR505" s="176">
        <f t="shared" ref="AR505" si="1085">AE505+AI505+AM505+AQ505</f>
        <v>0</v>
      </c>
    </row>
    <row r="506" spans="2:44" x14ac:dyDescent="0.25">
      <c r="B506" s="439" t="s">
        <v>643</v>
      </c>
      <c r="C506" s="175" t="s">
        <v>1205</v>
      </c>
      <c r="D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76">
        <f t="shared" si="1070"/>
        <v>0</v>
      </c>
      <c r="G506" s="176"/>
      <c r="H506" s="176">
        <f t="shared" si="1071"/>
        <v>0</v>
      </c>
      <c r="I506" s="176"/>
      <c r="J506" s="176">
        <f t="shared" si="1072"/>
        <v>0</v>
      </c>
      <c r="K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76">
        <f t="shared" si="1073"/>
        <v>0</v>
      </c>
      <c r="AF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76">
        <f t="shared" si="1074"/>
        <v>0</v>
      </c>
      <c r="AJ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76">
        <f t="shared" si="1075"/>
        <v>0</v>
      </c>
      <c r="AN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76">
        <f t="shared" si="1076"/>
        <v>0</v>
      </c>
      <c r="AR506" s="176">
        <f t="shared" si="1077"/>
        <v>0</v>
      </c>
    </row>
    <row r="507" spans="2:44" x14ac:dyDescent="0.25">
      <c r="B507" s="439" t="s">
        <v>644</v>
      </c>
      <c r="C507" s="175" t="s">
        <v>1206</v>
      </c>
      <c r="D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76">
        <f t="shared" ref="F507" si="1086">D507+E507</f>
        <v>0</v>
      </c>
      <c r="G507" s="176"/>
      <c r="H507" s="176">
        <f t="shared" ref="H507" si="1087">F507-G507</f>
        <v>0</v>
      </c>
      <c r="I507" s="176"/>
      <c r="J507" s="176">
        <f t="shared" ref="J507" si="1088">F507-I507</f>
        <v>0</v>
      </c>
      <c r="K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76">
        <f t="shared" ref="AE507" si="1089">AB507+AC507+AD507</f>
        <v>0</v>
      </c>
      <c r="AF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76">
        <f t="shared" ref="AI507" si="1090">AF507+AG507+AH507</f>
        <v>0</v>
      </c>
      <c r="AJ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76">
        <f t="shared" ref="AM507" si="1091">AJ507+AK507+AL507</f>
        <v>0</v>
      </c>
      <c r="AN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76">
        <f t="shared" ref="AQ507" si="1092">AN507+AO507+AP507</f>
        <v>0</v>
      </c>
      <c r="AR507" s="176">
        <f t="shared" ref="AR507" si="1093">AE507+AI507+AM507+AQ507</f>
        <v>0</v>
      </c>
    </row>
    <row r="508" spans="2:44" x14ac:dyDescent="0.25">
      <c r="B508" s="439" t="s">
        <v>645</v>
      </c>
      <c r="C508" s="175" t="s">
        <v>1207</v>
      </c>
      <c r="D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76">
        <f t="shared" si="1050"/>
        <v>0</v>
      </c>
      <c r="G508" s="176"/>
      <c r="H508" s="176">
        <f t="shared" si="1052"/>
        <v>0</v>
      </c>
      <c r="I508" s="176"/>
      <c r="J508" s="176">
        <f t="shared" si="1053"/>
        <v>0</v>
      </c>
      <c r="K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76">
        <f t="shared" si="1059"/>
        <v>0</v>
      </c>
      <c r="AF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76">
        <f t="shared" si="1060"/>
        <v>0</v>
      </c>
      <c r="AJ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76">
        <f t="shared" si="1061"/>
        <v>0</v>
      </c>
      <c r="AN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76">
        <f t="shared" si="1062"/>
        <v>0</v>
      </c>
      <c r="AR508" s="176">
        <f t="shared" si="1063"/>
        <v>0</v>
      </c>
    </row>
    <row r="509" spans="2:44" x14ac:dyDescent="0.25">
      <c r="B509" s="442" t="s">
        <v>646</v>
      </c>
      <c r="C509" s="181" t="s">
        <v>1208</v>
      </c>
      <c r="D509" s="182">
        <f>SUM(D510:D525)</f>
        <v>0</v>
      </c>
      <c r="E509" s="182">
        <f>SUM(E510:E525)</f>
        <v>0</v>
      </c>
      <c r="F509" s="182">
        <f t="shared" si="1050"/>
        <v>0</v>
      </c>
      <c r="G509" s="182">
        <f>SUM(G510:G525)</f>
        <v>0</v>
      </c>
      <c r="H509" s="182">
        <f t="shared" si="1052"/>
        <v>0</v>
      </c>
      <c r="I509" s="182">
        <f>SUM(I510:I525)</f>
        <v>0</v>
      </c>
      <c r="J509" s="182">
        <f t="shared" si="1053"/>
        <v>0</v>
      </c>
      <c r="K509" s="182">
        <f t="shared" ref="K509:AD509" si="1094">SUM(K510:K525)</f>
        <v>0</v>
      </c>
      <c r="L509" s="182">
        <f t="shared" si="1094"/>
        <v>0</v>
      </c>
      <c r="M509" s="182">
        <f t="shared" si="1094"/>
        <v>0</v>
      </c>
      <c r="N509" s="182">
        <f t="shared" si="1094"/>
        <v>0</v>
      </c>
      <c r="O509" s="182">
        <f t="shared" si="1094"/>
        <v>0</v>
      </c>
      <c r="P509" s="182">
        <f t="shared" ref="P509:Q509" si="1095">SUM(P510:P525)</f>
        <v>0</v>
      </c>
      <c r="Q509" s="182">
        <f t="shared" si="1095"/>
        <v>0</v>
      </c>
      <c r="R509" s="182">
        <f t="shared" si="1094"/>
        <v>0</v>
      </c>
      <c r="S509" s="182">
        <f t="shared" si="1094"/>
        <v>0</v>
      </c>
      <c r="T509" s="182">
        <f t="shared" ref="T509" si="1096">SUM(T510:T525)</f>
        <v>0</v>
      </c>
      <c r="U509" s="182">
        <f t="shared" si="1094"/>
        <v>0</v>
      </c>
      <c r="V509" s="182">
        <f t="shared" si="1094"/>
        <v>0</v>
      </c>
      <c r="W509" s="182">
        <f t="shared" ref="W509" si="1097">SUM(W510:W525)</f>
        <v>0</v>
      </c>
      <c r="X509" s="182">
        <f t="shared" si="1094"/>
        <v>0</v>
      </c>
      <c r="Y509" s="182">
        <f t="shared" ref="Y509:Z509" si="1098">SUM(Y510:Y525)</f>
        <v>0</v>
      </c>
      <c r="Z509" s="182">
        <f t="shared" si="1098"/>
        <v>0</v>
      </c>
      <c r="AA509" s="182">
        <f t="shared" si="1094"/>
        <v>0</v>
      </c>
      <c r="AB509" s="182">
        <f t="shared" si="1094"/>
        <v>0</v>
      </c>
      <c r="AC509" s="182">
        <f t="shared" si="1094"/>
        <v>0</v>
      </c>
      <c r="AD509" s="182">
        <f t="shared" si="1094"/>
        <v>0</v>
      </c>
      <c r="AE509" s="182">
        <f t="shared" si="1059"/>
        <v>0</v>
      </c>
      <c r="AF509" s="182">
        <f>SUM(AF510:AF525)</f>
        <v>0</v>
      </c>
      <c r="AG509" s="182">
        <f>SUM(AG510:AG525)</f>
        <v>0</v>
      </c>
      <c r="AH509" s="182">
        <f>SUM(AH510:AH525)</f>
        <v>0</v>
      </c>
      <c r="AI509" s="182">
        <f t="shared" si="1060"/>
        <v>0</v>
      </c>
      <c r="AJ509" s="182">
        <f>SUM(AJ510:AJ525)</f>
        <v>0</v>
      </c>
      <c r="AK509" s="182">
        <f>SUM(AK510:AK525)</f>
        <v>0</v>
      </c>
      <c r="AL509" s="182">
        <f>SUM(AL510:AL525)</f>
        <v>0</v>
      </c>
      <c r="AM509" s="182">
        <f t="shared" si="1061"/>
        <v>0</v>
      </c>
      <c r="AN509" s="182">
        <f>SUM(AN510:AN525)</f>
        <v>0</v>
      </c>
      <c r="AO509" s="182">
        <f>SUM(AO510:AO525)</f>
        <v>0</v>
      </c>
      <c r="AP509" s="182">
        <f>SUM(AP510:AP525)</f>
        <v>0</v>
      </c>
      <c r="AQ509" s="182">
        <f t="shared" si="1062"/>
        <v>0</v>
      </c>
      <c r="AR509" s="182">
        <f t="shared" si="1063"/>
        <v>0</v>
      </c>
    </row>
    <row r="510" spans="2:44" x14ac:dyDescent="0.25">
      <c r="B510" s="439" t="s">
        <v>647</v>
      </c>
      <c r="C510" s="175" t="s">
        <v>1209</v>
      </c>
      <c r="D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76">
        <f t="shared" si="1050"/>
        <v>0</v>
      </c>
      <c r="G510" s="176"/>
      <c r="H510" s="176">
        <f t="shared" si="1052"/>
        <v>0</v>
      </c>
      <c r="I510" s="176"/>
      <c r="J510" s="176">
        <f t="shared" si="1053"/>
        <v>0</v>
      </c>
      <c r="K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76">
        <f t="shared" si="1059"/>
        <v>0</v>
      </c>
      <c r="AF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76">
        <f t="shared" si="1060"/>
        <v>0</v>
      </c>
      <c r="AJ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76">
        <f t="shared" si="1061"/>
        <v>0</v>
      </c>
      <c r="AN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76">
        <f t="shared" si="1062"/>
        <v>0</v>
      </c>
      <c r="AR510" s="176">
        <f t="shared" si="1063"/>
        <v>0</v>
      </c>
    </row>
    <row r="511" spans="2:44" x14ac:dyDescent="0.25">
      <c r="B511" s="439" t="s">
        <v>648</v>
      </c>
      <c r="C511" s="175" t="s">
        <v>1210</v>
      </c>
      <c r="D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76">
        <f t="shared" ref="F511:F518" si="1099">D511+E511</f>
        <v>0</v>
      </c>
      <c r="G511" s="176"/>
      <c r="H511" s="176">
        <f t="shared" ref="H511:H518" si="1100">F511-G511</f>
        <v>0</v>
      </c>
      <c r="I511" s="176"/>
      <c r="J511" s="176">
        <f t="shared" ref="J511:J518" si="1101">F511-I511</f>
        <v>0</v>
      </c>
      <c r="K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76">
        <f t="shared" ref="AE511:AE518" si="1102">AB511+AC511+AD511</f>
        <v>0</v>
      </c>
      <c r="AF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76">
        <f t="shared" ref="AI511:AI518" si="1103">AF511+AG511+AH511</f>
        <v>0</v>
      </c>
      <c r="AJ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76">
        <f t="shared" ref="AM511:AM518" si="1104">AJ511+AK511+AL511</f>
        <v>0</v>
      </c>
      <c r="AN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76">
        <f t="shared" ref="AQ511:AQ518" si="1105">AN511+AO511+AP511</f>
        <v>0</v>
      </c>
      <c r="AR511" s="176">
        <f t="shared" ref="AR511:AR518" si="1106">AE511+AI511+AM511+AQ511</f>
        <v>0</v>
      </c>
    </row>
    <row r="512" spans="2:44" x14ac:dyDescent="0.25">
      <c r="B512" s="439" t="s">
        <v>649</v>
      </c>
      <c r="C512" s="175" t="s">
        <v>1211</v>
      </c>
      <c r="D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76">
        <f t="shared" si="1099"/>
        <v>0</v>
      </c>
      <c r="G512" s="176"/>
      <c r="H512" s="176">
        <f t="shared" si="1100"/>
        <v>0</v>
      </c>
      <c r="I512" s="176"/>
      <c r="J512" s="176">
        <f t="shared" si="1101"/>
        <v>0</v>
      </c>
      <c r="K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76">
        <f t="shared" si="1102"/>
        <v>0</v>
      </c>
      <c r="AF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76">
        <f t="shared" si="1103"/>
        <v>0</v>
      </c>
      <c r="AJ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76">
        <f t="shared" si="1104"/>
        <v>0</v>
      </c>
      <c r="AN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76">
        <f t="shared" si="1105"/>
        <v>0</v>
      </c>
      <c r="AR512" s="176">
        <f t="shared" si="1106"/>
        <v>0</v>
      </c>
    </row>
    <row r="513" spans="2:44" x14ac:dyDescent="0.25">
      <c r="B513" s="439" t="s">
        <v>650</v>
      </c>
      <c r="C513" s="175" t="s">
        <v>1212</v>
      </c>
      <c r="D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76">
        <f t="shared" si="1099"/>
        <v>0</v>
      </c>
      <c r="G513" s="176"/>
      <c r="H513" s="176">
        <f t="shared" si="1100"/>
        <v>0</v>
      </c>
      <c r="I513" s="176"/>
      <c r="J513" s="176">
        <f t="shared" si="1101"/>
        <v>0</v>
      </c>
      <c r="K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76">
        <f t="shared" si="1102"/>
        <v>0</v>
      </c>
      <c r="AF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76">
        <f t="shared" si="1103"/>
        <v>0</v>
      </c>
      <c r="AJ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76">
        <f t="shared" si="1104"/>
        <v>0</v>
      </c>
      <c r="AN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76">
        <f t="shared" si="1105"/>
        <v>0</v>
      </c>
      <c r="AR513" s="176">
        <f t="shared" si="1106"/>
        <v>0</v>
      </c>
    </row>
    <row r="514" spans="2:44" x14ac:dyDescent="0.25">
      <c r="B514" s="439" t="s">
        <v>651</v>
      </c>
      <c r="C514" s="175" t="s">
        <v>1213</v>
      </c>
      <c r="D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76">
        <f t="shared" si="1099"/>
        <v>0</v>
      </c>
      <c r="G514" s="176"/>
      <c r="H514" s="176">
        <f t="shared" si="1100"/>
        <v>0</v>
      </c>
      <c r="I514" s="176"/>
      <c r="J514" s="176">
        <f t="shared" si="1101"/>
        <v>0</v>
      </c>
      <c r="K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76">
        <f t="shared" si="1102"/>
        <v>0</v>
      </c>
      <c r="AF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76">
        <f t="shared" si="1103"/>
        <v>0</v>
      </c>
      <c r="AJ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76">
        <f t="shared" si="1104"/>
        <v>0</v>
      </c>
      <c r="AN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76">
        <f t="shared" si="1105"/>
        <v>0</v>
      </c>
      <c r="AR514" s="176">
        <f t="shared" si="1106"/>
        <v>0</v>
      </c>
    </row>
    <row r="515" spans="2:44" x14ac:dyDescent="0.25">
      <c r="B515" s="439" t="s">
        <v>652</v>
      </c>
      <c r="C515" s="175" t="s">
        <v>1214</v>
      </c>
      <c r="D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76">
        <f t="shared" si="1099"/>
        <v>0</v>
      </c>
      <c r="G515" s="176"/>
      <c r="H515" s="176">
        <f t="shared" si="1100"/>
        <v>0</v>
      </c>
      <c r="I515" s="176"/>
      <c r="J515" s="176">
        <f t="shared" si="1101"/>
        <v>0</v>
      </c>
      <c r="K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76">
        <f t="shared" si="1102"/>
        <v>0</v>
      </c>
      <c r="AF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76">
        <f t="shared" si="1103"/>
        <v>0</v>
      </c>
      <c r="AJ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76">
        <f t="shared" si="1104"/>
        <v>0</v>
      </c>
      <c r="AN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76">
        <f t="shared" si="1105"/>
        <v>0</v>
      </c>
      <c r="AR515" s="176">
        <f t="shared" si="1106"/>
        <v>0</v>
      </c>
    </row>
    <row r="516" spans="2:44" x14ac:dyDescent="0.25">
      <c r="B516" s="439" t="s">
        <v>653</v>
      </c>
      <c r="C516" s="175" t="s">
        <v>1215</v>
      </c>
      <c r="D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76">
        <f t="shared" si="1099"/>
        <v>0</v>
      </c>
      <c r="G516" s="176"/>
      <c r="H516" s="176">
        <f t="shared" si="1100"/>
        <v>0</v>
      </c>
      <c r="I516" s="176"/>
      <c r="J516" s="176">
        <f t="shared" si="1101"/>
        <v>0</v>
      </c>
      <c r="K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76">
        <f t="shared" si="1102"/>
        <v>0</v>
      </c>
      <c r="AF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76">
        <f t="shared" si="1103"/>
        <v>0</v>
      </c>
      <c r="AJ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76">
        <f t="shared" si="1104"/>
        <v>0</v>
      </c>
      <c r="AN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76">
        <f t="shared" si="1105"/>
        <v>0</v>
      </c>
      <c r="AR516" s="176">
        <f t="shared" si="1106"/>
        <v>0</v>
      </c>
    </row>
    <row r="517" spans="2:44" x14ac:dyDescent="0.25">
      <c r="B517" s="439" t="s">
        <v>654</v>
      </c>
      <c r="C517" s="175" t="s">
        <v>1216</v>
      </c>
      <c r="D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76">
        <f t="shared" si="1099"/>
        <v>0</v>
      </c>
      <c r="G517" s="176"/>
      <c r="H517" s="176">
        <f t="shared" si="1100"/>
        <v>0</v>
      </c>
      <c r="I517" s="176"/>
      <c r="J517" s="176">
        <f t="shared" si="1101"/>
        <v>0</v>
      </c>
      <c r="K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76">
        <f t="shared" si="1102"/>
        <v>0</v>
      </c>
      <c r="AF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76">
        <f t="shared" si="1103"/>
        <v>0</v>
      </c>
      <c r="AJ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76">
        <f t="shared" si="1104"/>
        <v>0</v>
      </c>
      <c r="AN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76">
        <f t="shared" si="1105"/>
        <v>0</v>
      </c>
      <c r="AR517" s="176">
        <f t="shared" si="1106"/>
        <v>0</v>
      </c>
    </row>
    <row r="518" spans="2:44" x14ac:dyDescent="0.25">
      <c r="B518" s="439" t="s">
        <v>655</v>
      </c>
      <c r="C518" s="175" t="s">
        <v>1217</v>
      </c>
      <c r="D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76">
        <f t="shared" si="1099"/>
        <v>0</v>
      </c>
      <c r="G518" s="176"/>
      <c r="H518" s="176">
        <f t="shared" si="1100"/>
        <v>0</v>
      </c>
      <c r="I518" s="176"/>
      <c r="J518" s="176">
        <f t="shared" si="1101"/>
        <v>0</v>
      </c>
      <c r="K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76">
        <f t="shared" si="1102"/>
        <v>0</v>
      </c>
      <c r="AF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76">
        <f t="shared" si="1103"/>
        <v>0</v>
      </c>
      <c r="AJ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76">
        <f t="shared" si="1104"/>
        <v>0</v>
      </c>
      <c r="AN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76">
        <f t="shared" si="1105"/>
        <v>0</v>
      </c>
      <c r="AR518" s="176">
        <f t="shared" si="1106"/>
        <v>0</v>
      </c>
    </row>
    <row r="519" spans="2:44" x14ac:dyDescent="0.25">
      <c r="B519" s="439" t="s">
        <v>656</v>
      </c>
      <c r="C519" s="175" t="s">
        <v>1218</v>
      </c>
      <c r="D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76">
        <f t="shared" si="1050"/>
        <v>0</v>
      </c>
      <c r="G519" s="176"/>
      <c r="H519" s="176">
        <f t="shared" si="1052"/>
        <v>0</v>
      </c>
      <c r="I519" s="176"/>
      <c r="J519" s="176">
        <f t="shared" si="1053"/>
        <v>0</v>
      </c>
      <c r="K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76">
        <f t="shared" si="1059"/>
        <v>0</v>
      </c>
      <c r="AF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76">
        <f t="shared" si="1060"/>
        <v>0</v>
      </c>
      <c r="AJ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76">
        <f t="shared" si="1061"/>
        <v>0</v>
      </c>
      <c r="AN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76">
        <f t="shared" si="1062"/>
        <v>0</v>
      </c>
      <c r="AR519" s="176">
        <f t="shared" si="1063"/>
        <v>0</v>
      </c>
    </row>
    <row r="520" spans="2:44" x14ac:dyDescent="0.25">
      <c r="B520" s="439" t="s">
        <v>657</v>
      </c>
      <c r="C520" s="175" t="s">
        <v>1219</v>
      </c>
      <c r="D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76">
        <f t="shared" si="1050"/>
        <v>0</v>
      </c>
      <c r="G520" s="176"/>
      <c r="H520" s="176">
        <f t="shared" si="1052"/>
        <v>0</v>
      </c>
      <c r="I520" s="176"/>
      <c r="J520" s="176">
        <f t="shared" si="1053"/>
        <v>0</v>
      </c>
      <c r="K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76">
        <f t="shared" si="1059"/>
        <v>0</v>
      </c>
      <c r="AF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76">
        <f t="shared" si="1060"/>
        <v>0</v>
      </c>
      <c r="AJ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76">
        <f t="shared" si="1061"/>
        <v>0</v>
      </c>
      <c r="AN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76">
        <f t="shared" si="1062"/>
        <v>0</v>
      </c>
      <c r="AR520" s="176">
        <f t="shared" si="1063"/>
        <v>0</v>
      </c>
    </row>
    <row r="521" spans="2:44" x14ac:dyDescent="0.25">
      <c r="B521" s="439" t="s">
        <v>658</v>
      </c>
      <c r="C521" s="175" t="s">
        <v>1220</v>
      </c>
      <c r="D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76">
        <f t="shared" ref="F521:F522" si="1107">D521+E521</f>
        <v>0</v>
      </c>
      <c r="G521" s="176"/>
      <c r="H521" s="176">
        <f t="shared" ref="H521:H522" si="1108">F521-G521</f>
        <v>0</v>
      </c>
      <c r="I521" s="176"/>
      <c r="J521" s="176">
        <f t="shared" ref="J521:J522" si="1109">F521-I521</f>
        <v>0</v>
      </c>
      <c r="K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76">
        <f t="shared" ref="AE521:AE522" si="1110">AB521+AC521+AD521</f>
        <v>0</v>
      </c>
      <c r="AF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76">
        <f t="shared" ref="AI521:AI522" si="1111">AF521+AG521+AH521</f>
        <v>0</v>
      </c>
      <c r="AJ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76">
        <f t="shared" ref="AM521:AM522" si="1112">AJ521+AK521+AL521</f>
        <v>0</v>
      </c>
      <c r="AN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76">
        <f t="shared" ref="AQ521:AQ522" si="1113">AN521+AO521+AP521</f>
        <v>0</v>
      </c>
      <c r="AR521" s="176">
        <f t="shared" ref="AR521:AR522" si="1114">AE521+AI521+AM521+AQ521</f>
        <v>0</v>
      </c>
    </row>
    <row r="522" spans="2:44" x14ac:dyDescent="0.25">
      <c r="B522" s="439" t="s">
        <v>659</v>
      </c>
      <c r="C522" s="175" t="s">
        <v>1221</v>
      </c>
      <c r="D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76">
        <f t="shared" si="1107"/>
        <v>0</v>
      </c>
      <c r="G522" s="176"/>
      <c r="H522" s="176">
        <f t="shared" si="1108"/>
        <v>0</v>
      </c>
      <c r="I522" s="176"/>
      <c r="J522" s="176">
        <f t="shared" si="1109"/>
        <v>0</v>
      </c>
      <c r="K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76">
        <f t="shared" si="1110"/>
        <v>0</v>
      </c>
      <c r="AF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76">
        <f t="shared" si="1111"/>
        <v>0</v>
      </c>
      <c r="AJ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76">
        <f t="shared" si="1112"/>
        <v>0</v>
      </c>
      <c r="AN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76">
        <f t="shared" si="1113"/>
        <v>0</v>
      </c>
      <c r="AR522" s="176">
        <f t="shared" si="1114"/>
        <v>0</v>
      </c>
    </row>
    <row r="523" spans="2:44" x14ac:dyDescent="0.25">
      <c r="B523" s="439" t="s">
        <v>660</v>
      </c>
      <c r="C523" s="175" t="s">
        <v>1222</v>
      </c>
      <c r="D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76">
        <f t="shared" ref="F523:F524" si="1115">D523+E523</f>
        <v>0</v>
      </c>
      <c r="G523" s="176"/>
      <c r="H523" s="176">
        <f t="shared" ref="H523:H524" si="1116">F523-G523</f>
        <v>0</v>
      </c>
      <c r="I523" s="176"/>
      <c r="J523" s="176">
        <f t="shared" ref="J523:J524" si="1117">F523-I523</f>
        <v>0</v>
      </c>
      <c r="K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76">
        <f t="shared" ref="AE523:AE524" si="1118">AB523+AC523+AD523</f>
        <v>0</v>
      </c>
      <c r="AF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76">
        <f t="shared" ref="AI523:AI524" si="1119">AF523+AG523+AH523</f>
        <v>0</v>
      </c>
      <c r="AJ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76">
        <f t="shared" ref="AM523:AM524" si="1120">AJ523+AK523+AL523</f>
        <v>0</v>
      </c>
      <c r="AN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76">
        <f t="shared" ref="AQ523:AQ524" si="1121">AN523+AO523+AP523</f>
        <v>0</v>
      </c>
      <c r="AR523" s="176">
        <f t="shared" ref="AR523:AR524" si="1122">AE523+AI523+AM523+AQ523</f>
        <v>0</v>
      </c>
    </row>
    <row r="524" spans="2:44" x14ac:dyDescent="0.25">
      <c r="B524" s="439" t="s">
        <v>661</v>
      </c>
      <c r="C524" s="175" t="s">
        <v>1223</v>
      </c>
      <c r="D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76">
        <f t="shared" si="1115"/>
        <v>0</v>
      </c>
      <c r="G524" s="176"/>
      <c r="H524" s="176">
        <f t="shared" si="1116"/>
        <v>0</v>
      </c>
      <c r="I524" s="176"/>
      <c r="J524" s="176">
        <f t="shared" si="1117"/>
        <v>0</v>
      </c>
      <c r="K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76">
        <f t="shared" si="1118"/>
        <v>0</v>
      </c>
      <c r="AF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76">
        <f t="shared" si="1119"/>
        <v>0</v>
      </c>
      <c r="AJ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76">
        <f t="shared" si="1120"/>
        <v>0</v>
      </c>
      <c r="AN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76">
        <f t="shared" si="1121"/>
        <v>0</v>
      </c>
      <c r="AR524" s="176">
        <f t="shared" si="1122"/>
        <v>0</v>
      </c>
    </row>
    <row r="525" spans="2:44" x14ac:dyDescent="0.25">
      <c r="B525" s="439" t="s">
        <v>662</v>
      </c>
      <c r="C525" s="175" t="s">
        <v>1224</v>
      </c>
      <c r="D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76">
        <f t="shared" si="1050"/>
        <v>0</v>
      </c>
      <c r="G525" s="176"/>
      <c r="H525" s="176">
        <f t="shared" si="1052"/>
        <v>0</v>
      </c>
      <c r="I525" s="176"/>
      <c r="J525" s="176">
        <f t="shared" si="1053"/>
        <v>0</v>
      </c>
      <c r="K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76">
        <f t="shared" si="1059"/>
        <v>0</v>
      </c>
      <c r="AF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76">
        <f t="shared" si="1060"/>
        <v>0</v>
      </c>
      <c r="AJ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76">
        <f t="shared" si="1061"/>
        <v>0</v>
      </c>
      <c r="AN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76">
        <f t="shared" si="1062"/>
        <v>0</v>
      </c>
      <c r="AR525" s="176">
        <f t="shared" si="1063"/>
        <v>0</v>
      </c>
    </row>
    <row r="526" spans="2:44" x14ac:dyDescent="0.25">
      <c r="B526" s="438" t="s">
        <v>663</v>
      </c>
      <c r="C526" s="173" t="s">
        <v>1225</v>
      </c>
      <c r="D526" s="174">
        <f>D527+D541</f>
        <v>0</v>
      </c>
      <c r="E526" s="174">
        <f>E527+E541</f>
        <v>0</v>
      </c>
      <c r="F526" s="174">
        <f t="shared" si="1050"/>
        <v>0</v>
      </c>
      <c r="G526" s="174">
        <f t="shared" ref="G526:I526" si="1123">G527+G541</f>
        <v>0</v>
      </c>
      <c r="H526" s="174">
        <f t="shared" si="1052"/>
        <v>0</v>
      </c>
      <c r="I526" s="174">
        <f t="shared" si="1123"/>
        <v>0</v>
      </c>
      <c r="J526" s="174">
        <f t="shared" si="1053"/>
        <v>0</v>
      </c>
      <c r="K526" s="174">
        <f t="shared" ref="K526:AP526" si="1124">K527+K541</f>
        <v>0</v>
      </c>
      <c r="L526" s="174">
        <f t="shared" si="1124"/>
        <v>0</v>
      </c>
      <c r="M526" s="174">
        <f t="shared" si="1124"/>
        <v>0</v>
      </c>
      <c r="N526" s="174">
        <f t="shared" si="1124"/>
        <v>0</v>
      </c>
      <c r="O526" s="174">
        <f t="shared" si="1124"/>
        <v>0</v>
      </c>
      <c r="P526" s="174">
        <f t="shared" ref="P526:Q526" si="1125">P527+P541</f>
        <v>0</v>
      </c>
      <c r="Q526" s="174">
        <f t="shared" si="1125"/>
        <v>0</v>
      </c>
      <c r="R526" s="174">
        <f t="shared" si="1124"/>
        <v>0</v>
      </c>
      <c r="S526" s="174">
        <f t="shared" si="1124"/>
        <v>0</v>
      </c>
      <c r="T526" s="174">
        <f t="shared" ref="T526" si="1126">T527+T541</f>
        <v>0</v>
      </c>
      <c r="U526" s="174">
        <f t="shared" si="1124"/>
        <v>0</v>
      </c>
      <c r="V526" s="174">
        <f t="shared" si="1124"/>
        <v>0</v>
      </c>
      <c r="W526" s="174">
        <f t="shared" ref="W526" si="1127">W527+W541</f>
        <v>0</v>
      </c>
      <c r="X526" s="174">
        <f t="shared" si="1124"/>
        <v>0</v>
      </c>
      <c r="Y526" s="174">
        <f t="shared" ref="Y526:Z526" si="1128">Y527+Y541</f>
        <v>0</v>
      </c>
      <c r="Z526" s="174">
        <f t="shared" si="1128"/>
        <v>0</v>
      </c>
      <c r="AA526" s="174">
        <f t="shared" si="1124"/>
        <v>0</v>
      </c>
      <c r="AB526" s="174">
        <f t="shared" si="1124"/>
        <v>0</v>
      </c>
      <c r="AC526" s="174">
        <f t="shared" si="1124"/>
        <v>0</v>
      </c>
      <c r="AD526" s="174">
        <f t="shared" si="1124"/>
        <v>0</v>
      </c>
      <c r="AE526" s="174">
        <f t="shared" si="1059"/>
        <v>0</v>
      </c>
      <c r="AF526" s="174">
        <f t="shared" si="1124"/>
        <v>0</v>
      </c>
      <c r="AG526" s="174">
        <f t="shared" si="1124"/>
        <v>0</v>
      </c>
      <c r="AH526" s="174">
        <f t="shared" si="1124"/>
        <v>0</v>
      </c>
      <c r="AI526" s="174">
        <f t="shared" si="1060"/>
        <v>0</v>
      </c>
      <c r="AJ526" s="174">
        <f t="shared" si="1124"/>
        <v>0</v>
      </c>
      <c r="AK526" s="174">
        <f t="shared" si="1124"/>
        <v>0</v>
      </c>
      <c r="AL526" s="174">
        <f t="shared" si="1124"/>
        <v>0</v>
      </c>
      <c r="AM526" s="174">
        <f t="shared" si="1061"/>
        <v>0</v>
      </c>
      <c r="AN526" s="174">
        <f t="shared" si="1124"/>
        <v>0</v>
      </c>
      <c r="AO526" s="174">
        <f t="shared" si="1124"/>
        <v>0</v>
      </c>
      <c r="AP526" s="174">
        <f t="shared" si="1124"/>
        <v>0</v>
      </c>
      <c r="AQ526" s="174">
        <f t="shared" si="1062"/>
        <v>0</v>
      </c>
      <c r="AR526" s="174">
        <f t="shared" si="1063"/>
        <v>0</v>
      </c>
    </row>
    <row r="527" spans="2:44" x14ac:dyDescent="0.25">
      <c r="B527" s="442" t="s">
        <v>664</v>
      </c>
      <c r="C527" s="181" t="s">
        <v>1226</v>
      </c>
      <c r="D527" s="182">
        <f>SUM(D528:D540)</f>
        <v>0</v>
      </c>
      <c r="E527" s="182">
        <f>SUM(E528:E540)</f>
        <v>0</v>
      </c>
      <c r="F527" s="182">
        <f t="shared" si="1050"/>
        <v>0</v>
      </c>
      <c r="G527" s="182">
        <f t="shared" ref="G527:I527" si="1129">SUM(G528:G540)</f>
        <v>0</v>
      </c>
      <c r="H527" s="182">
        <f t="shared" si="1052"/>
        <v>0</v>
      </c>
      <c r="I527" s="182">
        <f t="shared" si="1129"/>
        <v>0</v>
      </c>
      <c r="J527" s="182">
        <f t="shared" si="1053"/>
        <v>0</v>
      </c>
      <c r="K527" s="182">
        <f t="shared" ref="K527:AP527" si="1130">SUM(K528:K540)</f>
        <v>0</v>
      </c>
      <c r="L527" s="182">
        <f t="shared" si="1130"/>
        <v>0</v>
      </c>
      <c r="M527" s="182">
        <f t="shared" si="1130"/>
        <v>0</v>
      </c>
      <c r="N527" s="182">
        <f t="shared" si="1130"/>
        <v>0</v>
      </c>
      <c r="O527" s="182">
        <f t="shared" si="1130"/>
        <v>0</v>
      </c>
      <c r="P527" s="182">
        <f t="shared" ref="P527:Q527" si="1131">SUM(P528:P540)</f>
        <v>0</v>
      </c>
      <c r="Q527" s="182">
        <f t="shared" si="1131"/>
        <v>0</v>
      </c>
      <c r="R527" s="182">
        <f t="shared" si="1130"/>
        <v>0</v>
      </c>
      <c r="S527" s="182">
        <f t="shared" si="1130"/>
        <v>0</v>
      </c>
      <c r="T527" s="182">
        <f t="shared" ref="T527" si="1132">SUM(T528:T540)</f>
        <v>0</v>
      </c>
      <c r="U527" s="182">
        <f t="shared" si="1130"/>
        <v>0</v>
      </c>
      <c r="V527" s="182">
        <f t="shared" si="1130"/>
        <v>0</v>
      </c>
      <c r="W527" s="182">
        <f t="shared" ref="W527" si="1133">SUM(W528:W540)</f>
        <v>0</v>
      </c>
      <c r="X527" s="182">
        <f t="shared" si="1130"/>
        <v>0</v>
      </c>
      <c r="Y527" s="182">
        <f t="shared" ref="Y527:Z527" si="1134">SUM(Y528:Y540)</f>
        <v>0</v>
      </c>
      <c r="Z527" s="182">
        <f t="shared" si="1134"/>
        <v>0</v>
      </c>
      <c r="AA527" s="182">
        <f t="shared" si="1130"/>
        <v>0</v>
      </c>
      <c r="AB527" s="182">
        <f t="shared" si="1130"/>
        <v>0</v>
      </c>
      <c r="AC527" s="182">
        <f t="shared" si="1130"/>
        <v>0</v>
      </c>
      <c r="AD527" s="182">
        <f t="shared" si="1130"/>
        <v>0</v>
      </c>
      <c r="AE527" s="182">
        <f t="shared" si="1059"/>
        <v>0</v>
      </c>
      <c r="AF527" s="182">
        <f t="shared" si="1130"/>
        <v>0</v>
      </c>
      <c r="AG527" s="182">
        <f t="shared" si="1130"/>
        <v>0</v>
      </c>
      <c r="AH527" s="182">
        <f t="shared" si="1130"/>
        <v>0</v>
      </c>
      <c r="AI527" s="182">
        <f t="shared" si="1060"/>
        <v>0</v>
      </c>
      <c r="AJ527" s="182">
        <f t="shared" si="1130"/>
        <v>0</v>
      </c>
      <c r="AK527" s="182">
        <f t="shared" si="1130"/>
        <v>0</v>
      </c>
      <c r="AL527" s="182">
        <f t="shared" si="1130"/>
        <v>0</v>
      </c>
      <c r="AM527" s="182">
        <f t="shared" si="1061"/>
        <v>0</v>
      </c>
      <c r="AN527" s="182">
        <f t="shared" si="1130"/>
        <v>0</v>
      </c>
      <c r="AO527" s="182">
        <f t="shared" si="1130"/>
        <v>0</v>
      </c>
      <c r="AP527" s="182">
        <f t="shared" si="1130"/>
        <v>0</v>
      </c>
      <c r="AQ527" s="182">
        <f t="shared" si="1062"/>
        <v>0</v>
      </c>
      <c r="AR527" s="182">
        <f t="shared" si="1063"/>
        <v>0</v>
      </c>
    </row>
    <row r="528" spans="2:44" x14ac:dyDescent="0.25">
      <c r="B528" s="439" t="s">
        <v>665</v>
      </c>
      <c r="C528" s="175" t="s">
        <v>1227</v>
      </c>
      <c r="D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76">
        <f t="shared" ref="F528:F540" si="1135">D528+E528</f>
        <v>0</v>
      </c>
      <c r="G528" s="176"/>
      <c r="H528" s="176">
        <f t="shared" ref="H528:H540" si="1136">F528-G528</f>
        <v>0</v>
      </c>
      <c r="I528" s="176"/>
      <c r="J528" s="176">
        <f t="shared" ref="J528:J540" si="1137">F528-I528</f>
        <v>0</v>
      </c>
      <c r="K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76">
        <f t="shared" ref="AE528:AE540" si="1138">AB528+AC528+AD528</f>
        <v>0</v>
      </c>
      <c r="AF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76">
        <f t="shared" ref="AI528:AI540" si="1139">AF528+AG528+AH528</f>
        <v>0</v>
      </c>
      <c r="AJ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76">
        <f t="shared" ref="AM528:AM540" si="1140">AJ528+AK528+AL528</f>
        <v>0</v>
      </c>
      <c r="AN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76">
        <f t="shared" ref="AQ528:AQ540" si="1141">AN528+AO528+AP528</f>
        <v>0</v>
      </c>
      <c r="AR528" s="176">
        <f t="shared" ref="AR528:AR540" si="1142">AE528+AI528+AM528+AQ528</f>
        <v>0</v>
      </c>
    </row>
    <row r="529" spans="2:44" x14ac:dyDescent="0.25">
      <c r="B529" s="439" t="s">
        <v>666</v>
      </c>
      <c r="C529" s="175" t="s">
        <v>1228</v>
      </c>
      <c r="D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76">
        <f t="shared" ref="F529:F533" si="1143">D529+E529</f>
        <v>0</v>
      </c>
      <c r="G529" s="176"/>
      <c r="H529" s="176">
        <f t="shared" ref="H529:H533" si="1144">F529-G529</f>
        <v>0</v>
      </c>
      <c r="I529" s="176"/>
      <c r="J529" s="176">
        <f t="shared" ref="J529:J533" si="1145">F529-I529</f>
        <v>0</v>
      </c>
      <c r="K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76">
        <f t="shared" ref="AE529:AE533" si="1146">AB529+AC529+AD529</f>
        <v>0</v>
      </c>
      <c r="AF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76">
        <f t="shared" ref="AI529:AI533" si="1147">AF529+AG529+AH529</f>
        <v>0</v>
      </c>
      <c r="AJ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76">
        <f t="shared" ref="AM529:AM533" si="1148">AJ529+AK529+AL529</f>
        <v>0</v>
      </c>
      <c r="AN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76">
        <f t="shared" ref="AQ529:AQ533" si="1149">AN529+AO529+AP529</f>
        <v>0</v>
      </c>
      <c r="AR529" s="176">
        <f t="shared" ref="AR529:AR533" si="1150">AE529+AI529+AM529+AQ529</f>
        <v>0</v>
      </c>
    </row>
    <row r="530" spans="2:44" x14ac:dyDescent="0.25">
      <c r="B530" s="439" t="s">
        <v>667</v>
      </c>
      <c r="C530" s="175" t="s">
        <v>1229</v>
      </c>
      <c r="D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76">
        <f t="shared" si="1143"/>
        <v>0</v>
      </c>
      <c r="G530" s="176"/>
      <c r="H530" s="176">
        <f t="shared" si="1144"/>
        <v>0</v>
      </c>
      <c r="I530" s="176"/>
      <c r="J530" s="176">
        <f t="shared" si="1145"/>
        <v>0</v>
      </c>
      <c r="K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76">
        <f t="shared" si="1146"/>
        <v>0</v>
      </c>
      <c r="AF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76">
        <f t="shared" si="1147"/>
        <v>0</v>
      </c>
      <c r="AJ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76">
        <f t="shared" si="1148"/>
        <v>0</v>
      </c>
      <c r="AN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76">
        <f t="shared" si="1149"/>
        <v>0</v>
      </c>
      <c r="AR530" s="176">
        <f t="shared" si="1150"/>
        <v>0</v>
      </c>
    </row>
    <row r="531" spans="2:44" x14ac:dyDescent="0.25">
      <c r="B531" s="439" t="s">
        <v>668</v>
      </c>
      <c r="C531" s="175" t="s">
        <v>1230</v>
      </c>
      <c r="D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76">
        <f t="shared" si="1143"/>
        <v>0</v>
      </c>
      <c r="G531" s="176"/>
      <c r="H531" s="176">
        <f t="shared" si="1144"/>
        <v>0</v>
      </c>
      <c r="I531" s="176"/>
      <c r="J531" s="176">
        <f t="shared" si="1145"/>
        <v>0</v>
      </c>
      <c r="K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76">
        <f t="shared" si="1146"/>
        <v>0</v>
      </c>
      <c r="AF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76">
        <f t="shared" si="1147"/>
        <v>0</v>
      </c>
      <c r="AJ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76">
        <f t="shared" si="1148"/>
        <v>0</v>
      </c>
      <c r="AN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76">
        <f t="shared" si="1149"/>
        <v>0</v>
      </c>
      <c r="AR531" s="176">
        <f t="shared" si="1150"/>
        <v>0</v>
      </c>
    </row>
    <row r="532" spans="2:44" x14ac:dyDescent="0.25">
      <c r="B532" s="439" t="s">
        <v>669</v>
      </c>
      <c r="C532" s="175" t="s">
        <v>1231</v>
      </c>
      <c r="D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76">
        <f t="shared" si="1143"/>
        <v>0</v>
      </c>
      <c r="G532" s="176"/>
      <c r="H532" s="176">
        <f t="shared" si="1144"/>
        <v>0</v>
      </c>
      <c r="I532" s="176"/>
      <c r="J532" s="176">
        <f t="shared" si="1145"/>
        <v>0</v>
      </c>
      <c r="K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76">
        <f t="shared" si="1146"/>
        <v>0</v>
      </c>
      <c r="AF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76">
        <f t="shared" si="1147"/>
        <v>0</v>
      </c>
      <c r="AJ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76">
        <f t="shared" si="1148"/>
        <v>0</v>
      </c>
      <c r="AN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76">
        <f t="shared" si="1149"/>
        <v>0</v>
      </c>
      <c r="AR532" s="176">
        <f t="shared" si="1150"/>
        <v>0</v>
      </c>
    </row>
    <row r="533" spans="2:44" x14ac:dyDescent="0.25">
      <c r="B533" s="439" t="s">
        <v>670</v>
      </c>
      <c r="C533" s="175" t="s">
        <v>1232</v>
      </c>
      <c r="D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76">
        <f t="shared" si="1143"/>
        <v>0</v>
      </c>
      <c r="G533" s="176"/>
      <c r="H533" s="176">
        <f t="shared" si="1144"/>
        <v>0</v>
      </c>
      <c r="I533" s="176"/>
      <c r="J533" s="176">
        <f t="shared" si="1145"/>
        <v>0</v>
      </c>
      <c r="K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76">
        <f t="shared" si="1146"/>
        <v>0</v>
      </c>
      <c r="AF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76">
        <f t="shared" si="1147"/>
        <v>0</v>
      </c>
      <c r="AJ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76">
        <f t="shared" si="1148"/>
        <v>0</v>
      </c>
      <c r="AN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76">
        <f t="shared" si="1149"/>
        <v>0</v>
      </c>
      <c r="AR533" s="176">
        <f t="shared" si="1150"/>
        <v>0</v>
      </c>
    </row>
    <row r="534" spans="2:44" x14ac:dyDescent="0.25">
      <c r="B534" s="439" t="s">
        <v>671</v>
      </c>
      <c r="C534" s="175" t="s">
        <v>1233</v>
      </c>
      <c r="D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76">
        <f t="shared" si="1135"/>
        <v>0</v>
      </c>
      <c r="G534" s="176"/>
      <c r="H534" s="176">
        <f t="shared" si="1136"/>
        <v>0</v>
      </c>
      <c r="I534" s="176"/>
      <c r="J534" s="176">
        <f t="shared" si="1137"/>
        <v>0</v>
      </c>
      <c r="K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76">
        <f t="shared" si="1138"/>
        <v>0</v>
      </c>
      <c r="AF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76">
        <f t="shared" si="1139"/>
        <v>0</v>
      </c>
      <c r="AJ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76">
        <f t="shared" si="1140"/>
        <v>0</v>
      </c>
      <c r="AN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76">
        <f t="shared" si="1141"/>
        <v>0</v>
      </c>
      <c r="AR534" s="176">
        <f t="shared" si="1142"/>
        <v>0</v>
      </c>
    </row>
    <row r="535" spans="2:44" x14ac:dyDescent="0.25">
      <c r="B535" s="439" t="s">
        <v>672</v>
      </c>
      <c r="C535" s="175" t="s">
        <v>1234</v>
      </c>
      <c r="D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76">
        <f t="shared" si="1135"/>
        <v>0</v>
      </c>
      <c r="G535" s="176"/>
      <c r="H535" s="176">
        <f t="shared" si="1136"/>
        <v>0</v>
      </c>
      <c r="I535" s="176"/>
      <c r="J535" s="176">
        <f t="shared" si="1137"/>
        <v>0</v>
      </c>
      <c r="K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76">
        <f t="shared" si="1138"/>
        <v>0</v>
      </c>
      <c r="AF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76">
        <f t="shared" si="1139"/>
        <v>0</v>
      </c>
      <c r="AJ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76">
        <f t="shared" si="1140"/>
        <v>0</v>
      </c>
      <c r="AN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76">
        <f t="shared" si="1141"/>
        <v>0</v>
      </c>
      <c r="AR535" s="176">
        <f t="shared" si="1142"/>
        <v>0</v>
      </c>
    </row>
    <row r="536" spans="2:44" x14ac:dyDescent="0.25">
      <c r="B536" s="439" t="s">
        <v>673</v>
      </c>
      <c r="C536" s="175" t="s">
        <v>1235</v>
      </c>
      <c r="D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76">
        <f t="shared" si="1135"/>
        <v>0</v>
      </c>
      <c r="G536" s="176"/>
      <c r="H536" s="176">
        <f t="shared" si="1136"/>
        <v>0</v>
      </c>
      <c r="I536" s="176"/>
      <c r="J536" s="176">
        <f t="shared" si="1137"/>
        <v>0</v>
      </c>
      <c r="K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76">
        <f t="shared" si="1138"/>
        <v>0</v>
      </c>
      <c r="AF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76">
        <f t="shared" si="1139"/>
        <v>0</v>
      </c>
      <c r="AJ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76">
        <f t="shared" si="1140"/>
        <v>0</v>
      </c>
      <c r="AN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76">
        <f t="shared" si="1141"/>
        <v>0</v>
      </c>
      <c r="AR536" s="176">
        <f t="shared" si="1142"/>
        <v>0</v>
      </c>
    </row>
    <row r="537" spans="2:44" x14ac:dyDescent="0.25">
      <c r="B537" s="439" t="s">
        <v>674</v>
      </c>
      <c r="C537" s="175" t="s">
        <v>1236</v>
      </c>
      <c r="D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76">
        <f t="shared" ref="F537" si="1151">D537+E537</f>
        <v>0</v>
      </c>
      <c r="G537" s="176"/>
      <c r="H537" s="176">
        <f t="shared" ref="H537" si="1152">F537-G537</f>
        <v>0</v>
      </c>
      <c r="I537" s="176"/>
      <c r="J537" s="176">
        <f t="shared" ref="J537" si="1153">F537-I537</f>
        <v>0</v>
      </c>
      <c r="K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76">
        <f t="shared" ref="AE537" si="1154">AB537+AC537+AD537</f>
        <v>0</v>
      </c>
      <c r="AF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76">
        <f t="shared" ref="AI537" si="1155">AF537+AG537+AH537</f>
        <v>0</v>
      </c>
      <c r="AJ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76">
        <f t="shared" ref="AM537" si="1156">AJ537+AK537+AL537</f>
        <v>0</v>
      </c>
      <c r="AN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76">
        <f t="shared" ref="AQ537" si="1157">AN537+AO537+AP537</f>
        <v>0</v>
      </c>
      <c r="AR537" s="176">
        <f t="shared" ref="AR537" si="1158">AE537+AI537+AM537+AQ537</f>
        <v>0</v>
      </c>
    </row>
    <row r="538" spans="2:44" x14ac:dyDescent="0.25">
      <c r="B538" s="439" t="s">
        <v>675</v>
      </c>
      <c r="C538" s="175" t="s">
        <v>1237</v>
      </c>
      <c r="D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76">
        <f t="shared" ref="F538" si="1159">D538+E538</f>
        <v>0</v>
      </c>
      <c r="G538" s="176"/>
      <c r="H538" s="176">
        <f t="shared" ref="H538" si="1160">F538-G538</f>
        <v>0</v>
      </c>
      <c r="I538" s="176"/>
      <c r="J538" s="176">
        <f t="shared" ref="J538" si="1161">F538-I538</f>
        <v>0</v>
      </c>
      <c r="K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76">
        <f t="shared" ref="AE538" si="1162">AB538+AC538+AD538</f>
        <v>0</v>
      </c>
      <c r="AF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76">
        <f t="shared" ref="AI538" si="1163">AF538+AG538+AH538</f>
        <v>0</v>
      </c>
      <c r="AJ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76">
        <f t="shared" ref="AM538" si="1164">AJ538+AK538+AL538</f>
        <v>0</v>
      </c>
      <c r="AN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76">
        <f t="shared" ref="AQ538" si="1165">AN538+AO538+AP538</f>
        <v>0</v>
      </c>
      <c r="AR538" s="176">
        <f t="shared" ref="AR538" si="1166">AE538+AI538+AM538+AQ538</f>
        <v>0</v>
      </c>
    </row>
    <row r="539" spans="2:44" x14ac:dyDescent="0.25">
      <c r="B539" s="439" t="s">
        <v>676</v>
      </c>
      <c r="C539" s="175" t="s">
        <v>1238</v>
      </c>
      <c r="D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76">
        <f t="shared" ref="F539" si="1167">D539+E539</f>
        <v>0</v>
      </c>
      <c r="G539" s="176"/>
      <c r="H539" s="176">
        <f t="shared" ref="H539" si="1168">F539-G539</f>
        <v>0</v>
      </c>
      <c r="I539" s="176"/>
      <c r="J539" s="176">
        <f t="shared" ref="J539" si="1169">F539-I539</f>
        <v>0</v>
      </c>
      <c r="K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76">
        <f t="shared" ref="AE539" si="1170">AB539+AC539+AD539</f>
        <v>0</v>
      </c>
      <c r="AF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76">
        <f t="shared" ref="AI539" si="1171">AF539+AG539+AH539</f>
        <v>0</v>
      </c>
      <c r="AJ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76">
        <f t="shared" ref="AM539" si="1172">AJ539+AK539+AL539</f>
        <v>0</v>
      </c>
      <c r="AN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76">
        <f t="shared" ref="AQ539" si="1173">AN539+AO539+AP539</f>
        <v>0</v>
      </c>
      <c r="AR539" s="176">
        <f t="shared" ref="AR539" si="1174">AE539+AI539+AM539+AQ539</f>
        <v>0</v>
      </c>
    </row>
    <row r="540" spans="2:44" x14ac:dyDescent="0.25">
      <c r="B540" s="439" t="s">
        <v>677</v>
      </c>
      <c r="C540" s="175" t="s">
        <v>1239</v>
      </c>
      <c r="D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76">
        <f t="shared" si="1135"/>
        <v>0</v>
      </c>
      <c r="G540" s="176"/>
      <c r="H540" s="176">
        <f t="shared" si="1136"/>
        <v>0</v>
      </c>
      <c r="I540" s="176"/>
      <c r="J540" s="176">
        <f t="shared" si="1137"/>
        <v>0</v>
      </c>
      <c r="K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76">
        <f t="shared" si="1138"/>
        <v>0</v>
      </c>
      <c r="AF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76">
        <f t="shared" si="1139"/>
        <v>0</v>
      </c>
      <c r="AJ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76">
        <f t="shared" si="1140"/>
        <v>0</v>
      </c>
      <c r="AN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76">
        <f t="shared" si="1141"/>
        <v>0</v>
      </c>
      <c r="AR540" s="176">
        <f t="shared" si="1142"/>
        <v>0</v>
      </c>
    </row>
    <row r="541" spans="2:44" x14ac:dyDescent="0.25">
      <c r="B541" s="442" t="s">
        <v>678</v>
      </c>
      <c r="C541" s="181" t="s">
        <v>1240</v>
      </c>
      <c r="D541" s="182">
        <f>SUM(D542:D559)</f>
        <v>0</v>
      </c>
      <c r="E541" s="182">
        <f>SUM(E542:E559)</f>
        <v>0</v>
      </c>
      <c r="F541" s="182">
        <f t="shared" si="1050"/>
        <v>0</v>
      </c>
      <c r="G541" s="182">
        <f>SUM(G542:G559)</f>
        <v>0</v>
      </c>
      <c r="H541" s="182">
        <f>SUM(H542:H559)</f>
        <v>0</v>
      </c>
      <c r="I541" s="182">
        <f>SUM(I542:I559)</f>
        <v>0</v>
      </c>
      <c r="J541" s="182">
        <f>SUM(J542:J559)</f>
        <v>0</v>
      </c>
      <c r="K541" s="182">
        <f t="shared" ref="K541:AD541" si="1175">SUM(K542:K559)</f>
        <v>0</v>
      </c>
      <c r="L541" s="182">
        <f t="shared" si="1175"/>
        <v>0</v>
      </c>
      <c r="M541" s="182">
        <f t="shared" si="1175"/>
        <v>0</v>
      </c>
      <c r="N541" s="182">
        <f t="shared" si="1175"/>
        <v>0</v>
      </c>
      <c r="O541" s="182">
        <f t="shared" si="1175"/>
        <v>0</v>
      </c>
      <c r="P541" s="182">
        <f t="shared" si="1175"/>
        <v>0</v>
      </c>
      <c r="Q541" s="182">
        <f t="shared" si="1175"/>
        <v>0</v>
      </c>
      <c r="R541" s="182">
        <f t="shared" si="1175"/>
        <v>0</v>
      </c>
      <c r="S541" s="182">
        <f t="shared" si="1175"/>
        <v>0</v>
      </c>
      <c r="T541" s="182">
        <f t="shared" si="1175"/>
        <v>0</v>
      </c>
      <c r="U541" s="182">
        <f t="shared" si="1175"/>
        <v>0</v>
      </c>
      <c r="V541" s="182">
        <f t="shared" si="1175"/>
        <v>0</v>
      </c>
      <c r="W541" s="182">
        <f t="shared" si="1175"/>
        <v>0</v>
      </c>
      <c r="X541" s="182">
        <f t="shared" si="1175"/>
        <v>0</v>
      </c>
      <c r="Y541" s="182">
        <f t="shared" si="1175"/>
        <v>0</v>
      </c>
      <c r="Z541" s="182">
        <f t="shared" ref="Z541" si="1176">SUM(Z542:Z559)</f>
        <v>0</v>
      </c>
      <c r="AA541" s="182">
        <f t="shared" si="1175"/>
        <v>0</v>
      </c>
      <c r="AB541" s="182">
        <f t="shared" si="1175"/>
        <v>0</v>
      </c>
      <c r="AC541" s="182">
        <f t="shared" si="1175"/>
        <v>0</v>
      </c>
      <c r="AD541" s="182">
        <f t="shared" si="1175"/>
        <v>0</v>
      </c>
      <c r="AE541" s="182">
        <f t="shared" si="1059"/>
        <v>0</v>
      </c>
      <c r="AF541" s="182">
        <f t="shared" ref="AF541:AH541" si="1177">SUM(AF542:AF559)</f>
        <v>0</v>
      </c>
      <c r="AG541" s="182">
        <f t="shared" si="1177"/>
        <v>0</v>
      </c>
      <c r="AH541" s="182">
        <f t="shared" si="1177"/>
        <v>0</v>
      </c>
      <c r="AI541" s="182">
        <f t="shared" si="1060"/>
        <v>0</v>
      </c>
      <c r="AJ541" s="182">
        <f t="shared" ref="AJ541:AL541" si="1178">SUM(AJ542:AJ559)</f>
        <v>0</v>
      </c>
      <c r="AK541" s="182">
        <f t="shared" si="1178"/>
        <v>0</v>
      </c>
      <c r="AL541" s="182">
        <f t="shared" si="1178"/>
        <v>0</v>
      </c>
      <c r="AM541" s="182">
        <f t="shared" si="1061"/>
        <v>0</v>
      </c>
      <c r="AN541" s="182">
        <f t="shared" ref="AN541:AP541" si="1179">SUM(AN542:AN559)</f>
        <v>0</v>
      </c>
      <c r="AO541" s="182">
        <f t="shared" si="1179"/>
        <v>0</v>
      </c>
      <c r="AP541" s="182">
        <f t="shared" si="1179"/>
        <v>0</v>
      </c>
      <c r="AQ541" s="182">
        <f t="shared" si="1062"/>
        <v>0</v>
      </c>
      <c r="AR541" s="182">
        <f t="shared" si="1063"/>
        <v>0</v>
      </c>
    </row>
    <row r="542" spans="2:44" x14ac:dyDescent="0.25">
      <c r="B542" s="439" t="s">
        <v>679</v>
      </c>
      <c r="C542" s="175" t="s">
        <v>1241</v>
      </c>
      <c r="D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76">
        <f t="shared" ref="F542" si="1180">D542+E542</f>
        <v>0</v>
      </c>
      <c r="G542" s="176"/>
      <c r="H542" s="176">
        <f t="shared" ref="H542" si="1181">F542-G542</f>
        <v>0</v>
      </c>
      <c r="I542" s="176"/>
      <c r="J542" s="176">
        <f t="shared" ref="J542" si="1182">F542-I542</f>
        <v>0</v>
      </c>
      <c r="K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76">
        <f t="shared" ref="AE542" si="1183">AB542+AC542+AD542</f>
        <v>0</v>
      </c>
      <c r="AF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76">
        <f t="shared" ref="AI542" si="1184">AF542+AG542+AH542</f>
        <v>0</v>
      </c>
      <c r="AJ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76">
        <f t="shared" ref="AM542" si="1185">AJ542+AK542+AL542</f>
        <v>0</v>
      </c>
      <c r="AN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76">
        <f t="shared" ref="AQ542" si="1186">AN542+AO542+AP542</f>
        <v>0</v>
      </c>
      <c r="AR542" s="176">
        <f t="shared" ref="AR542" si="1187">AE542+AI542+AM542+AQ542</f>
        <v>0</v>
      </c>
    </row>
    <row r="543" spans="2:44" x14ac:dyDescent="0.25">
      <c r="B543" s="439" t="s">
        <v>680</v>
      </c>
      <c r="C543" s="175" t="s">
        <v>1242</v>
      </c>
      <c r="D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76">
        <f t="shared" ref="F543:F559" si="1188">D543+E543</f>
        <v>0</v>
      </c>
      <c r="G543" s="176"/>
      <c r="H543" s="176">
        <f t="shared" ref="H543:H559" si="1189">F543-G543</f>
        <v>0</v>
      </c>
      <c r="I543" s="176"/>
      <c r="J543" s="176">
        <f t="shared" ref="J543:J559" si="1190">F543-I543</f>
        <v>0</v>
      </c>
      <c r="K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76">
        <f t="shared" ref="AE543:AE559" si="1191">AB543+AC543+AD543</f>
        <v>0</v>
      </c>
      <c r="AF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76">
        <f t="shared" ref="AI543:AI559" si="1192">AF543+AG543+AH543</f>
        <v>0</v>
      </c>
      <c r="AJ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76">
        <f t="shared" ref="AM543:AM559" si="1193">AJ543+AK543+AL543</f>
        <v>0</v>
      </c>
      <c r="AN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76">
        <f t="shared" ref="AQ543:AQ559" si="1194">AN543+AO543+AP543</f>
        <v>0</v>
      </c>
      <c r="AR543" s="176">
        <f t="shared" ref="AR543:AR559" si="1195">AE543+AI543+AM543+AQ543</f>
        <v>0</v>
      </c>
    </row>
    <row r="544" spans="2:44" x14ac:dyDescent="0.25">
      <c r="B544" s="439" t="s">
        <v>681</v>
      </c>
      <c r="C544" s="175" t="s">
        <v>1243</v>
      </c>
      <c r="D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76">
        <f t="shared" si="1188"/>
        <v>0</v>
      </c>
      <c r="G544" s="176"/>
      <c r="H544" s="176">
        <f t="shared" si="1189"/>
        <v>0</v>
      </c>
      <c r="I544" s="176"/>
      <c r="J544" s="176">
        <f t="shared" si="1190"/>
        <v>0</v>
      </c>
      <c r="K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76">
        <f t="shared" si="1191"/>
        <v>0</v>
      </c>
      <c r="AF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76">
        <f t="shared" si="1192"/>
        <v>0</v>
      </c>
      <c r="AJ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76">
        <f t="shared" si="1193"/>
        <v>0</v>
      </c>
      <c r="AN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76">
        <f t="shared" si="1194"/>
        <v>0</v>
      </c>
      <c r="AR544" s="176">
        <f t="shared" si="1195"/>
        <v>0</v>
      </c>
    </row>
    <row r="545" spans="2:44" x14ac:dyDescent="0.25">
      <c r="B545" s="439" t="s">
        <v>682</v>
      </c>
      <c r="C545" s="175" t="s">
        <v>748</v>
      </c>
      <c r="D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76">
        <f t="shared" si="1188"/>
        <v>0</v>
      </c>
      <c r="G545" s="176"/>
      <c r="H545" s="176">
        <f t="shared" si="1189"/>
        <v>0</v>
      </c>
      <c r="I545" s="176"/>
      <c r="J545" s="176">
        <f t="shared" si="1190"/>
        <v>0</v>
      </c>
      <c r="K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76">
        <f t="shared" si="1191"/>
        <v>0</v>
      </c>
      <c r="AF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76">
        <f t="shared" si="1192"/>
        <v>0</v>
      </c>
      <c r="AJ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76">
        <f t="shared" si="1193"/>
        <v>0</v>
      </c>
      <c r="AN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76">
        <f t="shared" si="1194"/>
        <v>0</v>
      </c>
      <c r="AR545" s="176">
        <f t="shared" si="1195"/>
        <v>0</v>
      </c>
    </row>
    <row r="546" spans="2:44" x14ac:dyDescent="0.25">
      <c r="B546" s="439" t="s">
        <v>683</v>
      </c>
      <c r="C546" s="175" t="s">
        <v>1244</v>
      </c>
      <c r="D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76">
        <f t="shared" si="1188"/>
        <v>0</v>
      </c>
      <c r="G546" s="176"/>
      <c r="H546" s="176">
        <f t="shared" si="1189"/>
        <v>0</v>
      </c>
      <c r="I546" s="176"/>
      <c r="J546" s="176">
        <f t="shared" si="1190"/>
        <v>0</v>
      </c>
      <c r="K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76">
        <f t="shared" si="1191"/>
        <v>0</v>
      </c>
      <c r="AF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76">
        <f t="shared" si="1192"/>
        <v>0</v>
      </c>
      <c r="AJ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76">
        <f t="shared" si="1193"/>
        <v>0</v>
      </c>
      <c r="AN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76">
        <f t="shared" si="1194"/>
        <v>0</v>
      </c>
      <c r="AR546" s="176">
        <f t="shared" si="1195"/>
        <v>0</v>
      </c>
    </row>
    <row r="547" spans="2:44" x14ac:dyDescent="0.25">
      <c r="B547" s="439" t="s">
        <v>684</v>
      </c>
      <c r="C547" s="175" t="s">
        <v>1245</v>
      </c>
      <c r="D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76">
        <f t="shared" si="1188"/>
        <v>0</v>
      </c>
      <c r="G547" s="176"/>
      <c r="H547" s="176">
        <f t="shared" si="1189"/>
        <v>0</v>
      </c>
      <c r="I547" s="176"/>
      <c r="J547" s="176">
        <f t="shared" si="1190"/>
        <v>0</v>
      </c>
      <c r="K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76">
        <f t="shared" si="1191"/>
        <v>0</v>
      </c>
      <c r="AF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76">
        <f t="shared" si="1192"/>
        <v>0</v>
      </c>
      <c r="AJ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76">
        <f t="shared" si="1193"/>
        <v>0</v>
      </c>
      <c r="AN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76">
        <f t="shared" si="1194"/>
        <v>0</v>
      </c>
      <c r="AR547" s="176">
        <f t="shared" si="1195"/>
        <v>0</v>
      </c>
    </row>
    <row r="548" spans="2:44" x14ac:dyDescent="0.25">
      <c r="B548" s="439" t="s">
        <v>685</v>
      </c>
      <c r="C548" s="175" t="s">
        <v>1246</v>
      </c>
      <c r="D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76">
        <f t="shared" si="1188"/>
        <v>0</v>
      </c>
      <c r="G548" s="176"/>
      <c r="H548" s="176">
        <f t="shared" si="1189"/>
        <v>0</v>
      </c>
      <c r="I548" s="176"/>
      <c r="J548" s="176">
        <f t="shared" si="1190"/>
        <v>0</v>
      </c>
      <c r="K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76">
        <f t="shared" si="1191"/>
        <v>0</v>
      </c>
      <c r="AF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76">
        <f t="shared" si="1192"/>
        <v>0</v>
      </c>
      <c r="AJ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76">
        <f t="shared" si="1193"/>
        <v>0</v>
      </c>
      <c r="AN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76">
        <f t="shared" si="1194"/>
        <v>0</v>
      </c>
      <c r="AR548" s="176">
        <f t="shared" si="1195"/>
        <v>0</v>
      </c>
    </row>
    <row r="549" spans="2:44" x14ac:dyDescent="0.25">
      <c r="B549" s="439" t="s">
        <v>686</v>
      </c>
      <c r="C549" s="175" t="s">
        <v>1247</v>
      </c>
      <c r="D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76">
        <f t="shared" si="1188"/>
        <v>0</v>
      </c>
      <c r="G549" s="176"/>
      <c r="H549" s="176">
        <f t="shared" si="1189"/>
        <v>0</v>
      </c>
      <c r="I549" s="176"/>
      <c r="J549" s="176">
        <f t="shared" si="1190"/>
        <v>0</v>
      </c>
      <c r="K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76">
        <f t="shared" si="1191"/>
        <v>0</v>
      </c>
      <c r="AF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76">
        <f t="shared" si="1192"/>
        <v>0</v>
      </c>
      <c r="AJ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76">
        <f t="shared" si="1193"/>
        <v>0</v>
      </c>
      <c r="AN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76">
        <f t="shared" si="1194"/>
        <v>0</v>
      </c>
      <c r="AR549" s="176">
        <f t="shared" si="1195"/>
        <v>0</v>
      </c>
    </row>
    <row r="550" spans="2:44" x14ac:dyDescent="0.25">
      <c r="B550" s="439" t="s">
        <v>687</v>
      </c>
      <c r="C550" s="175" t="s">
        <v>1248</v>
      </c>
      <c r="D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76">
        <f t="shared" si="1188"/>
        <v>0</v>
      </c>
      <c r="G550" s="176"/>
      <c r="H550" s="176">
        <f t="shared" si="1189"/>
        <v>0</v>
      </c>
      <c r="I550" s="176"/>
      <c r="J550" s="176">
        <f t="shared" si="1190"/>
        <v>0</v>
      </c>
      <c r="K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76">
        <f t="shared" si="1191"/>
        <v>0</v>
      </c>
      <c r="AF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76">
        <f t="shared" si="1192"/>
        <v>0</v>
      </c>
      <c r="AJ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76">
        <f t="shared" si="1193"/>
        <v>0</v>
      </c>
      <c r="AN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76">
        <f t="shared" si="1194"/>
        <v>0</v>
      </c>
      <c r="AR550" s="176">
        <f t="shared" si="1195"/>
        <v>0</v>
      </c>
    </row>
    <row r="551" spans="2:44" x14ac:dyDescent="0.25">
      <c r="B551" s="439" t="s">
        <v>688</v>
      </c>
      <c r="C551" s="175" t="s">
        <v>1249</v>
      </c>
      <c r="D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76">
        <f t="shared" si="1188"/>
        <v>0</v>
      </c>
      <c r="G551" s="176"/>
      <c r="H551" s="176">
        <f t="shared" si="1189"/>
        <v>0</v>
      </c>
      <c r="I551" s="176"/>
      <c r="J551" s="176">
        <f t="shared" si="1190"/>
        <v>0</v>
      </c>
      <c r="K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76">
        <f t="shared" si="1191"/>
        <v>0</v>
      </c>
      <c r="AF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76">
        <f t="shared" si="1192"/>
        <v>0</v>
      </c>
      <c r="AJ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76">
        <f t="shared" si="1193"/>
        <v>0</v>
      </c>
      <c r="AN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76">
        <f t="shared" si="1194"/>
        <v>0</v>
      </c>
      <c r="AR551" s="176">
        <f t="shared" si="1195"/>
        <v>0</v>
      </c>
    </row>
    <row r="552" spans="2:44" x14ac:dyDescent="0.25">
      <c r="B552" s="439" t="s">
        <v>689</v>
      </c>
      <c r="C552" s="175" t="s">
        <v>1250</v>
      </c>
      <c r="D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76">
        <f t="shared" si="1188"/>
        <v>0</v>
      </c>
      <c r="G552" s="176"/>
      <c r="H552" s="176">
        <f t="shared" si="1189"/>
        <v>0</v>
      </c>
      <c r="I552" s="176"/>
      <c r="J552" s="176">
        <f t="shared" si="1190"/>
        <v>0</v>
      </c>
      <c r="K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76">
        <f t="shared" si="1191"/>
        <v>0</v>
      </c>
      <c r="AF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76">
        <f t="shared" si="1192"/>
        <v>0</v>
      </c>
      <c r="AJ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76">
        <f t="shared" si="1193"/>
        <v>0</v>
      </c>
      <c r="AN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76">
        <f t="shared" si="1194"/>
        <v>0</v>
      </c>
      <c r="AR552" s="176">
        <f t="shared" si="1195"/>
        <v>0</v>
      </c>
    </row>
    <row r="553" spans="2:44" x14ac:dyDescent="0.25">
      <c r="B553" s="439" t="s">
        <v>690</v>
      </c>
      <c r="C553" s="175" t="s">
        <v>1251</v>
      </c>
      <c r="D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76">
        <f t="shared" si="1188"/>
        <v>0</v>
      </c>
      <c r="G553" s="176"/>
      <c r="H553" s="176">
        <f t="shared" si="1189"/>
        <v>0</v>
      </c>
      <c r="I553" s="176"/>
      <c r="J553" s="176">
        <f t="shared" si="1190"/>
        <v>0</v>
      </c>
      <c r="K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76">
        <f t="shared" si="1191"/>
        <v>0</v>
      </c>
      <c r="AF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76">
        <f t="shared" si="1192"/>
        <v>0</v>
      </c>
      <c r="AJ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76">
        <f t="shared" si="1193"/>
        <v>0</v>
      </c>
      <c r="AN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76">
        <f t="shared" si="1194"/>
        <v>0</v>
      </c>
      <c r="AR553" s="176">
        <f t="shared" si="1195"/>
        <v>0</v>
      </c>
    </row>
    <row r="554" spans="2:44" x14ac:dyDescent="0.25">
      <c r="B554" s="439" t="s">
        <v>691</v>
      </c>
      <c r="C554" s="175" t="s">
        <v>1252</v>
      </c>
      <c r="D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76">
        <f t="shared" si="1188"/>
        <v>0</v>
      </c>
      <c r="G554" s="176"/>
      <c r="H554" s="176">
        <f t="shared" si="1189"/>
        <v>0</v>
      </c>
      <c r="I554" s="176"/>
      <c r="J554" s="176">
        <f t="shared" si="1190"/>
        <v>0</v>
      </c>
      <c r="K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76">
        <f t="shared" si="1191"/>
        <v>0</v>
      </c>
      <c r="AF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76">
        <f t="shared" si="1192"/>
        <v>0</v>
      </c>
      <c r="AJ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76">
        <f t="shared" si="1193"/>
        <v>0</v>
      </c>
      <c r="AN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76">
        <f t="shared" si="1194"/>
        <v>0</v>
      </c>
      <c r="AR554" s="176">
        <f t="shared" si="1195"/>
        <v>0</v>
      </c>
    </row>
    <row r="555" spans="2:44" x14ac:dyDescent="0.25">
      <c r="B555" s="439" t="s">
        <v>692</v>
      </c>
      <c r="C555" s="175" t="s">
        <v>1253</v>
      </c>
      <c r="D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76">
        <f t="shared" si="1188"/>
        <v>0</v>
      </c>
      <c r="G555" s="176"/>
      <c r="H555" s="176">
        <f t="shared" si="1189"/>
        <v>0</v>
      </c>
      <c r="I555" s="176"/>
      <c r="J555" s="176">
        <f t="shared" si="1190"/>
        <v>0</v>
      </c>
      <c r="K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76">
        <f t="shared" si="1191"/>
        <v>0</v>
      </c>
      <c r="AF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76">
        <f t="shared" si="1192"/>
        <v>0</v>
      </c>
      <c r="AJ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76">
        <f t="shared" si="1193"/>
        <v>0</v>
      </c>
      <c r="AN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76">
        <f t="shared" si="1194"/>
        <v>0</v>
      </c>
      <c r="AR555" s="176">
        <f t="shared" si="1195"/>
        <v>0</v>
      </c>
    </row>
    <row r="556" spans="2:44" x14ac:dyDescent="0.25">
      <c r="B556" s="439" t="s">
        <v>693</v>
      </c>
      <c r="C556" s="175" t="s">
        <v>1254</v>
      </c>
      <c r="D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76">
        <f t="shared" si="1188"/>
        <v>0</v>
      </c>
      <c r="G556" s="176"/>
      <c r="H556" s="176">
        <f t="shared" si="1189"/>
        <v>0</v>
      </c>
      <c r="I556" s="176"/>
      <c r="J556" s="176">
        <f t="shared" si="1190"/>
        <v>0</v>
      </c>
      <c r="K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76">
        <f t="shared" si="1191"/>
        <v>0</v>
      </c>
      <c r="AF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76">
        <f t="shared" si="1192"/>
        <v>0</v>
      </c>
      <c r="AJ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76">
        <f t="shared" si="1193"/>
        <v>0</v>
      </c>
      <c r="AN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76">
        <f t="shared" si="1194"/>
        <v>0</v>
      </c>
      <c r="AR556" s="176">
        <f t="shared" si="1195"/>
        <v>0</v>
      </c>
    </row>
    <row r="557" spans="2:44" x14ac:dyDescent="0.25">
      <c r="B557" s="439" t="s">
        <v>694</v>
      </c>
      <c r="C557" s="175" t="s">
        <v>1255</v>
      </c>
      <c r="D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76">
        <f t="shared" si="1188"/>
        <v>0</v>
      </c>
      <c r="G557" s="176"/>
      <c r="H557" s="176">
        <f t="shared" si="1189"/>
        <v>0</v>
      </c>
      <c r="I557" s="176"/>
      <c r="J557" s="176">
        <f t="shared" si="1190"/>
        <v>0</v>
      </c>
      <c r="K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76">
        <f t="shared" si="1191"/>
        <v>0</v>
      </c>
      <c r="AF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76">
        <f t="shared" si="1192"/>
        <v>0</v>
      </c>
      <c r="AJ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76">
        <f t="shared" si="1193"/>
        <v>0</v>
      </c>
      <c r="AN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76">
        <f t="shared" si="1194"/>
        <v>0</v>
      </c>
      <c r="AR557" s="176">
        <f t="shared" si="1195"/>
        <v>0</v>
      </c>
    </row>
    <row r="558" spans="2:44" x14ac:dyDescent="0.25">
      <c r="B558" s="439" t="s">
        <v>695</v>
      </c>
      <c r="C558" s="175" t="s">
        <v>1256</v>
      </c>
      <c r="D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76">
        <f t="shared" si="1188"/>
        <v>0</v>
      </c>
      <c r="G558" s="176"/>
      <c r="H558" s="176">
        <f t="shared" si="1189"/>
        <v>0</v>
      </c>
      <c r="I558" s="176"/>
      <c r="J558" s="176">
        <f t="shared" si="1190"/>
        <v>0</v>
      </c>
      <c r="K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76">
        <f t="shared" si="1191"/>
        <v>0</v>
      </c>
      <c r="AF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76">
        <f t="shared" si="1192"/>
        <v>0</v>
      </c>
      <c r="AJ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76">
        <f t="shared" si="1193"/>
        <v>0</v>
      </c>
      <c r="AN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76">
        <f t="shared" si="1194"/>
        <v>0</v>
      </c>
      <c r="AR558" s="176">
        <f t="shared" si="1195"/>
        <v>0</v>
      </c>
    </row>
    <row r="559" spans="2:44" x14ac:dyDescent="0.25">
      <c r="B559" s="439" t="s">
        <v>696</v>
      </c>
      <c r="C559" s="175" t="s">
        <v>1257</v>
      </c>
      <c r="D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76">
        <f t="shared" si="1188"/>
        <v>0</v>
      </c>
      <c r="G559" s="176"/>
      <c r="H559" s="176">
        <f t="shared" si="1189"/>
        <v>0</v>
      </c>
      <c r="I559" s="176"/>
      <c r="J559" s="176">
        <f t="shared" si="1190"/>
        <v>0</v>
      </c>
      <c r="K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76">
        <f t="shared" si="1191"/>
        <v>0</v>
      </c>
      <c r="AF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76">
        <f t="shared" si="1192"/>
        <v>0</v>
      </c>
      <c r="AJ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76">
        <f t="shared" si="1193"/>
        <v>0</v>
      </c>
      <c r="AN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76">
        <f t="shared" si="1194"/>
        <v>0</v>
      </c>
      <c r="AR559" s="176">
        <f t="shared" si="1195"/>
        <v>0</v>
      </c>
    </row>
    <row r="560" spans="2:44" x14ac:dyDescent="0.25">
      <c r="B560" s="438" t="s">
        <v>697</v>
      </c>
      <c r="C560" s="173" t="s">
        <v>1258</v>
      </c>
      <c r="D560" s="174">
        <f>SUM(D561:D565)</f>
        <v>0</v>
      </c>
      <c r="E560" s="174">
        <f>SUM(E561:E565)</f>
        <v>0</v>
      </c>
      <c r="F560" s="174">
        <f t="shared" ref="F560:F565" si="1196">D560+E560</f>
        <v>0</v>
      </c>
      <c r="G560" s="174">
        <f>SUM(G561:G565)</f>
        <v>0</v>
      </c>
      <c r="H560" s="174">
        <f t="shared" ref="H560:H565" si="1197">F560-G560</f>
        <v>0</v>
      </c>
      <c r="I560" s="174">
        <f>SUM(I561:I565)</f>
        <v>0</v>
      </c>
      <c r="J560" s="174">
        <f t="shared" ref="J560:J565" si="1198">F560-I560</f>
        <v>0</v>
      </c>
      <c r="K560" s="174">
        <f t="shared" ref="K560:AD560" si="1199">SUM(K561:K565)</f>
        <v>0</v>
      </c>
      <c r="L560" s="174">
        <f t="shared" si="1199"/>
        <v>0</v>
      </c>
      <c r="M560" s="174">
        <f t="shared" si="1199"/>
        <v>0</v>
      </c>
      <c r="N560" s="174">
        <f t="shared" si="1199"/>
        <v>0</v>
      </c>
      <c r="O560" s="174">
        <f t="shared" si="1199"/>
        <v>0</v>
      </c>
      <c r="P560" s="174">
        <f t="shared" ref="P560:Q560" si="1200">SUM(P561:P565)</f>
        <v>0</v>
      </c>
      <c r="Q560" s="174">
        <f t="shared" si="1200"/>
        <v>0</v>
      </c>
      <c r="R560" s="174">
        <f t="shared" si="1199"/>
        <v>0</v>
      </c>
      <c r="S560" s="174">
        <f t="shared" si="1199"/>
        <v>0</v>
      </c>
      <c r="T560" s="174">
        <f t="shared" ref="T560" si="1201">SUM(T561:T565)</f>
        <v>0</v>
      </c>
      <c r="U560" s="174">
        <f t="shared" si="1199"/>
        <v>0</v>
      </c>
      <c r="V560" s="174">
        <f t="shared" si="1199"/>
        <v>0</v>
      </c>
      <c r="W560" s="174">
        <f t="shared" ref="W560" si="1202">SUM(W561:W565)</f>
        <v>0</v>
      </c>
      <c r="X560" s="174">
        <f t="shared" si="1199"/>
        <v>0</v>
      </c>
      <c r="Y560" s="174">
        <f t="shared" ref="Y560:Z560" si="1203">SUM(Y561:Y565)</f>
        <v>0</v>
      </c>
      <c r="Z560" s="174">
        <f t="shared" si="1203"/>
        <v>0</v>
      </c>
      <c r="AA560" s="174">
        <f t="shared" si="1199"/>
        <v>0</v>
      </c>
      <c r="AB560" s="174">
        <f t="shared" si="1199"/>
        <v>0</v>
      </c>
      <c r="AC560" s="174">
        <f t="shared" si="1199"/>
        <v>0</v>
      </c>
      <c r="AD560" s="174">
        <f t="shared" si="1199"/>
        <v>0</v>
      </c>
      <c r="AE560" s="174">
        <f t="shared" ref="AE560:AE565" si="1204">AB560+AC560+AD560</f>
        <v>0</v>
      </c>
      <c r="AF560" s="174">
        <f>SUM(AF561:AF565)</f>
        <v>0</v>
      </c>
      <c r="AG560" s="174">
        <f>SUM(AG561:AG565)</f>
        <v>0</v>
      </c>
      <c r="AH560" s="174">
        <f>SUM(AH561:AH565)</f>
        <v>0</v>
      </c>
      <c r="AI560" s="174">
        <f t="shared" ref="AI560:AI565" si="1205">AF560+AG560+AH560</f>
        <v>0</v>
      </c>
      <c r="AJ560" s="174">
        <f>SUM(AJ561:AJ565)</f>
        <v>0</v>
      </c>
      <c r="AK560" s="174">
        <f>SUM(AK561:AK565)</f>
        <v>0</v>
      </c>
      <c r="AL560" s="174">
        <f>SUM(AL561:AL565)</f>
        <v>0</v>
      </c>
      <c r="AM560" s="174">
        <f t="shared" ref="AM560:AM565" si="1206">AJ560+AK560+AL560</f>
        <v>0</v>
      </c>
      <c r="AN560" s="174">
        <f>SUM(AN561:AN565)</f>
        <v>0</v>
      </c>
      <c r="AO560" s="174">
        <f>SUM(AO561:AO565)</f>
        <v>0</v>
      </c>
      <c r="AP560" s="174">
        <f>SUM(AP561:AP565)</f>
        <v>0</v>
      </c>
      <c r="AQ560" s="174">
        <f t="shared" ref="AQ560:AQ565" si="1207">AN560+AO560+AP560</f>
        <v>0</v>
      </c>
      <c r="AR560" s="174">
        <f t="shared" ref="AR560:AR565" si="1208">AE560+AI560+AM560+AQ560</f>
        <v>0</v>
      </c>
    </row>
    <row r="561" spans="2:44" x14ac:dyDescent="0.25">
      <c r="B561" s="439" t="s">
        <v>698</v>
      </c>
      <c r="C561" s="175" t="s">
        <v>1259</v>
      </c>
      <c r="D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76">
        <f t="shared" si="1196"/>
        <v>0</v>
      </c>
      <c r="G561" s="176"/>
      <c r="H561" s="176">
        <f t="shared" si="1197"/>
        <v>0</v>
      </c>
      <c r="I561" s="176"/>
      <c r="J561" s="176">
        <f t="shared" si="1198"/>
        <v>0</v>
      </c>
      <c r="K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76">
        <f t="shared" si="1204"/>
        <v>0</v>
      </c>
      <c r="AF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76">
        <f t="shared" si="1205"/>
        <v>0</v>
      </c>
      <c r="AJ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76">
        <f t="shared" si="1206"/>
        <v>0</v>
      </c>
      <c r="AN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76">
        <f t="shared" si="1207"/>
        <v>0</v>
      </c>
      <c r="AR561" s="176">
        <f t="shared" si="1208"/>
        <v>0</v>
      </c>
    </row>
    <row r="562" spans="2:44" x14ac:dyDescent="0.25">
      <c r="B562" s="439" t="s">
        <v>699</v>
      </c>
      <c r="C562" s="175" t="s">
        <v>1260</v>
      </c>
      <c r="D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76">
        <f t="shared" si="1196"/>
        <v>0</v>
      </c>
      <c r="G562" s="176"/>
      <c r="H562" s="176">
        <f t="shared" si="1197"/>
        <v>0</v>
      </c>
      <c r="I562" s="176"/>
      <c r="J562" s="176">
        <f t="shared" si="1198"/>
        <v>0</v>
      </c>
      <c r="K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76">
        <f t="shared" si="1204"/>
        <v>0</v>
      </c>
      <c r="AF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76">
        <f t="shared" si="1205"/>
        <v>0</v>
      </c>
      <c r="AJ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76">
        <f t="shared" si="1206"/>
        <v>0</v>
      </c>
      <c r="AN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76">
        <f t="shared" si="1207"/>
        <v>0</v>
      </c>
      <c r="AR562" s="176">
        <f t="shared" si="1208"/>
        <v>0</v>
      </c>
    </row>
    <row r="563" spans="2:44" x14ac:dyDescent="0.25">
      <c r="B563" s="439" t="s">
        <v>700</v>
      </c>
      <c r="C563" s="175" t="s">
        <v>1261</v>
      </c>
      <c r="D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76">
        <f t="shared" si="1196"/>
        <v>0</v>
      </c>
      <c r="G563" s="176"/>
      <c r="H563" s="176">
        <f t="shared" si="1197"/>
        <v>0</v>
      </c>
      <c r="I563" s="176"/>
      <c r="J563" s="176">
        <f t="shared" si="1198"/>
        <v>0</v>
      </c>
      <c r="K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76">
        <f t="shared" si="1204"/>
        <v>0</v>
      </c>
      <c r="AF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76">
        <f t="shared" si="1205"/>
        <v>0</v>
      </c>
      <c r="AJ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76">
        <f t="shared" si="1206"/>
        <v>0</v>
      </c>
      <c r="AN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76">
        <f t="shared" si="1207"/>
        <v>0</v>
      </c>
      <c r="AR563" s="176">
        <f t="shared" si="1208"/>
        <v>0</v>
      </c>
    </row>
    <row r="564" spans="2:44" x14ac:dyDescent="0.25">
      <c r="B564" s="439" t="s">
        <v>701</v>
      </c>
      <c r="C564" s="175" t="s">
        <v>1262</v>
      </c>
      <c r="D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76">
        <f t="shared" si="1196"/>
        <v>0</v>
      </c>
      <c r="G564" s="176"/>
      <c r="H564" s="176">
        <f t="shared" si="1197"/>
        <v>0</v>
      </c>
      <c r="I564" s="176"/>
      <c r="J564" s="176">
        <f t="shared" si="1198"/>
        <v>0</v>
      </c>
      <c r="K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76">
        <f t="shared" si="1204"/>
        <v>0</v>
      </c>
      <c r="AF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76">
        <f t="shared" si="1205"/>
        <v>0</v>
      </c>
      <c r="AJ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76">
        <f t="shared" si="1206"/>
        <v>0</v>
      </c>
      <c r="AN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76">
        <f t="shared" si="1207"/>
        <v>0</v>
      </c>
      <c r="AR564" s="176">
        <f t="shared" si="1208"/>
        <v>0</v>
      </c>
    </row>
    <row r="565" spans="2:44" x14ac:dyDescent="0.25">
      <c r="B565" s="439" t="s">
        <v>702</v>
      </c>
      <c r="C565" s="175" t="s">
        <v>1263</v>
      </c>
      <c r="D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7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76">
        <f t="shared" si="1196"/>
        <v>0</v>
      </c>
      <c r="G565" s="176"/>
      <c r="H565" s="176">
        <f t="shared" si="1197"/>
        <v>0</v>
      </c>
      <c r="I565" s="176"/>
      <c r="J565" s="176">
        <f t="shared" si="1198"/>
        <v>0</v>
      </c>
      <c r="K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76">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76">
        <f t="shared" si="1204"/>
        <v>0</v>
      </c>
      <c r="AF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76">
        <f t="shared" si="1205"/>
        <v>0</v>
      </c>
      <c r="AJ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76">
        <f t="shared" si="1206"/>
        <v>0</v>
      </c>
      <c r="AN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76">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76">
        <f t="shared" si="1207"/>
        <v>0</v>
      </c>
      <c r="AR565" s="176">
        <f t="shared" si="1208"/>
        <v>0</v>
      </c>
    </row>
    <row r="566" spans="2:44" ht="26.25" x14ac:dyDescent="0.25">
      <c r="B566" s="440"/>
      <c r="C566" s="177" t="s">
        <v>1264</v>
      </c>
      <c r="D566" s="178">
        <f>D12+D106+D222+D327+D397+D499+D526+D560</f>
        <v>795657106.99000001</v>
      </c>
      <c r="E566" s="178">
        <f>E12+E106+E222+E327+E397+E499+E526+E560</f>
        <v>521933514.29999995</v>
      </c>
      <c r="F566" s="178">
        <f t="shared" si="1050"/>
        <v>1317590621.29</v>
      </c>
      <c r="G566" s="178">
        <f>G12+G106+G222+G327+G397+G499+G526+G560</f>
        <v>0</v>
      </c>
      <c r="H566" s="178">
        <f t="shared" si="1052"/>
        <v>1317590621.29</v>
      </c>
      <c r="I566" s="178">
        <f>I12+I106+I222+I327+I397+I499+I526+I560</f>
        <v>0</v>
      </c>
      <c r="J566" s="178">
        <f t="shared" si="1053"/>
        <v>1317590621.29</v>
      </c>
      <c r="K566" s="178">
        <f t="shared" ref="K566:AD566" si="1209">K12+K106+K222+K327+K397+K499+K526+K560</f>
        <v>0</v>
      </c>
      <c r="L566" s="178">
        <f t="shared" si="1209"/>
        <v>0</v>
      </c>
      <c r="M566" s="178">
        <f t="shared" si="1209"/>
        <v>0</v>
      </c>
      <c r="N566" s="178">
        <f t="shared" si="1209"/>
        <v>0</v>
      </c>
      <c r="O566" s="178">
        <f t="shared" si="1209"/>
        <v>0</v>
      </c>
      <c r="P566" s="178">
        <f t="shared" ref="P566:Q566" si="1210">P12+P106+P222+P327+P397+P499+P526+P560</f>
        <v>0</v>
      </c>
      <c r="Q566" s="178">
        <f t="shared" si="1210"/>
        <v>0</v>
      </c>
      <c r="R566" s="178">
        <f t="shared" si="1209"/>
        <v>0</v>
      </c>
      <c r="S566" s="178">
        <f t="shared" si="1209"/>
        <v>0</v>
      </c>
      <c r="T566" s="178">
        <f t="shared" ref="T566" si="1211">T12+T106+T222+T327+T397+T499+T526+T560</f>
        <v>0</v>
      </c>
      <c r="U566" s="178">
        <f t="shared" si="1209"/>
        <v>1317686621.29</v>
      </c>
      <c r="V566" s="178">
        <f t="shared" si="1209"/>
        <v>0</v>
      </c>
      <c r="W566" s="178">
        <f t="shared" ref="W566" si="1212">W12+W106+W222+W327+W397+W499+W526+W560</f>
        <v>0</v>
      </c>
      <c r="X566" s="178">
        <f t="shared" si="1209"/>
        <v>0</v>
      </c>
      <c r="Y566" s="178">
        <f t="shared" ref="Y566:Z566" si="1213">Y12+Y106+Y222+Y327+Y397+Y499+Y526+Y560</f>
        <v>0</v>
      </c>
      <c r="Z566" s="178">
        <f t="shared" si="1213"/>
        <v>0</v>
      </c>
      <c r="AA566" s="178">
        <f t="shared" si="1209"/>
        <v>0</v>
      </c>
      <c r="AB566" s="178">
        <f t="shared" si="1209"/>
        <v>1311125665.29</v>
      </c>
      <c r="AC566" s="178">
        <f t="shared" si="1209"/>
        <v>5284206</v>
      </c>
      <c r="AD566" s="178">
        <f t="shared" si="1209"/>
        <v>1210250</v>
      </c>
      <c r="AE566" s="178">
        <f t="shared" si="1059"/>
        <v>1317620121.29</v>
      </c>
      <c r="AF566" s="178">
        <f t="shared" ref="AF566:AH566" si="1214">AF12+AF106+AF222+AF327+AF397+AF499+AF526+AF560</f>
        <v>0</v>
      </c>
      <c r="AG566" s="178">
        <f t="shared" si="1214"/>
        <v>0</v>
      </c>
      <c r="AH566" s="178">
        <f t="shared" si="1214"/>
        <v>0</v>
      </c>
      <c r="AI566" s="178">
        <f t="shared" si="1060"/>
        <v>0</v>
      </c>
      <c r="AJ566" s="178">
        <f t="shared" ref="AJ566:AL566" si="1215">AJ12+AJ106+AJ222+AJ327+AJ397+AJ499+AJ526+AJ560</f>
        <v>0</v>
      </c>
      <c r="AK566" s="178">
        <f t="shared" si="1215"/>
        <v>0</v>
      </c>
      <c r="AL566" s="178">
        <f t="shared" si="1215"/>
        <v>50000</v>
      </c>
      <c r="AM566" s="178">
        <f t="shared" si="1061"/>
        <v>50000</v>
      </c>
      <c r="AN566" s="178">
        <f t="shared" ref="AN566:AP566" si="1216">AN12+AN106+AN222+AN327+AN397+AN499+AN526+AN560</f>
        <v>0</v>
      </c>
      <c r="AO566" s="178">
        <f t="shared" si="1216"/>
        <v>16500</v>
      </c>
      <c r="AP566" s="178">
        <f t="shared" si="1216"/>
        <v>0</v>
      </c>
      <c r="AQ566" s="178">
        <f t="shared" si="1062"/>
        <v>16500</v>
      </c>
      <c r="AR566" s="178">
        <f t="shared" si="1063"/>
        <v>1317686621.29</v>
      </c>
    </row>
  </sheetData>
  <sheetProtection password="E3C0" sheet="1" objects="1" scenarios="1"/>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90" zoomScaleNormal="90" workbookViewId="0">
      <selection activeCell="D17" sqref="D17:D25"/>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121" t="s">
        <v>49</v>
      </c>
      <c r="B2" s="121" t="s">
        <v>51</v>
      </c>
      <c r="C2" s="121" t="s">
        <v>53</v>
      </c>
      <c r="D2" s="121" t="s">
        <v>57</v>
      </c>
      <c r="E2" s="121" t="s">
        <v>60</v>
      </c>
      <c r="F2" s="121" t="s">
        <v>63</v>
      </c>
      <c r="G2" s="121" t="s">
        <v>66</v>
      </c>
      <c r="H2" s="121" t="s">
        <v>718</v>
      </c>
      <c r="I2" s="121" t="s">
        <v>69</v>
      </c>
      <c r="J2" s="121" t="s">
        <v>72</v>
      </c>
      <c r="K2" s="121" t="s">
        <v>74</v>
      </c>
      <c r="L2" s="121" t="s">
        <v>75</v>
      </c>
      <c r="M2" s="121" t="s">
        <v>78</v>
      </c>
      <c r="N2" s="121" t="s">
        <v>79</v>
      </c>
      <c r="O2" s="121" t="s">
        <v>80</v>
      </c>
      <c r="P2" s="436" t="s">
        <v>81</v>
      </c>
      <c r="Q2" s="436" t="s">
        <v>82</v>
      </c>
      <c r="R2" s="436"/>
      <c r="S2" s="431" t="str">
        <f>+Presupuesto!D11</f>
        <v>Recurrente</v>
      </c>
      <c r="T2" s="431" t="str">
        <f>+Presupuesto!E11</f>
        <v>Programa / Proyecto 2017</v>
      </c>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s="118" customFormat="1" hidden="1" x14ac:dyDescent="0.25">
      <c r="A3" s="149"/>
      <c r="B3" s="149"/>
      <c r="C3" s="149"/>
      <c r="D3" s="149"/>
      <c r="E3" s="149"/>
      <c r="F3" s="149"/>
      <c r="G3" s="151"/>
      <c r="H3" s="151"/>
      <c r="I3" s="151"/>
      <c r="J3" s="151"/>
      <c r="K3" s="151"/>
      <c r="L3" s="436"/>
      <c r="M3" s="436"/>
      <c r="N3" s="436"/>
      <c r="O3" s="436"/>
      <c r="P3" s="436"/>
      <c r="Q3" s="436"/>
      <c r="R3" s="436"/>
      <c r="S3" s="436"/>
      <c r="T3" s="436"/>
      <c r="U3" s="436"/>
      <c r="V3" s="436"/>
      <c r="W3" s="436"/>
      <c r="X3" s="436"/>
      <c r="Y3" s="436"/>
      <c r="Z3" s="436"/>
      <c r="AA3" s="436"/>
      <c r="AB3" s="436"/>
      <c r="AC3" s="436"/>
      <c r="AD3" s="436"/>
      <c r="AE3" s="436"/>
      <c r="AF3" s="436"/>
      <c r="AG3" s="436"/>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6">
        <v>900</v>
      </c>
      <c r="AZ3" s="436">
        <v>650</v>
      </c>
      <c r="BA3" s="436">
        <v>620</v>
      </c>
      <c r="BB3" s="203">
        <f>+'Cuadro Resumen'!C213</f>
        <v>5759.1495000000004</v>
      </c>
      <c r="BC3" s="203">
        <f>+'Cuadro Resumen'!D213</f>
        <v>5307.4515000000001</v>
      </c>
      <c r="BD3" s="203">
        <f>+'Cuadro Resumen'!E213</f>
        <v>6775.47</v>
      </c>
      <c r="BE3" s="203">
        <f>+'Cuadro Resumen'!F213</f>
        <v>6323.7719999999999</v>
      </c>
      <c r="BF3" s="203">
        <f>+'Cuadro Resumen'!C214</f>
        <v>5081.6025</v>
      </c>
      <c r="BG3" s="203">
        <f>+'Cuadro Resumen'!D214</f>
        <v>4629.9045000000006</v>
      </c>
      <c r="BH3" s="203">
        <f>+'Cuadro Resumen'!E214</f>
        <v>6097.9230000000007</v>
      </c>
      <c r="BI3" s="203">
        <f>+'Cuadro Resumen'!F214</f>
        <v>5646.2250000000004</v>
      </c>
      <c r="BJ3" s="204">
        <f>+'Cuadro Resumen'!C215</f>
        <v>4404.0555000000004</v>
      </c>
      <c r="BK3" s="204">
        <f>+'Cuadro Resumen'!D215</f>
        <v>4065.2820000000002</v>
      </c>
      <c r="BL3" s="204">
        <f>+'Cuadro Resumen'!E215</f>
        <v>5420.3760000000002</v>
      </c>
      <c r="BM3" s="204">
        <f>+'Cuadro Resumen'!F215</f>
        <v>4968.6779999999999</v>
      </c>
      <c r="BN3" s="204">
        <f>+'Cuadro Resumen'!C216</f>
        <v>3726.5085000000004</v>
      </c>
      <c r="BO3" s="204">
        <f>+'Cuadro Resumen'!D216</f>
        <v>3387.7350000000001</v>
      </c>
      <c r="BP3" s="204">
        <f>+'Cuadro Resumen'!E216</f>
        <v>4742.8290000000006</v>
      </c>
      <c r="BQ3" s="204">
        <f>+'Cuadro Resumen'!F216</f>
        <v>4404.0555000000004</v>
      </c>
      <c r="BR3" s="204">
        <f>+'Cuadro Resumen'!C217</f>
        <v>3274.8105</v>
      </c>
      <c r="BS3" s="204">
        <f>+'Cuadro Resumen'!D217</f>
        <v>3048.9615000000003</v>
      </c>
      <c r="BT3" s="204">
        <f>+'Cuadro Resumen'!E217</f>
        <v>4178.2065000000002</v>
      </c>
      <c r="BU3" s="204">
        <f>+'Cuadro Resumen'!F217</f>
        <v>3839.433</v>
      </c>
      <c r="BV3" s="436"/>
      <c r="BW3" s="436"/>
      <c r="BX3" s="436"/>
      <c r="BY3" s="436"/>
      <c r="BZ3" s="436"/>
      <c r="CA3" s="436"/>
      <c r="CB3" s="436"/>
      <c r="CC3" s="436"/>
      <c r="CD3" s="436"/>
      <c r="CE3" s="436"/>
      <c r="CF3" s="436"/>
      <c r="CG3" s="436"/>
      <c r="CH3" s="436"/>
      <c r="CI3" s="436"/>
      <c r="CJ3" s="436"/>
      <c r="CK3" s="436"/>
      <c r="CL3" s="436"/>
      <c r="CM3" s="436"/>
      <c r="CN3" s="436"/>
      <c r="CO3" s="436"/>
      <c r="CP3" s="436"/>
      <c r="CQ3" s="436"/>
      <c r="CR3" s="436"/>
      <c r="CS3" s="436"/>
      <c r="CT3" s="436"/>
      <c r="CU3" s="436"/>
      <c r="CV3" s="436"/>
      <c r="CW3" s="436"/>
      <c r="CX3" s="436"/>
      <c r="CY3" s="436"/>
      <c r="CZ3" s="436"/>
      <c r="DA3" s="436"/>
      <c r="DB3" s="436"/>
      <c r="DC3" s="436"/>
      <c r="DD3" s="436"/>
      <c r="DE3" s="436"/>
      <c r="DF3" s="436"/>
      <c r="DG3" s="436"/>
      <c r="DH3" s="436"/>
      <c r="DI3" s="436"/>
      <c r="DJ3" s="436"/>
      <c r="DK3" s="436"/>
      <c r="DL3" s="436"/>
      <c r="DM3" s="436"/>
      <c r="DN3" s="436"/>
      <c r="DO3" s="436"/>
      <c r="DP3" s="436"/>
      <c r="DQ3" s="436"/>
      <c r="DR3" s="436"/>
      <c r="DS3" s="436"/>
      <c r="DT3" s="436"/>
      <c r="DU3" s="436"/>
      <c r="DV3" s="436"/>
      <c r="DW3" s="436"/>
      <c r="DX3" s="436"/>
      <c r="DY3" s="436"/>
      <c r="DZ3" s="436"/>
      <c r="EA3" s="436"/>
      <c r="EB3" s="436"/>
      <c r="EC3" s="436"/>
      <c r="ED3" s="436"/>
      <c r="EE3" s="436"/>
      <c r="EF3" s="436"/>
      <c r="EG3" s="436"/>
      <c r="EH3" s="436"/>
      <c r="EI3" s="436"/>
      <c r="EJ3" s="436"/>
      <c r="EK3" s="436"/>
      <c r="EL3" s="436"/>
      <c r="EM3" s="436"/>
      <c r="EN3" s="436"/>
      <c r="EO3" s="436"/>
      <c r="EP3" s="436"/>
      <c r="EQ3" s="436"/>
      <c r="ER3" s="436"/>
      <c r="ES3" s="436"/>
      <c r="ET3" s="436"/>
      <c r="EU3" s="436"/>
      <c r="EV3" s="436"/>
      <c r="EW3" s="436"/>
      <c r="EX3" s="436"/>
      <c r="EY3" s="436"/>
      <c r="EZ3" s="436"/>
      <c r="FA3" s="436"/>
      <c r="FB3" s="436"/>
      <c r="FC3" s="436"/>
      <c r="FD3" s="436"/>
      <c r="FE3" s="436"/>
      <c r="FF3" s="436"/>
      <c r="FG3" s="436"/>
      <c r="FH3" s="436"/>
      <c r="FI3" s="436"/>
      <c r="FJ3" s="436"/>
      <c r="FK3" s="436"/>
      <c r="FL3" s="436"/>
      <c r="FM3" s="436"/>
      <c r="FN3" s="436"/>
      <c r="FO3" s="436"/>
      <c r="FP3" s="436"/>
      <c r="FQ3" s="436"/>
      <c r="FR3" s="436"/>
      <c r="FS3" s="436"/>
      <c r="FT3" s="436"/>
      <c r="FU3" s="436"/>
      <c r="FV3" s="436"/>
      <c r="FW3" s="436"/>
      <c r="FX3" s="436"/>
      <c r="FY3" s="436"/>
      <c r="FZ3" s="436"/>
      <c r="GA3" s="436"/>
      <c r="GB3" s="436"/>
      <c r="GC3" s="436"/>
      <c r="GD3" s="436"/>
      <c r="GE3" s="436"/>
      <c r="GF3" s="436"/>
      <c r="GG3" s="436"/>
      <c r="GH3" s="436"/>
      <c r="GI3" s="436"/>
      <c r="GJ3" s="436"/>
      <c r="GK3" s="436"/>
      <c r="GL3" s="436"/>
      <c r="GM3" s="436"/>
      <c r="GN3" s="436"/>
      <c r="GO3" s="436"/>
      <c r="GP3" s="436"/>
      <c r="GQ3" s="436"/>
      <c r="GR3" s="436"/>
      <c r="GS3" s="436"/>
      <c r="GT3" s="436"/>
      <c r="GU3" s="436"/>
      <c r="GV3" s="436"/>
      <c r="GW3" s="436"/>
      <c r="GX3" s="436"/>
      <c r="GY3" s="436"/>
      <c r="GZ3" s="436"/>
      <c r="HA3" s="436"/>
      <c r="HB3" s="436"/>
      <c r="HC3" s="436"/>
      <c r="HD3" s="436"/>
      <c r="HE3" s="436"/>
      <c r="HF3" s="436"/>
      <c r="HG3" s="436"/>
      <c r="HH3" s="436"/>
      <c r="HI3" s="436"/>
      <c r="HJ3" s="436"/>
      <c r="HK3" s="436"/>
      <c r="HL3" s="436"/>
      <c r="HM3" s="436"/>
      <c r="HN3" s="436"/>
      <c r="HO3" s="436"/>
      <c r="HP3" s="436"/>
      <c r="HQ3" s="436"/>
      <c r="HR3" s="436"/>
      <c r="HS3" s="436"/>
      <c r="HT3" s="436"/>
      <c r="HU3" s="436"/>
      <c r="HV3" s="436"/>
      <c r="HW3" s="436"/>
      <c r="HX3" s="436"/>
      <c r="HY3" s="436"/>
      <c r="HZ3" s="436"/>
      <c r="IA3" s="436"/>
      <c r="IB3" s="436"/>
      <c r="IC3" s="436"/>
      <c r="ID3" s="436"/>
      <c r="IE3" s="436"/>
      <c r="IF3" s="436"/>
      <c r="IG3" s="436"/>
      <c r="IH3" s="436"/>
      <c r="II3" s="436"/>
      <c r="IJ3" s="436"/>
      <c r="IK3" s="436"/>
      <c r="IL3" s="436"/>
      <c r="IM3" s="436"/>
      <c r="IN3" s="436"/>
      <c r="IO3" s="436"/>
      <c r="IP3" s="436"/>
      <c r="IQ3" s="436"/>
      <c r="IR3" s="436"/>
      <c r="IS3" s="436"/>
      <c r="IT3" s="436"/>
      <c r="IU3" s="436"/>
      <c r="IV3" s="436"/>
      <c r="IW3" s="436"/>
      <c r="IX3" s="436"/>
      <c r="IY3" s="436"/>
      <c r="IZ3" s="436"/>
      <c r="JA3" s="436"/>
      <c r="JB3" s="436"/>
      <c r="JC3" s="436"/>
      <c r="JD3" s="436"/>
      <c r="JE3" s="436"/>
      <c r="JF3" s="436"/>
      <c r="JG3" s="436"/>
      <c r="JH3" s="436"/>
      <c r="JI3" s="436"/>
      <c r="JJ3" s="436"/>
      <c r="JK3" s="436"/>
      <c r="JL3" s="436"/>
      <c r="JM3" s="436"/>
      <c r="JN3" s="436"/>
      <c r="JO3" s="436"/>
      <c r="JP3" s="436"/>
      <c r="JQ3" s="436"/>
      <c r="JR3" s="436"/>
      <c r="JS3" s="436"/>
      <c r="JT3" s="436"/>
      <c r="JU3" s="436"/>
      <c r="JV3" s="436"/>
      <c r="JW3" s="436"/>
      <c r="JX3" s="436"/>
      <c r="JY3" s="436"/>
      <c r="JZ3" s="436"/>
      <c r="KA3" s="436"/>
      <c r="KB3" s="436"/>
      <c r="KC3" s="436"/>
      <c r="KD3" s="436"/>
      <c r="KE3" s="436"/>
      <c r="KF3" s="436"/>
      <c r="KG3" s="436"/>
      <c r="KH3" s="436"/>
      <c r="KI3" s="436"/>
      <c r="KJ3" s="436"/>
      <c r="KK3" s="436"/>
      <c r="KL3" s="436"/>
      <c r="KM3" s="436"/>
      <c r="KN3" s="436"/>
      <c r="KO3" s="436"/>
      <c r="KP3" s="436"/>
      <c r="KQ3" s="436"/>
      <c r="KR3" s="436"/>
      <c r="KS3" s="436"/>
      <c r="KT3" s="436"/>
      <c r="KU3" s="436"/>
      <c r="KV3" s="436"/>
      <c r="KW3" s="436"/>
      <c r="KX3" s="436"/>
      <c r="KY3" s="436"/>
      <c r="KZ3" s="436"/>
      <c r="LA3" s="436"/>
      <c r="LB3" s="436"/>
      <c r="LC3" s="436"/>
      <c r="LD3" s="436"/>
      <c r="LE3" s="436"/>
      <c r="LF3" s="436"/>
      <c r="LG3" s="436"/>
      <c r="LH3" s="436"/>
      <c r="LI3" s="436"/>
      <c r="LJ3" s="436"/>
      <c r="LK3" s="436"/>
      <c r="LL3" s="436"/>
      <c r="LM3" s="436"/>
      <c r="LN3" s="436"/>
      <c r="LO3" s="436"/>
      <c r="LP3" s="436"/>
      <c r="LQ3" s="436"/>
      <c r="LR3" s="436"/>
      <c r="LS3" s="436"/>
      <c r="LT3" s="436"/>
      <c r="LU3" s="436"/>
      <c r="LV3" s="436"/>
      <c r="LW3" s="436"/>
      <c r="LX3" s="436"/>
      <c r="LY3" s="436"/>
      <c r="LZ3" s="436"/>
      <c r="MA3" s="436"/>
      <c r="MB3" s="436"/>
      <c r="MC3" s="436"/>
      <c r="MD3" s="436"/>
      <c r="ME3" s="436"/>
      <c r="MF3" s="436"/>
      <c r="MG3" s="436"/>
      <c r="MH3" s="436"/>
      <c r="MI3" s="436"/>
      <c r="MJ3" s="436"/>
      <c r="MK3" s="436"/>
      <c r="ML3" s="436"/>
      <c r="MM3" s="436"/>
      <c r="MN3" s="436"/>
      <c r="MO3" s="436"/>
      <c r="MP3" s="436"/>
      <c r="MQ3" s="436"/>
      <c r="MR3" s="436"/>
      <c r="MS3" s="436"/>
      <c r="MT3" s="436"/>
      <c r="MU3" s="436"/>
      <c r="MV3" s="436"/>
      <c r="MW3" s="436"/>
      <c r="MX3" s="436"/>
      <c r="MY3" s="436"/>
      <c r="MZ3" s="436"/>
      <c r="NA3" s="436"/>
      <c r="NB3" s="436"/>
      <c r="NC3" s="436"/>
      <c r="ND3" s="436"/>
      <c r="NE3" s="436"/>
      <c r="NF3" s="436"/>
      <c r="NG3" s="436"/>
      <c r="NH3" s="436"/>
      <c r="NI3" s="436"/>
      <c r="NJ3" s="436"/>
      <c r="NK3" s="436"/>
      <c r="NL3" s="436"/>
      <c r="NM3" s="436"/>
      <c r="NN3" s="436"/>
      <c r="NO3" s="436"/>
      <c r="NP3" s="436"/>
      <c r="NQ3" s="436"/>
      <c r="NR3" s="436"/>
      <c r="NS3" s="436"/>
      <c r="NT3" s="436"/>
      <c r="NU3" s="436"/>
      <c r="NV3" s="436"/>
      <c r="NW3" s="436"/>
      <c r="NX3" s="436"/>
      <c r="NY3" s="436"/>
      <c r="NZ3" s="436"/>
      <c r="OA3" s="436"/>
      <c r="OB3" s="436"/>
      <c r="OC3" s="436"/>
      <c r="OD3" s="436"/>
      <c r="OE3" s="436"/>
      <c r="OF3" s="436"/>
      <c r="OG3" s="436"/>
      <c r="OH3" s="436"/>
      <c r="OI3" s="436"/>
      <c r="OJ3" s="436"/>
      <c r="OK3" s="436"/>
      <c r="OL3" s="436"/>
      <c r="OM3" s="436"/>
      <c r="ON3" s="436"/>
      <c r="OO3" s="436"/>
      <c r="OP3" s="436"/>
      <c r="OQ3" s="436"/>
      <c r="OR3" s="436"/>
      <c r="OS3" s="436"/>
      <c r="OT3" s="436"/>
      <c r="OU3" s="436"/>
      <c r="OV3" s="436"/>
      <c r="OW3" s="436"/>
      <c r="OX3" s="436"/>
      <c r="OY3" s="436"/>
      <c r="OZ3" s="436"/>
      <c r="PA3" s="436"/>
      <c r="PB3" s="436"/>
      <c r="PC3" s="436"/>
      <c r="PD3" s="436"/>
      <c r="PE3" s="436"/>
      <c r="PF3" s="436"/>
      <c r="PG3" s="436"/>
      <c r="PH3" s="436"/>
      <c r="PI3" s="436"/>
      <c r="PJ3" s="436"/>
      <c r="PK3" s="436"/>
      <c r="PL3" s="436"/>
      <c r="PM3" s="436"/>
      <c r="PN3" s="436"/>
      <c r="PO3" s="436"/>
      <c r="PP3" s="436"/>
      <c r="PQ3" s="436"/>
      <c r="PR3" s="436"/>
      <c r="PS3" s="436"/>
      <c r="PT3" s="436"/>
      <c r="PU3" s="436"/>
      <c r="PV3" s="436"/>
      <c r="PW3" s="436"/>
      <c r="PX3" s="436"/>
      <c r="PY3" s="436"/>
      <c r="PZ3" s="436"/>
      <c r="QA3" s="436"/>
      <c r="QB3" s="436"/>
      <c r="QC3" s="436"/>
      <c r="QD3" s="436"/>
      <c r="QE3" s="436"/>
      <c r="QF3" s="436"/>
      <c r="QG3" s="436"/>
      <c r="QH3" s="436"/>
      <c r="QI3" s="436"/>
      <c r="QJ3" s="436"/>
      <c r="QK3" s="436"/>
      <c r="QL3" s="436"/>
      <c r="QM3" s="436"/>
      <c r="QN3" s="436"/>
      <c r="QO3" s="436"/>
      <c r="QP3" s="436"/>
      <c r="QQ3" s="436"/>
      <c r="QR3" s="436"/>
      <c r="QS3" s="436"/>
      <c r="QT3" s="436"/>
      <c r="QU3" s="436"/>
      <c r="QV3" s="436"/>
      <c r="QW3" s="436"/>
      <c r="QX3" s="436"/>
      <c r="QY3" s="436"/>
      <c r="QZ3" s="436"/>
      <c r="RA3" s="436"/>
      <c r="RB3" s="436"/>
      <c r="RC3" s="436"/>
      <c r="RD3" s="436"/>
      <c r="RE3" s="436"/>
      <c r="RF3" s="436"/>
      <c r="RG3" s="436"/>
      <c r="RH3" s="436"/>
      <c r="RI3" s="436"/>
      <c r="RJ3" s="436"/>
      <c r="RK3" s="436"/>
      <c r="RL3" s="436"/>
      <c r="RM3" s="436"/>
      <c r="RN3" s="436"/>
      <c r="RO3" s="436"/>
      <c r="RP3" s="436"/>
      <c r="RQ3" s="436"/>
      <c r="RR3" s="436"/>
      <c r="RS3" s="436"/>
      <c r="RT3" s="436"/>
      <c r="RU3" s="436"/>
      <c r="RV3" s="436"/>
      <c r="RW3" s="436"/>
      <c r="RX3" s="436"/>
      <c r="RY3" s="436"/>
      <c r="RZ3" s="436"/>
      <c r="SA3" s="436"/>
      <c r="SB3" s="436"/>
      <c r="SC3" s="436"/>
      <c r="SD3" s="436"/>
      <c r="SE3" s="436"/>
      <c r="SF3" s="436"/>
      <c r="SG3" s="436"/>
      <c r="SH3" s="436"/>
      <c r="SI3" s="436"/>
      <c r="SJ3" s="436"/>
      <c r="SK3" s="436"/>
      <c r="SL3" s="436"/>
      <c r="SM3" s="436"/>
      <c r="SN3" s="436"/>
      <c r="SO3" s="436"/>
      <c r="SP3" s="436"/>
      <c r="SQ3" s="436"/>
      <c r="SR3" s="436"/>
      <c r="SS3" s="436"/>
      <c r="ST3" s="436"/>
      <c r="SU3" s="436"/>
      <c r="SV3" s="436"/>
      <c r="SW3" s="436"/>
      <c r="SX3" s="436"/>
      <c r="SY3" s="436"/>
      <c r="SZ3" s="436"/>
      <c r="TA3" s="436"/>
      <c r="TB3" s="436"/>
      <c r="TC3" s="436"/>
      <c r="TD3" s="436"/>
      <c r="TE3" s="436"/>
      <c r="TF3" s="436"/>
      <c r="TG3" s="436"/>
      <c r="TH3" s="436"/>
      <c r="TI3" s="436"/>
      <c r="TJ3" s="436"/>
      <c r="TK3" s="436"/>
      <c r="TL3" s="436"/>
      <c r="TM3" s="436"/>
      <c r="TN3" s="436"/>
      <c r="TO3" s="436"/>
      <c r="TP3" s="436"/>
      <c r="TQ3" s="436"/>
      <c r="TR3" s="436"/>
      <c r="TS3" s="436"/>
      <c r="TT3" s="436"/>
      <c r="TU3" s="436"/>
      <c r="TV3" s="436"/>
      <c r="TW3" s="436"/>
      <c r="TX3" s="436"/>
      <c r="TY3" s="436"/>
      <c r="TZ3" s="436"/>
      <c r="UA3" s="436"/>
      <c r="UB3" s="436"/>
      <c r="UC3" s="436"/>
      <c r="UD3" s="436"/>
      <c r="UE3" s="436"/>
      <c r="UF3" s="436"/>
      <c r="UG3" s="436"/>
      <c r="UH3" s="436"/>
      <c r="UI3" s="436"/>
    </row>
    <row r="5" spans="1:555" ht="60" customHeight="1" x14ac:dyDescent="0.25">
      <c r="A5" s="435"/>
      <c r="B5" s="435"/>
      <c r="C5" s="185" t="s">
        <v>1305</v>
      </c>
      <c r="D5" s="432">
        <f>SUMIF(C:C,$C$10,D:D)</f>
        <v>0</v>
      </c>
      <c r="E5" s="435"/>
      <c r="F5" s="435"/>
      <c r="G5" s="435"/>
      <c r="H5" s="424"/>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69"/>
      <c r="D6" s="69"/>
      <c r="E6" s="69"/>
      <c r="F6" s="69"/>
      <c r="G6" s="69"/>
      <c r="H6" s="78"/>
      <c r="I6" s="69"/>
      <c r="J6" s="69"/>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69" t="s">
        <v>1306</v>
      </c>
      <c r="D7" s="69"/>
      <c r="E7" s="69"/>
      <c r="F7" s="69"/>
      <c r="G7" s="69"/>
      <c r="H7" s="78"/>
      <c r="I7" s="69"/>
      <c r="J7" s="69"/>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69" t="s">
        <v>1307</v>
      </c>
      <c r="D8" s="69"/>
      <c r="E8" s="69"/>
      <c r="F8" s="69"/>
      <c r="G8" s="69"/>
      <c r="H8" s="78"/>
      <c r="I8" s="69"/>
      <c r="J8" s="69"/>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91"/>
      <c r="C9" s="172"/>
      <c r="D9" s="172"/>
      <c r="E9" s="172"/>
      <c r="F9" s="172"/>
      <c r="G9" s="172"/>
      <c r="H9" s="78"/>
      <c r="I9" s="172"/>
      <c r="J9" s="172"/>
      <c r="K9" s="109"/>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91"/>
      <c r="C10" s="29" t="s">
        <v>1308</v>
      </c>
      <c r="D10" s="30">
        <f>SUM(G17:G26)</f>
        <v>0</v>
      </c>
      <c r="E10" s="91"/>
      <c r="F10" s="91"/>
      <c r="G10" s="91"/>
      <c r="H10" s="75"/>
      <c r="I10" s="75"/>
      <c r="J10" s="75"/>
      <c r="K10" s="109"/>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149"/>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c r="E13" s="91"/>
      <c r="F13" s="91"/>
      <c r="G13" s="91"/>
      <c r="H13" s="75"/>
      <c r="I13" s="75"/>
      <c r="J13" s="75"/>
      <c r="K13" s="109"/>
      <c r="L13" s="435"/>
      <c r="M13" s="435"/>
      <c r="N13" s="149"/>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5"/>
      <c r="M14" s="435"/>
      <c r="N14" s="149"/>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91"/>
      <c r="C15" s="69"/>
      <c r="D15" s="31"/>
      <c r="E15" s="91"/>
      <c r="F15" s="91"/>
      <c r="G15" s="91"/>
      <c r="H15" s="75"/>
      <c r="I15" s="75"/>
      <c r="J15" s="75"/>
      <c r="K15" s="109"/>
      <c r="L15" s="435"/>
      <c r="M15" s="435"/>
      <c r="N15" s="149"/>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2.25" customHeight="1" thickBot="1" x14ac:dyDescent="0.3">
      <c r="A16" s="435"/>
      <c r="B16" s="91"/>
      <c r="C16" s="122" t="s">
        <v>1310</v>
      </c>
      <c r="D16" s="125" t="s">
        <v>1311</v>
      </c>
      <c r="E16" s="124" t="s">
        <v>99</v>
      </c>
      <c r="F16" s="124" t="s">
        <v>1312</v>
      </c>
      <c r="G16" s="123" t="s">
        <v>1313</v>
      </c>
      <c r="H16" s="129" t="s">
        <v>1314</v>
      </c>
      <c r="I16" s="124" t="s">
        <v>1315</v>
      </c>
      <c r="J16" s="124" t="s">
        <v>711</v>
      </c>
      <c r="K16" s="124" t="s">
        <v>1316</v>
      </c>
      <c r="L16" s="124" t="s">
        <v>1317</v>
      </c>
      <c r="M16" s="435"/>
      <c r="N16" s="149"/>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2:14" x14ac:dyDescent="0.25">
      <c r="B17" s="91"/>
      <c r="C17" s="308" t="s">
        <v>1318</v>
      </c>
      <c r="D17" s="601"/>
      <c r="E17" s="309"/>
      <c r="F17" s="112">
        <v>30000</v>
      </c>
      <c r="G17" s="310">
        <f t="shared" ref="G17:G25" si="0">E17*F17</f>
        <v>0</v>
      </c>
      <c r="H17" s="311"/>
      <c r="I17" s="113" t="s">
        <v>294</v>
      </c>
      <c r="J17" s="113" t="str">
        <f>VLOOKUP(I17,Presupuesto!$B$11:$C$566,2,0)</f>
        <v>SERVICIOS DE CAPACITACION.</v>
      </c>
      <c r="K17" s="312" t="s">
        <v>82</v>
      </c>
      <c r="L17" s="113" t="s">
        <v>719</v>
      </c>
      <c r="M17" s="435"/>
      <c r="N17" s="149"/>
    </row>
    <row r="18" spans="2:14" x14ac:dyDescent="0.25">
      <c r="B18" s="91"/>
      <c r="C18" s="96" t="s">
        <v>1319</v>
      </c>
      <c r="D18" s="602"/>
      <c r="E18" s="190">
        <f>D17</f>
        <v>0</v>
      </c>
      <c r="F18" s="97">
        <v>50</v>
      </c>
      <c r="G18" s="94">
        <f t="shared" si="0"/>
        <v>0</v>
      </c>
      <c r="H18" s="156"/>
      <c r="I18" s="95" t="s">
        <v>307</v>
      </c>
      <c r="J18" s="95" t="str">
        <f>VLOOKUP(I18,Presupuesto!$B$11:$C$566,2,0)</f>
        <v>SERVICIOS DE IMPRENTA PUBLIC.Y REPRODUCCION</v>
      </c>
      <c r="K18" s="95" t="str">
        <f t="shared" ref="K18:K26" si="1">$K$17</f>
        <v>Gestión Tecnologías de Información y Comunicación</v>
      </c>
      <c r="L18" s="95" t="s">
        <v>720</v>
      </c>
      <c r="M18" s="435"/>
      <c r="N18" s="149"/>
    </row>
    <row r="19" spans="2:14" x14ac:dyDescent="0.25">
      <c r="B19" s="91"/>
      <c r="C19" s="96" t="s">
        <v>1320</v>
      </c>
      <c r="D19" s="602"/>
      <c r="E19" s="190">
        <f>D17</f>
        <v>0</v>
      </c>
      <c r="F19" s="97">
        <v>150</v>
      </c>
      <c r="G19" s="94">
        <f t="shared" si="0"/>
        <v>0</v>
      </c>
      <c r="H19" s="156"/>
      <c r="I19" s="95" t="s">
        <v>361</v>
      </c>
      <c r="J19" s="95" t="str">
        <f>VLOOKUP(I19,Presupuesto!$B$11:$C$566,2,0)</f>
        <v>ALIMENTOS B EBIDAS PARA PERSONAS</v>
      </c>
      <c r="K19" s="95" t="str">
        <f t="shared" si="1"/>
        <v>Gestión Tecnologías de Información y Comunicación</v>
      </c>
      <c r="L19" s="95" t="s">
        <v>723</v>
      </c>
      <c r="M19" s="435"/>
      <c r="N19" s="149"/>
    </row>
    <row r="20" spans="2:14" x14ac:dyDescent="0.25">
      <c r="B20" s="91"/>
      <c r="C20" s="96" t="s">
        <v>1321</v>
      </c>
      <c r="D20" s="602"/>
      <c r="E20" s="147">
        <v>0</v>
      </c>
      <c r="F20" s="115">
        <v>10000</v>
      </c>
      <c r="G20" s="94">
        <f t="shared" si="0"/>
        <v>0</v>
      </c>
      <c r="H20" s="156"/>
      <c r="I20" s="304" t="s">
        <v>327</v>
      </c>
      <c r="J20" s="95" t="str">
        <f>VLOOKUP(I20,Presupuesto!$B$11:$C$566,2,0)</f>
        <v>PASAJES (26100-00)</v>
      </c>
      <c r="K20" s="95" t="str">
        <f t="shared" si="1"/>
        <v>Gestión Tecnologías de Información y Comunicación</v>
      </c>
      <c r="L20" s="95" t="s">
        <v>720</v>
      </c>
      <c r="M20" s="435"/>
      <c r="N20" s="149"/>
    </row>
    <row r="21" spans="2:14" x14ac:dyDescent="0.25">
      <c r="B21" s="91"/>
      <c r="C21" s="96" t="s">
        <v>1322</v>
      </c>
      <c r="D21" s="602"/>
      <c r="E21" s="147">
        <v>0</v>
      </c>
      <c r="F21" s="115">
        <v>250</v>
      </c>
      <c r="G21" s="94">
        <f t="shared" si="0"/>
        <v>0</v>
      </c>
      <c r="H21" s="156"/>
      <c r="I21" s="95" t="s">
        <v>384</v>
      </c>
      <c r="J21" s="95" t="str">
        <f>VLOOKUP(I21,Presupuesto!$B$11:$C$566,2,0)</f>
        <v>PRODUCTOS PAPEL Y CARTON</v>
      </c>
      <c r="K21" s="95" t="str">
        <f t="shared" si="1"/>
        <v>Gestión Tecnologías de Información y Comunicación</v>
      </c>
      <c r="L21" s="95" t="s">
        <v>720</v>
      </c>
      <c r="M21" s="435"/>
      <c r="N21" s="149"/>
    </row>
    <row r="22" spans="2:14" x14ac:dyDescent="0.25">
      <c r="B22" s="91"/>
      <c r="C22" s="96" t="s">
        <v>1323</v>
      </c>
      <c r="D22" s="602"/>
      <c r="E22" s="190">
        <f>(D17*25)/500</f>
        <v>0</v>
      </c>
      <c r="F22" s="97">
        <v>85</v>
      </c>
      <c r="G22" s="94">
        <f t="shared" si="0"/>
        <v>0</v>
      </c>
      <c r="H22" s="156"/>
      <c r="I22" s="95" t="s">
        <v>384</v>
      </c>
      <c r="J22" s="95" t="str">
        <f>VLOOKUP(I22,Presupuesto!$B$11:$C$566,2,0)</f>
        <v>PRODUCTOS PAPEL Y CARTON</v>
      </c>
      <c r="K22" s="95" t="str">
        <f t="shared" si="1"/>
        <v>Gestión Tecnologías de Información y Comunicación</v>
      </c>
      <c r="L22" s="95" t="s">
        <v>720</v>
      </c>
      <c r="M22" s="435"/>
      <c r="N22" s="149"/>
    </row>
    <row r="23" spans="2:14" x14ac:dyDescent="0.25">
      <c r="B23" s="91"/>
      <c r="C23" s="96" t="s">
        <v>1324</v>
      </c>
      <c r="D23" s="602"/>
      <c r="E23" s="190">
        <f>D17/12</f>
        <v>0</v>
      </c>
      <c r="F23" s="97">
        <v>36</v>
      </c>
      <c r="G23" s="94">
        <f t="shared" si="0"/>
        <v>0</v>
      </c>
      <c r="H23" s="156"/>
      <c r="I23" s="95" t="s">
        <v>451</v>
      </c>
      <c r="J23" s="95" t="str">
        <f>VLOOKUP(I23,Presupuesto!$B$11:$C$566,2,0)</f>
        <v>UTILES DE ESCRITORIO, OFICINA Y ENSE¥ANZA</v>
      </c>
      <c r="K23" s="95" t="str">
        <f t="shared" si="1"/>
        <v>Gestión Tecnologías de Información y Comunicación</v>
      </c>
      <c r="L23" s="95" t="s">
        <v>720</v>
      </c>
      <c r="M23" s="435"/>
      <c r="N23" s="149"/>
    </row>
    <row r="24" spans="2:14" x14ac:dyDescent="0.25">
      <c r="B24" s="91"/>
      <c r="C24" s="96" t="s">
        <v>1325</v>
      </c>
      <c r="D24" s="602"/>
      <c r="E24" s="190">
        <f>D17/12</f>
        <v>0</v>
      </c>
      <c r="F24" s="97">
        <v>80</v>
      </c>
      <c r="G24" s="94">
        <f t="shared" si="0"/>
        <v>0</v>
      </c>
      <c r="H24" s="156"/>
      <c r="I24" s="95" t="s">
        <v>451</v>
      </c>
      <c r="J24" s="95" t="str">
        <f>VLOOKUP(I24,Presupuesto!$B$11:$C$566,2,0)</f>
        <v>UTILES DE ESCRITORIO, OFICINA Y ENSE¥ANZA</v>
      </c>
      <c r="K24" s="95" t="str">
        <f t="shared" si="1"/>
        <v>Gestión Tecnologías de Información y Comunicación</v>
      </c>
      <c r="L24" s="95" t="s">
        <v>720</v>
      </c>
      <c r="M24" s="435"/>
      <c r="N24" s="149"/>
    </row>
    <row r="25" spans="2:14" x14ac:dyDescent="0.25">
      <c r="B25" s="91"/>
      <c r="C25" s="106" t="s">
        <v>1326</v>
      </c>
      <c r="D25" s="602"/>
      <c r="E25" s="201">
        <v>0</v>
      </c>
      <c r="F25" s="116">
        <v>25</v>
      </c>
      <c r="G25" s="94">
        <f t="shared" si="0"/>
        <v>0</v>
      </c>
      <c r="H25" s="156"/>
      <c r="I25" s="95" t="s">
        <v>451</v>
      </c>
      <c r="J25" s="95" t="str">
        <f>VLOOKUP(I25,Presupuesto!$B$11:$C$566,2,0)</f>
        <v>UTILES DE ESCRITORIO, OFICINA Y ENSE¥ANZA</v>
      </c>
      <c r="K25" s="95" t="str">
        <f t="shared" si="1"/>
        <v>Gestión Tecnologías de Información y Comunicación</v>
      </c>
      <c r="L25" s="95" t="s">
        <v>720</v>
      </c>
      <c r="M25" s="435"/>
      <c r="N25" s="149"/>
    </row>
    <row r="26" spans="2:14" ht="15.75" thickBot="1" x14ac:dyDescent="0.3">
      <c r="B26" s="91"/>
      <c r="C26" s="205" t="s">
        <v>1277</v>
      </c>
      <c r="D26" s="206">
        <v>0</v>
      </c>
      <c r="E26" s="313">
        <v>0</v>
      </c>
      <c r="F26" s="101">
        <f>HLOOKUP(C26,$AH$2:$BU$3,2,0)</f>
        <v>1750</v>
      </c>
      <c r="G26" s="102">
        <f>D26*E26*F26</f>
        <v>0</v>
      </c>
      <c r="H26" s="314"/>
      <c r="I26" s="315" t="s">
        <v>335</v>
      </c>
      <c r="J26" s="103" t="str">
        <f>VLOOKUP(I26,Presupuesto!$B$11:$C$566,2,0)</f>
        <v>VIATICOS (26200-00)</v>
      </c>
      <c r="K26" s="316" t="str">
        <f t="shared" si="1"/>
        <v>Gestión Tecnologías de Información y Comunicación</v>
      </c>
      <c r="L26" s="316" t="s">
        <v>720</v>
      </c>
      <c r="M26" s="435"/>
      <c r="N26" s="435"/>
    </row>
    <row r="27" spans="2:14" x14ac:dyDescent="0.25">
      <c r="B27" s="91"/>
      <c r="C27" s="91"/>
      <c r="D27" s="435"/>
      <c r="E27" s="109"/>
      <c r="F27" s="109"/>
      <c r="G27" s="109"/>
      <c r="H27" s="169"/>
      <c r="I27" s="109"/>
      <c r="J27" s="109"/>
      <c r="K27" s="109"/>
      <c r="L27" s="435"/>
      <c r="M27" s="435"/>
      <c r="N27" s="435"/>
    </row>
    <row r="28" spans="2:14" ht="15.75" thickBot="1" x14ac:dyDescent="0.3">
      <c r="B28" s="435"/>
      <c r="C28" s="435"/>
      <c r="D28" s="435"/>
      <c r="E28" s="435"/>
      <c r="F28" s="435"/>
      <c r="G28" s="435"/>
      <c r="H28" s="424"/>
      <c r="I28" s="435"/>
      <c r="J28" s="435"/>
      <c r="K28" s="435"/>
      <c r="L28" s="435"/>
      <c r="M28" s="435"/>
      <c r="N28" s="435"/>
    </row>
    <row r="29" spans="2:14" ht="15.75" thickBot="1" x14ac:dyDescent="0.3">
      <c r="B29" s="435"/>
      <c r="C29" s="29" t="s">
        <v>1308</v>
      </c>
      <c r="D29" s="30">
        <f>SUM(G36:G45)</f>
        <v>0</v>
      </c>
      <c r="E29" s="91"/>
      <c r="F29" s="91"/>
      <c r="G29" s="91"/>
      <c r="H29" s="75"/>
      <c r="I29" s="75"/>
      <c r="J29" s="75"/>
      <c r="K29" s="109"/>
      <c r="L29" s="435"/>
      <c r="M29" s="435"/>
      <c r="N29" s="435"/>
    </row>
    <row r="30" spans="2:14" x14ac:dyDescent="0.25">
      <c r="B30" s="435"/>
      <c r="C30" s="69"/>
      <c r="D30" s="31"/>
      <c r="E30" s="91"/>
      <c r="F30" s="91"/>
      <c r="G30" s="91"/>
      <c r="H30" s="75"/>
      <c r="I30" s="75"/>
      <c r="J30" s="75"/>
      <c r="K30" s="109"/>
      <c r="L30" s="435"/>
      <c r="M30" s="435"/>
      <c r="N30" s="435"/>
    </row>
    <row r="31" spans="2:14" x14ac:dyDescent="0.25">
      <c r="B31" s="435"/>
      <c r="C31" s="69"/>
      <c r="D31" s="31"/>
      <c r="E31" s="91"/>
      <c r="F31" s="91"/>
      <c r="G31" s="91"/>
      <c r="H31" s="75"/>
      <c r="I31" s="75"/>
      <c r="J31" s="75"/>
      <c r="K31" s="109"/>
      <c r="L31" s="435"/>
      <c r="M31" s="435"/>
      <c r="N31" s="435"/>
    </row>
    <row r="32" spans="2:14" ht="15.75" x14ac:dyDescent="0.25">
      <c r="B32" s="435"/>
      <c r="C32" s="191" t="s">
        <v>1309</v>
      </c>
      <c r="D32" s="349"/>
      <c r="E32" s="91"/>
      <c r="F32" s="91"/>
      <c r="G32" s="91"/>
      <c r="H32" s="75"/>
      <c r="I32" s="75"/>
      <c r="J32" s="75"/>
      <c r="K32" s="109"/>
      <c r="L32" s="435"/>
      <c r="M32" s="435"/>
      <c r="N32" s="435"/>
    </row>
    <row r="33" spans="3:12" ht="18.75" x14ac:dyDescent="0.25">
      <c r="C33" s="19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c r="L33" s="435"/>
    </row>
    <row r="34" spans="3:12" ht="15.75" thickBot="1" x14ac:dyDescent="0.3">
      <c r="C34" s="69"/>
      <c r="D34" s="31"/>
      <c r="E34" s="91"/>
      <c r="F34" s="91"/>
      <c r="G34" s="91"/>
      <c r="H34" s="75"/>
      <c r="I34" s="75"/>
      <c r="J34" s="75"/>
      <c r="K34" s="109"/>
      <c r="L34" s="435"/>
    </row>
    <row r="35" spans="3:12" ht="30.75" thickBot="1" x14ac:dyDescent="0.3">
      <c r="C35" s="122" t="s">
        <v>1310</v>
      </c>
      <c r="D35" s="125" t="s">
        <v>1311</v>
      </c>
      <c r="E35" s="124" t="s">
        <v>99</v>
      </c>
      <c r="F35" s="124" t="s">
        <v>1312</v>
      </c>
      <c r="G35" s="123" t="s">
        <v>1313</v>
      </c>
      <c r="H35" s="129" t="s">
        <v>1314</v>
      </c>
      <c r="I35" s="124" t="s">
        <v>1315</v>
      </c>
      <c r="J35" s="124" t="s">
        <v>711</v>
      </c>
      <c r="K35" s="124" t="s">
        <v>1316</v>
      </c>
      <c r="L35" s="124" t="s">
        <v>1317</v>
      </c>
    </row>
    <row r="36" spans="3:12" x14ac:dyDescent="0.25">
      <c r="C36" s="308" t="s">
        <v>1318</v>
      </c>
      <c r="D36" s="601"/>
      <c r="E36" s="309"/>
      <c r="F36" s="112">
        <v>30000</v>
      </c>
      <c r="G36" s="310">
        <f t="shared" ref="G36:G44" si="2">E36*F36</f>
        <v>0</v>
      </c>
      <c r="H36" s="311"/>
      <c r="I36" s="113" t="s">
        <v>294</v>
      </c>
      <c r="J36" s="113" t="str">
        <f>VLOOKUP(I36,Presupuesto!$B$11:$C$566,2,0)</f>
        <v>SERVICIOS DE CAPACITACION.</v>
      </c>
      <c r="K36" s="312" t="s">
        <v>82</v>
      </c>
      <c r="L36" s="113" t="s">
        <v>719</v>
      </c>
    </row>
    <row r="37" spans="3:12" x14ac:dyDescent="0.25">
      <c r="C37" s="96" t="s">
        <v>1319</v>
      </c>
      <c r="D37" s="602"/>
      <c r="E37" s="190">
        <f>D36</f>
        <v>0</v>
      </c>
      <c r="F37" s="97">
        <v>50</v>
      </c>
      <c r="G37" s="94">
        <f t="shared" si="2"/>
        <v>0</v>
      </c>
      <c r="H37" s="156"/>
      <c r="I37" s="95" t="s">
        <v>307</v>
      </c>
      <c r="J37" s="95" t="str">
        <f>VLOOKUP(I37,Presupuesto!$B$11:$C$566,2,0)</f>
        <v>SERVICIOS DE IMPRENTA PUBLIC.Y REPRODUCCION</v>
      </c>
      <c r="K37" s="95" t="str">
        <f>$K$36</f>
        <v>Gestión Tecnologías de Información y Comunicación</v>
      </c>
      <c r="L37" s="95" t="s">
        <v>720</v>
      </c>
    </row>
    <row r="38" spans="3:12" x14ac:dyDescent="0.25">
      <c r="C38" s="96" t="s">
        <v>1320</v>
      </c>
      <c r="D38" s="602"/>
      <c r="E38" s="190">
        <f>D36</f>
        <v>0</v>
      </c>
      <c r="F38" s="97">
        <v>150</v>
      </c>
      <c r="G38" s="94">
        <f t="shared" si="2"/>
        <v>0</v>
      </c>
      <c r="H38" s="156"/>
      <c r="I38" s="95" t="s">
        <v>361</v>
      </c>
      <c r="J38" s="95" t="str">
        <f>VLOOKUP(I38,Presupuesto!$B$11:$C$566,2,0)</f>
        <v>ALIMENTOS B EBIDAS PARA PERSONAS</v>
      </c>
      <c r="K38" s="95" t="str">
        <f t="shared" ref="K38:K45" si="3">$K$36</f>
        <v>Gestión Tecnologías de Información y Comunicación</v>
      </c>
      <c r="L38" s="95" t="s">
        <v>723</v>
      </c>
    </row>
    <row r="39" spans="3:12" x14ac:dyDescent="0.25">
      <c r="C39" s="96" t="s">
        <v>1321</v>
      </c>
      <c r="D39" s="602"/>
      <c r="E39" s="147">
        <v>0</v>
      </c>
      <c r="F39" s="115">
        <v>10000</v>
      </c>
      <c r="G39" s="94">
        <f t="shared" si="2"/>
        <v>0</v>
      </c>
      <c r="H39" s="156"/>
      <c r="I39" s="304" t="s">
        <v>327</v>
      </c>
      <c r="J39" s="95" t="str">
        <f>VLOOKUP(I39,Presupuesto!$B$11:$C$566,2,0)</f>
        <v>PASAJES (26100-00)</v>
      </c>
      <c r="K39" s="95" t="str">
        <f t="shared" si="3"/>
        <v>Gestión Tecnologías de Información y Comunicación</v>
      </c>
      <c r="L39" s="95" t="s">
        <v>720</v>
      </c>
    </row>
    <row r="40" spans="3:12" x14ac:dyDescent="0.25">
      <c r="C40" s="96" t="s">
        <v>1322</v>
      </c>
      <c r="D40" s="602"/>
      <c r="E40" s="147">
        <v>0</v>
      </c>
      <c r="F40" s="115">
        <v>250</v>
      </c>
      <c r="G40" s="94">
        <f t="shared" si="2"/>
        <v>0</v>
      </c>
      <c r="H40" s="156"/>
      <c r="I40" s="95" t="s">
        <v>384</v>
      </c>
      <c r="J40" s="95" t="str">
        <f>VLOOKUP(I40,Presupuesto!$B$11:$C$566,2,0)</f>
        <v>PRODUCTOS PAPEL Y CARTON</v>
      </c>
      <c r="K40" s="95" t="str">
        <f t="shared" si="3"/>
        <v>Gestión Tecnologías de Información y Comunicación</v>
      </c>
      <c r="L40" s="95" t="s">
        <v>720</v>
      </c>
    </row>
    <row r="41" spans="3:12" x14ac:dyDescent="0.25">
      <c r="C41" s="96" t="s">
        <v>1323</v>
      </c>
      <c r="D41" s="602"/>
      <c r="E41" s="190">
        <f>(D36*25)/500</f>
        <v>0</v>
      </c>
      <c r="F41" s="97">
        <v>85</v>
      </c>
      <c r="G41" s="94">
        <f t="shared" si="2"/>
        <v>0</v>
      </c>
      <c r="H41" s="156"/>
      <c r="I41" s="95" t="s">
        <v>384</v>
      </c>
      <c r="J41" s="95" t="str">
        <f>VLOOKUP(I41,Presupuesto!$B$11:$C$566,2,0)</f>
        <v>PRODUCTOS PAPEL Y CARTON</v>
      </c>
      <c r="K41" s="95" t="str">
        <f t="shared" si="3"/>
        <v>Gestión Tecnologías de Información y Comunicación</v>
      </c>
      <c r="L41" s="95" t="s">
        <v>720</v>
      </c>
    </row>
    <row r="42" spans="3:12" x14ac:dyDescent="0.25">
      <c r="C42" s="96" t="s">
        <v>1324</v>
      </c>
      <c r="D42" s="602"/>
      <c r="E42" s="190">
        <f>D36/12</f>
        <v>0</v>
      </c>
      <c r="F42" s="97">
        <v>36</v>
      </c>
      <c r="G42" s="94">
        <f t="shared" si="2"/>
        <v>0</v>
      </c>
      <c r="H42" s="156"/>
      <c r="I42" s="95" t="s">
        <v>451</v>
      </c>
      <c r="J42" s="95" t="str">
        <f>VLOOKUP(I42,Presupuesto!$B$11:$C$566,2,0)</f>
        <v>UTILES DE ESCRITORIO, OFICINA Y ENSE¥ANZA</v>
      </c>
      <c r="K42" s="95" t="str">
        <f t="shared" si="3"/>
        <v>Gestión Tecnologías de Información y Comunicación</v>
      </c>
      <c r="L42" s="95" t="s">
        <v>720</v>
      </c>
    </row>
    <row r="43" spans="3:12" x14ac:dyDescent="0.25">
      <c r="C43" s="96" t="s">
        <v>1325</v>
      </c>
      <c r="D43" s="602"/>
      <c r="E43" s="190">
        <f>D36/12</f>
        <v>0</v>
      </c>
      <c r="F43" s="97">
        <v>80</v>
      </c>
      <c r="G43" s="94">
        <f t="shared" si="2"/>
        <v>0</v>
      </c>
      <c r="H43" s="156"/>
      <c r="I43" s="95" t="s">
        <v>451</v>
      </c>
      <c r="J43" s="95" t="str">
        <f>VLOOKUP(I43,Presupuesto!$B$11:$C$566,2,0)</f>
        <v>UTILES DE ESCRITORIO, OFICINA Y ENSE¥ANZA</v>
      </c>
      <c r="K43" s="95" t="str">
        <f t="shared" si="3"/>
        <v>Gestión Tecnologías de Información y Comunicación</v>
      </c>
      <c r="L43" s="95" t="s">
        <v>720</v>
      </c>
    </row>
    <row r="44" spans="3:12" x14ac:dyDescent="0.25">
      <c r="C44" s="106" t="s">
        <v>1326</v>
      </c>
      <c r="D44" s="602"/>
      <c r="E44" s="201">
        <v>0</v>
      </c>
      <c r="F44" s="116">
        <v>25</v>
      </c>
      <c r="G44" s="94">
        <f t="shared" si="2"/>
        <v>0</v>
      </c>
      <c r="H44" s="156"/>
      <c r="I44" s="95" t="s">
        <v>451</v>
      </c>
      <c r="J44" s="95" t="str">
        <f>VLOOKUP(I44,Presupuesto!$B$11:$C$566,2,0)</f>
        <v>UTILES DE ESCRITORIO, OFICINA Y ENSE¥ANZA</v>
      </c>
      <c r="K44" s="95" t="str">
        <f t="shared" si="3"/>
        <v>Gestión Tecnologías de Información y Comunicación</v>
      </c>
      <c r="L44" s="95" t="s">
        <v>720</v>
      </c>
    </row>
    <row r="45" spans="3:12" ht="15.75" thickBot="1" x14ac:dyDescent="0.3">
      <c r="C45" s="205" t="s">
        <v>1275</v>
      </c>
      <c r="D45" s="206">
        <v>0</v>
      </c>
      <c r="E45" s="313">
        <v>0</v>
      </c>
      <c r="F45" s="101">
        <f>HLOOKUP(C45,$AH$2:$BU$3,2,0)</f>
        <v>1150</v>
      </c>
      <c r="G45" s="102">
        <f>D45*E45*F45</f>
        <v>0</v>
      </c>
      <c r="H45" s="314"/>
      <c r="I45" s="315" t="s">
        <v>335</v>
      </c>
      <c r="J45" s="103" t="str">
        <f>VLOOKUP(I45,Presupuesto!$B$11:$C$566,2,0)</f>
        <v>VIATICOS (26200-00)</v>
      </c>
      <c r="K45" s="316" t="str">
        <f t="shared" si="3"/>
        <v>Gestión Tecnologías de Información y Comunicación</v>
      </c>
      <c r="L45" s="316" t="s">
        <v>720</v>
      </c>
    </row>
    <row r="47" spans="3:12" ht="15.75" thickBot="1" x14ac:dyDescent="0.3">
      <c r="C47" s="435"/>
      <c r="D47" s="435"/>
      <c r="E47" s="435"/>
      <c r="F47" s="435"/>
      <c r="G47" s="435"/>
      <c r="H47" s="424"/>
      <c r="I47" s="435"/>
      <c r="J47" s="435"/>
      <c r="K47" s="435"/>
      <c r="L47" s="435"/>
    </row>
    <row r="48" spans="3:12" ht="15.75" thickBot="1" x14ac:dyDescent="0.3">
      <c r="C48" s="29" t="s">
        <v>1308</v>
      </c>
      <c r="D48" s="30">
        <f>SUM(G55:G64)</f>
        <v>0</v>
      </c>
      <c r="E48" s="91"/>
      <c r="F48" s="91"/>
      <c r="G48" s="91"/>
      <c r="H48" s="75"/>
      <c r="I48" s="75"/>
      <c r="J48" s="75"/>
      <c r="K48" s="109"/>
      <c r="L48" s="435"/>
    </row>
    <row r="49" spans="3:12" x14ac:dyDescent="0.25">
      <c r="C49" s="69"/>
      <c r="D49" s="31"/>
      <c r="E49" s="91"/>
      <c r="F49" s="91"/>
      <c r="G49" s="91"/>
      <c r="H49" s="75"/>
      <c r="I49" s="75"/>
      <c r="J49" s="75"/>
      <c r="K49" s="109"/>
      <c r="L49" s="435"/>
    </row>
    <row r="50" spans="3:12" x14ac:dyDescent="0.25">
      <c r="C50" s="69"/>
      <c r="D50" s="31"/>
      <c r="E50" s="91"/>
      <c r="F50" s="91"/>
      <c r="G50" s="91"/>
      <c r="H50" s="75"/>
      <c r="I50" s="75"/>
      <c r="J50" s="75"/>
      <c r="K50" s="109"/>
      <c r="L50" s="435"/>
    </row>
    <row r="51" spans="3:12" ht="15.75" x14ac:dyDescent="0.25">
      <c r="C51" s="191" t="s">
        <v>1309</v>
      </c>
      <c r="D51" s="349"/>
      <c r="E51" s="91"/>
      <c r="F51" s="91"/>
      <c r="G51" s="91"/>
      <c r="H51" s="75"/>
      <c r="I51" s="75"/>
      <c r="J51" s="75"/>
      <c r="K51" s="109"/>
      <c r="L51" s="435"/>
    </row>
    <row r="52" spans="3:12" ht="18.75" x14ac:dyDescent="0.25">
      <c r="C52" s="19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1"/>
      <c r="F52" s="91"/>
      <c r="G52" s="91"/>
      <c r="H52" s="75"/>
      <c r="I52" s="75"/>
      <c r="J52" s="75"/>
      <c r="K52" s="109"/>
      <c r="L52" s="435"/>
    </row>
    <row r="53" spans="3:12" ht="15.75" thickBot="1" x14ac:dyDescent="0.3">
      <c r="C53" s="69"/>
      <c r="D53" s="31"/>
      <c r="E53" s="91"/>
      <c r="F53" s="91"/>
      <c r="G53" s="91"/>
      <c r="H53" s="75"/>
      <c r="I53" s="75"/>
      <c r="J53" s="75"/>
      <c r="K53" s="109"/>
      <c r="L53" s="435"/>
    </row>
    <row r="54" spans="3:12" ht="30.75" thickBot="1" x14ac:dyDescent="0.3">
      <c r="C54" s="122" t="s">
        <v>1310</v>
      </c>
      <c r="D54" s="125" t="s">
        <v>1311</v>
      </c>
      <c r="E54" s="124" t="s">
        <v>99</v>
      </c>
      <c r="F54" s="124" t="s">
        <v>1312</v>
      </c>
      <c r="G54" s="123" t="s">
        <v>1313</v>
      </c>
      <c r="H54" s="129" t="s">
        <v>1314</v>
      </c>
      <c r="I54" s="124" t="s">
        <v>1315</v>
      </c>
      <c r="J54" s="124" t="s">
        <v>711</v>
      </c>
      <c r="K54" s="124" t="s">
        <v>1316</v>
      </c>
      <c r="L54" s="124" t="s">
        <v>1317</v>
      </c>
    </row>
    <row r="55" spans="3:12" x14ac:dyDescent="0.25">
      <c r="C55" s="308" t="s">
        <v>1318</v>
      </c>
      <c r="D55" s="601"/>
      <c r="E55" s="309"/>
      <c r="F55" s="112">
        <v>30000</v>
      </c>
      <c r="G55" s="310">
        <f t="shared" ref="G55:G63" si="4">E55*F55</f>
        <v>0</v>
      </c>
      <c r="H55" s="311"/>
      <c r="I55" s="113" t="s">
        <v>294</v>
      </c>
      <c r="J55" s="113" t="str">
        <f>VLOOKUP(I55,Presupuesto!$B$11:$C$566,2,0)</f>
        <v>SERVICIOS DE CAPACITACION.</v>
      </c>
      <c r="K55" s="312" t="s">
        <v>82</v>
      </c>
      <c r="L55" s="113" t="s">
        <v>719</v>
      </c>
    </row>
    <row r="56" spans="3:12" x14ac:dyDescent="0.25">
      <c r="C56" s="96" t="s">
        <v>1319</v>
      </c>
      <c r="D56" s="602"/>
      <c r="E56" s="190">
        <f>D55</f>
        <v>0</v>
      </c>
      <c r="F56" s="97">
        <v>50</v>
      </c>
      <c r="G56" s="94">
        <f t="shared" si="4"/>
        <v>0</v>
      </c>
      <c r="H56" s="156"/>
      <c r="I56" s="95" t="s">
        <v>307</v>
      </c>
      <c r="J56" s="95" t="str">
        <f>VLOOKUP(I56,Presupuesto!$B$11:$C$566,2,0)</f>
        <v>SERVICIOS DE IMPRENTA PUBLIC.Y REPRODUCCION</v>
      </c>
      <c r="K56" s="95" t="str">
        <f t="shared" ref="K56:K57" si="5">$K$55</f>
        <v>Gestión Tecnologías de Información y Comunicación</v>
      </c>
      <c r="L56" s="95" t="s">
        <v>720</v>
      </c>
    </row>
    <row r="57" spans="3:12" x14ac:dyDescent="0.25">
      <c r="C57" s="96" t="s">
        <v>1320</v>
      </c>
      <c r="D57" s="602"/>
      <c r="E57" s="190">
        <f>D55</f>
        <v>0</v>
      </c>
      <c r="F57" s="97">
        <v>150</v>
      </c>
      <c r="G57" s="94">
        <f t="shared" si="4"/>
        <v>0</v>
      </c>
      <c r="H57" s="156"/>
      <c r="I57" s="95" t="s">
        <v>361</v>
      </c>
      <c r="J57" s="95" t="str">
        <f>VLOOKUP(I57,Presupuesto!$B$11:$C$566,2,0)</f>
        <v>ALIMENTOS B EBIDAS PARA PERSONAS</v>
      </c>
      <c r="K57" s="95" t="str">
        <f t="shared" si="5"/>
        <v>Gestión Tecnologías de Información y Comunicación</v>
      </c>
      <c r="L57" s="95" t="s">
        <v>723</v>
      </c>
    </row>
    <row r="58" spans="3:12" x14ac:dyDescent="0.25">
      <c r="C58" s="96" t="s">
        <v>1321</v>
      </c>
      <c r="D58" s="602"/>
      <c r="E58" s="147">
        <v>0</v>
      </c>
      <c r="F58" s="115">
        <v>10000</v>
      </c>
      <c r="G58" s="94">
        <f t="shared" si="4"/>
        <v>0</v>
      </c>
      <c r="H58" s="156"/>
      <c r="I58" s="304" t="s">
        <v>327</v>
      </c>
      <c r="J58" s="95" t="str">
        <f>VLOOKUP(I58,Presupuesto!$B$11:$C$566,2,0)</f>
        <v>PASAJES (26100-00)</v>
      </c>
      <c r="K58" s="95" t="str">
        <f>$K$55</f>
        <v>Gestión Tecnologías de Información y Comunicación</v>
      </c>
      <c r="L58" s="95" t="s">
        <v>720</v>
      </c>
    </row>
    <row r="59" spans="3:12" x14ac:dyDescent="0.25">
      <c r="C59" s="96" t="s">
        <v>1322</v>
      </c>
      <c r="D59" s="602"/>
      <c r="E59" s="147">
        <v>0</v>
      </c>
      <c r="F59" s="115">
        <v>250</v>
      </c>
      <c r="G59" s="94">
        <f t="shared" si="4"/>
        <v>0</v>
      </c>
      <c r="H59" s="156"/>
      <c r="I59" s="95" t="s">
        <v>384</v>
      </c>
      <c r="J59" s="95" t="str">
        <f>VLOOKUP(I59,Presupuesto!$B$11:$C$566,2,0)</f>
        <v>PRODUCTOS PAPEL Y CARTON</v>
      </c>
      <c r="K59" s="95" t="str">
        <f t="shared" ref="K59:K64" si="6">$K$55</f>
        <v>Gestión Tecnologías de Información y Comunicación</v>
      </c>
      <c r="L59" s="95" t="s">
        <v>720</v>
      </c>
    </row>
    <row r="60" spans="3:12" x14ac:dyDescent="0.25">
      <c r="C60" s="96" t="s">
        <v>1323</v>
      </c>
      <c r="D60" s="602"/>
      <c r="E60" s="190">
        <f>(D55*25)/500</f>
        <v>0</v>
      </c>
      <c r="F60" s="97">
        <v>85</v>
      </c>
      <c r="G60" s="94">
        <f t="shared" si="4"/>
        <v>0</v>
      </c>
      <c r="H60" s="156"/>
      <c r="I60" s="95" t="s">
        <v>384</v>
      </c>
      <c r="J60" s="95" t="str">
        <f>VLOOKUP(I60,Presupuesto!$B$11:$C$566,2,0)</f>
        <v>PRODUCTOS PAPEL Y CARTON</v>
      </c>
      <c r="K60" s="95" t="str">
        <f t="shared" si="6"/>
        <v>Gestión Tecnologías de Información y Comunicación</v>
      </c>
      <c r="L60" s="95" t="s">
        <v>720</v>
      </c>
    </row>
    <row r="61" spans="3:12" x14ac:dyDescent="0.25">
      <c r="C61" s="96" t="s">
        <v>1324</v>
      </c>
      <c r="D61" s="602"/>
      <c r="E61" s="190">
        <f>D55/12</f>
        <v>0</v>
      </c>
      <c r="F61" s="97">
        <v>36</v>
      </c>
      <c r="G61" s="94">
        <f t="shared" si="4"/>
        <v>0</v>
      </c>
      <c r="H61" s="156"/>
      <c r="I61" s="95" t="s">
        <v>451</v>
      </c>
      <c r="J61" s="95" t="str">
        <f>VLOOKUP(I61,Presupuesto!$B$11:$C$566,2,0)</f>
        <v>UTILES DE ESCRITORIO, OFICINA Y ENSE¥ANZA</v>
      </c>
      <c r="K61" s="95" t="str">
        <f t="shared" si="6"/>
        <v>Gestión Tecnologías de Información y Comunicación</v>
      </c>
      <c r="L61" s="95" t="s">
        <v>720</v>
      </c>
    </row>
    <row r="62" spans="3:12" x14ac:dyDescent="0.25">
      <c r="C62" s="96" t="s">
        <v>1325</v>
      </c>
      <c r="D62" s="602"/>
      <c r="E62" s="190">
        <f>D55/12</f>
        <v>0</v>
      </c>
      <c r="F62" s="97">
        <v>80</v>
      </c>
      <c r="G62" s="94">
        <f t="shared" si="4"/>
        <v>0</v>
      </c>
      <c r="H62" s="156"/>
      <c r="I62" s="95" t="s">
        <v>451</v>
      </c>
      <c r="J62" s="95" t="str">
        <f>VLOOKUP(I62,Presupuesto!$B$11:$C$566,2,0)</f>
        <v>UTILES DE ESCRITORIO, OFICINA Y ENSE¥ANZA</v>
      </c>
      <c r="K62" s="95" t="str">
        <f t="shared" si="6"/>
        <v>Gestión Tecnologías de Información y Comunicación</v>
      </c>
      <c r="L62" s="95" t="s">
        <v>720</v>
      </c>
    </row>
    <row r="63" spans="3:12" x14ac:dyDescent="0.25">
      <c r="C63" s="106" t="s">
        <v>1326</v>
      </c>
      <c r="D63" s="602"/>
      <c r="E63" s="201">
        <v>0</v>
      </c>
      <c r="F63" s="116">
        <v>25</v>
      </c>
      <c r="G63" s="94">
        <f t="shared" si="4"/>
        <v>0</v>
      </c>
      <c r="H63" s="156"/>
      <c r="I63" s="95" t="s">
        <v>451</v>
      </c>
      <c r="J63" s="95" t="str">
        <f>VLOOKUP(I63,Presupuesto!$B$11:$C$566,2,0)</f>
        <v>UTILES DE ESCRITORIO, OFICINA Y ENSE¥ANZA</v>
      </c>
      <c r="K63" s="95" t="str">
        <f t="shared" si="6"/>
        <v>Gestión Tecnologías de Información y Comunicación</v>
      </c>
      <c r="L63" s="95" t="s">
        <v>720</v>
      </c>
    </row>
    <row r="64" spans="3:12" ht="15.75" thickBot="1" x14ac:dyDescent="0.3">
      <c r="C64" s="205" t="s">
        <v>1275</v>
      </c>
      <c r="D64" s="206">
        <v>0</v>
      </c>
      <c r="E64" s="313">
        <v>0</v>
      </c>
      <c r="F64" s="101">
        <f>HLOOKUP(C64,$AH$2:$BU$3,2,0)</f>
        <v>1150</v>
      </c>
      <c r="G64" s="102">
        <f>D64*E64*F64</f>
        <v>0</v>
      </c>
      <c r="H64" s="314"/>
      <c r="I64" s="315" t="s">
        <v>335</v>
      </c>
      <c r="J64" s="103" t="str">
        <f>VLOOKUP(I64,Presupuesto!$B$11:$C$566,2,0)</f>
        <v>VIATICOS (26200-00)</v>
      </c>
      <c r="K64" s="316" t="str">
        <f t="shared" si="6"/>
        <v>Gestión Tecnologías de Información y Comunicación</v>
      </c>
      <c r="L64" s="316" t="s">
        <v>720</v>
      </c>
    </row>
    <row r="65" spans="3:12" x14ac:dyDescent="0.25">
      <c r="C65" s="91"/>
      <c r="D65" s="435"/>
      <c r="E65" s="109"/>
      <c r="F65" s="109"/>
      <c r="G65" s="109"/>
      <c r="H65" s="169"/>
      <c r="I65" s="109"/>
      <c r="J65" s="109"/>
      <c r="K65" s="109"/>
      <c r="L65" s="435"/>
    </row>
    <row r="66" spans="3:12" ht="15.75" thickBot="1" x14ac:dyDescent="0.3">
      <c r="C66" s="435"/>
      <c r="D66" s="435"/>
      <c r="E66" s="435"/>
      <c r="F66" s="435"/>
      <c r="G66" s="435"/>
      <c r="H66" s="424"/>
      <c r="I66" s="435"/>
      <c r="J66" s="435"/>
      <c r="K66" s="435"/>
      <c r="L66" s="435"/>
    </row>
    <row r="67" spans="3:12" ht="15.75" thickBot="1" x14ac:dyDescent="0.3">
      <c r="C67" s="29" t="s">
        <v>1308</v>
      </c>
      <c r="D67" s="30">
        <f>SUM(G74:G83)</f>
        <v>0</v>
      </c>
      <c r="E67" s="91"/>
      <c r="F67" s="91"/>
      <c r="G67" s="91"/>
      <c r="H67" s="75"/>
      <c r="I67" s="75"/>
      <c r="J67" s="75"/>
      <c r="K67" s="109"/>
      <c r="L67" s="435"/>
    </row>
    <row r="68" spans="3:12" x14ac:dyDescent="0.25">
      <c r="C68" s="69"/>
      <c r="D68" s="31"/>
      <c r="E68" s="91"/>
      <c r="F68" s="91"/>
      <c r="G68" s="91"/>
      <c r="H68" s="75"/>
      <c r="I68" s="75"/>
      <c r="J68" s="75"/>
      <c r="K68" s="109"/>
      <c r="L68" s="435"/>
    </row>
    <row r="69" spans="3:12" x14ac:dyDescent="0.25">
      <c r="C69" s="69"/>
      <c r="D69" s="31"/>
      <c r="E69" s="91"/>
      <c r="F69" s="91"/>
      <c r="G69" s="91"/>
      <c r="H69" s="75"/>
      <c r="I69" s="75"/>
      <c r="J69" s="75"/>
      <c r="K69" s="109"/>
      <c r="L69" s="435"/>
    </row>
    <row r="70" spans="3:12" ht="15.75" x14ac:dyDescent="0.25">
      <c r="C70" s="191" t="s">
        <v>1309</v>
      </c>
      <c r="D70" s="349"/>
      <c r="E70" s="91"/>
      <c r="F70" s="91"/>
      <c r="G70" s="91"/>
      <c r="H70" s="75"/>
      <c r="I70" s="75"/>
      <c r="J70" s="75"/>
      <c r="K70" s="109"/>
      <c r="L70" s="435"/>
    </row>
    <row r="71" spans="3:12" ht="18.75" x14ac:dyDescent="0.25">
      <c r="C71" s="19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1"/>
      <c r="F71" s="91"/>
      <c r="G71" s="91"/>
      <c r="H71" s="75"/>
      <c r="I71" s="75"/>
      <c r="J71" s="75"/>
      <c r="K71" s="109"/>
      <c r="L71" s="435"/>
    </row>
    <row r="72" spans="3:12" ht="15.75" thickBot="1" x14ac:dyDescent="0.3">
      <c r="C72" s="69"/>
      <c r="D72" s="31"/>
      <c r="E72" s="91"/>
      <c r="F72" s="91"/>
      <c r="G72" s="91"/>
      <c r="H72" s="75"/>
      <c r="I72" s="75"/>
      <c r="J72" s="75"/>
      <c r="K72" s="109"/>
      <c r="L72" s="435"/>
    </row>
    <row r="73" spans="3:12" ht="30.75" thickBot="1" x14ac:dyDescent="0.3">
      <c r="C73" s="122" t="s">
        <v>1310</v>
      </c>
      <c r="D73" s="125" t="s">
        <v>1311</v>
      </c>
      <c r="E73" s="124" t="s">
        <v>99</v>
      </c>
      <c r="F73" s="124" t="s">
        <v>1312</v>
      </c>
      <c r="G73" s="123" t="s">
        <v>1313</v>
      </c>
      <c r="H73" s="129" t="s">
        <v>1314</v>
      </c>
      <c r="I73" s="124" t="s">
        <v>1315</v>
      </c>
      <c r="J73" s="124" t="s">
        <v>711</v>
      </c>
      <c r="K73" s="124" t="s">
        <v>1316</v>
      </c>
      <c r="L73" s="124" t="s">
        <v>1317</v>
      </c>
    </row>
    <row r="74" spans="3:12" x14ac:dyDescent="0.25">
      <c r="C74" s="308" t="s">
        <v>1318</v>
      </c>
      <c r="D74" s="601"/>
      <c r="E74" s="309"/>
      <c r="F74" s="112">
        <v>30000</v>
      </c>
      <c r="G74" s="310">
        <f t="shared" ref="G74:G82" si="7">E74*F74</f>
        <v>0</v>
      </c>
      <c r="H74" s="311"/>
      <c r="I74" s="113" t="s">
        <v>294</v>
      </c>
      <c r="J74" s="113" t="str">
        <f>VLOOKUP(I74,Presupuesto!$B$11:$C$566,2,0)</f>
        <v>SERVICIOS DE CAPACITACION.</v>
      </c>
      <c r="K74" s="312" t="s">
        <v>82</v>
      </c>
      <c r="L74" s="113" t="s">
        <v>719</v>
      </c>
    </row>
    <row r="75" spans="3:12" x14ac:dyDescent="0.25">
      <c r="C75" s="96" t="s">
        <v>1319</v>
      </c>
      <c r="D75" s="602"/>
      <c r="E75" s="190">
        <f>D74</f>
        <v>0</v>
      </c>
      <c r="F75" s="97">
        <v>50</v>
      </c>
      <c r="G75" s="94">
        <f t="shared" si="7"/>
        <v>0</v>
      </c>
      <c r="H75" s="156"/>
      <c r="I75" s="95" t="s">
        <v>307</v>
      </c>
      <c r="J75" s="95" t="str">
        <f>VLOOKUP(I75,Presupuesto!$B$11:$C$566,2,0)</f>
        <v>SERVICIOS DE IMPRENTA PUBLIC.Y REPRODUCCION</v>
      </c>
      <c r="K75" s="95" t="str">
        <f>$K$74</f>
        <v>Gestión Tecnologías de Información y Comunicación</v>
      </c>
      <c r="L75" s="95" t="s">
        <v>720</v>
      </c>
    </row>
    <row r="76" spans="3:12" x14ac:dyDescent="0.25">
      <c r="C76" s="96" t="s">
        <v>1320</v>
      </c>
      <c r="D76" s="602"/>
      <c r="E76" s="190">
        <f>D74</f>
        <v>0</v>
      </c>
      <c r="F76" s="97">
        <v>150</v>
      </c>
      <c r="G76" s="94">
        <f t="shared" si="7"/>
        <v>0</v>
      </c>
      <c r="H76" s="156"/>
      <c r="I76" s="95" t="s">
        <v>361</v>
      </c>
      <c r="J76" s="95" t="str">
        <f>VLOOKUP(I76,Presupuesto!$B$11:$C$566,2,0)</f>
        <v>ALIMENTOS B EBIDAS PARA PERSONAS</v>
      </c>
      <c r="K76" s="95" t="str">
        <f t="shared" ref="K76:K83" si="8">$K$74</f>
        <v>Gestión Tecnologías de Información y Comunicación</v>
      </c>
      <c r="L76" s="95" t="s">
        <v>723</v>
      </c>
    </row>
    <row r="77" spans="3:12" x14ac:dyDescent="0.25">
      <c r="C77" s="96" t="s">
        <v>1321</v>
      </c>
      <c r="D77" s="602"/>
      <c r="E77" s="147">
        <v>0</v>
      </c>
      <c r="F77" s="115">
        <v>10000</v>
      </c>
      <c r="G77" s="94">
        <f t="shared" si="7"/>
        <v>0</v>
      </c>
      <c r="H77" s="156"/>
      <c r="I77" s="304" t="s">
        <v>327</v>
      </c>
      <c r="J77" s="95" t="str">
        <f>VLOOKUP(I77,Presupuesto!$B$11:$C$566,2,0)</f>
        <v>PASAJES (26100-00)</v>
      </c>
      <c r="K77" s="95" t="str">
        <f t="shared" si="8"/>
        <v>Gestión Tecnologías de Información y Comunicación</v>
      </c>
      <c r="L77" s="95" t="s">
        <v>720</v>
      </c>
    </row>
    <row r="78" spans="3:12" x14ac:dyDescent="0.25">
      <c r="C78" s="96" t="s">
        <v>1322</v>
      </c>
      <c r="D78" s="602"/>
      <c r="E78" s="147">
        <v>0</v>
      </c>
      <c r="F78" s="115">
        <v>250</v>
      </c>
      <c r="G78" s="94">
        <f t="shared" si="7"/>
        <v>0</v>
      </c>
      <c r="H78" s="156"/>
      <c r="I78" s="95" t="s">
        <v>384</v>
      </c>
      <c r="J78" s="95" t="str">
        <f>VLOOKUP(I78,Presupuesto!$B$11:$C$566,2,0)</f>
        <v>PRODUCTOS PAPEL Y CARTON</v>
      </c>
      <c r="K78" s="95" t="str">
        <f t="shared" si="8"/>
        <v>Gestión Tecnologías de Información y Comunicación</v>
      </c>
      <c r="L78" s="95" t="s">
        <v>720</v>
      </c>
    </row>
    <row r="79" spans="3:12" x14ac:dyDescent="0.25">
      <c r="C79" s="96" t="s">
        <v>1323</v>
      </c>
      <c r="D79" s="602"/>
      <c r="E79" s="190">
        <f>(D74*25)/500</f>
        <v>0</v>
      </c>
      <c r="F79" s="97">
        <v>85</v>
      </c>
      <c r="G79" s="94">
        <f t="shared" si="7"/>
        <v>0</v>
      </c>
      <c r="H79" s="156"/>
      <c r="I79" s="95" t="s">
        <v>384</v>
      </c>
      <c r="J79" s="95" t="str">
        <f>VLOOKUP(I79,Presupuesto!$B$11:$C$566,2,0)</f>
        <v>PRODUCTOS PAPEL Y CARTON</v>
      </c>
      <c r="K79" s="95" t="str">
        <f t="shared" si="8"/>
        <v>Gestión Tecnologías de Información y Comunicación</v>
      </c>
      <c r="L79" s="95" t="s">
        <v>720</v>
      </c>
    </row>
    <row r="80" spans="3:12" x14ac:dyDescent="0.25">
      <c r="C80" s="96" t="s">
        <v>1324</v>
      </c>
      <c r="D80" s="602"/>
      <c r="E80" s="190">
        <f>D74/12</f>
        <v>0</v>
      </c>
      <c r="F80" s="97">
        <v>36</v>
      </c>
      <c r="G80" s="94">
        <f t="shared" si="7"/>
        <v>0</v>
      </c>
      <c r="H80" s="156"/>
      <c r="I80" s="95" t="s">
        <v>451</v>
      </c>
      <c r="J80" s="95" t="str">
        <f>VLOOKUP(I80,Presupuesto!$B$11:$C$566,2,0)</f>
        <v>UTILES DE ESCRITORIO, OFICINA Y ENSE¥ANZA</v>
      </c>
      <c r="K80" s="95" t="str">
        <f t="shared" si="8"/>
        <v>Gestión Tecnologías de Información y Comunicación</v>
      </c>
      <c r="L80" s="95" t="s">
        <v>720</v>
      </c>
    </row>
    <row r="81" spans="3:12" x14ac:dyDescent="0.25">
      <c r="C81" s="96" t="s">
        <v>1325</v>
      </c>
      <c r="D81" s="602"/>
      <c r="E81" s="190">
        <f>D74/12</f>
        <v>0</v>
      </c>
      <c r="F81" s="97">
        <v>80</v>
      </c>
      <c r="G81" s="94">
        <f t="shared" si="7"/>
        <v>0</v>
      </c>
      <c r="H81" s="156"/>
      <c r="I81" s="95" t="s">
        <v>451</v>
      </c>
      <c r="J81" s="95" t="str">
        <f>VLOOKUP(I81,Presupuesto!$B$11:$C$566,2,0)</f>
        <v>UTILES DE ESCRITORIO, OFICINA Y ENSE¥ANZA</v>
      </c>
      <c r="K81" s="95" t="str">
        <f t="shared" si="8"/>
        <v>Gestión Tecnologías de Información y Comunicación</v>
      </c>
      <c r="L81" s="95" t="s">
        <v>720</v>
      </c>
    </row>
    <row r="82" spans="3:12" x14ac:dyDescent="0.25">
      <c r="C82" s="106" t="s">
        <v>1326</v>
      </c>
      <c r="D82" s="602"/>
      <c r="E82" s="201">
        <v>0</v>
      </c>
      <c r="F82" s="116">
        <v>25</v>
      </c>
      <c r="G82" s="94">
        <f t="shared" si="7"/>
        <v>0</v>
      </c>
      <c r="H82" s="156"/>
      <c r="I82" s="95" t="s">
        <v>451</v>
      </c>
      <c r="J82" s="95" t="str">
        <f>VLOOKUP(I82,Presupuesto!$B$11:$C$566,2,0)</f>
        <v>UTILES DE ESCRITORIO, OFICINA Y ENSE¥ANZA</v>
      </c>
      <c r="K82" s="95" t="str">
        <f t="shared" si="8"/>
        <v>Gestión Tecnologías de Información y Comunicación</v>
      </c>
      <c r="L82" s="95" t="s">
        <v>720</v>
      </c>
    </row>
    <row r="83" spans="3:12" ht="15.75" thickBot="1" x14ac:dyDescent="0.3">
      <c r="C83" s="205" t="s">
        <v>1275</v>
      </c>
      <c r="D83" s="206">
        <v>0</v>
      </c>
      <c r="E83" s="313">
        <v>0</v>
      </c>
      <c r="F83" s="101">
        <f>HLOOKUP(C83,$AH$2:$BU$3,2,0)</f>
        <v>1150</v>
      </c>
      <c r="G83" s="102">
        <f>D83*E83*F83</f>
        <v>0</v>
      </c>
      <c r="H83" s="314"/>
      <c r="I83" s="315" t="s">
        <v>335</v>
      </c>
      <c r="J83" s="103" t="str">
        <f>VLOOKUP(I83,Presupuesto!$B$11:$C$566,2,0)</f>
        <v>VIATICOS (26200-00)</v>
      </c>
      <c r="K83" s="316" t="str">
        <f t="shared" si="8"/>
        <v>Gestión Tecnologías de Información y Comunicación</v>
      </c>
      <c r="L83" s="316" t="s">
        <v>720</v>
      </c>
    </row>
    <row r="85" spans="3:12" ht="15.75" thickBot="1" x14ac:dyDescent="0.3">
      <c r="C85" s="435"/>
      <c r="D85" s="435"/>
      <c r="E85" s="435"/>
      <c r="F85" s="435"/>
      <c r="G85" s="435"/>
      <c r="H85" s="424"/>
      <c r="I85" s="435"/>
      <c r="J85" s="435"/>
      <c r="K85" s="435"/>
      <c r="L85" s="435"/>
    </row>
    <row r="86" spans="3:12" ht="15.75" thickBot="1" x14ac:dyDescent="0.3">
      <c r="C86" s="29" t="s">
        <v>1308</v>
      </c>
      <c r="D86" s="30">
        <f>SUM(G93:G102)</f>
        <v>0</v>
      </c>
      <c r="E86" s="91"/>
      <c r="F86" s="91"/>
      <c r="G86" s="91"/>
      <c r="H86" s="75"/>
      <c r="I86" s="75"/>
      <c r="J86" s="75"/>
      <c r="K86" s="109"/>
      <c r="L86" s="435"/>
    </row>
    <row r="87" spans="3:12" x14ac:dyDescent="0.25">
      <c r="C87" s="69"/>
      <c r="D87" s="31"/>
      <c r="E87" s="91"/>
      <c r="F87" s="91"/>
      <c r="G87" s="91"/>
      <c r="H87" s="75"/>
      <c r="I87" s="75"/>
      <c r="J87" s="75"/>
      <c r="K87" s="109"/>
      <c r="L87" s="435"/>
    </row>
    <row r="88" spans="3:12" x14ac:dyDescent="0.25">
      <c r="C88" s="69"/>
      <c r="D88" s="31"/>
      <c r="E88" s="91"/>
      <c r="F88" s="91"/>
      <c r="G88" s="91"/>
      <c r="H88" s="75"/>
      <c r="I88" s="75"/>
      <c r="J88" s="75"/>
      <c r="K88" s="109"/>
      <c r="L88" s="435"/>
    </row>
    <row r="89" spans="3:12" ht="15.75" x14ac:dyDescent="0.25">
      <c r="C89" s="191" t="s">
        <v>1309</v>
      </c>
      <c r="D89" s="349"/>
      <c r="E89" s="91"/>
      <c r="F89" s="91"/>
      <c r="G89" s="91"/>
      <c r="H89" s="75"/>
      <c r="I89" s="75"/>
      <c r="J89" s="75"/>
      <c r="K89" s="109"/>
      <c r="L89" s="435"/>
    </row>
    <row r="90" spans="3:12" ht="18.75" x14ac:dyDescent="0.25">
      <c r="C90" s="19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1"/>
      <c r="F90" s="91"/>
      <c r="G90" s="91"/>
      <c r="H90" s="75"/>
      <c r="I90" s="75"/>
      <c r="J90" s="75"/>
      <c r="K90" s="109"/>
      <c r="L90" s="435"/>
    </row>
    <row r="91" spans="3:12" ht="15.75" thickBot="1" x14ac:dyDescent="0.3">
      <c r="C91" s="69"/>
      <c r="D91" s="31"/>
      <c r="E91" s="91"/>
      <c r="F91" s="91"/>
      <c r="G91" s="91"/>
      <c r="H91" s="75"/>
      <c r="I91" s="75"/>
      <c r="J91" s="75"/>
      <c r="K91" s="109"/>
      <c r="L91" s="435"/>
    </row>
    <row r="92" spans="3:12" ht="30.75" thickBot="1" x14ac:dyDescent="0.3">
      <c r="C92" s="122" t="s">
        <v>1310</v>
      </c>
      <c r="D92" s="125" t="s">
        <v>1311</v>
      </c>
      <c r="E92" s="124" t="s">
        <v>99</v>
      </c>
      <c r="F92" s="124" t="s">
        <v>1312</v>
      </c>
      <c r="G92" s="123" t="s">
        <v>1313</v>
      </c>
      <c r="H92" s="129" t="s">
        <v>1314</v>
      </c>
      <c r="I92" s="124" t="s">
        <v>1315</v>
      </c>
      <c r="J92" s="124" t="s">
        <v>711</v>
      </c>
      <c r="K92" s="124" t="s">
        <v>1316</v>
      </c>
      <c r="L92" s="124" t="s">
        <v>1317</v>
      </c>
    </row>
    <row r="93" spans="3:12" x14ac:dyDescent="0.25">
      <c r="C93" s="308" t="s">
        <v>1318</v>
      </c>
      <c r="D93" s="601"/>
      <c r="E93" s="309"/>
      <c r="F93" s="112">
        <v>30000</v>
      </c>
      <c r="G93" s="310">
        <f t="shared" ref="G93:G101" si="9">E93*F93</f>
        <v>0</v>
      </c>
      <c r="H93" s="311"/>
      <c r="I93" s="113" t="s">
        <v>294</v>
      </c>
      <c r="J93" s="113" t="str">
        <f>VLOOKUP(I93,Presupuesto!$B$11:$C$566,2,0)</f>
        <v>SERVICIOS DE CAPACITACION.</v>
      </c>
      <c r="K93" s="312" t="s">
        <v>82</v>
      </c>
      <c r="L93" s="113" t="s">
        <v>719</v>
      </c>
    </row>
    <row r="94" spans="3:12" x14ac:dyDescent="0.25">
      <c r="C94" s="96" t="s">
        <v>1319</v>
      </c>
      <c r="D94" s="602"/>
      <c r="E94" s="190">
        <f>D93</f>
        <v>0</v>
      </c>
      <c r="F94" s="97">
        <v>50</v>
      </c>
      <c r="G94" s="94">
        <f t="shared" si="9"/>
        <v>0</v>
      </c>
      <c r="H94" s="156"/>
      <c r="I94" s="95" t="s">
        <v>307</v>
      </c>
      <c r="J94" s="95" t="str">
        <f>VLOOKUP(I94,Presupuesto!$B$11:$C$566,2,0)</f>
        <v>SERVICIOS DE IMPRENTA PUBLIC.Y REPRODUCCION</v>
      </c>
      <c r="K94" s="95" t="str">
        <f>$K$93</f>
        <v>Gestión Tecnologías de Información y Comunicación</v>
      </c>
      <c r="L94" s="95" t="s">
        <v>720</v>
      </c>
    </row>
    <row r="95" spans="3:12" x14ac:dyDescent="0.25">
      <c r="C95" s="96" t="s">
        <v>1320</v>
      </c>
      <c r="D95" s="602"/>
      <c r="E95" s="190">
        <f>D93</f>
        <v>0</v>
      </c>
      <c r="F95" s="97">
        <v>150</v>
      </c>
      <c r="G95" s="94">
        <f t="shared" si="9"/>
        <v>0</v>
      </c>
      <c r="H95" s="156"/>
      <c r="I95" s="95" t="s">
        <v>361</v>
      </c>
      <c r="J95" s="95" t="str">
        <f>VLOOKUP(I95,Presupuesto!$B$11:$C$566,2,0)</f>
        <v>ALIMENTOS B EBIDAS PARA PERSONAS</v>
      </c>
      <c r="K95" s="95" t="str">
        <f t="shared" ref="K95:K102" si="10">$K$93</f>
        <v>Gestión Tecnologías de Información y Comunicación</v>
      </c>
      <c r="L95" s="95" t="s">
        <v>723</v>
      </c>
    </row>
    <row r="96" spans="3:12" x14ac:dyDescent="0.25">
      <c r="C96" s="96" t="s">
        <v>1321</v>
      </c>
      <c r="D96" s="602"/>
      <c r="E96" s="147">
        <v>0</v>
      </c>
      <c r="F96" s="115">
        <v>10000</v>
      </c>
      <c r="G96" s="94">
        <f t="shared" si="9"/>
        <v>0</v>
      </c>
      <c r="H96" s="156"/>
      <c r="I96" s="304" t="s">
        <v>327</v>
      </c>
      <c r="J96" s="95" t="str">
        <f>VLOOKUP(I96,Presupuesto!$B$11:$C$566,2,0)</f>
        <v>PASAJES (26100-00)</v>
      </c>
      <c r="K96" s="95" t="str">
        <f t="shared" si="10"/>
        <v>Gestión Tecnologías de Información y Comunicación</v>
      </c>
      <c r="L96" s="95" t="s">
        <v>720</v>
      </c>
    </row>
    <row r="97" spans="3:12" x14ac:dyDescent="0.25">
      <c r="C97" s="96" t="s">
        <v>1322</v>
      </c>
      <c r="D97" s="602"/>
      <c r="E97" s="147">
        <v>0</v>
      </c>
      <c r="F97" s="115">
        <v>250</v>
      </c>
      <c r="G97" s="94">
        <f t="shared" si="9"/>
        <v>0</v>
      </c>
      <c r="H97" s="156"/>
      <c r="I97" s="95" t="s">
        <v>384</v>
      </c>
      <c r="J97" s="95" t="str">
        <f>VLOOKUP(I97,Presupuesto!$B$11:$C$566,2,0)</f>
        <v>PRODUCTOS PAPEL Y CARTON</v>
      </c>
      <c r="K97" s="95" t="str">
        <f t="shared" si="10"/>
        <v>Gestión Tecnologías de Información y Comunicación</v>
      </c>
      <c r="L97" s="95" t="s">
        <v>720</v>
      </c>
    </row>
    <row r="98" spans="3:12" x14ac:dyDescent="0.25">
      <c r="C98" s="96" t="s">
        <v>1323</v>
      </c>
      <c r="D98" s="602"/>
      <c r="E98" s="190">
        <f>(D93*25)/500</f>
        <v>0</v>
      </c>
      <c r="F98" s="97">
        <v>85</v>
      </c>
      <c r="G98" s="94">
        <f t="shared" si="9"/>
        <v>0</v>
      </c>
      <c r="H98" s="156"/>
      <c r="I98" s="95" t="s">
        <v>384</v>
      </c>
      <c r="J98" s="95" t="str">
        <f>VLOOKUP(I98,Presupuesto!$B$11:$C$566,2,0)</f>
        <v>PRODUCTOS PAPEL Y CARTON</v>
      </c>
      <c r="K98" s="95" t="str">
        <f t="shared" si="10"/>
        <v>Gestión Tecnologías de Información y Comunicación</v>
      </c>
      <c r="L98" s="95" t="s">
        <v>720</v>
      </c>
    </row>
    <row r="99" spans="3:12" x14ac:dyDescent="0.25">
      <c r="C99" s="96" t="s">
        <v>1324</v>
      </c>
      <c r="D99" s="602"/>
      <c r="E99" s="190">
        <f>D93/12</f>
        <v>0</v>
      </c>
      <c r="F99" s="97">
        <v>36</v>
      </c>
      <c r="G99" s="94">
        <f t="shared" si="9"/>
        <v>0</v>
      </c>
      <c r="H99" s="156"/>
      <c r="I99" s="95" t="s">
        <v>451</v>
      </c>
      <c r="J99" s="95" t="str">
        <f>VLOOKUP(I99,Presupuesto!$B$11:$C$566,2,0)</f>
        <v>UTILES DE ESCRITORIO, OFICINA Y ENSE¥ANZA</v>
      </c>
      <c r="K99" s="95" t="str">
        <f t="shared" si="10"/>
        <v>Gestión Tecnologías de Información y Comunicación</v>
      </c>
      <c r="L99" s="95" t="s">
        <v>720</v>
      </c>
    </row>
    <row r="100" spans="3:12" x14ac:dyDescent="0.25">
      <c r="C100" s="96" t="s">
        <v>1325</v>
      </c>
      <c r="D100" s="602"/>
      <c r="E100" s="190">
        <f>D93/12</f>
        <v>0</v>
      </c>
      <c r="F100" s="97">
        <v>80</v>
      </c>
      <c r="G100" s="94">
        <f t="shared" si="9"/>
        <v>0</v>
      </c>
      <c r="H100" s="156"/>
      <c r="I100" s="95" t="s">
        <v>451</v>
      </c>
      <c r="J100" s="95" t="str">
        <f>VLOOKUP(I100,Presupuesto!$B$11:$C$566,2,0)</f>
        <v>UTILES DE ESCRITORIO, OFICINA Y ENSE¥ANZA</v>
      </c>
      <c r="K100" s="95" t="str">
        <f t="shared" si="10"/>
        <v>Gestión Tecnologías de Información y Comunicación</v>
      </c>
      <c r="L100" s="95" t="s">
        <v>720</v>
      </c>
    </row>
    <row r="101" spans="3:12" x14ac:dyDescent="0.25">
      <c r="C101" s="106" t="s">
        <v>1326</v>
      </c>
      <c r="D101" s="602"/>
      <c r="E101" s="201">
        <v>0</v>
      </c>
      <c r="F101" s="116">
        <v>25</v>
      </c>
      <c r="G101" s="94">
        <f t="shared" si="9"/>
        <v>0</v>
      </c>
      <c r="H101" s="156"/>
      <c r="I101" s="95" t="s">
        <v>451</v>
      </c>
      <c r="J101" s="95" t="str">
        <f>VLOOKUP(I101,Presupuesto!$B$11:$C$566,2,0)</f>
        <v>UTILES DE ESCRITORIO, OFICINA Y ENSE¥ANZA</v>
      </c>
      <c r="K101" s="95" t="str">
        <f t="shared" si="10"/>
        <v>Gestión Tecnologías de Información y Comunicación</v>
      </c>
      <c r="L101" s="95" t="s">
        <v>720</v>
      </c>
    </row>
    <row r="102" spans="3:12" ht="15.75" thickBot="1" x14ac:dyDescent="0.3">
      <c r="C102" s="205" t="s">
        <v>1275</v>
      </c>
      <c r="D102" s="206">
        <v>0</v>
      </c>
      <c r="E102" s="313">
        <v>0</v>
      </c>
      <c r="F102" s="101">
        <f>HLOOKUP(C102,$AH$2:$BU$3,2,0)</f>
        <v>1150</v>
      </c>
      <c r="G102" s="102">
        <f>D102*E102*F102</f>
        <v>0</v>
      </c>
      <c r="H102" s="314"/>
      <c r="I102" s="315" t="s">
        <v>335</v>
      </c>
      <c r="J102" s="103" t="str">
        <f>VLOOKUP(I102,Presupuesto!$B$11:$C$566,2,0)</f>
        <v>VIATICOS (26200-00)</v>
      </c>
      <c r="K102" s="316" t="str">
        <f t="shared" si="10"/>
        <v>Gestión Tecnologías de Información y Comunicación</v>
      </c>
      <c r="L102" s="316" t="s">
        <v>720</v>
      </c>
    </row>
    <row r="103" spans="3:12" x14ac:dyDescent="0.25">
      <c r="C103" s="91"/>
      <c r="D103" s="435"/>
      <c r="E103" s="109"/>
      <c r="F103" s="109"/>
      <c r="G103" s="109"/>
      <c r="H103" s="169"/>
      <c r="I103" s="109"/>
      <c r="J103" s="109"/>
      <c r="K103" s="109"/>
      <c r="L103" s="435"/>
    </row>
    <row r="104" spans="3:12" ht="15.75" thickBot="1" x14ac:dyDescent="0.3">
      <c r="C104" s="435"/>
      <c r="D104" s="435"/>
      <c r="E104" s="435"/>
      <c r="F104" s="435"/>
      <c r="G104" s="435"/>
      <c r="H104" s="424"/>
      <c r="I104" s="435"/>
      <c r="J104" s="435"/>
      <c r="K104" s="435"/>
      <c r="L104" s="435"/>
    </row>
    <row r="105" spans="3:12" ht="15.75" thickBot="1" x14ac:dyDescent="0.3">
      <c r="C105" s="29" t="s">
        <v>1308</v>
      </c>
      <c r="D105" s="30">
        <f>SUM(G112:G121)</f>
        <v>0</v>
      </c>
      <c r="E105" s="91"/>
      <c r="F105" s="91"/>
      <c r="G105" s="91"/>
      <c r="H105" s="75"/>
      <c r="I105" s="75"/>
      <c r="J105" s="75"/>
      <c r="K105" s="109"/>
      <c r="L105" s="435"/>
    </row>
    <row r="106" spans="3:12" x14ac:dyDescent="0.25">
      <c r="C106" s="69"/>
      <c r="D106" s="31"/>
      <c r="E106" s="91"/>
      <c r="F106" s="91"/>
      <c r="G106" s="91"/>
      <c r="H106" s="75"/>
      <c r="I106" s="75"/>
      <c r="J106" s="75"/>
      <c r="K106" s="109"/>
      <c r="L106" s="435"/>
    </row>
    <row r="107" spans="3:12" x14ac:dyDescent="0.25">
      <c r="C107" s="69"/>
      <c r="D107" s="31"/>
      <c r="E107" s="91"/>
      <c r="F107" s="91"/>
      <c r="G107" s="91"/>
      <c r="H107" s="75"/>
      <c r="I107" s="75"/>
      <c r="J107" s="75"/>
      <c r="K107" s="109"/>
      <c r="L107" s="435"/>
    </row>
    <row r="108" spans="3:12" ht="15.75" x14ac:dyDescent="0.25">
      <c r="C108" s="191" t="s">
        <v>1309</v>
      </c>
      <c r="D108" s="349"/>
      <c r="E108" s="91"/>
      <c r="F108" s="91"/>
      <c r="G108" s="91"/>
      <c r="H108" s="75"/>
      <c r="I108" s="75"/>
      <c r="J108" s="75"/>
      <c r="K108" s="109"/>
      <c r="L108" s="435"/>
    </row>
    <row r="109" spans="3:12" ht="18.75" x14ac:dyDescent="0.25">
      <c r="C109" s="19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1"/>
      <c r="F109" s="91"/>
      <c r="G109" s="91"/>
      <c r="H109" s="75"/>
      <c r="I109" s="75"/>
      <c r="J109" s="75"/>
      <c r="K109" s="109"/>
      <c r="L109" s="435"/>
    </row>
    <row r="110" spans="3:12" ht="15.75" thickBot="1" x14ac:dyDescent="0.3">
      <c r="C110" s="69"/>
      <c r="D110" s="31"/>
      <c r="E110" s="91"/>
      <c r="F110" s="91"/>
      <c r="G110" s="91"/>
      <c r="H110" s="75"/>
      <c r="I110" s="75"/>
      <c r="J110" s="75"/>
      <c r="K110" s="109"/>
      <c r="L110" s="435"/>
    </row>
    <row r="111" spans="3:12" ht="30.75" thickBot="1" x14ac:dyDescent="0.3">
      <c r="C111" s="122" t="s">
        <v>1310</v>
      </c>
      <c r="D111" s="125" t="s">
        <v>1311</v>
      </c>
      <c r="E111" s="124" t="s">
        <v>99</v>
      </c>
      <c r="F111" s="124" t="s">
        <v>1312</v>
      </c>
      <c r="G111" s="123" t="s">
        <v>1313</v>
      </c>
      <c r="H111" s="129" t="s">
        <v>1314</v>
      </c>
      <c r="I111" s="124" t="s">
        <v>1315</v>
      </c>
      <c r="J111" s="124" t="s">
        <v>711</v>
      </c>
      <c r="K111" s="124" t="s">
        <v>1316</v>
      </c>
      <c r="L111" s="124" t="s">
        <v>1317</v>
      </c>
    </row>
    <row r="112" spans="3:12" x14ac:dyDescent="0.25">
      <c r="C112" s="308" t="s">
        <v>1318</v>
      </c>
      <c r="D112" s="601"/>
      <c r="E112" s="309"/>
      <c r="F112" s="112">
        <v>30000</v>
      </c>
      <c r="G112" s="310">
        <f t="shared" ref="G112:G120" si="11">E112*F112</f>
        <v>0</v>
      </c>
      <c r="H112" s="311"/>
      <c r="I112" s="113" t="s">
        <v>294</v>
      </c>
      <c r="J112" s="113" t="str">
        <f>VLOOKUP(I112,Presupuesto!$B$11:$C$566,2,0)</f>
        <v>SERVICIOS DE CAPACITACION.</v>
      </c>
      <c r="K112" s="312" t="s">
        <v>82</v>
      </c>
      <c r="L112" s="113" t="s">
        <v>719</v>
      </c>
    </row>
    <row r="113" spans="3:12" x14ac:dyDescent="0.25">
      <c r="C113" s="96" t="s">
        <v>1319</v>
      </c>
      <c r="D113" s="602"/>
      <c r="E113" s="190">
        <f>D112</f>
        <v>0</v>
      </c>
      <c r="F113" s="97">
        <v>50</v>
      </c>
      <c r="G113" s="94">
        <f t="shared" si="11"/>
        <v>0</v>
      </c>
      <c r="H113" s="156"/>
      <c r="I113" s="95" t="s">
        <v>307</v>
      </c>
      <c r="J113" s="95" t="str">
        <f>VLOOKUP(I113,Presupuesto!$B$11:$C$566,2,0)</f>
        <v>SERVICIOS DE IMPRENTA PUBLIC.Y REPRODUCCION</v>
      </c>
      <c r="K113" s="95" t="str">
        <f>$K$112</f>
        <v>Gestión Tecnologías de Información y Comunicación</v>
      </c>
      <c r="L113" s="95" t="s">
        <v>720</v>
      </c>
    </row>
    <row r="114" spans="3:12" x14ac:dyDescent="0.25">
      <c r="C114" s="96" t="s">
        <v>1320</v>
      </c>
      <c r="D114" s="602"/>
      <c r="E114" s="190">
        <f>D112</f>
        <v>0</v>
      </c>
      <c r="F114" s="97">
        <v>150</v>
      </c>
      <c r="G114" s="94">
        <f t="shared" si="11"/>
        <v>0</v>
      </c>
      <c r="H114" s="156"/>
      <c r="I114" s="95" t="s">
        <v>361</v>
      </c>
      <c r="J114" s="95" t="str">
        <f>VLOOKUP(I114,Presupuesto!$B$11:$C$566,2,0)</f>
        <v>ALIMENTOS B EBIDAS PARA PERSONAS</v>
      </c>
      <c r="K114" s="95" t="str">
        <f t="shared" ref="K114:K121" si="12">$K$112</f>
        <v>Gestión Tecnologías de Información y Comunicación</v>
      </c>
      <c r="L114" s="95" t="s">
        <v>723</v>
      </c>
    </row>
    <row r="115" spans="3:12" x14ac:dyDescent="0.25">
      <c r="C115" s="96" t="s">
        <v>1321</v>
      </c>
      <c r="D115" s="602"/>
      <c r="E115" s="147">
        <v>0</v>
      </c>
      <c r="F115" s="115">
        <v>10000</v>
      </c>
      <c r="G115" s="94">
        <f t="shared" si="11"/>
        <v>0</v>
      </c>
      <c r="H115" s="156"/>
      <c r="I115" s="304" t="s">
        <v>327</v>
      </c>
      <c r="J115" s="95" t="str">
        <f>VLOOKUP(I115,Presupuesto!$B$11:$C$566,2,0)</f>
        <v>PASAJES (26100-00)</v>
      </c>
      <c r="K115" s="95" t="str">
        <f t="shared" si="12"/>
        <v>Gestión Tecnologías de Información y Comunicación</v>
      </c>
      <c r="L115" s="95" t="s">
        <v>720</v>
      </c>
    </row>
    <row r="116" spans="3:12" x14ac:dyDescent="0.25">
      <c r="C116" s="96" t="s">
        <v>1322</v>
      </c>
      <c r="D116" s="602"/>
      <c r="E116" s="147">
        <v>0</v>
      </c>
      <c r="F116" s="115">
        <v>250</v>
      </c>
      <c r="G116" s="94">
        <f t="shared" si="11"/>
        <v>0</v>
      </c>
      <c r="H116" s="156"/>
      <c r="I116" s="95" t="s">
        <v>384</v>
      </c>
      <c r="J116" s="95" t="str">
        <f>VLOOKUP(I116,Presupuesto!$B$11:$C$566,2,0)</f>
        <v>PRODUCTOS PAPEL Y CARTON</v>
      </c>
      <c r="K116" s="95" t="str">
        <f t="shared" si="12"/>
        <v>Gestión Tecnologías de Información y Comunicación</v>
      </c>
      <c r="L116" s="95" t="s">
        <v>720</v>
      </c>
    </row>
    <row r="117" spans="3:12" x14ac:dyDescent="0.25">
      <c r="C117" s="96" t="s">
        <v>1323</v>
      </c>
      <c r="D117" s="602"/>
      <c r="E117" s="190">
        <f>(D112*25)/500</f>
        <v>0</v>
      </c>
      <c r="F117" s="97">
        <v>85</v>
      </c>
      <c r="G117" s="94">
        <f t="shared" si="11"/>
        <v>0</v>
      </c>
      <c r="H117" s="156"/>
      <c r="I117" s="95" t="s">
        <v>384</v>
      </c>
      <c r="J117" s="95" t="str">
        <f>VLOOKUP(I117,Presupuesto!$B$11:$C$566,2,0)</f>
        <v>PRODUCTOS PAPEL Y CARTON</v>
      </c>
      <c r="K117" s="95" t="str">
        <f t="shared" si="12"/>
        <v>Gestión Tecnologías de Información y Comunicación</v>
      </c>
      <c r="L117" s="95" t="s">
        <v>720</v>
      </c>
    </row>
    <row r="118" spans="3:12" x14ac:dyDescent="0.25">
      <c r="C118" s="96" t="s">
        <v>1324</v>
      </c>
      <c r="D118" s="602"/>
      <c r="E118" s="190">
        <f>D112/12</f>
        <v>0</v>
      </c>
      <c r="F118" s="97">
        <v>36</v>
      </c>
      <c r="G118" s="94">
        <f t="shared" si="11"/>
        <v>0</v>
      </c>
      <c r="H118" s="156"/>
      <c r="I118" s="95" t="s">
        <v>451</v>
      </c>
      <c r="J118" s="95" t="str">
        <f>VLOOKUP(I118,Presupuesto!$B$11:$C$566,2,0)</f>
        <v>UTILES DE ESCRITORIO, OFICINA Y ENSE¥ANZA</v>
      </c>
      <c r="K118" s="95" t="str">
        <f t="shared" si="12"/>
        <v>Gestión Tecnologías de Información y Comunicación</v>
      </c>
      <c r="L118" s="95" t="s">
        <v>720</v>
      </c>
    </row>
    <row r="119" spans="3:12" x14ac:dyDescent="0.25">
      <c r="C119" s="96" t="s">
        <v>1325</v>
      </c>
      <c r="D119" s="602"/>
      <c r="E119" s="190">
        <f>D112/12</f>
        <v>0</v>
      </c>
      <c r="F119" s="97">
        <v>80</v>
      </c>
      <c r="G119" s="94">
        <f t="shared" si="11"/>
        <v>0</v>
      </c>
      <c r="H119" s="156"/>
      <c r="I119" s="95" t="s">
        <v>451</v>
      </c>
      <c r="J119" s="95" t="str">
        <f>VLOOKUP(I119,Presupuesto!$B$11:$C$566,2,0)</f>
        <v>UTILES DE ESCRITORIO, OFICINA Y ENSE¥ANZA</v>
      </c>
      <c r="K119" s="95" t="str">
        <f t="shared" si="12"/>
        <v>Gestión Tecnologías de Información y Comunicación</v>
      </c>
      <c r="L119" s="95" t="s">
        <v>720</v>
      </c>
    </row>
    <row r="120" spans="3:12" x14ac:dyDescent="0.25">
      <c r="C120" s="106" t="s">
        <v>1326</v>
      </c>
      <c r="D120" s="602"/>
      <c r="E120" s="201">
        <v>0</v>
      </c>
      <c r="F120" s="116">
        <v>25</v>
      </c>
      <c r="G120" s="94">
        <f t="shared" si="11"/>
        <v>0</v>
      </c>
      <c r="H120" s="156"/>
      <c r="I120" s="95" t="s">
        <v>451</v>
      </c>
      <c r="J120" s="95" t="str">
        <f>VLOOKUP(I120,Presupuesto!$B$11:$C$566,2,0)</f>
        <v>UTILES DE ESCRITORIO, OFICINA Y ENSE¥ANZA</v>
      </c>
      <c r="K120" s="95" t="str">
        <f t="shared" si="12"/>
        <v>Gestión Tecnologías de Información y Comunicación</v>
      </c>
      <c r="L120" s="95" t="s">
        <v>720</v>
      </c>
    </row>
    <row r="121" spans="3:12" ht="15.75" thickBot="1" x14ac:dyDescent="0.3">
      <c r="C121" s="205" t="s">
        <v>1275</v>
      </c>
      <c r="D121" s="206">
        <v>0</v>
      </c>
      <c r="E121" s="313">
        <v>0</v>
      </c>
      <c r="F121" s="101">
        <f>HLOOKUP(C121,$AH$2:$BU$3,2,0)</f>
        <v>1150</v>
      </c>
      <c r="G121" s="102">
        <f>D121*E121*F121</f>
        <v>0</v>
      </c>
      <c r="H121" s="314"/>
      <c r="I121" s="315" t="s">
        <v>335</v>
      </c>
      <c r="J121" s="103" t="str">
        <f>VLOOKUP(I121,Presupuesto!$B$11:$C$566,2,0)</f>
        <v>VIATICOS (26200-00)</v>
      </c>
      <c r="K121" s="316" t="str">
        <f t="shared" si="12"/>
        <v>Gestión Tecnologías de Información y Comunicación</v>
      </c>
      <c r="L121" s="316" t="s">
        <v>720</v>
      </c>
    </row>
    <row r="123" spans="3:12" ht="15.75" thickBot="1" x14ac:dyDescent="0.3">
      <c r="C123" s="435"/>
      <c r="D123" s="435"/>
      <c r="E123" s="435"/>
      <c r="F123" s="435"/>
      <c r="G123" s="435"/>
      <c r="H123" s="424"/>
      <c r="I123" s="435"/>
      <c r="J123" s="435"/>
      <c r="K123" s="435"/>
      <c r="L123" s="435"/>
    </row>
    <row r="124" spans="3:12" ht="15.75" thickBot="1" x14ac:dyDescent="0.3">
      <c r="C124" s="29" t="s">
        <v>1308</v>
      </c>
      <c r="D124" s="30">
        <f>SUM(G131:G140)</f>
        <v>0</v>
      </c>
      <c r="E124" s="91"/>
      <c r="F124" s="91"/>
      <c r="G124" s="91"/>
      <c r="H124" s="75"/>
      <c r="I124" s="75"/>
      <c r="J124" s="75"/>
      <c r="K124" s="109"/>
      <c r="L124" s="435"/>
    </row>
    <row r="125" spans="3:12" x14ac:dyDescent="0.25">
      <c r="C125" s="69"/>
      <c r="D125" s="31"/>
      <c r="E125" s="91"/>
      <c r="F125" s="91"/>
      <c r="G125" s="91"/>
      <c r="H125" s="75"/>
      <c r="I125" s="75"/>
      <c r="J125" s="75"/>
      <c r="K125" s="109"/>
      <c r="L125" s="435"/>
    </row>
    <row r="126" spans="3:12" x14ac:dyDescent="0.25">
      <c r="C126" s="69"/>
      <c r="D126" s="31"/>
      <c r="E126" s="91"/>
      <c r="F126" s="91"/>
      <c r="G126" s="91"/>
      <c r="H126" s="75"/>
      <c r="I126" s="75"/>
      <c r="J126" s="75"/>
      <c r="K126" s="109"/>
      <c r="L126" s="435"/>
    </row>
    <row r="127" spans="3:12" ht="15.75" x14ac:dyDescent="0.25">
      <c r="C127" s="191" t="s">
        <v>1309</v>
      </c>
      <c r="D127" s="349"/>
      <c r="E127" s="91"/>
      <c r="F127" s="91"/>
      <c r="G127" s="91"/>
      <c r="H127" s="75"/>
      <c r="I127" s="75"/>
      <c r="J127" s="75"/>
      <c r="K127" s="109"/>
      <c r="L127" s="435"/>
    </row>
    <row r="128" spans="3:12" ht="18.75" x14ac:dyDescent="0.25">
      <c r="C128" s="19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1"/>
      <c r="F128" s="91"/>
      <c r="G128" s="91"/>
      <c r="H128" s="75"/>
      <c r="I128" s="75"/>
      <c r="J128" s="75"/>
      <c r="K128" s="109"/>
      <c r="L128" s="435"/>
    </row>
    <row r="129" spans="3:12" ht="15.75" thickBot="1" x14ac:dyDescent="0.3">
      <c r="C129" s="69"/>
      <c r="D129" s="31"/>
      <c r="E129" s="91"/>
      <c r="F129" s="91"/>
      <c r="G129" s="91"/>
      <c r="H129" s="75"/>
      <c r="I129" s="75"/>
      <c r="J129" s="75"/>
      <c r="K129" s="109"/>
      <c r="L129" s="435"/>
    </row>
    <row r="130" spans="3:12" ht="30.75" thickBot="1" x14ac:dyDescent="0.3">
      <c r="C130" s="122" t="s">
        <v>1310</v>
      </c>
      <c r="D130" s="125" t="s">
        <v>1311</v>
      </c>
      <c r="E130" s="124" t="s">
        <v>99</v>
      </c>
      <c r="F130" s="124" t="s">
        <v>1312</v>
      </c>
      <c r="G130" s="123" t="s">
        <v>1313</v>
      </c>
      <c r="H130" s="129" t="s">
        <v>1314</v>
      </c>
      <c r="I130" s="124" t="s">
        <v>1315</v>
      </c>
      <c r="J130" s="124" t="s">
        <v>711</v>
      </c>
      <c r="K130" s="124" t="s">
        <v>1316</v>
      </c>
      <c r="L130" s="124" t="s">
        <v>1317</v>
      </c>
    </row>
    <row r="131" spans="3:12" x14ac:dyDescent="0.25">
      <c r="C131" s="308" t="s">
        <v>1318</v>
      </c>
      <c r="D131" s="601"/>
      <c r="E131" s="309"/>
      <c r="F131" s="112">
        <v>30000</v>
      </c>
      <c r="G131" s="310">
        <f t="shared" ref="G131:G139" si="13">E131*F131</f>
        <v>0</v>
      </c>
      <c r="H131" s="311"/>
      <c r="I131" s="113" t="s">
        <v>294</v>
      </c>
      <c r="J131" s="113" t="str">
        <f>VLOOKUP(I131,Presupuesto!$B$11:$C$566,2,0)</f>
        <v>SERVICIOS DE CAPACITACION.</v>
      </c>
      <c r="K131" s="312" t="s">
        <v>82</v>
      </c>
      <c r="L131" s="113" t="s">
        <v>719</v>
      </c>
    </row>
    <row r="132" spans="3:12" x14ac:dyDescent="0.25">
      <c r="C132" s="96" t="s">
        <v>1319</v>
      </c>
      <c r="D132" s="602"/>
      <c r="E132" s="190">
        <f>D131</f>
        <v>0</v>
      </c>
      <c r="F132" s="97">
        <v>50</v>
      </c>
      <c r="G132" s="94">
        <f t="shared" si="13"/>
        <v>0</v>
      </c>
      <c r="H132" s="156"/>
      <c r="I132" s="95" t="s">
        <v>307</v>
      </c>
      <c r="J132" s="95" t="str">
        <f>VLOOKUP(I132,Presupuesto!$B$11:$C$566,2,0)</f>
        <v>SERVICIOS DE IMPRENTA PUBLIC.Y REPRODUCCION</v>
      </c>
      <c r="K132" s="95" t="str">
        <f>$K$131</f>
        <v>Gestión Tecnologías de Información y Comunicación</v>
      </c>
      <c r="L132" s="95" t="s">
        <v>720</v>
      </c>
    </row>
    <row r="133" spans="3:12" x14ac:dyDescent="0.25">
      <c r="C133" s="96" t="s">
        <v>1320</v>
      </c>
      <c r="D133" s="602"/>
      <c r="E133" s="190">
        <f>D131</f>
        <v>0</v>
      </c>
      <c r="F133" s="97">
        <v>150</v>
      </c>
      <c r="G133" s="94">
        <f t="shared" si="13"/>
        <v>0</v>
      </c>
      <c r="H133" s="156"/>
      <c r="I133" s="95" t="s">
        <v>361</v>
      </c>
      <c r="J133" s="95" t="str">
        <f>VLOOKUP(I133,Presupuesto!$B$11:$C$566,2,0)</f>
        <v>ALIMENTOS B EBIDAS PARA PERSONAS</v>
      </c>
      <c r="K133" s="95" t="str">
        <f t="shared" ref="K133:K140" si="14">$K$131</f>
        <v>Gestión Tecnologías de Información y Comunicación</v>
      </c>
      <c r="L133" s="95" t="s">
        <v>723</v>
      </c>
    </row>
    <row r="134" spans="3:12" x14ac:dyDescent="0.25">
      <c r="C134" s="96" t="s">
        <v>1321</v>
      </c>
      <c r="D134" s="602"/>
      <c r="E134" s="147">
        <v>0</v>
      </c>
      <c r="F134" s="115">
        <v>10000</v>
      </c>
      <c r="G134" s="94">
        <f t="shared" si="13"/>
        <v>0</v>
      </c>
      <c r="H134" s="156"/>
      <c r="I134" s="304" t="s">
        <v>327</v>
      </c>
      <c r="J134" s="95" t="str">
        <f>VLOOKUP(I134,Presupuesto!$B$11:$C$566,2,0)</f>
        <v>PASAJES (26100-00)</v>
      </c>
      <c r="K134" s="95" t="str">
        <f t="shared" si="14"/>
        <v>Gestión Tecnologías de Información y Comunicación</v>
      </c>
      <c r="L134" s="95" t="s">
        <v>720</v>
      </c>
    </row>
    <row r="135" spans="3:12" x14ac:dyDescent="0.25">
      <c r="C135" s="96" t="s">
        <v>1322</v>
      </c>
      <c r="D135" s="602"/>
      <c r="E135" s="147">
        <v>0</v>
      </c>
      <c r="F135" s="115">
        <v>250</v>
      </c>
      <c r="G135" s="94">
        <f t="shared" si="13"/>
        <v>0</v>
      </c>
      <c r="H135" s="156"/>
      <c r="I135" s="95" t="s">
        <v>384</v>
      </c>
      <c r="J135" s="95" t="str">
        <f>VLOOKUP(I135,Presupuesto!$B$11:$C$566,2,0)</f>
        <v>PRODUCTOS PAPEL Y CARTON</v>
      </c>
      <c r="K135" s="95" t="str">
        <f t="shared" si="14"/>
        <v>Gestión Tecnologías de Información y Comunicación</v>
      </c>
      <c r="L135" s="95" t="s">
        <v>720</v>
      </c>
    </row>
    <row r="136" spans="3:12" x14ac:dyDescent="0.25">
      <c r="C136" s="96" t="s">
        <v>1323</v>
      </c>
      <c r="D136" s="602"/>
      <c r="E136" s="190">
        <f>(D131*25)/500</f>
        <v>0</v>
      </c>
      <c r="F136" s="97">
        <v>85</v>
      </c>
      <c r="G136" s="94">
        <f t="shared" si="13"/>
        <v>0</v>
      </c>
      <c r="H136" s="156"/>
      <c r="I136" s="95" t="s">
        <v>384</v>
      </c>
      <c r="J136" s="95" t="str">
        <f>VLOOKUP(I136,Presupuesto!$B$11:$C$566,2,0)</f>
        <v>PRODUCTOS PAPEL Y CARTON</v>
      </c>
      <c r="K136" s="95" t="str">
        <f t="shared" si="14"/>
        <v>Gestión Tecnologías de Información y Comunicación</v>
      </c>
      <c r="L136" s="95" t="s">
        <v>720</v>
      </c>
    </row>
    <row r="137" spans="3:12" x14ac:dyDescent="0.25">
      <c r="C137" s="96" t="s">
        <v>1324</v>
      </c>
      <c r="D137" s="602"/>
      <c r="E137" s="190">
        <f>D131/12</f>
        <v>0</v>
      </c>
      <c r="F137" s="97">
        <v>36</v>
      </c>
      <c r="G137" s="94">
        <f t="shared" si="13"/>
        <v>0</v>
      </c>
      <c r="H137" s="156"/>
      <c r="I137" s="95" t="s">
        <v>451</v>
      </c>
      <c r="J137" s="95" t="str">
        <f>VLOOKUP(I137,Presupuesto!$B$11:$C$566,2,0)</f>
        <v>UTILES DE ESCRITORIO, OFICINA Y ENSE¥ANZA</v>
      </c>
      <c r="K137" s="95" t="str">
        <f t="shared" si="14"/>
        <v>Gestión Tecnologías de Información y Comunicación</v>
      </c>
      <c r="L137" s="95" t="s">
        <v>720</v>
      </c>
    </row>
    <row r="138" spans="3:12" x14ac:dyDescent="0.25">
      <c r="C138" s="96" t="s">
        <v>1325</v>
      </c>
      <c r="D138" s="602"/>
      <c r="E138" s="190">
        <f>D131/12</f>
        <v>0</v>
      </c>
      <c r="F138" s="97">
        <v>80</v>
      </c>
      <c r="G138" s="94">
        <f t="shared" si="13"/>
        <v>0</v>
      </c>
      <c r="H138" s="156"/>
      <c r="I138" s="95" t="s">
        <v>451</v>
      </c>
      <c r="J138" s="95" t="str">
        <f>VLOOKUP(I138,Presupuesto!$B$11:$C$566,2,0)</f>
        <v>UTILES DE ESCRITORIO, OFICINA Y ENSE¥ANZA</v>
      </c>
      <c r="K138" s="95" t="str">
        <f t="shared" si="14"/>
        <v>Gestión Tecnologías de Información y Comunicación</v>
      </c>
      <c r="L138" s="95" t="s">
        <v>720</v>
      </c>
    </row>
    <row r="139" spans="3:12" x14ac:dyDescent="0.25">
      <c r="C139" s="106" t="s">
        <v>1326</v>
      </c>
      <c r="D139" s="602"/>
      <c r="E139" s="201">
        <v>0</v>
      </c>
      <c r="F139" s="116">
        <v>25</v>
      </c>
      <c r="G139" s="94">
        <f t="shared" si="13"/>
        <v>0</v>
      </c>
      <c r="H139" s="156"/>
      <c r="I139" s="95" t="s">
        <v>451</v>
      </c>
      <c r="J139" s="95" t="str">
        <f>VLOOKUP(I139,Presupuesto!$B$11:$C$566,2,0)</f>
        <v>UTILES DE ESCRITORIO, OFICINA Y ENSE¥ANZA</v>
      </c>
      <c r="K139" s="95" t="str">
        <f t="shared" si="14"/>
        <v>Gestión Tecnologías de Información y Comunicación</v>
      </c>
      <c r="L139" s="95" t="s">
        <v>720</v>
      </c>
    </row>
    <row r="140" spans="3:12" ht="15.75" thickBot="1" x14ac:dyDescent="0.3">
      <c r="C140" s="205" t="s">
        <v>1275</v>
      </c>
      <c r="D140" s="206">
        <v>0</v>
      </c>
      <c r="E140" s="313">
        <v>0</v>
      </c>
      <c r="F140" s="101">
        <f>HLOOKUP(C140,$AH$2:$BU$3,2,0)</f>
        <v>1150</v>
      </c>
      <c r="G140" s="102">
        <f>D140*E140*F140</f>
        <v>0</v>
      </c>
      <c r="H140" s="314"/>
      <c r="I140" s="315" t="s">
        <v>335</v>
      </c>
      <c r="J140" s="103" t="str">
        <f>VLOOKUP(I140,Presupuesto!$B$11:$C$566,2,0)</f>
        <v>VIATICOS (26200-00)</v>
      </c>
      <c r="K140" s="316" t="str">
        <f t="shared" si="14"/>
        <v>Gestión Tecnologías de Información y Comunicación</v>
      </c>
      <c r="L140" s="316" t="s">
        <v>720</v>
      </c>
    </row>
    <row r="141" spans="3:12" x14ac:dyDescent="0.25">
      <c r="C141" s="91"/>
      <c r="D141" s="435"/>
      <c r="E141" s="109"/>
      <c r="F141" s="109"/>
      <c r="G141" s="109"/>
      <c r="H141" s="169"/>
      <c r="I141" s="109"/>
      <c r="J141" s="109"/>
      <c r="K141" s="109"/>
      <c r="L141" s="435"/>
    </row>
    <row r="142" spans="3:12" ht="15.75" thickBot="1" x14ac:dyDescent="0.3">
      <c r="C142" s="435"/>
      <c r="D142" s="435"/>
      <c r="E142" s="435"/>
      <c r="F142" s="435"/>
      <c r="G142" s="435"/>
      <c r="H142" s="424"/>
      <c r="I142" s="435"/>
      <c r="J142" s="435"/>
      <c r="K142" s="435"/>
      <c r="L142" s="435"/>
    </row>
    <row r="143" spans="3:12" ht="15.75" thickBot="1" x14ac:dyDescent="0.3">
      <c r="C143" s="29" t="s">
        <v>1308</v>
      </c>
      <c r="D143" s="30">
        <f>SUM(G150:G159)</f>
        <v>0</v>
      </c>
      <c r="E143" s="91"/>
      <c r="F143" s="91"/>
      <c r="G143" s="91"/>
      <c r="H143" s="75"/>
      <c r="I143" s="75"/>
      <c r="J143" s="75"/>
      <c r="K143" s="109"/>
      <c r="L143" s="435"/>
    </row>
    <row r="144" spans="3:12" x14ac:dyDescent="0.25">
      <c r="C144" s="69"/>
      <c r="D144" s="31"/>
      <c r="E144" s="91"/>
      <c r="F144" s="91"/>
      <c r="G144" s="91"/>
      <c r="H144" s="75"/>
      <c r="I144" s="75"/>
      <c r="J144" s="75"/>
      <c r="K144" s="109"/>
      <c r="L144" s="435"/>
    </row>
    <row r="145" spans="3:12" x14ac:dyDescent="0.25">
      <c r="C145" s="69"/>
      <c r="D145" s="31"/>
      <c r="E145" s="91"/>
      <c r="F145" s="91"/>
      <c r="G145" s="91"/>
      <c r="H145" s="75"/>
      <c r="I145" s="75"/>
      <c r="J145" s="75"/>
      <c r="K145" s="109"/>
      <c r="L145" s="435"/>
    </row>
    <row r="146" spans="3:12" ht="15.75" x14ac:dyDescent="0.25">
      <c r="C146" s="191" t="s">
        <v>1309</v>
      </c>
      <c r="D146" s="349"/>
      <c r="E146" s="91"/>
      <c r="F146" s="91"/>
      <c r="G146" s="91"/>
      <c r="H146" s="75"/>
      <c r="I146" s="75"/>
      <c r="J146" s="75"/>
      <c r="K146" s="109"/>
      <c r="L146" s="435"/>
    </row>
    <row r="147" spans="3:12" ht="18.75" x14ac:dyDescent="0.25">
      <c r="C147" s="19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1"/>
      <c r="F147" s="91"/>
      <c r="G147" s="91"/>
      <c r="H147" s="75"/>
      <c r="I147" s="75"/>
      <c r="J147" s="75"/>
      <c r="K147" s="109"/>
      <c r="L147" s="435"/>
    </row>
    <row r="148" spans="3:12" ht="15.75" thickBot="1" x14ac:dyDescent="0.3">
      <c r="C148" s="69"/>
      <c r="D148" s="31"/>
      <c r="E148" s="91"/>
      <c r="F148" s="91"/>
      <c r="G148" s="91"/>
      <c r="H148" s="75"/>
      <c r="I148" s="75"/>
      <c r="J148" s="75"/>
      <c r="K148" s="109"/>
      <c r="L148" s="435"/>
    </row>
    <row r="149" spans="3:12" ht="30.75" thickBot="1" x14ac:dyDescent="0.3">
      <c r="C149" s="122" t="s">
        <v>1310</v>
      </c>
      <c r="D149" s="125" t="s">
        <v>1311</v>
      </c>
      <c r="E149" s="124" t="s">
        <v>99</v>
      </c>
      <c r="F149" s="124" t="s">
        <v>1312</v>
      </c>
      <c r="G149" s="123" t="s">
        <v>1313</v>
      </c>
      <c r="H149" s="129" t="s">
        <v>1314</v>
      </c>
      <c r="I149" s="124" t="s">
        <v>1315</v>
      </c>
      <c r="J149" s="124" t="s">
        <v>711</v>
      </c>
      <c r="K149" s="124" t="s">
        <v>1316</v>
      </c>
      <c r="L149" s="124" t="s">
        <v>1317</v>
      </c>
    </row>
    <row r="150" spans="3:12" x14ac:dyDescent="0.25">
      <c r="C150" s="308" t="s">
        <v>1318</v>
      </c>
      <c r="D150" s="601"/>
      <c r="E150" s="309"/>
      <c r="F150" s="112">
        <v>30000</v>
      </c>
      <c r="G150" s="310">
        <f t="shared" ref="G150:G158" si="15">E150*F150</f>
        <v>0</v>
      </c>
      <c r="H150" s="311"/>
      <c r="I150" s="113" t="s">
        <v>294</v>
      </c>
      <c r="J150" s="113" t="str">
        <f>VLOOKUP(I150,Presupuesto!$B$11:$C$566,2,0)</f>
        <v>SERVICIOS DE CAPACITACION.</v>
      </c>
      <c r="K150" s="312" t="s">
        <v>82</v>
      </c>
      <c r="L150" s="113" t="s">
        <v>719</v>
      </c>
    </row>
    <row r="151" spans="3:12" x14ac:dyDescent="0.25">
      <c r="C151" s="96" t="s">
        <v>1319</v>
      </c>
      <c r="D151" s="602"/>
      <c r="E151" s="190">
        <f>D150</f>
        <v>0</v>
      </c>
      <c r="F151" s="97">
        <v>50</v>
      </c>
      <c r="G151" s="94">
        <f t="shared" si="15"/>
        <v>0</v>
      </c>
      <c r="H151" s="156"/>
      <c r="I151" s="95" t="s">
        <v>307</v>
      </c>
      <c r="J151" s="95" t="str">
        <f>VLOOKUP(I151,Presupuesto!$B$11:$C$566,2,0)</f>
        <v>SERVICIOS DE IMPRENTA PUBLIC.Y REPRODUCCION</v>
      </c>
      <c r="K151" s="95" t="str">
        <f>$K$150</f>
        <v>Gestión Tecnologías de Información y Comunicación</v>
      </c>
      <c r="L151" s="95" t="s">
        <v>720</v>
      </c>
    </row>
    <row r="152" spans="3:12" x14ac:dyDescent="0.25">
      <c r="C152" s="96" t="s">
        <v>1320</v>
      </c>
      <c r="D152" s="602"/>
      <c r="E152" s="190">
        <f>D150</f>
        <v>0</v>
      </c>
      <c r="F152" s="97">
        <v>150</v>
      </c>
      <c r="G152" s="94">
        <f t="shared" si="15"/>
        <v>0</v>
      </c>
      <c r="H152" s="156"/>
      <c r="I152" s="95" t="s">
        <v>361</v>
      </c>
      <c r="J152" s="95" t="str">
        <f>VLOOKUP(I152,Presupuesto!$B$11:$C$566,2,0)</f>
        <v>ALIMENTOS B EBIDAS PARA PERSONAS</v>
      </c>
      <c r="K152" s="95" t="str">
        <f t="shared" ref="K152:K159" si="16">$K$150</f>
        <v>Gestión Tecnologías de Información y Comunicación</v>
      </c>
      <c r="L152" s="95" t="s">
        <v>723</v>
      </c>
    </row>
    <row r="153" spans="3:12" x14ac:dyDescent="0.25">
      <c r="C153" s="96" t="s">
        <v>1321</v>
      </c>
      <c r="D153" s="602"/>
      <c r="E153" s="147">
        <v>0</v>
      </c>
      <c r="F153" s="115">
        <v>10000</v>
      </c>
      <c r="G153" s="94">
        <f t="shared" si="15"/>
        <v>0</v>
      </c>
      <c r="H153" s="156"/>
      <c r="I153" s="304" t="s">
        <v>327</v>
      </c>
      <c r="J153" s="95" t="str">
        <f>VLOOKUP(I153,Presupuesto!$B$11:$C$566,2,0)</f>
        <v>PASAJES (26100-00)</v>
      </c>
      <c r="K153" s="95" t="str">
        <f t="shared" si="16"/>
        <v>Gestión Tecnologías de Información y Comunicación</v>
      </c>
      <c r="L153" s="95" t="s">
        <v>720</v>
      </c>
    </row>
    <row r="154" spans="3:12" x14ac:dyDescent="0.25">
      <c r="C154" s="96" t="s">
        <v>1322</v>
      </c>
      <c r="D154" s="602"/>
      <c r="E154" s="147">
        <v>0</v>
      </c>
      <c r="F154" s="115">
        <v>250</v>
      </c>
      <c r="G154" s="94">
        <f t="shared" si="15"/>
        <v>0</v>
      </c>
      <c r="H154" s="156"/>
      <c r="I154" s="95" t="s">
        <v>384</v>
      </c>
      <c r="J154" s="95" t="str">
        <f>VLOOKUP(I154,Presupuesto!$B$11:$C$566,2,0)</f>
        <v>PRODUCTOS PAPEL Y CARTON</v>
      </c>
      <c r="K154" s="95" t="str">
        <f t="shared" si="16"/>
        <v>Gestión Tecnologías de Información y Comunicación</v>
      </c>
      <c r="L154" s="95" t="s">
        <v>720</v>
      </c>
    </row>
    <row r="155" spans="3:12" x14ac:dyDescent="0.25">
      <c r="C155" s="96" t="s">
        <v>1323</v>
      </c>
      <c r="D155" s="602"/>
      <c r="E155" s="190">
        <f>(D150*25)/500</f>
        <v>0</v>
      </c>
      <c r="F155" s="97">
        <v>85</v>
      </c>
      <c r="G155" s="94">
        <f t="shared" si="15"/>
        <v>0</v>
      </c>
      <c r="H155" s="156"/>
      <c r="I155" s="95" t="s">
        <v>384</v>
      </c>
      <c r="J155" s="95" t="str">
        <f>VLOOKUP(I155,Presupuesto!$B$11:$C$566,2,0)</f>
        <v>PRODUCTOS PAPEL Y CARTON</v>
      </c>
      <c r="K155" s="95" t="str">
        <f t="shared" si="16"/>
        <v>Gestión Tecnologías de Información y Comunicación</v>
      </c>
      <c r="L155" s="95" t="s">
        <v>720</v>
      </c>
    </row>
    <row r="156" spans="3:12" x14ac:dyDescent="0.25">
      <c r="C156" s="96" t="s">
        <v>1324</v>
      </c>
      <c r="D156" s="602"/>
      <c r="E156" s="190">
        <f>D150/12</f>
        <v>0</v>
      </c>
      <c r="F156" s="97">
        <v>36</v>
      </c>
      <c r="G156" s="94">
        <f t="shared" si="15"/>
        <v>0</v>
      </c>
      <c r="H156" s="156"/>
      <c r="I156" s="95" t="s">
        <v>451</v>
      </c>
      <c r="J156" s="95" t="str">
        <f>VLOOKUP(I156,Presupuesto!$B$11:$C$566,2,0)</f>
        <v>UTILES DE ESCRITORIO, OFICINA Y ENSE¥ANZA</v>
      </c>
      <c r="K156" s="95" t="str">
        <f t="shared" si="16"/>
        <v>Gestión Tecnologías de Información y Comunicación</v>
      </c>
      <c r="L156" s="95" t="s">
        <v>720</v>
      </c>
    </row>
    <row r="157" spans="3:12" x14ac:dyDescent="0.25">
      <c r="C157" s="96" t="s">
        <v>1325</v>
      </c>
      <c r="D157" s="602"/>
      <c r="E157" s="190">
        <f>D150/12</f>
        <v>0</v>
      </c>
      <c r="F157" s="97">
        <v>80</v>
      </c>
      <c r="G157" s="94">
        <f t="shared" si="15"/>
        <v>0</v>
      </c>
      <c r="H157" s="156"/>
      <c r="I157" s="95" t="s">
        <v>451</v>
      </c>
      <c r="J157" s="95" t="str">
        <f>VLOOKUP(I157,Presupuesto!$B$11:$C$566,2,0)</f>
        <v>UTILES DE ESCRITORIO, OFICINA Y ENSE¥ANZA</v>
      </c>
      <c r="K157" s="95" t="str">
        <f t="shared" si="16"/>
        <v>Gestión Tecnologías de Información y Comunicación</v>
      </c>
      <c r="L157" s="95" t="s">
        <v>720</v>
      </c>
    </row>
    <row r="158" spans="3:12" x14ac:dyDescent="0.25">
      <c r="C158" s="106" t="s">
        <v>1326</v>
      </c>
      <c r="D158" s="602"/>
      <c r="E158" s="201">
        <v>0</v>
      </c>
      <c r="F158" s="116">
        <v>25</v>
      </c>
      <c r="G158" s="94">
        <f t="shared" si="15"/>
        <v>0</v>
      </c>
      <c r="H158" s="156"/>
      <c r="I158" s="95" t="s">
        <v>451</v>
      </c>
      <c r="J158" s="95" t="str">
        <f>VLOOKUP(I158,Presupuesto!$B$11:$C$566,2,0)</f>
        <v>UTILES DE ESCRITORIO, OFICINA Y ENSE¥ANZA</v>
      </c>
      <c r="K158" s="95" t="str">
        <f t="shared" si="16"/>
        <v>Gestión Tecnologías de Información y Comunicación</v>
      </c>
      <c r="L158" s="95" t="s">
        <v>720</v>
      </c>
    </row>
    <row r="159" spans="3:12" ht="15.75" thickBot="1" x14ac:dyDescent="0.3">
      <c r="C159" s="205" t="s">
        <v>1275</v>
      </c>
      <c r="D159" s="206">
        <v>0</v>
      </c>
      <c r="E159" s="313">
        <v>0</v>
      </c>
      <c r="F159" s="101">
        <f>HLOOKUP(C159,$AH$2:$BU$3,2,0)</f>
        <v>1150</v>
      </c>
      <c r="G159" s="102">
        <f>D159*E159*F159</f>
        <v>0</v>
      </c>
      <c r="H159" s="314"/>
      <c r="I159" s="315" t="s">
        <v>335</v>
      </c>
      <c r="J159" s="103" t="str">
        <f>VLOOKUP(I159,Presupuesto!$B$11:$C$566,2,0)</f>
        <v>VIATICOS (26200-00)</v>
      </c>
      <c r="K159" s="316" t="str">
        <f t="shared" si="16"/>
        <v>Gestión Tecnologías de Información y Comunicación</v>
      </c>
      <c r="L159" s="316" t="s">
        <v>720</v>
      </c>
    </row>
    <row r="161" spans="3:12" ht="15.75" thickBot="1" x14ac:dyDescent="0.3">
      <c r="C161" s="435"/>
      <c r="D161" s="435"/>
      <c r="E161" s="435"/>
      <c r="F161" s="435"/>
      <c r="G161" s="435"/>
      <c r="H161" s="424"/>
      <c r="I161" s="435"/>
      <c r="J161" s="435"/>
      <c r="K161" s="435"/>
      <c r="L161" s="435"/>
    </row>
    <row r="162" spans="3:12" ht="15.75" thickBot="1" x14ac:dyDescent="0.3">
      <c r="C162" s="29" t="s">
        <v>1308</v>
      </c>
      <c r="D162" s="30">
        <f>SUM(G169:G178)</f>
        <v>0</v>
      </c>
      <c r="E162" s="91"/>
      <c r="F162" s="91"/>
      <c r="G162" s="91"/>
      <c r="H162" s="75"/>
      <c r="I162" s="75"/>
      <c r="J162" s="75"/>
      <c r="K162" s="109"/>
      <c r="L162" s="435"/>
    </row>
    <row r="163" spans="3:12" x14ac:dyDescent="0.25">
      <c r="C163" s="69"/>
      <c r="D163" s="31"/>
      <c r="E163" s="91"/>
      <c r="F163" s="91"/>
      <c r="G163" s="91"/>
      <c r="H163" s="75"/>
      <c r="I163" s="75"/>
      <c r="J163" s="75"/>
      <c r="K163" s="109"/>
      <c r="L163" s="435"/>
    </row>
    <row r="164" spans="3:12" x14ac:dyDescent="0.25">
      <c r="C164" s="69"/>
      <c r="D164" s="31"/>
      <c r="E164" s="91"/>
      <c r="F164" s="91"/>
      <c r="G164" s="91"/>
      <c r="H164" s="75"/>
      <c r="I164" s="75"/>
      <c r="J164" s="75"/>
      <c r="K164" s="109"/>
      <c r="L164" s="435"/>
    </row>
    <row r="165" spans="3:12" ht="15.75" x14ac:dyDescent="0.25">
      <c r="C165" s="191" t="s">
        <v>1309</v>
      </c>
      <c r="D165" s="349"/>
      <c r="E165" s="91"/>
      <c r="F165" s="91"/>
      <c r="G165" s="91"/>
      <c r="H165" s="75"/>
      <c r="I165" s="75"/>
      <c r="J165" s="75"/>
      <c r="K165" s="109"/>
      <c r="L165" s="435"/>
    </row>
    <row r="166" spans="3:12" ht="18.75" x14ac:dyDescent="0.25">
      <c r="C166" s="19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1"/>
      <c r="F166" s="91"/>
      <c r="G166" s="91"/>
      <c r="H166" s="75"/>
      <c r="I166" s="75"/>
      <c r="J166" s="75"/>
      <c r="K166" s="109"/>
      <c r="L166" s="435"/>
    </row>
    <row r="167" spans="3:12" ht="15.75" thickBot="1" x14ac:dyDescent="0.3">
      <c r="C167" s="69"/>
      <c r="D167" s="31"/>
      <c r="E167" s="91"/>
      <c r="F167" s="91"/>
      <c r="G167" s="91"/>
      <c r="H167" s="75"/>
      <c r="I167" s="75"/>
      <c r="J167" s="75"/>
      <c r="K167" s="109"/>
      <c r="L167" s="435"/>
    </row>
    <row r="168" spans="3:12" ht="30.75" thickBot="1" x14ac:dyDescent="0.3">
      <c r="C168" s="122" t="s">
        <v>1310</v>
      </c>
      <c r="D168" s="125" t="s">
        <v>1311</v>
      </c>
      <c r="E168" s="124" t="s">
        <v>99</v>
      </c>
      <c r="F168" s="124" t="s">
        <v>1312</v>
      </c>
      <c r="G168" s="123" t="s">
        <v>1313</v>
      </c>
      <c r="H168" s="129" t="s">
        <v>1314</v>
      </c>
      <c r="I168" s="124" t="s">
        <v>1315</v>
      </c>
      <c r="J168" s="124" t="s">
        <v>711</v>
      </c>
      <c r="K168" s="124" t="s">
        <v>1316</v>
      </c>
      <c r="L168" s="124" t="s">
        <v>1317</v>
      </c>
    </row>
    <row r="169" spans="3:12" x14ac:dyDescent="0.25">
      <c r="C169" s="308" t="s">
        <v>1318</v>
      </c>
      <c r="D169" s="601"/>
      <c r="E169" s="309"/>
      <c r="F169" s="112">
        <v>30000</v>
      </c>
      <c r="G169" s="310">
        <f t="shared" ref="G169:G177" si="17">E169*F169</f>
        <v>0</v>
      </c>
      <c r="H169" s="311"/>
      <c r="I169" s="113" t="s">
        <v>294</v>
      </c>
      <c r="J169" s="113" t="str">
        <f>VLOOKUP(I169,Presupuesto!$B$11:$C$566,2,0)</f>
        <v>SERVICIOS DE CAPACITACION.</v>
      </c>
      <c r="K169" s="312" t="s">
        <v>82</v>
      </c>
      <c r="L169" s="113" t="s">
        <v>719</v>
      </c>
    </row>
    <row r="170" spans="3:12" x14ac:dyDescent="0.25">
      <c r="C170" s="96" t="s">
        <v>1319</v>
      </c>
      <c r="D170" s="602"/>
      <c r="E170" s="190">
        <f>D169</f>
        <v>0</v>
      </c>
      <c r="F170" s="97">
        <v>50</v>
      </c>
      <c r="G170" s="94">
        <f t="shared" si="17"/>
        <v>0</v>
      </c>
      <c r="H170" s="156"/>
      <c r="I170" s="95" t="s">
        <v>307</v>
      </c>
      <c r="J170" s="95" t="str">
        <f>VLOOKUP(I170,Presupuesto!$B$11:$C$566,2,0)</f>
        <v>SERVICIOS DE IMPRENTA PUBLIC.Y REPRODUCCION</v>
      </c>
      <c r="K170" s="95" t="str">
        <f>$K$169</f>
        <v>Gestión Tecnologías de Información y Comunicación</v>
      </c>
      <c r="L170" s="95" t="s">
        <v>720</v>
      </c>
    </row>
    <row r="171" spans="3:12" x14ac:dyDescent="0.25">
      <c r="C171" s="96" t="s">
        <v>1320</v>
      </c>
      <c r="D171" s="602"/>
      <c r="E171" s="190">
        <f>D169</f>
        <v>0</v>
      </c>
      <c r="F171" s="97">
        <v>150</v>
      </c>
      <c r="G171" s="94">
        <f t="shared" si="17"/>
        <v>0</v>
      </c>
      <c r="H171" s="156"/>
      <c r="I171" s="95" t="s">
        <v>361</v>
      </c>
      <c r="J171" s="95" t="str">
        <f>VLOOKUP(I171,Presupuesto!$B$11:$C$566,2,0)</f>
        <v>ALIMENTOS B EBIDAS PARA PERSONAS</v>
      </c>
      <c r="K171" s="95" t="str">
        <f t="shared" ref="K171:K178" si="18">$K$169</f>
        <v>Gestión Tecnologías de Información y Comunicación</v>
      </c>
      <c r="L171" s="95" t="s">
        <v>723</v>
      </c>
    </row>
    <row r="172" spans="3:12" x14ac:dyDescent="0.25">
      <c r="C172" s="96" t="s">
        <v>1321</v>
      </c>
      <c r="D172" s="602"/>
      <c r="E172" s="147">
        <v>0</v>
      </c>
      <c r="F172" s="115">
        <v>10000</v>
      </c>
      <c r="G172" s="94">
        <f t="shared" si="17"/>
        <v>0</v>
      </c>
      <c r="H172" s="156"/>
      <c r="I172" s="304" t="s">
        <v>327</v>
      </c>
      <c r="J172" s="95" t="str">
        <f>VLOOKUP(I172,Presupuesto!$B$11:$C$566,2,0)</f>
        <v>PASAJES (26100-00)</v>
      </c>
      <c r="K172" s="95" t="str">
        <f t="shared" si="18"/>
        <v>Gestión Tecnologías de Información y Comunicación</v>
      </c>
      <c r="L172" s="95" t="s">
        <v>720</v>
      </c>
    </row>
    <row r="173" spans="3:12" x14ac:dyDescent="0.25">
      <c r="C173" s="96" t="s">
        <v>1322</v>
      </c>
      <c r="D173" s="602"/>
      <c r="E173" s="147">
        <v>0</v>
      </c>
      <c r="F173" s="115">
        <v>250</v>
      </c>
      <c r="G173" s="94">
        <f t="shared" si="17"/>
        <v>0</v>
      </c>
      <c r="H173" s="156"/>
      <c r="I173" s="95" t="s">
        <v>384</v>
      </c>
      <c r="J173" s="95" t="str">
        <f>VLOOKUP(I173,Presupuesto!$B$11:$C$566,2,0)</f>
        <v>PRODUCTOS PAPEL Y CARTON</v>
      </c>
      <c r="K173" s="95" t="str">
        <f t="shared" si="18"/>
        <v>Gestión Tecnologías de Información y Comunicación</v>
      </c>
      <c r="L173" s="95" t="s">
        <v>720</v>
      </c>
    </row>
    <row r="174" spans="3:12" x14ac:dyDescent="0.25">
      <c r="C174" s="96" t="s">
        <v>1323</v>
      </c>
      <c r="D174" s="602"/>
      <c r="E174" s="190">
        <f>(D169*25)/500</f>
        <v>0</v>
      </c>
      <c r="F174" s="97">
        <v>85</v>
      </c>
      <c r="G174" s="94">
        <f t="shared" si="17"/>
        <v>0</v>
      </c>
      <c r="H174" s="156"/>
      <c r="I174" s="95" t="s">
        <v>384</v>
      </c>
      <c r="J174" s="95" t="str">
        <f>VLOOKUP(I174,Presupuesto!$B$11:$C$566,2,0)</f>
        <v>PRODUCTOS PAPEL Y CARTON</v>
      </c>
      <c r="K174" s="95" t="str">
        <f t="shared" si="18"/>
        <v>Gestión Tecnologías de Información y Comunicación</v>
      </c>
      <c r="L174" s="95" t="s">
        <v>720</v>
      </c>
    </row>
    <row r="175" spans="3:12" x14ac:dyDescent="0.25">
      <c r="C175" s="96" t="s">
        <v>1324</v>
      </c>
      <c r="D175" s="602"/>
      <c r="E175" s="190">
        <f>D169/12</f>
        <v>0</v>
      </c>
      <c r="F175" s="97">
        <v>36</v>
      </c>
      <c r="G175" s="94">
        <f t="shared" si="17"/>
        <v>0</v>
      </c>
      <c r="H175" s="156"/>
      <c r="I175" s="95" t="s">
        <v>451</v>
      </c>
      <c r="J175" s="95" t="str">
        <f>VLOOKUP(I175,Presupuesto!$B$11:$C$566,2,0)</f>
        <v>UTILES DE ESCRITORIO, OFICINA Y ENSE¥ANZA</v>
      </c>
      <c r="K175" s="95" t="str">
        <f t="shared" si="18"/>
        <v>Gestión Tecnologías de Información y Comunicación</v>
      </c>
      <c r="L175" s="95" t="s">
        <v>720</v>
      </c>
    </row>
    <row r="176" spans="3:12" x14ac:dyDescent="0.25">
      <c r="C176" s="96" t="s">
        <v>1325</v>
      </c>
      <c r="D176" s="602"/>
      <c r="E176" s="190">
        <f>D169/12</f>
        <v>0</v>
      </c>
      <c r="F176" s="97">
        <v>80</v>
      </c>
      <c r="G176" s="94">
        <f t="shared" si="17"/>
        <v>0</v>
      </c>
      <c r="H176" s="156"/>
      <c r="I176" s="95" t="s">
        <v>451</v>
      </c>
      <c r="J176" s="95" t="str">
        <f>VLOOKUP(I176,Presupuesto!$B$11:$C$566,2,0)</f>
        <v>UTILES DE ESCRITORIO, OFICINA Y ENSE¥ANZA</v>
      </c>
      <c r="K176" s="95" t="str">
        <f t="shared" si="18"/>
        <v>Gestión Tecnologías de Información y Comunicación</v>
      </c>
      <c r="L176" s="95" t="s">
        <v>720</v>
      </c>
    </row>
    <row r="177" spans="3:12" x14ac:dyDescent="0.25">
      <c r="C177" s="106" t="s">
        <v>1326</v>
      </c>
      <c r="D177" s="602"/>
      <c r="E177" s="201">
        <v>0</v>
      </c>
      <c r="F177" s="116">
        <v>25</v>
      </c>
      <c r="G177" s="94">
        <f t="shared" si="17"/>
        <v>0</v>
      </c>
      <c r="H177" s="156"/>
      <c r="I177" s="95" t="s">
        <v>451</v>
      </c>
      <c r="J177" s="95" t="str">
        <f>VLOOKUP(I177,Presupuesto!$B$11:$C$566,2,0)</f>
        <v>UTILES DE ESCRITORIO, OFICINA Y ENSE¥ANZA</v>
      </c>
      <c r="K177" s="95" t="str">
        <f t="shared" si="18"/>
        <v>Gestión Tecnologías de Información y Comunicación</v>
      </c>
      <c r="L177" s="95" t="s">
        <v>720</v>
      </c>
    </row>
    <row r="178" spans="3:12" ht="15.75" thickBot="1" x14ac:dyDescent="0.3">
      <c r="C178" s="205" t="s">
        <v>1275</v>
      </c>
      <c r="D178" s="206">
        <v>0</v>
      </c>
      <c r="E178" s="313">
        <v>0</v>
      </c>
      <c r="F178" s="101">
        <f>HLOOKUP(C178,$AH$2:$BU$3,2,0)</f>
        <v>1150</v>
      </c>
      <c r="G178" s="102">
        <f>D178*E178*F178</f>
        <v>0</v>
      </c>
      <c r="H178" s="314"/>
      <c r="I178" s="315" t="s">
        <v>335</v>
      </c>
      <c r="J178" s="103" t="str">
        <f>VLOOKUP(I178,Presupuesto!$B$11:$C$566,2,0)</f>
        <v>VIATICOS (26200-00)</v>
      </c>
      <c r="K178" s="316" t="str">
        <f t="shared" si="18"/>
        <v>Gestión Tecnologías de Información y Comunicación</v>
      </c>
      <c r="L178" s="316" t="s">
        <v>720</v>
      </c>
    </row>
    <row r="179" spans="3:12" x14ac:dyDescent="0.25">
      <c r="C179" s="91"/>
      <c r="D179" s="435"/>
      <c r="E179" s="109"/>
      <c r="F179" s="109"/>
      <c r="G179" s="109"/>
      <c r="H179" s="169"/>
      <c r="I179" s="109"/>
      <c r="J179" s="109"/>
      <c r="K179" s="109"/>
      <c r="L179" s="435"/>
    </row>
    <row r="180" spans="3:12" ht="15.75" thickBot="1" x14ac:dyDescent="0.3">
      <c r="C180" s="435"/>
      <c r="D180" s="435"/>
      <c r="E180" s="435"/>
      <c r="F180" s="435"/>
      <c r="G180" s="435"/>
      <c r="H180" s="424"/>
      <c r="I180" s="435"/>
      <c r="J180" s="435"/>
      <c r="K180" s="435"/>
      <c r="L180" s="435"/>
    </row>
    <row r="181" spans="3:12" ht="15.75" thickBot="1" x14ac:dyDescent="0.3">
      <c r="C181" s="29" t="s">
        <v>1308</v>
      </c>
      <c r="D181" s="30">
        <f>SUM(G188:G197)</f>
        <v>0</v>
      </c>
      <c r="E181" s="91"/>
      <c r="F181" s="91"/>
      <c r="G181" s="91"/>
      <c r="H181" s="75"/>
      <c r="I181" s="75"/>
      <c r="J181" s="75"/>
      <c r="K181" s="109"/>
      <c r="L181" s="435"/>
    </row>
    <row r="182" spans="3:12" x14ac:dyDescent="0.25">
      <c r="C182" s="69"/>
      <c r="D182" s="31"/>
      <c r="E182" s="91"/>
      <c r="F182" s="91"/>
      <c r="G182" s="91"/>
      <c r="H182" s="75"/>
      <c r="I182" s="75"/>
      <c r="J182" s="75"/>
      <c r="K182" s="109"/>
      <c r="L182" s="435"/>
    </row>
    <row r="183" spans="3:12" x14ac:dyDescent="0.25">
      <c r="C183" s="69"/>
      <c r="D183" s="31"/>
      <c r="E183" s="91"/>
      <c r="F183" s="91"/>
      <c r="G183" s="91"/>
      <c r="H183" s="75"/>
      <c r="I183" s="75"/>
      <c r="J183" s="75"/>
      <c r="K183" s="109"/>
      <c r="L183" s="435"/>
    </row>
    <row r="184" spans="3:12" ht="15.75" x14ac:dyDescent="0.25">
      <c r="C184" s="191" t="s">
        <v>1309</v>
      </c>
      <c r="D184" s="349"/>
      <c r="E184" s="91"/>
      <c r="F184" s="91"/>
      <c r="G184" s="91"/>
      <c r="H184" s="75"/>
      <c r="I184" s="75"/>
      <c r="J184" s="75"/>
      <c r="K184" s="109"/>
      <c r="L184" s="435"/>
    </row>
    <row r="185" spans="3:12" ht="18.75" x14ac:dyDescent="0.25">
      <c r="C185" s="19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1"/>
      <c r="F185" s="91"/>
      <c r="G185" s="91"/>
      <c r="H185" s="75"/>
      <c r="I185" s="75"/>
      <c r="J185" s="75"/>
      <c r="K185" s="109"/>
      <c r="L185" s="435"/>
    </row>
    <row r="186" spans="3:12" ht="15.75" thickBot="1" x14ac:dyDescent="0.3">
      <c r="C186" s="69"/>
      <c r="D186" s="31"/>
      <c r="E186" s="91"/>
      <c r="F186" s="91"/>
      <c r="G186" s="91"/>
      <c r="H186" s="75"/>
      <c r="I186" s="75"/>
      <c r="J186" s="75"/>
      <c r="K186" s="109"/>
      <c r="L186" s="435"/>
    </row>
    <row r="187" spans="3:12" ht="30.75" thickBot="1" x14ac:dyDescent="0.3">
      <c r="C187" s="122" t="s">
        <v>1310</v>
      </c>
      <c r="D187" s="125" t="s">
        <v>1311</v>
      </c>
      <c r="E187" s="124" t="s">
        <v>99</v>
      </c>
      <c r="F187" s="124" t="s">
        <v>1312</v>
      </c>
      <c r="G187" s="123" t="s">
        <v>1313</v>
      </c>
      <c r="H187" s="129" t="s">
        <v>1314</v>
      </c>
      <c r="I187" s="124" t="s">
        <v>1315</v>
      </c>
      <c r="J187" s="124" t="s">
        <v>711</v>
      </c>
      <c r="K187" s="124" t="s">
        <v>1316</v>
      </c>
      <c r="L187" s="124" t="s">
        <v>1317</v>
      </c>
    </row>
    <row r="188" spans="3:12" x14ac:dyDescent="0.25">
      <c r="C188" s="308" t="s">
        <v>1318</v>
      </c>
      <c r="D188" s="601"/>
      <c r="E188" s="309"/>
      <c r="F188" s="112">
        <v>30000</v>
      </c>
      <c r="G188" s="310">
        <f t="shared" ref="G188:G196" si="19">E188*F188</f>
        <v>0</v>
      </c>
      <c r="H188" s="311"/>
      <c r="I188" s="113" t="s">
        <v>294</v>
      </c>
      <c r="J188" s="113" t="str">
        <f>VLOOKUP(I188,Presupuesto!$B$11:$C$566,2,0)</f>
        <v>SERVICIOS DE CAPACITACION.</v>
      </c>
      <c r="K188" s="312" t="s">
        <v>82</v>
      </c>
      <c r="L188" s="113" t="s">
        <v>719</v>
      </c>
    </row>
    <row r="189" spans="3:12" x14ac:dyDescent="0.25">
      <c r="C189" s="96" t="s">
        <v>1319</v>
      </c>
      <c r="D189" s="602"/>
      <c r="E189" s="190">
        <f>D188</f>
        <v>0</v>
      </c>
      <c r="F189" s="97">
        <v>50</v>
      </c>
      <c r="G189" s="94">
        <f t="shared" si="19"/>
        <v>0</v>
      </c>
      <c r="H189" s="156"/>
      <c r="I189" s="95" t="s">
        <v>307</v>
      </c>
      <c r="J189" s="95" t="str">
        <f>VLOOKUP(I189,Presupuesto!$B$11:$C$566,2,0)</f>
        <v>SERVICIOS DE IMPRENTA PUBLIC.Y REPRODUCCION</v>
      </c>
      <c r="K189" s="95" t="str">
        <f>$K$188</f>
        <v>Gestión Tecnologías de Información y Comunicación</v>
      </c>
      <c r="L189" s="95" t="s">
        <v>720</v>
      </c>
    </row>
    <row r="190" spans="3:12" x14ac:dyDescent="0.25">
      <c r="C190" s="96" t="s">
        <v>1320</v>
      </c>
      <c r="D190" s="602"/>
      <c r="E190" s="190">
        <f>D188</f>
        <v>0</v>
      </c>
      <c r="F190" s="97">
        <v>150</v>
      </c>
      <c r="G190" s="94">
        <f t="shared" si="19"/>
        <v>0</v>
      </c>
      <c r="H190" s="156"/>
      <c r="I190" s="95" t="s">
        <v>361</v>
      </c>
      <c r="J190" s="95" t="str">
        <f>VLOOKUP(I190,Presupuesto!$B$11:$C$566,2,0)</f>
        <v>ALIMENTOS B EBIDAS PARA PERSONAS</v>
      </c>
      <c r="K190" s="95" t="str">
        <f t="shared" ref="K190:K197" si="20">$K$188</f>
        <v>Gestión Tecnologías de Información y Comunicación</v>
      </c>
      <c r="L190" s="95" t="s">
        <v>723</v>
      </c>
    </row>
    <row r="191" spans="3:12" x14ac:dyDescent="0.25">
      <c r="C191" s="96" t="s">
        <v>1321</v>
      </c>
      <c r="D191" s="602"/>
      <c r="E191" s="147">
        <v>0</v>
      </c>
      <c r="F191" s="115">
        <v>10000</v>
      </c>
      <c r="G191" s="94">
        <f t="shared" si="19"/>
        <v>0</v>
      </c>
      <c r="H191" s="156"/>
      <c r="I191" s="304" t="s">
        <v>327</v>
      </c>
      <c r="J191" s="95" t="str">
        <f>VLOOKUP(I191,Presupuesto!$B$11:$C$566,2,0)</f>
        <v>PASAJES (26100-00)</v>
      </c>
      <c r="K191" s="95" t="str">
        <f t="shared" si="20"/>
        <v>Gestión Tecnologías de Información y Comunicación</v>
      </c>
      <c r="L191" s="95" t="s">
        <v>720</v>
      </c>
    </row>
    <row r="192" spans="3:12" x14ac:dyDescent="0.25">
      <c r="C192" s="96" t="s">
        <v>1322</v>
      </c>
      <c r="D192" s="602"/>
      <c r="E192" s="147">
        <v>0</v>
      </c>
      <c r="F192" s="115">
        <v>250</v>
      </c>
      <c r="G192" s="94">
        <f t="shared" si="19"/>
        <v>0</v>
      </c>
      <c r="H192" s="156"/>
      <c r="I192" s="95" t="s">
        <v>384</v>
      </c>
      <c r="J192" s="95" t="str">
        <f>VLOOKUP(I192,Presupuesto!$B$11:$C$566,2,0)</f>
        <v>PRODUCTOS PAPEL Y CARTON</v>
      </c>
      <c r="K192" s="95" t="str">
        <f t="shared" si="20"/>
        <v>Gestión Tecnologías de Información y Comunicación</v>
      </c>
      <c r="L192" s="95" t="s">
        <v>720</v>
      </c>
    </row>
    <row r="193" spans="3:12" x14ac:dyDescent="0.25">
      <c r="C193" s="96" t="s">
        <v>1323</v>
      </c>
      <c r="D193" s="602"/>
      <c r="E193" s="190">
        <f>(D188*25)/500</f>
        <v>0</v>
      </c>
      <c r="F193" s="97">
        <v>85</v>
      </c>
      <c r="G193" s="94">
        <f t="shared" si="19"/>
        <v>0</v>
      </c>
      <c r="H193" s="156"/>
      <c r="I193" s="95" t="s">
        <v>384</v>
      </c>
      <c r="J193" s="95" t="str">
        <f>VLOOKUP(I193,Presupuesto!$B$11:$C$566,2,0)</f>
        <v>PRODUCTOS PAPEL Y CARTON</v>
      </c>
      <c r="K193" s="95" t="str">
        <f t="shared" si="20"/>
        <v>Gestión Tecnologías de Información y Comunicación</v>
      </c>
      <c r="L193" s="95" t="s">
        <v>720</v>
      </c>
    </row>
    <row r="194" spans="3:12" x14ac:dyDescent="0.25">
      <c r="C194" s="96" t="s">
        <v>1324</v>
      </c>
      <c r="D194" s="602"/>
      <c r="E194" s="190">
        <f>D188/12</f>
        <v>0</v>
      </c>
      <c r="F194" s="97">
        <v>36</v>
      </c>
      <c r="G194" s="94">
        <f t="shared" si="19"/>
        <v>0</v>
      </c>
      <c r="H194" s="156"/>
      <c r="I194" s="95" t="s">
        <v>451</v>
      </c>
      <c r="J194" s="95" t="str">
        <f>VLOOKUP(I194,Presupuesto!$B$11:$C$566,2,0)</f>
        <v>UTILES DE ESCRITORIO, OFICINA Y ENSE¥ANZA</v>
      </c>
      <c r="K194" s="95" t="str">
        <f t="shared" si="20"/>
        <v>Gestión Tecnologías de Información y Comunicación</v>
      </c>
      <c r="L194" s="95" t="s">
        <v>720</v>
      </c>
    </row>
    <row r="195" spans="3:12" x14ac:dyDescent="0.25">
      <c r="C195" s="96" t="s">
        <v>1325</v>
      </c>
      <c r="D195" s="602"/>
      <c r="E195" s="190">
        <f>D188/12</f>
        <v>0</v>
      </c>
      <c r="F195" s="97">
        <v>80</v>
      </c>
      <c r="G195" s="94">
        <f t="shared" si="19"/>
        <v>0</v>
      </c>
      <c r="H195" s="156"/>
      <c r="I195" s="95" t="s">
        <v>451</v>
      </c>
      <c r="J195" s="95" t="str">
        <f>VLOOKUP(I195,Presupuesto!$B$11:$C$566,2,0)</f>
        <v>UTILES DE ESCRITORIO, OFICINA Y ENSE¥ANZA</v>
      </c>
      <c r="K195" s="95" t="str">
        <f t="shared" si="20"/>
        <v>Gestión Tecnologías de Información y Comunicación</v>
      </c>
      <c r="L195" s="95" t="s">
        <v>720</v>
      </c>
    </row>
    <row r="196" spans="3:12" x14ac:dyDescent="0.25">
      <c r="C196" s="106" t="s">
        <v>1326</v>
      </c>
      <c r="D196" s="602"/>
      <c r="E196" s="201">
        <v>0</v>
      </c>
      <c r="F196" s="116">
        <v>25</v>
      </c>
      <c r="G196" s="94">
        <f t="shared" si="19"/>
        <v>0</v>
      </c>
      <c r="H196" s="156"/>
      <c r="I196" s="95" t="s">
        <v>451</v>
      </c>
      <c r="J196" s="95" t="str">
        <f>VLOOKUP(I196,Presupuesto!$B$11:$C$566,2,0)</f>
        <v>UTILES DE ESCRITORIO, OFICINA Y ENSE¥ANZA</v>
      </c>
      <c r="K196" s="95" t="str">
        <f t="shared" si="20"/>
        <v>Gestión Tecnologías de Información y Comunicación</v>
      </c>
      <c r="L196" s="95" t="s">
        <v>720</v>
      </c>
    </row>
    <row r="197" spans="3:12" ht="15.75" thickBot="1" x14ac:dyDescent="0.3">
      <c r="C197" s="205" t="s">
        <v>1275</v>
      </c>
      <c r="D197" s="206">
        <v>0</v>
      </c>
      <c r="E197" s="313">
        <v>0</v>
      </c>
      <c r="F197" s="101">
        <f>HLOOKUP(C197,$AH$2:$BU$3,2,0)</f>
        <v>1150</v>
      </c>
      <c r="G197" s="102">
        <f>D197*E197*F197</f>
        <v>0</v>
      </c>
      <c r="H197" s="314"/>
      <c r="I197" s="315" t="s">
        <v>335</v>
      </c>
      <c r="J197" s="103" t="str">
        <f>VLOOKUP(I197,Presupuesto!$B$11:$C$566,2,0)</f>
        <v>VIATICOS (26200-00)</v>
      </c>
      <c r="K197" s="316" t="str">
        <f t="shared" si="20"/>
        <v>Gestión Tecnologías de Información y Comunicación</v>
      </c>
      <c r="L197" s="316" t="s">
        <v>720</v>
      </c>
    </row>
    <row r="199" spans="3:12" ht="15.75" thickBot="1" x14ac:dyDescent="0.3">
      <c r="C199" s="435"/>
      <c r="D199" s="435"/>
      <c r="E199" s="435"/>
      <c r="F199" s="435"/>
      <c r="G199" s="435"/>
      <c r="H199" s="424"/>
      <c r="I199" s="435"/>
      <c r="J199" s="435"/>
      <c r="K199" s="435"/>
      <c r="L199" s="435"/>
    </row>
    <row r="200" spans="3:12" ht="15.75" thickBot="1" x14ac:dyDescent="0.3">
      <c r="C200" s="29" t="s">
        <v>1308</v>
      </c>
      <c r="D200" s="30">
        <f>SUM(G207:G216)</f>
        <v>0</v>
      </c>
      <c r="E200" s="91"/>
      <c r="F200" s="91"/>
      <c r="G200" s="91"/>
      <c r="H200" s="75"/>
      <c r="I200" s="75"/>
      <c r="J200" s="75"/>
      <c r="K200" s="109"/>
      <c r="L200" s="435"/>
    </row>
    <row r="201" spans="3:12" x14ac:dyDescent="0.25">
      <c r="C201" s="69"/>
      <c r="D201" s="31"/>
      <c r="E201" s="91"/>
      <c r="F201" s="91"/>
      <c r="G201" s="91"/>
      <c r="H201" s="75"/>
      <c r="I201" s="75"/>
      <c r="J201" s="75"/>
      <c r="K201" s="109"/>
      <c r="L201" s="435"/>
    </row>
    <row r="202" spans="3:12" x14ac:dyDescent="0.25">
      <c r="C202" s="69"/>
      <c r="D202" s="31"/>
      <c r="E202" s="91"/>
      <c r="F202" s="91"/>
      <c r="G202" s="91"/>
      <c r="H202" s="75"/>
      <c r="I202" s="75"/>
      <c r="J202" s="75"/>
      <c r="K202" s="109"/>
      <c r="L202" s="435"/>
    </row>
    <row r="203" spans="3:12" ht="15.75" x14ac:dyDescent="0.25">
      <c r="C203" s="191" t="s">
        <v>1309</v>
      </c>
      <c r="D203" s="349"/>
      <c r="E203" s="91"/>
      <c r="F203" s="91"/>
      <c r="G203" s="91"/>
      <c r="H203" s="75"/>
      <c r="I203" s="75"/>
      <c r="J203" s="75"/>
      <c r="K203" s="109"/>
      <c r="L203" s="435"/>
    </row>
    <row r="204" spans="3:12" ht="18.75" x14ac:dyDescent="0.25">
      <c r="C204" s="19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1"/>
      <c r="F204" s="91"/>
      <c r="G204" s="91"/>
      <c r="H204" s="75"/>
      <c r="I204" s="75"/>
      <c r="J204" s="75"/>
      <c r="K204" s="109"/>
      <c r="L204" s="435"/>
    </row>
    <row r="205" spans="3:12" ht="15.75" thickBot="1" x14ac:dyDescent="0.3">
      <c r="C205" s="69"/>
      <c r="D205" s="31"/>
      <c r="E205" s="91"/>
      <c r="F205" s="91"/>
      <c r="G205" s="91"/>
      <c r="H205" s="75"/>
      <c r="I205" s="75"/>
      <c r="J205" s="75"/>
      <c r="K205" s="109"/>
      <c r="L205" s="435"/>
    </row>
    <row r="206" spans="3:12" ht="30.75" thickBot="1" x14ac:dyDescent="0.3">
      <c r="C206" s="122" t="s">
        <v>1310</v>
      </c>
      <c r="D206" s="125" t="s">
        <v>1311</v>
      </c>
      <c r="E206" s="124" t="s">
        <v>99</v>
      </c>
      <c r="F206" s="124" t="s">
        <v>1312</v>
      </c>
      <c r="G206" s="123" t="s">
        <v>1313</v>
      </c>
      <c r="H206" s="129" t="s">
        <v>1314</v>
      </c>
      <c r="I206" s="124" t="s">
        <v>1315</v>
      </c>
      <c r="J206" s="124" t="s">
        <v>711</v>
      </c>
      <c r="K206" s="124" t="s">
        <v>1316</v>
      </c>
      <c r="L206" s="124" t="s">
        <v>1317</v>
      </c>
    </row>
    <row r="207" spans="3:12" x14ac:dyDescent="0.25">
      <c r="C207" s="308" t="s">
        <v>1318</v>
      </c>
      <c r="D207" s="601"/>
      <c r="E207" s="309"/>
      <c r="F207" s="112">
        <v>30000</v>
      </c>
      <c r="G207" s="310">
        <f t="shared" ref="G207:G215" si="21">E207*F207</f>
        <v>0</v>
      </c>
      <c r="H207" s="311"/>
      <c r="I207" s="113" t="s">
        <v>294</v>
      </c>
      <c r="J207" s="113" t="str">
        <f>VLOOKUP(I207,Presupuesto!$B$11:$C$566,2,0)</f>
        <v>SERVICIOS DE CAPACITACION.</v>
      </c>
      <c r="K207" s="312" t="s">
        <v>82</v>
      </c>
      <c r="L207" s="113" t="s">
        <v>719</v>
      </c>
    </row>
    <row r="208" spans="3:12" x14ac:dyDescent="0.25">
      <c r="C208" s="96" t="s">
        <v>1319</v>
      </c>
      <c r="D208" s="602"/>
      <c r="E208" s="190">
        <f>D207</f>
        <v>0</v>
      </c>
      <c r="F208" s="97">
        <v>50</v>
      </c>
      <c r="G208" s="94">
        <f t="shared" si="21"/>
        <v>0</v>
      </c>
      <c r="H208" s="156"/>
      <c r="I208" s="95" t="s">
        <v>307</v>
      </c>
      <c r="J208" s="95" t="str">
        <f>VLOOKUP(I208,Presupuesto!$B$11:$C$566,2,0)</f>
        <v>SERVICIOS DE IMPRENTA PUBLIC.Y REPRODUCCION</v>
      </c>
      <c r="K208" s="95" t="str">
        <f>$K$207</f>
        <v>Gestión Tecnologías de Información y Comunicación</v>
      </c>
      <c r="L208" s="95" t="s">
        <v>720</v>
      </c>
    </row>
    <row r="209" spans="3:12" x14ac:dyDescent="0.25">
      <c r="C209" s="96" t="s">
        <v>1320</v>
      </c>
      <c r="D209" s="602"/>
      <c r="E209" s="190">
        <f>D207</f>
        <v>0</v>
      </c>
      <c r="F209" s="97">
        <v>150</v>
      </c>
      <c r="G209" s="94">
        <f t="shared" si="21"/>
        <v>0</v>
      </c>
      <c r="H209" s="156"/>
      <c r="I209" s="95" t="s">
        <v>361</v>
      </c>
      <c r="J209" s="95" t="str">
        <f>VLOOKUP(I209,Presupuesto!$B$11:$C$566,2,0)</f>
        <v>ALIMENTOS B EBIDAS PARA PERSONAS</v>
      </c>
      <c r="K209" s="95" t="str">
        <f t="shared" ref="K209:K216" si="22">$K$207</f>
        <v>Gestión Tecnologías de Información y Comunicación</v>
      </c>
      <c r="L209" s="95" t="s">
        <v>723</v>
      </c>
    </row>
    <row r="210" spans="3:12" x14ac:dyDescent="0.25">
      <c r="C210" s="96" t="s">
        <v>1321</v>
      </c>
      <c r="D210" s="602"/>
      <c r="E210" s="147">
        <v>0</v>
      </c>
      <c r="F210" s="115">
        <v>10000</v>
      </c>
      <c r="G210" s="94">
        <f t="shared" si="21"/>
        <v>0</v>
      </c>
      <c r="H210" s="156"/>
      <c r="I210" s="304" t="s">
        <v>327</v>
      </c>
      <c r="J210" s="95" t="str">
        <f>VLOOKUP(I210,Presupuesto!$B$11:$C$566,2,0)</f>
        <v>PASAJES (26100-00)</v>
      </c>
      <c r="K210" s="95" t="str">
        <f t="shared" si="22"/>
        <v>Gestión Tecnologías de Información y Comunicación</v>
      </c>
      <c r="L210" s="95" t="s">
        <v>720</v>
      </c>
    </row>
    <row r="211" spans="3:12" x14ac:dyDescent="0.25">
      <c r="C211" s="96" t="s">
        <v>1322</v>
      </c>
      <c r="D211" s="602"/>
      <c r="E211" s="147">
        <v>0</v>
      </c>
      <c r="F211" s="115">
        <v>250</v>
      </c>
      <c r="G211" s="94">
        <f t="shared" si="21"/>
        <v>0</v>
      </c>
      <c r="H211" s="156"/>
      <c r="I211" s="95" t="s">
        <v>384</v>
      </c>
      <c r="J211" s="95" t="str">
        <f>VLOOKUP(I211,Presupuesto!$B$11:$C$566,2,0)</f>
        <v>PRODUCTOS PAPEL Y CARTON</v>
      </c>
      <c r="K211" s="95" t="str">
        <f t="shared" si="22"/>
        <v>Gestión Tecnologías de Información y Comunicación</v>
      </c>
      <c r="L211" s="95" t="s">
        <v>720</v>
      </c>
    </row>
    <row r="212" spans="3:12" x14ac:dyDescent="0.25">
      <c r="C212" s="96" t="s">
        <v>1323</v>
      </c>
      <c r="D212" s="602"/>
      <c r="E212" s="190">
        <f>(D207*25)/500</f>
        <v>0</v>
      </c>
      <c r="F212" s="97">
        <v>85</v>
      </c>
      <c r="G212" s="94">
        <f t="shared" si="21"/>
        <v>0</v>
      </c>
      <c r="H212" s="156"/>
      <c r="I212" s="95" t="s">
        <v>384</v>
      </c>
      <c r="J212" s="95" t="str">
        <f>VLOOKUP(I212,Presupuesto!$B$11:$C$566,2,0)</f>
        <v>PRODUCTOS PAPEL Y CARTON</v>
      </c>
      <c r="K212" s="95" t="str">
        <f t="shared" si="22"/>
        <v>Gestión Tecnologías de Información y Comunicación</v>
      </c>
      <c r="L212" s="95" t="s">
        <v>720</v>
      </c>
    </row>
    <row r="213" spans="3:12" x14ac:dyDescent="0.25">
      <c r="C213" s="96" t="s">
        <v>1324</v>
      </c>
      <c r="D213" s="602"/>
      <c r="E213" s="190">
        <f>D207/12</f>
        <v>0</v>
      </c>
      <c r="F213" s="97">
        <v>36</v>
      </c>
      <c r="G213" s="94">
        <f t="shared" si="21"/>
        <v>0</v>
      </c>
      <c r="H213" s="156"/>
      <c r="I213" s="95" t="s">
        <v>451</v>
      </c>
      <c r="J213" s="95" t="str">
        <f>VLOOKUP(I213,Presupuesto!$B$11:$C$566,2,0)</f>
        <v>UTILES DE ESCRITORIO, OFICINA Y ENSE¥ANZA</v>
      </c>
      <c r="K213" s="95" t="str">
        <f t="shared" si="22"/>
        <v>Gestión Tecnologías de Información y Comunicación</v>
      </c>
      <c r="L213" s="95" t="s">
        <v>720</v>
      </c>
    </row>
    <row r="214" spans="3:12" x14ac:dyDescent="0.25">
      <c r="C214" s="96" t="s">
        <v>1325</v>
      </c>
      <c r="D214" s="602"/>
      <c r="E214" s="190">
        <f>D207/12</f>
        <v>0</v>
      </c>
      <c r="F214" s="97">
        <v>80</v>
      </c>
      <c r="G214" s="94">
        <f t="shared" si="21"/>
        <v>0</v>
      </c>
      <c r="H214" s="156"/>
      <c r="I214" s="95" t="s">
        <v>451</v>
      </c>
      <c r="J214" s="95" t="str">
        <f>VLOOKUP(I214,Presupuesto!$B$11:$C$566,2,0)</f>
        <v>UTILES DE ESCRITORIO, OFICINA Y ENSE¥ANZA</v>
      </c>
      <c r="K214" s="95" t="str">
        <f t="shared" si="22"/>
        <v>Gestión Tecnologías de Información y Comunicación</v>
      </c>
      <c r="L214" s="95" t="s">
        <v>720</v>
      </c>
    </row>
    <row r="215" spans="3:12" x14ac:dyDescent="0.25">
      <c r="C215" s="106" t="s">
        <v>1326</v>
      </c>
      <c r="D215" s="602"/>
      <c r="E215" s="201">
        <v>0</v>
      </c>
      <c r="F215" s="116">
        <v>25</v>
      </c>
      <c r="G215" s="94">
        <f t="shared" si="21"/>
        <v>0</v>
      </c>
      <c r="H215" s="156"/>
      <c r="I215" s="95" t="s">
        <v>451</v>
      </c>
      <c r="J215" s="95" t="str">
        <f>VLOOKUP(I215,Presupuesto!$B$11:$C$566,2,0)</f>
        <v>UTILES DE ESCRITORIO, OFICINA Y ENSE¥ANZA</v>
      </c>
      <c r="K215" s="95" t="str">
        <f t="shared" si="22"/>
        <v>Gestión Tecnologías de Información y Comunicación</v>
      </c>
      <c r="L215" s="95" t="s">
        <v>720</v>
      </c>
    </row>
    <row r="216" spans="3:12" ht="15.75" thickBot="1" x14ac:dyDescent="0.3">
      <c r="C216" s="205" t="s">
        <v>1275</v>
      </c>
      <c r="D216" s="206">
        <v>0</v>
      </c>
      <c r="E216" s="313">
        <v>0</v>
      </c>
      <c r="F216" s="101">
        <f>HLOOKUP(C216,$AH$2:$BU$3,2,0)</f>
        <v>1150</v>
      </c>
      <c r="G216" s="102">
        <f>D216*E216*F216</f>
        <v>0</v>
      </c>
      <c r="H216" s="314"/>
      <c r="I216" s="315" t="s">
        <v>335</v>
      </c>
      <c r="J216" s="103" t="str">
        <f>VLOOKUP(I216,Presupuesto!$B$11:$C$566,2,0)</f>
        <v>VIATICOS (26200-00)</v>
      </c>
      <c r="K216" s="316" t="str">
        <f t="shared" si="22"/>
        <v>Gestión Tecnologías de Información y Comunicación</v>
      </c>
      <c r="L216" s="316" t="s">
        <v>720</v>
      </c>
    </row>
    <row r="217" spans="3:12" x14ac:dyDescent="0.25">
      <c r="C217" s="91"/>
      <c r="D217" s="435"/>
      <c r="E217" s="109"/>
      <c r="F217" s="109"/>
      <c r="G217" s="109"/>
      <c r="H217" s="169"/>
      <c r="I217" s="109"/>
      <c r="J217" s="109"/>
      <c r="K217" s="109"/>
      <c r="L217" s="435"/>
    </row>
    <row r="218" spans="3:12" ht="15.75" thickBot="1" x14ac:dyDescent="0.3">
      <c r="C218" s="435"/>
      <c r="D218" s="435"/>
      <c r="E218" s="435"/>
      <c r="F218" s="435"/>
      <c r="G218" s="435"/>
      <c r="H218" s="424"/>
      <c r="I218" s="435"/>
      <c r="J218" s="435"/>
      <c r="K218" s="435"/>
      <c r="L218" s="435"/>
    </row>
    <row r="219" spans="3:12" ht="15.75" thickBot="1" x14ac:dyDescent="0.3">
      <c r="C219" s="29" t="s">
        <v>1308</v>
      </c>
      <c r="D219" s="30">
        <f>SUM(G226:G235)</f>
        <v>0</v>
      </c>
      <c r="E219" s="91"/>
      <c r="F219" s="91"/>
      <c r="G219" s="91"/>
      <c r="H219" s="75"/>
      <c r="I219" s="75"/>
      <c r="J219" s="75"/>
      <c r="K219" s="109"/>
      <c r="L219" s="435"/>
    </row>
    <row r="220" spans="3:12" x14ac:dyDescent="0.25">
      <c r="C220" s="69"/>
      <c r="D220" s="31"/>
      <c r="E220" s="91"/>
      <c r="F220" s="91"/>
      <c r="G220" s="91"/>
      <c r="H220" s="75"/>
      <c r="I220" s="75"/>
      <c r="J220" s="75"/>
      <c r="K220" s="109"/>
      <c r="L220" s="435"/>
    </row>
    <row r="221" spans="3:12" x14ac:dyDescent="0.25">
      <c r="C221" s="69"/>
      <c r="D221" s="31"/>
      <c r="E221" s="91"/>
      <c r="F221" s="91"/>
      <c r="G221" s="91"/>
      <c r="H221" s="75"/>
      <c r="I221" s="75"/>
      <c r="J221" s="75"/>
      <c r="K221" s="109"/>
      <c r="L221" s="435"/>
    </row>
    <row r="222" spans="3:12" ht="15.75" x14ac:dyDescent="0.25">
      <c r="C222" s="191" t="s">
        <v>1309</v>
      </c>
      <c r="D222" s="349"/>
      <c r="E222" s="91"/>
      <c r="F222" s="91"/>
      <c r="G222" s="91"/>
      <c r="H222" s="75"/>
      <c r="I222" s="75"/>
      <c r="J222" s="75"/>
      <c r="K222" s="109"/>
      <c r="L222" s="435"/>
    </row>
    <row r="223" spans="3:12" ht="18.75" x14ac:dyDescent="0.25">
      <c r="C223" s="19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1"/>
      <c r="F223" s="91"/>
      <c r="G223" s="91"/>
      <c r="H223" s="75"/>
      <c r="I223" s="75"/>
      <c r="J223" s="75"/>
      <c r="K223" s="109"/>
      <c r="L223" s="435"/>
    </row>
    <row r="224" spans="3:12" ht="15.75" thickBot="1" x14ac:dyDescent="0.3">
      <c r="C224" s="69"/>
      <c r="D224" s="31"/>
      <c r="E224" s="91"/>
      <c r="F224" s="91"/>
      <c r="G224" s="91"/>
      <c r="H224" s="75"/>
      <c r="I224" s="75"/>
      <c r="J224" s="75"/>
      <c r="K224" s="109"/>
      <c r="L224" s="435"/>
    </row>
    <row r="225" spans="3:12" ht="30.75" thickBot="1" x14ac:dyDescent="0.3">
      <c r="C225" s="122" t="s">
        <v>1310</v>
      </c>
      <c r="D225" s="125" t="s">
        <v>1311</v>
      </c>
      <c r="E225" s="124" t="s">
        <v>99</v>
      </c>
      <c r="F225" s="124" t="s">
        <v>1312</v>
      </c>
      <c r="G225" s="123" t="s">
        <v>1313</v>
      </c>
      <c r="H225" s="129" t="s">
        <v>1314</v>
      </c>
      <c r="I225" s="124" t="s">
        <v>1315</v>
      </c>
      <c r="J225" s="124" t="s">
        <v>711</v>
      </c>
      <c r="K225" s="124" t="s">
        <v>1316</v>
      </c>
      <c r="L225" s="124" t="s">
        <v>1317</v>
      </c>
    </row>
    <row r="226" spans="3:12" x14ac:dyDescent="0.25">
      <c r="C226" s="308" t="s">
        <v>1318</v>
      </c>
      <c r="D226" s="601"/>
      <c r="E226" s="309"/>
      <c r="F226" s="112">
        <v>30000</v>
      </c>
      <c r="G226" s="310">
        <f t="shared" ref="G226:G234" si="23">E226*F226</f>
        <v>0</v>
      </c>
      <c r="H226" s="311"/>
      <c r="I226" s="113" t="s">
        <v>294</v>
      </c>
      <c r="J226" s="113" t="str">
        <f>VLOOKUP(I226,Presupuesto!$B$11:$C$566,2,0)</f>
        <v>SERVICIOS DE CAPACITACION.</v>
      </c>
      <c r="K226" s="312" t="s">
        <v>82</v>
      </c>
      <c r="L226" s="113" t="s">
        <v>719</v>
      </c>
    </row>
    <row r="227" spans="3:12" x14ac:dyDescent="0.25">
      <c r="C227" s="96" t="s">
        <v>1319</v>
      </c>
      <c r="D227" s="602"/>
      <c r="E227" s="190">
        <f>D226</f>
        <v>0</v>
      </c>
      <c r="F227" s="97">
        <v>50</v>
      </c>
      <c r="G227" s="94">
        <f t="shared" si="23"/>
        <v>0</v>
      </c>
      <c r="H227" s="156"/>
      <c r="I227" s="95" t="s">
        <v>307</v>
      </c>
      <c r="J227" s="95" t="str">
        <f>VLOOKUP(I227,Presupuesto!$B$11:$C$566,2,0)</f>
        <v>SERVICIOS DE IMPRENTA PUBLIC.Y REPRODUCCION</v>
      </c>
      <c r="K227" s="95" t="str">
        <f>$K$226</f>
        <v>Gestión Tecnologías de Información y Comunicación</v>
      </c>
      <c r="L227" s="95" t="s">
        <v>720</v>
      </c>
    </row>
    <row r="228" spans="3:12" x14ac:dyDescent="0.25">
      <c r="C228" s="96" t="s">
        <v>1320</v>
      </c>
      <c r="D228" s="602"/>
      <c r="E228" s="190">
        <f>D226</f>
        <v>0</v>
      </c>
      <c r="F228" s="97">
        <v>150</v>
      </c>
      <c r="G228" s="94">
        <f t="shared" si="23"/>
        <v>0</v>
      </c>
      <c r="H228" s="156"/>
      <c r="I228" s="95" t="s">
        <v>361</v>
      </c>
      <c r="J228" s="95" t="str">
        <f>VLOOKUP(I228,Presupuesto!$B$11:$C$566,2,0)</f>
        <v>ALIMENTOS B EBIDAS PARA PERSONAS</v>
      </c>
      <c r="K228" s="95" t="str">
        <f t="shared" ref="K228:K235" si="24">$K$226</f>
        <v>Gestión Tecnologías de Información y Comunicación</v>
      </c>
      <c r="L228" s="95" t="s">
        <v>723</v>
      </c>
    </row>
    <row r="229" spans="3:12" x14ac:dyDescent="0.25">
      <c r="C229" s="96" t="s">
        <v>1321</v>
      </c>
      <c r="D229" s="602"/>
      <c r="E229" s="147">
        <v>0</v>
      </c>
      <c r="F229" s="115">
        <v>10000</v>
      </c>
      <c r="G229" s="94">
        <f t="shared" si="23"/>
        <v>0</v>
      </c>
      <c r="H229" s="156"/>
      <c r="I229" s="304" t="s">
        <v>327</v>
      </c>
      <c r="J229" s="95" t="str">
        <f>VLOOKUP(I229,Presupuesto!$B$11:$C$566,2,0)</f>
        <v>PASAJES (26100-00)</v>
      </c>
      <c r="K229" s="95" t="str">
        <f t="shared" si="24"/>
        <v>Gestión Tecnologías de Información y Comunicación</v>
      </c>
      <c r="L229" s="95" t="s">
        <v>720</v>
      </c>
    </row>
    <row r="230" spans="3:12" x14ac:dyDescent="0.25">
      <c r="C230" s="96" t="s">
        <v>1322</v>
      </c>
      <c r="D230" s="602"/>
      <c r="E230" s="147">
        <v>0</v>
      </c>
      <c r="F230" s="115">
        <v>250</v>
      </c>
      <c r="G230" s="94">
        <f t="shared" si="23"/>
        <v>0</v>
      </c>
      <c r="H230" s="156"/>
      <c r="I230" s="95" t="s">
        <v>384</v>
      </c>
      <c r="J230" s="95" t="str">
        <f>VLOOKUP(I230,Presupuesto!$B$11:$C$566,2,0)</f>
        <v>PRODUCTOS PAPEL Y CARTON</v>
      </c>
      <c r="K230" s="95" t="str">
        <f t="shared" si="24"/>
        <v>Gestión Tecnologías de Información y Comunicación</v>
      </c>
      <c r="L230" s="95" t="s">
        <v>720</v>
      </c>
    </row>
    <row r="231" spans="3:12" x14ac:dyDescent="0.25">
      <c r="C231" s="96" t="s">
        <v>1323</v>
      </c>
      <c r="D231" s="602"/>
      <c r="E231" s="190">
        <f>(D226*25)/500</f>
        <v>0</v>
      </c>
      <c r="F231" s="97">
        <v>85</v>
      </c>
      <c r="G231" s="94">
        <f t="shared" si="23"/>
        <v>0</v>
      </c>
      <c r="H231" s="156"/>
      <c r="I231" s="95" t="s">
        <v>384</v>
      </c>
      <c r="J231" s="95" t="str">
        <f>VLOOKUP(I231,Presupuesto!$B$11:$C$566,2,0)</f>
        <v>PRODUCTOS PAPEL Y CARTON</v>
      </c>
      <c r="K231" s="95" t="str">
        <f t="shared" si="24"/>
        <v>Gestión Tecnologías de Información y Comunicación</v>
      </c>
      <c r="L231" s="95" t="s">
        <v>720</v>
      </c>
    </row>
    <row r="232" spans="3:12" x14ac:dyDescent="0.25">
      <c r="C232" s="96" t="s">
        <v>1324</v>
      </c>
      <c r="D232" s="602"/>
      <c r="E232" s="190">
        <f>D226/12</f>
        <v>0</v>
      </c>
      <c r="F232" s="97">
        <v>36</v>
      </c>
      <c r="G232" s="94">
        <f t="shared" si="23"/>
        <v>0</v>
      </c>
      <c r="H232" s="156"/>
      <c r="I232" s="95" t="s">
        <v>451</v>
      </c>
      <c r="J232" s="95" t="str">
        <f>VLOOKUP(I232,Presupuesto!$B$11:$C$566,2,0)</f>
        <v>UTILES DE ESCRITORIO, OFICINA Y ENSE¥ANZA</v>
      </c>
      <c r="K232" s="95" t="str">
        <f t="shared" si="24"/>
        <v>Gestión Tecnologías de Información y Comunicación</v>
      </c>
      <c r="L232" s="95" t="s">
        <v>720</v>
      </c>
    </row>
    <row r="233" spans="3:12" x14ac:dyDescent="0.25">
      <c r="C233" s="96" t="s">
        <v>1325</v>
      </c>
      <c r="D233" s="602"/>
      <c r="E233" s="190">
        <f>D226/12</f>
        <v>0</v>
      </c>
      <c r="F233" s="97">
        <v>80</v>
      </c>
      <c r="G233" s="94">
        <f t="shared" si="23"/>
        <v>0</v>
      </c>
      <c r="H233" s="156"/>
      <c r="I233" s="95" t="s">
        <v>451</v>
      </c>
      <c r="J233" s="95" t="str">
        <f>VLOOKUP(I233,Presupuesto!$B$11:$C$566,2,0)</f>
        <v>UTILES DE ESCRITORIO, OFICINA Y ENSE¥ANZA</v>
      </c>
      <c r="K233" s="95" t="str">
        <f t="shared" si="24"/>
        <v>Gestión Tecnologías de Información y Comunicación</v>
      </c>
      <c r="L233" s="95" t="s">
        <v>720</v>
      </c>
    </row>
    <row r="234" spans="3:12" x14ac:dyDescent="0.25">
      <c r="C234" s="106" t="s">
        <v>1326</v>
      </c>
      <c r="D234" s="602"/>
      <c r="E234" s="201">
        <v>0</v>
      </c>
      <c r="F234" s="116">
        <v>25</v>
      </c>
      <c r="G234" s="94">
        <f t="shared" si="23"/>
        <v>0</v>
      </c>
      <c r="H234" s="156"/>
      <c r="I234" s="95" t="s">
        <v>451</v>
      </c>
      <c r="J234" s="95" t="str">
        <f>VLOOKUP(I234,Presupuesto!$B$11:$C$566,2,0)</f>
        <v>UTILES DE ESCRITORIO, OFICINA Y ENSE¥ANZA</v>
      </c>
      <c r="K234" s="95" t="str">
        <f t="shared" si="24"/>
        <v>Gestión Tecnologías de Información y Comunicación</v>
      </c>
      <c r="L234" s="95" t="s">
        <v>720</v>
      </c>
    </row>
    <row r="235" spans="3:12" ht="15.75" thickBot="1" x14ac:dyDescent="0.3">
      <c r="C235" s="205" t="s">
        <v>1275</v>
      </c>
      <c r="D235" s="206">
        <v>0</v>
      </c>
      <c r="E235" s="313">
        <v>0</v>
      </c>
      <c r="F235" s="101">
        <f>HLOOKUP(C235,$AH$2:$BU$3,2,0)</f>
        <v>1150</v>
      </c>
      <c r="G235" s="102">
        <f>D235*E235*F235</f>
        <v>0</v>
      </c>
      <c r="H235" s="314"/>
      <c r="I235" s="315" t="s">
        <v>335</v>
      </c>
      <c r="J235" s="103" t="str">
        <f>VLOOKUP(I235,Presupuesto!$B$11:$C$566,2,0)</f>
        <v>VIATICOS (26200-00)</v>
      </c>
      <c r="K235" s="316" t="str">
        <f t="shared" si="24"/>
        <v>Gestión Tecnologías de Información y Comunicación</v>
      </c>
      <c r="L235" s="316" t="s">
        <v>720</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012"/>
  <sheetViews>
    <sheetView showGridLines="0" tabSelected="1" topLeftCell="A10" zoomScale="84" zoomScaleNormal="84" workbookViewId="0">
      <selection activeCell="H168" sqref="H168:H169"/>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7" t="s">
        <v>57</v>
      </c>
      <c r="E2" s="436" t="s">
        <v>60</v>
      </c>
      <c r="F2" s="436" t="s">
        <v>63</v>
      </c>
      <c r="G2" s="436" t="s">
        <v>66</v>
      </c>
      <c r="H2" s="437"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6"/>
      <c r="BW2" s="436"/>
      <c r="BX2" s="436"/>
      <c r="BY2" s="436"/>
      <c r="BZ2" s="435" t="s">
        <v>84</v>
      </c>
      <c r="CA2" s="435" t="s">
        <v>85</v>
      </c>
      <c r="CB2" s="435" t="s">
        <v>86</v>
      </c>
      <c r="CC2" s="435" t="s">
        <v>87</v>
      </c>
      <c r="CD2" s="435" t="s">
        <v>88</v>
      </c>
      <c r="CE2" s="435" t="s">
        <v>89</v>
      </c>
      <c r="CF2" s="435" t="s">
        <v>90</v>
      </c>
      <c r="CG2" s="435" t="s">
        <v>91</v>
      </c>
      <c r="CH2" s="435" t="s">
        <v>92</v>
      </c>
      <c r="CI2" s="435" t="s">
        <v>93</v>
      </c>
      <c r="CJ2" s="435" t="s">
        <v>94</v>
      </c>
      <c r="CK2" s="435" t="s">
        <v>95</v>
      </c>
      <c r="CL2" s="435" t="s">
        <v>96</v>
      </c>
      <c r="CM2" s="435" t="s">
        <v>97</v>
      </c>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24"/>
      <c r="E3" s="435"/>
      <c r="F3" s="435"/>
      <c r="G3" s="435"/>
      <c r="H3" s="424"/>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6">
        <v>900</v>
      </c>
      <c r="AZ3" s="436">
        <v>650</v>
      </c>
      <c r="BA3" s="436">
        <v>620</v>
      </c>
      <c r="BB3" s="203">
        <f>+'Cuadro Resumen'!C213</f>
        <v>5759.1495000000004</v>
      </c>
      <c r="BC3" s="203">
        <f>+'Cuadro Resumen'!D213</f>
        <v>5307.4515000000001</v>
      </c>
      <c r="BD3" s="203">
        <f>+'Cuadro Resumen'!E213</f>
        <v>6775.47</v>
      </c>
      <c r="BE3" s="203">
        <f>+'Cuadro Resumen'!F213</f>
        <v>6323.7719999999999</v>
      </c>
      <c r="BF3" s="203">
        <f>+'Cuadro Resumen'!C214</f>
        <v>5081.6025</v>
      </c>
      <c r="BG3" s="203">
        <f>+'Cuadro Resumen'!D214</f>
        <v>4629.9045000000006</v>
      </c>
      <c r="BH3" s="203">
        <f>+'Cuadro Resumen'!E214</f>
        <v>6097.9230000000007</v>
      </c>
      <c r="BI3" s="203">
        <f>+'Cuadro Resumen'!F214</f>
        <v>5646.2250000000004</v>
      </c>
      <c r="BJ3" s="204">
        <f>+'Cuadro Resumen'!C215</f>
        <v>4404.0555000000004</v>
      </c>
      <c r="BK3" s="204">
        <f>+'Cuadro Resumen'!D215</f>
        <v>4065.2820000000002</v>
      </c>
      <c r="BL3" s="204">
        <f>+'Cuadro Resumen'!E215</f>
        <v>5420.3760000000002</v>
      </c>
      <c r="BM3" s="204">
        <f>+'Cuadro Resumen'!F215</f>
        <v>4968.6779999999999</v>
      </c>
      <c r="BN3" s="204">
        <f>+'Cuadro Resumen'!C216</f>
        <v>3726.5085000000004</v>
      </c>
      <c r="BO3" s="204">
        <f>+'Cuadro Resumen'!D216</f>
        <v>3387.7350000000001</v>
      </c>
      <c r="BP3" s="204">
        <f>+'Cuadro Resumen'!E216</f>
        <v>4742.8290000000006</v>
      </c>
      <c r="BQ3" s="204">
        <f>+'Cuadro Resumen'!F216</f>
        <v>4404.0555000000004</v>
      </c>
      <c r="BR3" s="204">
        <f>+'Cuadro Resumen'!C217</f>
        <v>3274.8105</v>
      </c>
      <c r="BS3" s="204">
        <f>+'Cuadro Resumen'!D217</f>
        <v>3048.9615000000003</v>
      </c>
      <c r="BT3" s="204">
        <f>+'Cuadro Resumen'!E217</f>
        <v>4178.2065000000002</v>
      </c>
      <c r="BU3" s="204">
        <f>+'Cuadro Resumen'!F217</f>
        <v>3839.433</v>
      </c>
      <c r="BV3" s="435"/>
      <c r="BW3" s="435"/>
      <c r="BX3" s="435"/>
      <c r="BY3" s="435"/>
      <c r="BZ3" s="286">
        <v>43674.39</v>
      </c>
      <c r="CA3" s="286">
        <v>39703.99</v>
      </c>
      <c r="CB3" s="286">
        <v>35733.589999999997</v>
      </c>
      <c r="CC3" s="286">
        <v>31763.19</v>
      </c>
      <c r="CD3" s="286">
        <v>29777.99</v>
      </c>
      <c r="CE3" s="286">
        <v>27792.79</v>
      </c>
      <c r="CF3" s="286">
        <v>18859.39</v>
      </c>
      <c r="CG3" s="286">
        <v>17866.8</v>
      </c>
      <c r="CH3" s="286">
        <v>13896.4</v>
      </c>
      <c r="CI3" s="286">
        <v>15004.09</v>
      </c>
      <c r="CJ3" s="286">
        <v>13238.9</v>
      </c>
      <c r="CK3" s="286">
        <v>12356.31</v>
      </c>
      <c r="CL3" s="286">
        <v>463.22</v>
      </c>
      <c r="CM3" s="286">
        <v>2007.3</v>
      </c>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5" spans="1:555" ht="52.5" x14ac:dyDescent="0.25">
      <c r="A5" s="435"/>
      <c r="B5" s="435"/>
      <c r="C5" s="185" t="s">
        <v>1327</v>
      </c>
      <c r="D5" s="432">
        <f>SUMIF(C:C,$C$10,D:D)+D109</f>
        <v>12558580</v>
      </c>
      <c r="E5" s="435"/>
      <c r="F5" s="435"/>
      <c r="G5" s="435"/>
      <c r="H5" s="424"/>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286"/>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435"/>
      <c r="D6" s="424"/>
      <c r="E6" s="435"/>
      <c r="F6" s="435"/>
      <c r="G6" s="435"/>
      <c r="H6" s="424"/>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286"/>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435"/>
      <c r="D7" s="424"/>
      <c r="E7" s="435"/>
      <c r="F7" s="435"/>
      <c r="G7" s="435"/>
      <c r="H7" s="424"/>
      <c r="I7" s="435"/>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286"/>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69" t="s">
        <v>1328</v>
      </c>
      <c r="D8" s="78"/>
      <c r="E8" s="69"/>
      <c r="F8" s="69"/>
      <c r="G8" s="69"/>
      <c r="H8" s="78"/>
      <c r="I8" s="69"/>
      <c r="J8" s="69"/>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286"/>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72"/>
      <c r="D9" s="78"/>
      <c r="E9" s="172"/>
      <c r="F9" s="172"/>
      <c r="G9" s="172"/>
      <c r="H9" s="78"/>
      <c r="I9" s="172"/>
      <c r="J9" s="172"/>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286"/>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68" t="s">
        <v>1308</v>
      </c>
      <c r="D10" s="30">
        <f>SUM(G17:G106)</f>
        <v>8144080</v>
      </c>
      <c r="E10" s="91"/>
      <c r="F10" s="91"/>
      <c r="G10" s="91"/>
      <c r="H10" s="75"/>
      <c r="I10" s="75"/>
      <c r="J10" s="75"/>
      <c r="K10" s="149"/>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286"/>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172"/>
      <c r="C11" s="435"/>
      <c r="D11" s="31"/>
      <c r="E11" s="91"/>
      <c r="F11" s="91"/>
      <c r="G11" s="91"/>
      <c r="H11" s="75"/>
      <c r="I11" s="75"/>
      <c r="J11" s="75"/>
      <c r="K11" s="14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286"/>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172"/>
      <c r="C12" s="435"/>
      <c r="D12" s="31"/>
      <c r="E12" s="91"/>
      <c r="F12" s="91"/>
      <c r="G12" s="91"/>
      <c r="H12" s="75"/>
      <c r="I12" s="75"/>
      <c r="J12" s="75"/>
      <c r="K12" s="14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286"/>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435"/>
      <c r="C13" s="191" t="s">
        <v>1309</v>
      </c>
      <c r="D13" s="349" t="s">
        <v>1863</v>
      </c>
      <c r="E13" s="91"/>
      <c r="F13" s="91"/>
      <c r="G13" s="91"/>
      <c r="H13" s="75"/>
      <c r="I13" s="75"/>
      <c r="J13" s="75"/>
      <c r="K13" s="14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286"/>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435"/>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Contratación de servicios profesionales</v>
      </c>
      <c r="D14" s="31"/>
      <c r="E14" s="91"/>
      <c r="F14" s="91"/>
      <c r="G14" s="91"/>
      <c r="H14" s="75"/>
      <c r="I14" s="75"/>
      <c r="J14" s="75"/>
      <c r="K14" s="14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286"/>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172"/>
      <c r="D15" s="31"/>
      <c r="E15" s="91"/>
      <c r="F15" s="91"/>
      <c r="G15" s="91"/>
      <c r="H15" s="75"/>
      <c r="I15" s="75"/>
      <c r="J15" s="75"/>
      <c r="K15" s="149"/>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286"/>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30" t="s">
        <v>1310</v>
      </c>
      <c r="D16" s="134" t="s">
        <v>99</v>
      </c>
      <c r="E16" s="165" t="s">
        <v>1329</v>
      </c>
      <c r="F16" s="134" t="s">
        <v>1312</v>
      </c>
      <c r="G16" s="131" t="s">
        <v>1313</v>
      </c>
      <c r="H16" s="129" t="s">
        <v>1314</v>
      </c>
      <c r="I16" s="132" t="s">
        <v>1315</v>
      </c>
      <c r="J16" s="132" t="s">
        <v>711</v>
      </c>
      <c r="K16" s="132" t="s">
        <v>1316</v>
      </c>
      <c r="L16" s="132" t="s">
        <v>1317</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286"/>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79" ht="15.75" hidden="1" thickBot="1" x14ac:dyDescent="0.3">
      <c r="C17" s="133" t="s">
        <v>84</v>
      </c>
      <c r="D17" s="189"/>
      <c r="E17" s="148">
        <v>12</v>
      </c>
      <c r="F17" s="287">
        <f>HLOOKUP($C17,$BZ$2:$CM$3,2,0)</f>
        <v>43674.39</v>
      </c>
      <c r="G17" s="110">
        <f>D17*E17*F17</f>
        <v>0</v>
      </c>
      <c r="H17" s="161"/>
      <c r="I17" s="111" t="s">
        <v>151</v>
      </c>
      <c r="J17" s="111" t="str">
        <f>VLOOKUP(I17,Presupuesto!$B$11:$C$565,2,0)</f>
        <v>SUELDOS Y SALARIOS PERMANENTES</v>
      </c>
      <c r="K17" s="207" t="s">
        <v>74</v>
      </c>
      <c r="L17" s="95" t="s">
        <v>719</v>
      </c>
      <c r="M17" s="435"/>
      <c r="N17" s="435"/>
      <c r="O17" s="435"/>
      <c r="P17" s="435"/>
      <c r="Q17" s="435"/>
      <c r="R17" s="435"/>
      <c r="S17" s="435"/>
      <c r="T17" s="435"/>
      <c r="U17" s="435"/>
      <c r="V17" s="435"/>
      <c r="W17" s="435"/>
      <c r="X17" s="435"/>
      <c r="Y17" s="435"/>
      <c r="Z17" s="435"/>
      <c r="AA17" s="435"/>
      <c r="AB17" s="435"/>
      <c r="AC17" s="435"/>
      <c r="AD17" s="435"/>
      <c r="AE17" s="435"/>
      <c r="AF17" s="435"/>
      <c r="AG17" s="435"/>
      <c r="AH17" s="435"/>
      <c r="AI17" s="435"/>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435"/>
      <c r="BW17" s="435"/>
      <c r="BX17" s="435"/>
      <c r="BY17" s="435"/>
      <c r="BZ17" s="435"/>
      <c r="CA17" s="286"/>
    </row>
    <row r="18" spans="3:79" hidden="1" x14ac:dyDescent="0.25">
      <c r="C18" s="166" t="s">
        <v>1330</v>
      </c>
      <c r="D18" s="158"/>
      <c r="E18" s="150">
        <v>0</v>
      </c>
      <c r="F18" s="97">
        <f>IF(E17=0,"",(G17/E17)/12*E17)</f>
        <v>0</v>
      </c>
      <c r="G18" s="94">
        <f>F18</f>
        <v>0</v>
      </c>
      <c r="H18" s="159"/>
      <c r="I18" s="113" t="s">
        <v>164</v>
      </c>
      <c r="J18" s="113" t="str">
        <f>VLOOKUP(I18,Presupuesto!$B$11:$C$565,2,0)</f>
        <v>AGUINALDO Y DECIMO CUARTO MES</v>
      </c>
      <c r="K18" s="95" t="s">
        <v>74</v>
      </c>
      <c r="L18" s="95" t="s">
        <v>720</v>
      </c>
      <c r="M18" s="435"/>
      <c r="N18" s="435"/>
      <c r="O18" s="435"/>
      <c r="P18" s="435"/>
      <c r="Q18" s="435"/>
      <c r="R18" s="435"/>
      <c r="S18" s="435"/>
      <c r="T18" s="435"/>
      <c r="U18" s="435"/>
      <c r="V18" s="435"/>
      <c r="W18" s="435"/>
      <c r="X18" s="435"/>
      <c r="Y18" s="435"/>
      <c r="Z18" s="435"/>
      <c r="AA18" s="435"/>
      <c r="AB18" s="435"/>
      <c r="AC18" s="435"/>
      <c r="AD18" s="435"/>
      <c r="AE18" s="435"/>
      <c r="AF18" s="435"/>
      <c r="AG18" s="435"/>
      <c r="AH18" s="435"/>
      <c r="AI18" s="435"/>
      <c r="AJ18" s="435"/>
      <c r="AK18" s="435"/>
      <c r="AL18" s="435"/>
      <c r="AM18" s="435"/>
      <c r="AN18" s="435"/>
      <c r="AO18" s="435"/>
      <c r="AP18" s="435"/>
      <c r="AQ18" s="435"/>
      <c r="AR18" s="435"/>
      <c r="AS18" s="435"/>
      <c r="AT18" s="435"/>
      <c r="AU18" s="435"/>
      <c r="AV18" s="435"/>
      <c r="AW18" s="435"/>
      <c r="AX18" s="435"/>
      <c r="AY18" s="435"/>
      <c r="AZ18" s="435"/>
      <c r="BA18" s="435"/>
      <c r="BB18" s="435"/>
      <c r="BC18" s="435"/>
      <c r="BD18" s="435"/>
      <c r="BE18" s="435"/>
      <c r="BF18" s="435"/>
      <c r="BG18" s="435"/>
      <c r="BH18" s="435"/>
      <c r="BI18" s="435"/>
      <c r="BJ18" s="435"/>
      <c r="BK18" s="435"/>
      <c r="BL18" s="435"/>
      <c r="BM18" s="435"/>
      <c r="BN18" s="435"/>
      <c r="BO18" s="435"/>
      <c r="BP18" s="435"/>
      <c r="BQ18" s="435"/>
      <c r="BR18" s="435"/>
      <c r="BS18" s="435"/>
      <c r="BT18" s="435"/>
      <c r="BU18" s="435"/>
      <c r="BV18" s="435"/>
      <c r="BW18" s="435"/>
      <c r="BX18" s="435"/>
      <c r="BY18" s="435"/>
      <c r="BZ18" s="435"/>
      <c r="CA18" s="286"/>
    </row>
    <row r="19" spans="3:79" ht="15.75" hidden="1" thickBot="1" x14ac:dyDescent="0.3">
      <c r="C19" s="167" t="s">
        <v>1331</v>
      </c>
      <c r="D19" s="158"/>
      <c r="E19" s="150">
        <v>0</v>
      </c>
      <c r="F19" s="114">
        <f>IF(E17&lt;6,"",((E17-6)/12)*(G17/E17))</f>
        <v>0</v>
      </c>
      <c r="G19" s="94">
        <f>F19</f>
        <v>0</v>
      </c>
      <c r="H19" s="159"/>
      <c r="I19" s="98" t="s">
        <v>165</v>
      </c>
      <c r="J19" s="98" t="str">
        <f>VLOOKUP(I19,Presupuesto!$B$11:$C$565,2,0)</f>
        <v>DECIMOCUARTO MES</v>
      </c>
      <c r="K19" s="95" t="str">
        <f t="shared" ref="K19:K49" si="0">$K$17</f>
        <v>Gestión Administrativa y  financiera en apoyo al Desarrollo Académico</v>
      </c>
      <c r="L19" s="95" t="s">
        <v>721</v>
      </c>
      <c r="M19" s="435"/>
      <c r="N19" s="435"/>
      <c r="O19" s="435"/>
      <c r="P19" s="435"/>
      <c r="Q19" s="435"/>
      <c r="R19" s="435"/>
      <c r="S19" s="435"/>
      <c r="T19" s="435"/>
      <c r="U19" s="435"/>
      <c r="V19" s="435"/>
      <c r="W19" s="435"/>
      <c r="X19" s="435"/>
      <c r="Y19" s="435"/>
      <c r="Z19" s="435"/>
      <c r="AA19" s="435"/>
      <c r="AB19" s="435"/>
      <c r="AC19" s="435"/>
      <c r="AD19" s="435"/>
      <c r="AE19" s="435"/>
      <c r="AF19" s="435"/>
      <c r="AG19" s="435"/>
      <c r="AH19" s="435"/>
      <c r="AI19" s="435"/>
      <c r="AJ19" s="435"/>
      <c r="AK19" s="435"/>
      <c r="AL19" s="435"/>
      <c r="AM19" s="435"/>
      <c r="AN19" s="435"/>
      <c r="AO19" s="435"/>
      <c r="AP19" s="435"/>
      <c r="AQ19" s="435"/>
      <c r="AR19" s="435"/>
      <c r="AS19" s="435"/>
      <c r="AT19" s="435"/>
      <c r="AU19" s="435"/>
      <c r="AV19" s="435"/>
      <c r="AW19" s="435"/>
      <c r="AX19" s="435"/>
      <c r="AY19" s="435"/>
      <c r="AZ19" s="435"/>
      <c r="BA19" s="435"/>
      <c r="BB19" s="435"/>
      <c r="BC19" s="435"/>
      <c r="BD19" s="435"/>
      <c r="BE19" s="435"/>
      <c r="BF19" s="435"/>
      <c r="BG19" s="435"/>
      <c r="BH19" s="435"/>
      <c r="BI19" s="435"/>
      <c r="BJ19" s="435"/>
      <c r="BK19" s="435"/>
      <c r="BL19" s="435"/>
      <c r="BM19" s="435"/>
      <c r="BN19" s="435"/>
      <c r="BO19" s="435"/>
      <c r="BP19" s="435"/>
      <c r="BQ19" s="435"/>
      <c r="BR19" s="435"/>
      <c r="BS19" s="435"/>
      <c r="BT19" s="435"/>
      <c r="BU19" s="435"/>
      <c r="BV19" s="435"/>
      <c r="BW19" s="435"/>
      <c r="BX19" s="435"/>
      <c r="BY19" s="435"/>
      <c r="BZ19" s="435"/>
      <c r="CA19" s="286"/>
    </row>
    <row r="20" spans="3:79" ht="15.75" hidden="1" thickBot="1" x14ac:dyDescent="0.3">
      <c r="C20" s="133" t="s">
        <v>85</v>
      </c>
      <c r="D20" s="189"/>
      <c r="E20" s="148">
        <v>12</v>
      </c>
      <c r="F20" s="287">
        <f>HLOOKUP($C20,$BZ$2:$CM$3,2,0)</f>
        <v>39703.99</v>
      </c>
      <c r="G20" s="110">
        <f>D20*E20*F20</f>
        <v>0</v>
      </c>
      <c r="H20" s="161"/>
      <c r="I20" s="111" t="s">
        <v>151</v>
      </c>
      <c r="J20" s="111" t="str">
        <f>VLOOKUP(I20,Presupuesto!$B$11:$C$565,2,0)</f>
        <v>SUELDOS Y SALARIOS PERMANENTES</v>
      </c>
      <c r="K20" s="95" t="s">
        <v>74</v>
      </c>
      <c r="L20" s="95" t="s">
        <v>721</v>
      </c>
      <c r="M20" s="435"/>
      <c r="N20" s="435"/>
      <c r="O20" s="435"/>
      <c r="P20" s="435"/>
      <c r="Q20" s="435"/>
      <c r="R20" s="435"/>
      <c r="S20" s="435"/>
      <c r="T20" s="435"/>
      <c r="U20" s="435"/>
      <c r="V20" s="435"/>
      <c r="W20" s="435"/>
      <c r="X20" s="435"/>
      <c r="Y20" s="435"/>
      <c r="Z20" s="435"/>
      <c r="AA20" s="435"/>
      <c r="AB20" s="435"/>
      <c r="AC20" s="435"/>
      <c r="AD20" s="435"/>
      <c r="AE20" s="435"/>
      <c r="AF20" s="435"/>
      <c r="AG20" s="435"/>
      <c r="AH20" s="435"/>
      <c r="AI20" s="435"/>
      <c r="AJ20" s="435"/>
      <c r="AK20" s="435"/>
      <c r="AL20" s="435"/>
      <c r="AM20" s="435"/>
      <c r="AN20" s="435"/>
      <c r="AO20" s="435"/>
      <c r="AP20" s="435"/>
      <c r="AQ20" s="435"/>
      <c r="AR20" s="435"/>
      <c r="AS20" s="435"/>
      <c r="AT20" s="435"/>
      <c r="AU20" s="435"/>
      <c r="AV20" s="435"/>
      <c r="AW20" s="435"/>
      <c r="AX20" s="435"/>
      <c r="AY20" s="435"/>
      <c r="AZ20" s="435"/>
      <c r="BA20" s="435"/>
      <c r="BB20" s="435"/>
      <c r="BC20" s="435"/>
      <c r="BD20" s="435"/>
      <c r="BE20" s="435"/>
      <c r="BF20" s="435"/>
      <c r="BG20" s="435"/>
      <c r="BH20" s="435"/>
      <c r="BI20" s="435"/>
      <c r="BJ20" s="435"/>
      <c r="BK20" s="435"/>
      <c r="BL20" s="435"/>
      <c r="BM20" s="435"/>
      <c r="BN20" s="435"/>
      <c r="BO20" s="435"/>
      <c r="BP20" s="435"/>
      <c r="BQ20" s="435"/>
      <c r="BR20" s="435"/>
      <c r="BS20" s="435"/>
      <c r="BT20" s="435"/>
      <c r="BU20" s="435"/>
      <c r="BV20" s="435"/>
      <c r="BW20" s="435"/>
      <c r="BX20" s="435"/>
      <c r="BY20" s="435"/>
      <c r="BZ20" s="435"/>
      <c r="CA20" s="435"/>
    </row>
    <row r="21" spans="3:79" hidden="1" x14ac:dyDescent="0.25">
      <c r="C21" s="166" t="s">
        <v>1330</v>
      </c>
      <c r="D21" s="158"/>
      <c r="E21" s="150">
        <v>0</v>
      </c>
      <c r="F21" s="97">
        <f>IF(E20=0,"",(G20/E20)/12*E20)</f>
        <v>0</v>
      </c>
      <c r="G21" s="94">
        <f>F21</f>
        <v>0</v>
      </c>
      <c r="H21" s="159"/>
      <c r="I21" s="113" t="s">
        <v>164</v>
      </c>
      <c r="J21" s="113" t="str">
        <f>VLOOKUP(I21,Presupuesto!$B$11:$C$565,2,0)</f>
        <v>AGUINALDO Y DECIMO CUARTO MES</v>
      </c>
      <c r="K21" s="95" t="str">
        <f t="shared" si="0"/>
        <v>Gestión Administrativa y  financiera en apoyo al Desarrollo Académico</v>
      </c>
      <c r="L21" s="95" t="s">
        <v>721</v>
      </c>
      <c r="M21" s="435"/>
      <c r="N21" s="435"/>
      <c r="O21" s="435"/>
      <c r="P21" s="435"/>
      <c r="Q21" s="435"/>
      <c r="R21" s="435"/>
      <c r="S21" s="435"/>
      <c r="T21" s="435"/>
      <c r="U21" s="435"/>
      <c r="V21" s="435"/>
      <c r="W21" s="435"/>
      <c r="X21" s="435"/>
      <c r="Y21" s="435"/>
      <c r="Z21" s="435"/>
      <c r="AA21" s="435"/>
      <c r="AB21" s="435"/>
      <c r="AC21" s="435"/>
      <c r="AD21" s="435"/>
      <c r="AE21" s="435"/>
      <c r="AF21" s="435"/>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c r="BX21" s="435"/>
      <c r="BY21" s="435"/>
      <c r="BZ21" s="435"/>
      <c r="CA21" s="435"/>
    </row>
    <row r="22" spans="3:79" ht="15.75" hidden="1" thickBot="1" x14ac:dyDescent="0.3">
      <c r="C22" s="167" t="s">
        <v>1331</v>
      </c>
      <c r="D22" s="158"/>
      <c r="E22" s="150">
        <v>0</v>
      </c>
      <c r="F22" s="114">
        <f>IF(E20&lt;6,"",((E20-6)/12)*(G20/E20))</f>
        <v>0</v>
      </c>
      <c r="G22" s="94">
        <f>F22</f>
        <v>0</v>
      </c>
      <c r="H22" s="159"/>
      <c r="I22" s="98" t="s">
        <v>165</v>
      </c>
      <c r="J22" s="98" t="str">
        <f>VLOOKUP(I22,Presupuesto!$B$11:$C$565,2,0)</f>
        <v>DECIMOCUARTO MES</v>
      </c>
      <c r="K22" s="95" t="str">
        <f t="shared" si="0"/>
        <v>Gestión Administrativa y  financiera en apoyo al Desarrollo Académico</v>
      </c>
      <c r="L22" s="95" t="s">
        <v>721</v>
      </c>
      <c r="M22" s="435"/>
      <c r="N22" s="435"/>
      <c r="O22" s="435"/>
      <c r="P22" s="435"/>
      <c r="Q22" s="435"/>
      <c r="R22" s="435"/>
      <c r="S22" s="435"/>
      <c r="T22" s="435"/>
      <c r="U22" s="435"/>
      <c r="V22" s="435"/>
      <c r="W22" s="435"/>
      <c r="X22" s="435"/>
      <c r="Y22" s="435"/>
      <c r="Z22" s="435"/>
      <c r="AA22" s="435"/>
      <c r="AB22" s="435"/>
      <c r="AC22" s="435"/>
      <c r="AD22" s="435"/>
      <c r="AE22" s="435"/>
      <c r="AF22" s="435"/>
      <c r="AG22" s="435"/>
      <c r="AH22" s="435"/>
      <c r="AI22" s="435"/>
      <c r="AJ22" s="435"/>
      <c r="AK22" s="435"/>
      <c r="AL22" s="435"/>
      <c r="AM22" s="435"/>
      <c r="AN22" s="435"/>
      <c r="AO22" s="435"/>
      <c r="AP22" s="435"/>
      <c r="AQ22" s="435"/>
      <c r="AR22" s="435"/>
      <c r="AS22" s="435"/>
      <c r="AT22" s="435"/>
      <c r="AU22" s="435"/>
      <c r="AV22" s="435"/>
      <c r="AW22" s="435"/>
      <c r="AX22" s="435"/>
      <c r="AY22" s="435"/>
      <c r="AZ22" s="435"/>
      <c r="BA22" s="435"/>
      <c r="BB22" s="435"/>
      <c r="BC22" s="435"/>
      <c r="BD22" s="435"/>
      <c r="BE22" s="435"/>
      <c r="BF22" s="435"/>
      <c r="BG22" s="435"/>
      <c r="BH22" s="435"/>
      <c r="BI22" s="435"/>
      <c r="BJ22" s="435"/>
      <c r="BK22" s="435"/>
      <c r="BL22" s="435"/>
      <c r="BM22" s="435"/>
      <c r="BN22" s="435"/>
      <c r="BO22" s="435"/>
      <c r="BP22" s="435"/>
      <c r="BQ22" s="435"/>
      <c r="BR22" s="435"/>
      <c r="BS22" s="435"/>
      <c r="BT22" s="435"/>
      <c r="BU22" s="435"/>
      <c r="BV22" s="435"/>
      <c r="BW22" s="435"/>
      <c r="BX22" s="435"/>
      <c r="BY22" s="435"/>
      <c r="BZ22" s="435"/>
      <c r="CA22" s="435"/>
    </row>
    <row r="23" spans="3:79" ht="15.75" hidden="1" thickBot="1" x14ac:dyDescent="0.3">
      <c r="C23" s="133" t="s">
        <v>86</v>
      </c>
      <c r="D23" s="189"/>
      <c r="E23" s="148">
        <v>12</v>
      </c>
      <c r="F23" s="287">
        <f>HLOOKUP($C23,$BZ$2:$CM$3,2,0)</f>
        <v>35733.589999999997</v>
      </c>
      <c r="G23" s="110">
        <f>D23*E23*F23</f>
        <v>0</v>
      </c>
      <c r="H23" s="161"/>
      <c r="I23" s="111" t="s">
        <v>151</v>
      </c>
      <c r="J23" s="111" t="str">
        <f>VLOOKUP(I23,Presupuesto!$B$11:$C$565,2,0)</f>
        <v>SUELDOS Y SALARIOS PERMANENTES</v>
      </c>
      <c r="K23" s="95" t="str">
        <f t="shared" si="0"/>
        <v>Gestión Administrativa y  financiera en apoyo al Desarrollo Académico</v>
      </c>
      <c r="L23" s="95" t="s">
        <v>721</v>
      </c>
      <c r="M23" s="435"/>
      <c r="N23" s="435"/>
      <c r="O23" s="435"/>
      <c r="P23" s="435"/>
      <c r="Q23" s="435"/>
      <c r="R23" s="435"/>
      <c r="S23" s="435"/>
      <c r="T23" s="435"/>
      <c r="U23" s="435"/>
      <c r="V23" s="435"/>
      <c r="W23" s="435"/>
      <c r="X23" s="435"/>
      <c r="Y23" s="435"/>
      <c r="Z23" s="435"/>
      <c r="AA23" s="435"/>
      <c r="AB23" s="435"/>
      <c r="AC23" s="435"/>
      <c r="AD23" s="435"/>
      <c r="AE23" s="435"/>
      <c r="AF23" s="435"/>
      <c r="AG23" s="435"/>
      <c r="AH23" s="435"/>
      <c r="AI23" s="435"/>
      <c r="AJ23" s="435"/>
      <c r="AK23" s="435"/>
      <c r="AL23" s="435"/>
      <c r="AM23" s="435"/>
      <c r="AN23" s="435"/>
      <c r="AO23" s="435"/>
      <c r="AP23" s="435"/>
      <c r="AQ23" s="435"/>
      <c r="AR23" s="435"/>
      <c r="AS23" s="435"/>
      <c r="AT23" s="435"/>
      <c r="AU23" s="435"/>
      <c r="AV23" s="435"/>
      <c r="AW23" s="435"/>
      <c r="AX23" s="435"/>
      <c r="AY23" s="435"/>
      <c r="AZ23" s="435"/>
      <c r="BA23" s="435"/>
      <c r="BB23" s="435"/>
      <c r="BC23" s="435"/>
      <c r="BD23" s="435"/>
      <c r="BE23" s="435"/>
      <c r="BF23" s="435"/>
      <c r="BG23" s="435"/>
      <c r="BH23" s="435"/>
      <c r="BI23" s="435"/>
      <c r="BJ23" s="435"/>
      <c r="BK23" s="435"/>
      <c r="BL23" s="435"/>
      <c r="BM23" s="435"/>
      <c r="BN23" s="435"/>
      <c r="BO23" s="435"/>
      <c r="BP23" s="435"/>
      <c r="BQ23" s="435"/>
      <c r="BR23" s="435"/>
      <c r="BS23" s="435"/>
      <c r="BT23" s="435"/>
      <c r="BU23" s="435"/>
      <c r="BV23" s="435"/>
      <c r="BW23" s="435"/>
      <c r="BX23" s="435"/>
      <c r="BY23" s="435"/>
      <c r="BZ23" s="435"/>
      <c r="CA23" s="435"/>
    </row>
    <row r="24" spans="3:79" hidden="1" x14ac:dyDescent="0.25">
      <c r="C24" s="166" t="s">
        <v>1330</v>
      </c>
      <c r="D24" s="158"/>
      <c r="E24" s="150">
        <v>0</v>
      </c>
      <c r="F24" s="97">
        <f>IF(E23=0,"",(G23/E23)/12*E23)</f>
        <v>0</v>
      </c>
      <c r="G24" s="94">
        <f>F24</f>
        <v>0</v>
      </c>
      <c r="H24" s="159"/>
      <c r="I24" s="113" t="s">
        <v>164</v>
      </c>
      <c r="J24" s="113" t="str">
        <f>VLOOKUP(I24,Presupuesto!$B$11:$C$565,2,0)</f>
        <v>AGUINALDO Y DECIMO CUARTO MES</v>
      </c>
      <c r="K24" s="95" t="str">
        <f t="shared" si="0"/>
        <v>Gestión Administrativa y  financiera en apoyo al Desarrollo Académico</v>
      </c>
      <c r="L24" s="95" t="s">
        <v>721</v>
      </c>
      <c r="M24" s="435"/>
      <c r="N24" s="435"/>
      <c r="O24" s="435"/>
      <c r="P24" s="435"/>
      <c r="Q24" s="435"/>
      <c r="R24" s="435"/>
      <c r="S24" s="435"/>
      <c r="T24" s="435"/>
      <c r="U24" s="435"/>
      <c r="V24" s="435"/>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5"/>
      <c r="BL24" s="435"/>
      <c r="BM24" s="435"/>
      <c r="BN24" s="435"/>
      <c r="BO24" s="435"/>
      <c r="BP24" s="435"/>
      <c r="BQ24" s="435"/>
      <c r="BR24" s="435"/>
      <c r="BS24" s="435"/>
      <c r="BT24" s="435"/>
      <c r="BU24" s="435"/>
      <c r="BV24" s="435"/>
      <c r="BW24" s="435"/>
      <c r="BX24" s="435"/>
      <c r="BY24" s="435"/>
      <c r="BZ24" s="435"/>
      <c r="CA24" s="435"/>
    </row>
    <row r="25" spans="3:79" ht="15.75" hidden="1" thickBot="1" x14ac:dyDescent="0.3">
      <c r="C25" s="167" t="s">
        <v>1331</v>
      </c>
      <c r="D25" s="158"/>
      <c r="E25" s="150">
        <v>0</v>
      </c>
      <c r="F25" s="114">
        <f>IF(E23&lt;6,"",((E23-6)/12)*(G23/E23))</f>
        <v>0</v>
      </c>
      <c r="G25" s="94">
        <f>F25</f>
        <v>0</v>
      </c>
      <c r="H25" s="159"/>
      <c r="I25" s="98" t="s">
        <v>165</v>
      </c>
      <c r="J25" s="98" t="str">
        <f>VLOOKUP(I25,Presupuesto!$B$11:$C$565,2,0)</f>
        <v>DECIMOCUARTO MES</v>
      </c>
      <c r="K25" s="95" t="str">
        <f t="shared" si="0"/>
        <v>Gestión Administrativa y  financiera en apoyo al Desarrollo Académico</v>
      </c>
      <c r="L25" s="95" t="s">
        <v>721</v>
      </c>
      <c r="M25" s="435"/>
      <c r="N25" s="435"/>
      <c r="O25" s="435"/>
      <c r="P25" s="435"/>
      <c r="Q25" s="435"/>
      <c r="R25" s="435"/>
      <c r="S25" s="435"/>
      <c r="T25" s="435"/>
      <c r="U25" s="435"/>
      <c r="V25" s="435"/>
      <c r="W25" s="435"/>
      <c r="X25" s="435"/>
      <c r="Y25" s="435"/>
      <c r="Z25" s="435"/>
      <c r="AA25" s="435"/>
      <c r="AB25" s="435"/>
      <c r="AC25" s="435"/>
      <c r="AD25" s="435"/>
      <c r="AE25" s="435"/>
      <c r="AF25" s="435"/>
      <c r="AG25" s="435"/>
      <c r="AH25" s="435"/>
      <c r="AI25" s="435"/>
      <c r="AJ25" s="435"/>
      <c r="AK25" s="435"/>
      <c r="AL25" s="435"/>
      <c r="AM25" s="435"/>
      <c r="AN25" s="435"/>
      <c r="AO25" s="435"/>
      <c r="AP25" s="435"/>
      <c r="AQ25" s="435"/>
      <c r="AR25" s="435"/>
      <c r="AS25" s="435"/>
      <c r="AT25" s="435"/>
      <c r="AU25" s="435"/>
      <c r="AV25" s="435"/>
      <c r="AW25" s="435"/>
      <c r="AX25" s="435"/>
      <c r="AY25" s="435"/>
      <c r="AZ25" s="435"/>
      <c r="BA25" s="435"/>
      <c r="BB25" s="435"/>
      <c r="BC25" s="435"/>
      <c r="BD25" s="435"/>
      <c r="BE25" s="435"/>
      <c r="BF25" s="435"/>
      <c r="BG25" s="435"/>
      <c r="BH25" s="435"/>
      <c r="BI25" s="435"/>
      <c r="BJ25" s="435"/>
      <c r="BK25" s="435"/>
      <c r="BL25" s="435"/>
      <c r="BM25" s="435"/>
      <c r="BN25" s="435"/>
      <c r="BO25" s="435"/>
      <c r="BP25" s="435"/>
      <c r="BQ25" s="435"/>
      <c r="BR25" s="435"/>
      <c r="BS25" s="435"/>
      <c r="BT25" s="435"/>
      <c r="BU25" s="435"/>
      <c r="BV25" s="435"/>
      <c r="BW25" s="435"/>
      <c r="BX25" s="435"/>
      <c r="BY25" s="435"/>
      <c r="BZ25" s="435"/>
      <c r="CA25" s="435"/>
    </row>
    <row r="26" spans="3:79" ht="15.75" hidden="1" thickBot="1" x14ac:dyDescent="0.3">
      <c r="C26" s="133" t="s">
        <v>87</v>
      </c>
      <c r="D26" s="189"/>
      <c r="E26" s="148">
        <v>12</v>
      </c>
      <c r="F26" s="287">
        <f>HLOOKUP($C26,$BZ$2:$CM$3,2,0)</f>
        <v>31763.19</v>
      </c>
      <c r="G26" s="110">
        <f>D26*E26*F26</f>
        <v>0</v>
      </c>
      <c r="H26" s="161"/>
      <c r="I26" s="111" t="s">
        <v>151</v>
      </c>
      <c r="J26" s="111" t="str">
        <f>VLOOKUP(I26,Presupuesto!$B$11:$C$565,2,0)</f>
        <v>SUELDOS Y SALARIOS PERMANENTES</v>
      </c>
      <c r="K26" s="95" t="str">
        <f t="shared" si="0"/>
        <v>Gestión Administrativa y  financiera en apoyo al Desarrollo Académico</v>
      </c>
      <c r="L26" s="95" t="s">
        <v>721</v>
      </c>
      <c r="M26" s="435"/>
      <c r="N26" s="435"/>
      <c r="O26" s="435"/>
      <c r="P26" s="435"/>
      <c r="Q26" s="435"/>
      <c r="R26" s="435"/>
      <c r="S26" s="435"/>
      <c r="T26" s="435"/>
      <c r="U26" s="435"/>
      <c r="V26" s="435"/>
      <c r="W26" s="435"/>
      <c r="X26" s="435"/>
      <c r="Y26" s="435"/>
      <c r="Z26" s="435"/>
      <c r="AA26" s="435"/>
      <c r="AB26" s="435"/>
      <c r="AC26" s="435"/>
      <c r="AD26" s="435"/>
      <c r="AE26" s="435"/>
      <c r="AF26" s="435"/>
      <c r="AG26" s="435"/>
      <c r="AH26" s="435"/>
      <c r="AI26" s="435"/>
      <c r="AJ26" s="435"/>
      <c r="AK26" s="435"/>
      <c r="AL26" s="435"/>
      <c r="AM26" s="435"/>
      <c r="AN26" s="435"/>
      <c r="AO26" s="435"/>
      <c r="AP26" s="435"/>
      <c r="AQ26" s="435"/>
      <c r="AR26" s="435"/>
      <c r="AS26" s="435"/>
      <c r="AT26" s="435"/>
      <c r="AU26" s="435"/>
      <c r="AV26" s="435"/>
      <c r="AW26" s="435"/>
      <c r="AX26" s="435"/>
      <c r="AY26" s="435"/>
      <c r="AZ26" s="435"/>
      <c r="BA26" s="435"/>
      <c r="BB26" s="435"/>
      <c r="BC26" s="435"/>
      <c r="BD26" s="435"/>
      <c r="BE26" s="435"/>
      <c r="BF26" s="435"/>
      <c r="BG26" s="435"/>
      <c r="BH26" s="435"/>
      <c r="BI26" s="435"/>
      <c r="BJ26" s="435"/>
      <c r="BK26" s="435"/>
      <c r="BL26" s="435"/>
      <c r="BM26" s="435"/>
      <c r="BN26" s="435"/>
      <c r="BO26" s="435"/>
      <c r="BP26" s="435"/>
      <c r="BQ26" s="435"/>
      <c r="BR26" s="435"/>
      <c r="BS26" s="435"/>
      <c r="BT26" s="435"/>
      <c r="BU26" s="435"/>
      <c r="BV26" s="435"/>
      <c r="BW26" s="435"/>
      <c r="BX26" s="435"/>
      <c r="BY26" s="435"/>
      <c r="BZ26" s="435"/>
      <c r="CA26" s="435"/>
    </row>
    <row r="27" spans="3:79" hidden="1" x14ac:dyDescent="0.25">
      <c r="C27" s="166" t="s">
        <v>1330</v>
      </c>
      <c r="D27" s="158"/>
      <c r="E27" s="150">
        <v>0</v>
      </c>
      <c r="F27" s="97">
        <f>IF(E26=0,"",(G26/E26)/12*E26)</f>
        <v>0</v>
      </c>
      <c r="G27" s="94">
        <f>F27</f>
        <v>0</v>
      </c>
      <c r="H27" s="159"/>
      <c r="I27" s="113" t="s">
        <v>164</v>
      </c>
      <c r="J27" s="113" t="str">
        <f>VLOOKUP(I27,Presupuesto!$B$11:$C$565,2,0)</f>
        <v>AGUINALDO Y DECIMO CUARTO MES</v>
      </c>
      <c r="K27" s="95" t="str">
        <f t="shared" si="0"/>
        <v>Gestión Administrativa y  financiera en apoyo al Desarrollo Académico</v>
      </c>
      <c r="L27" s="95" t="s">
        <v>721</v>
      </c>
      <c r="M27" s="435"/>
      <c r="N27" s="435"/>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5"/>
      <c r="BG27" s="435"/>
      <c r="BH27" s="435"/>
      <c r="BI27" s="435"/>
      <c r="BJ27" s="435"/>
      <c r="BK27" s="435"/>
      <c r="BL27" s="435"/>
      <c r="BM27" s="435"/>
      <c r="BN27" s="435"/>
      <c r="BO27" s="435"/>
      <c r="BP27" s="435"/>
      <c r="BQ27" s="435"/>
      <c r="BR27" s="435"/>
      <c r="BS27" s="435"/>
      <c r="BT27" s="435"/>
      <c r="BU27" s="435"/>
      <c r="BV27" s="435"/>
      <c r="BW27" s="435"/>
      <c r="BX27" s="435"/>
      <c r="BY27" s="435"/>
      <c r="BZ27" s="435"/>
      <c r="CA27" s="435"/>
    </row>
    <row r="28" spans="3:79" ht="15.75" hidden="1" thickBot="1" x14ac:dyDescent="0.3">
      <c r="C28" s="167" t="s">
        <v>1331</v>
      </c>
      <c r="D28" s="158"/>
      <c r="E28" s="150">
        <v>0</v>
      </c>
      <c r="F28" s="114">
        <f>IF(E26&lt;6,"",((E26-6)/12)*(G26/E26))</f>
        <v>0</v>
      </c>
      <c r="G28" s="94">
        <f>F28</f>
        <v>0</v>
      </c>
      <c r="H28" s="159"/>
      <c r="I28" s="98" t="s">
        <v>165</v>
      </c>
      <c r="J28" s="98" t="str">
        <f>VLOOKUP(I28,Presupuesto!$B$11:$C$565,2,0)</f>
        <v>DECIMOCUARTO MES</v>
      </c>
      <c r="K28" s="95" t="str">
        <f t="shared" si="0"/>
        <v>Gestión Administrativa y  financiera en apoyo al Desarrollo Académico</v>
      </c>
      <c r="L28" s="95" t="s">
        <v>721</v>
      </c>
      <c r="M28" s="435"/>
      <c r="N28" s="435"/>
      <c r="O28" s="435"/>
      <c r="P28" s="435"/>
      <c r="Q28" s="435"/>
      <c r="R28" s="435"/>
      <c r="S28" s="435"/>
      <c r="T28" s="435"/>
      <c r="U28" s="435"/>
      <c r="V28" s="435"/>
      <c r="W28" s="435"/>
      <c r="X28" s="435"/>
      <c r="Y28" s="435"/>
      <c r="Z28" s="435"/>
      <c r="AA28" s="435"/>
      <c r="AB28" s="435"/>
      <c r="AC28" s="435"/>
      <c r="AD28" s="435"/>
      <c r="AE28" s="435"/>
      <c r="AF28" s="435"/>
      <c r="AG28" s="435"/>
      <c r="AH28" s="435"/>
      <c r="AI28" s="435"/>
      <c r="AJ28" s="435"/>
      <c r="AK28" s="435"/>
      <c r="AL28" s="435"/>
      <c r="AM28" s="435"/>
      <c r="AN28" s="435"/>
      <c r="AO28" s="435"/>
      <c r="AP28" s="435"/>
      <c r="AQ28" s="435"/>
      <c r="AR28" s="435"/>
      <c r="AS28" s="435"/>
      <c r="AT28" s="435"/>
      <c r="AU28" s="435"/>
      <c r="AV28" s="435"/>
      <c r="AW28" s="435"/>
      <c r="AX28" s="435"/>
      <c r="AY28" s="435"/>
      <c r="AZ28" s="435"/>
      <c r="BA28" s="435"/>
      <c r="BB28" s="435"/>
      <c r="BC28" s="435"/>
      <c r="BD28" s="435"/>
      <c r="BE28" s="435"/>
      <c r="BF28" s="435"/>
      <c r="BG28" s="435"/>
      <c r="BH28" s="435"/>
      <c r="BI28" s="435"/>
      <c r="BJ28" s="435"/>
      <c r="BK28" s="435"/>
      <c r="BL28" s="435"/>
      <c r="BM28" s="435"/>
      <c r="BN28" s="435"/>
      <c r="BO28" s="435"/>
      <c r="BP28" s="435"/>
      <c r="BQ28" s="435"/>
      <c r="BR28" s="435"/>
      <c r="BS28" s="435"/>
      <c r="BT28" s="435"/>
      <c r="BU28" s="435"/>
      <c r="BV28" s="435"/>
      <c r="BW28" s="435"/>
      <c r="BX28" s="435"/>
      <c r="BY28" s="435"/>
      <c r="BZ28" s="435"/>
      <c r="CA28" s="435"/>
    </row>
    <row r="29" spans="3:79" ht="15.75" hidden="1" thickBot="1" x14ac:dyDescent="0.3">
      <c r="C29" s="133" t="s">
        <v>88</v>
      </c>
      <c r="D29" s="189"/>
      <c r="E29" s="148">
        <v>12</v>
      </c>
      <c r="F29" s="287">
        <f>HLOOKUP($C29,$BZ$2:$CM$3,2,0)</f>
        <v>29777.99</v>
      </c>
      <c r="G29" s="110">
        <f>D29*E29*F29</f>
        <v>0</v>
      </c>
      <c r="H29" s="161"/>
      <c r="I29" s="111" t="s">
        <v>151</v>
      </c>
      <c r="J29" s="111" t="str">
        <f>VLOOKUP(I29,Presupuesto!$B$11:$C$565,2,0)</f>
        <v>SUELDOS Y SALARIOS PERMANENTES</v>
      </c>
      <c r="K29" s="95" t="str">
        <f t="shared" si="0"/>
        <v>Gestión Administrativa y  financiera en apoyo al Desarrollo Académico</v>
      </c>
      <c r="L29" s="95" t="s">
        <v>721</v>
      </c>
      <c r="M29" s="435"/>
      <c r="N29" s="435"/>
      <c r="O29" s="435"/>
      <c r="P29" s="435"/>
      <c r="Q29" s="435"/>
      <c r="R29" s="435"/>
      <c r="S29" s="435"/>
      <c r="T29" s="435"/>
      <c r="U29" s="435"/>
      <c r="V29" s="435"/>
      <c r="W29" s="435"/>
      <c r="X29" s="435"/>
      <c r="Y29" s="435"/>
      <c r="Z29" s="435"/>
      <c r="AA29" s="435"/>
      <c r="AB29" s="435"/>
      <c r="AC29" s="435"/>
      <c r="AD29" s="435"/>
      <c r="AE29" s="435"/>
      <c r="AF29" s="435"/>
      <c r="AG29" s="435"/>
      <c r="AH29" s="435"/>
      <c r="AI29" s="435"/>
      <c r="AJ29" s="435"/>
      <c r="AK29" s="435"/>
      <c r="AL29" s="435"/>
      <c r="AM29" s="435"/>
      <c r="AN29" s="435"/>
      <c r="AO29" s="435"/>
      <c r="AP29" s="435"/>
      <c r="AQ29" s="435"/>
      <c r="AR29" s="435"/>
      <c r="AS29" s="435"/>
      <c r="AT29" s="435"/>
      <c r="AU29" s="435"/>
      <c r="AV29" s="435"/>
      <c r="AW29" s="435"/>
      <c r="AX29" s="435"/>
      <c r="AY29" s="435"/>
      <c r="AZ29" s="435"/>
      <c r="BA29" s="435"/>
      <c r="BB29" s="435"/>
      <c r="BC29" s="435"/>
      <c r="BD29" s="435"/>
      <c r="BE29" s="435"/>
      <c r="BF29" s="435"/>
      <c r="BG29" s="435"/>
      <c r="BH29" s="435"/>
      <c r="BI29" s="435"/>
      <c r="BJ29" s="435"/>
      <c r="BK29" s="435"/>
      <c r="BL29" s="435"/>
      <c r="BM29" s="435"/>
      <c r="BN29" s="435"/>
      <c r="BO29" s="435"/>
      <c r="BP29" s="435"/>
      <c r="BQ29" s="435"/>
      <c r="BR29" s="435"/>
      <c r="BS29" s="435"/>
      <c r="BT29" s="435"/>
      <c r="BU29" s="435"/>
      <c r="BV29" s="435"/>
      <c r="BW29" s="435"/>
      <c r="BX29" s="435"/>
      <c r="BY29" s="435"/>
      <c r="BZ29" s="435"/>
      <c r="CA29" s="435"/>
    </row>
    <row r="30" spans="3:79" hidden="1" x14ac:dyDescent="0.25">
      <c r="C30" s="166" t="s">
        <v>1330</v>
      </c>
      <c r="D30" s="158"/>
      <c r="E30" s="150">
        <v>0</v>
      </c>
      <c r="F30" s="97">
        <f>IF(E29=0,"",(G29/E29)/12*E29)</f>
        <v>0</v>
      </c>
      <c r="G30" s="94">
        <f>F30</f>
        <v>0</v>
      </c>
      <c r="H30" s="159"/>
      <c r="I30" s="113" t="s">
        <v>164</v>
      </c>
      <c r="J30" s="113" t="str">
        <f>VLOOKUP(I30,Presupuesto!$B$11:$C$565,2,0)</f>
        <v>AGUINALDO Y DECIMO CUARTO MES</v>
      </c>
      <c r="K30" s="95" t="str">
        <f t="shared" si="0"/>
        <v>Gestión Administrativa y  financiera en apoyo al Desarrollo Académico</v>
      </c>
      <c r="L30" s="95" t="s">
        <v>721</v>
      </c>
      <c r="M30" s="435"/>
      <c r="N30" s="435"/>
      <c r="O30" s="435"/>
      <c r="P30" s="435"/>
      <c r="Q30" s="435"/>
      <c r="R30" s="435"/>
      <c r="S30" s="435"/>
      <c r="T30" s="435"/>
      <c r="U30" s="435"/>
      <c r="V30" s="435"/>
      <c r="W30" s="435"/>
      <c r="X30" s="435"/>
      <c r="Y30" s="435"/>
      <c r="Z30" s="435"/>
      <c r="AA30" s="435"/>
      <c r="AB30" s="435"/>
      <c r="AC30" s="435"/>
      <c r="AD30" s="435"/>
      <c r="AE30" s="435"/>
      <c r="AF30" s="435"/>
      <c r="AG30" s="435"/>
      <c r="AH30" s="435"/>
      <c r="AI30" s="435"/>
      <c r="AJ30" s="435"/>
      <c r="AK30" s="435"/>
      <c r="AL30" s="435"/>
      <c r="AM30" s="435"/>
      <c r="AN30" s="435"/>
      <c r="AO30" s="435"/>
      <c r="AP30" s="435"/>
      <c r="AQ30" s="435"/>
      <c r="AR30" s="435"/>
      <c r="AS30" s="435"/>
      <c r="AT30" s="435"/>
      <c r="AU30" s="435"/>
      <c r="AV30" s="435"/>
      <c r="AW30" s="435"/>
      <c r="AX30" s="435"/>
      <c r="AY30" s="435"/>
      <c r="AZ30" s="435"/>
      <c r="BA30" s="435"/>
      <c r="BB30" s="435"/>
      <c r="BC30" s="435"/>
      <c r="BD30" s="435"/>
      <c r="BE30" s="435"/>
      <c r="BF30" s="435"/>
      <c r="BG30" s="435"/>
      <c r="BH30" s="435"/>
      <c r="BI30" s="435"/>
      <c r="BJ30" s="435"/>
      <c r="BK30" s="435"/>
      <c r="BL30" s="435"/>
      <c r="BM30" s="435"/>
      <c r="BN30" s="435"/>
      <c r="BO30" s="435"/>
      <c r="BP30" s="435"/>
      <c r="BQ30" s="435"/>
      <c r="BR30" s="435"/>
      <c r="BS30" s="435"/>
      <c r="BT30" s="435"/>
      <c r="BU30" s="435"/>
      <c r="BV30" s="435"/>
      <c r="BW30" s="435"/>
      <c r="BX30" s="435"/>
      <c r="BY30" s="435"/>
      <c r="BZ30" s="435"/>
      <c r="CA30" s="435"/>
    </row>
    <row r="31" spans="3:79" ht="15.75" hidden="1" thickBot="1" x14ac:dyDescent="0.3">
      <c r="C31" s="167" t="s">
        <v>1331</v>
      </c>
      <c r="D31" s="158"/>
      <c r="E31" s="150">
        <v>0</v>
      </c>
      <c r="F31" s="114">
        <f>IF(E29&lt;6,"",((E29-6)/12)*(G29/E29))</f>
        <v>0</v>
      </c>
      <c r="G31" s="94">
        <f>F31</f>
        <v>0</v>
      </c>
      <c r="H31" s="159"/>
      <c r="I31" s="98" t="s">
        <v>165</v>
      </c>
      <c r="J31" s="98" t="str">
        <f>VLOOKUP(I31,Presupuesto!$B$11:$C$565,2,0)</f>
        <v>DECIMOCUARTO MES</v>
      </c>
      <c r="K31" s="95" t="str">
        <f t="shared" si="0"/>
        <v>Gestión Administrativa y  financiera en apoyo al Desarrollo Académico</v>
      </c>
      <c r="L31" s="95" t="s">
        <v>721</v>
      </c>
      <c r="M31" s="435"/>
      <c r="N31" s="435"/>
      <c r="O31" s="435"/>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5"/>
      <c r="BR31" s="435"/>
      <c r="BS31" s="435"/>
      <c r="BT31" s="435"/>
      <c r="BU31" s="435"/>
      <c r="BV31" s="435"/>
      <c r="BW31" s="435"/>
      <c r="BX31" s="435"/>
      <c r="BY31" s="435"/>
      <c r="BZ31" s="435"/>
      <c r="CA31" s="435"/>
    </row>
    <row r="32" spans="3:79" ht="15.75" hidden="1" thickBot="1" x14ac:dyDescent="0.3">
      <c r="C32" s="133" t="s">
        <v>89</v>
      </c>
      <c r="D32" s="189"/>
      <c r="E32" s="148">
        <v>12</v>
      </c>
      <c r="F32" s="287">
        <f>HLOOKUP($C32,$BZ$2:$CM$3,2,0)</f>
        <v>27792.79</v>
      </c>
      <c r="G32" s="110">
        <f>D32*E32*F32</f>
        <v>0</v>
      </c>
      <c r="H32" s="161"/>
      <c r="I32" s="111" t="s">
        <v>151</v>
      </c>
      <c r="J32" s="111" t="str">
        <f>VLOOKUP(I32,Presupuesto!$B$11:$C$565,2,0)</f>
        <v>SUELDOS Y SALARIOS PERMANENTES</v>
      </c>
      <c r="K32" s="95" t="str">
        <f t="shared" si="0"/>
        <v>Gestión Administrativa y  financiera en apoyo al Desarrollo Académico</v>
      </c>
      <c r="L32" s="95" t="s">
        <v>721</v>
      </c>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5"/>
      <c r="AL32" s="435"/>
      <c r="AM32" s="435"/>
      <c r="AN32" s="435"/>
      <c r="AO32" s="435"/>
      <c r="AP32" s="435"/>
      <c r="AQ32" s="435"/>
      <c r="AR32" s="435"/>
      <c r="AS32" s="435"/>
      <c r="AT32" s="435"/>
      <c r="AU32" s="435"/>
      <c r="AV32" s="435"/>
      <c r="AW32" s="435"/>
      <c r="AX32" s="435"/>
      <c r="AY32" s="435"/>
      <c r="AZ32" s="435"/>
      <c r="BA32" s="435"/>
      <c r="BB32" s="435"/>
      <c r="BC32" s="435"/>
      <c r="BD32" s="435"/>
      <c r="BE32" s="435"/>
      <c r="BF32" s="435"/>
      <c r="BG32" s="435"/>
      <c r="BH32" s="435"/>
      <c r="BI32" s="435"/>
      <c r="BJ32" s="435"/>
      <c r="BK32" s="435"/>
      <c r="BL32" s="435"/>
      <c r="BM32" s="435"/>
      <c r="BN32" s="435"/>
      <c r="BO32" s="435"/>
      <c r="BP32" s="435"/>
      <c r="BQ32" s="435"/>
      <c r="BR32" s="435"/>
      <c r="BS32" s="435"/>
      <c r="BT32" s="435"/>
      <c r="BU32" s="435"/>
      <c r="BV32" s="435"/>
      <c r="BW32" s="435"/>
      <c r="BX32" s="435"/>
      <c r="BY32" s="435"/>
      <c r="BZ32" s="435"/>
      <c r="CA32" s="435"/>
    </row>
    <row r="33" spans="3:12" hidden="1" x14ac:dyDescent="0.25">
      <c r="C33" s="166" t="s">
        <v>1330</v>
      </c>
      <c r="D33" s="158"/>
      <c r="E33" s="150">
        <v>0</v>
      </c>
      <c r="F33" s="97">
        <f>IF(E32=0,"",(G32/E32)/12*E32)</f>
        <v>0</v>
      </c>
      <c r="G33" s="94">
        <f>F33</f>
        <v>0</v>
      </c>
      <c r="H33" s="159"/>
      <c r="I33" s="113" t="s">
        <v>164</v>
      </c>
      <c r="J33" s="113" t="str">
        <f>VLOOKUP(I33,Presupuesto!$B$11:$C$565,2,0)</f>
        <v>AGUINALDO Y DECIMO CUARTO MES</v>
      </c>
      <c r="K33" s="95" t="str">
        <f t="shared" si="0"/>
        <v>Gestión Administrativa y  financiera en apoyo al Desarrollo Académico</v>
      </c>
      <c r="L33" s="95" t="s">
        <v>721</v>
      </c>
    </row>
    <row r="34" spans="3:12" ht="15.75" hidden="1" thickBot="1" x14ac:dyDescent="0.3">
      <c r="C34" s="167" t="s">
        <v>1331</v>
      </c>
      <c r="D34" s="158"/>
      <c r="E34" s="150">
        <v>0</v>
      </c>
      <c r="F34" s="114">
        <f>IF(E32&lt;6,"",((E32-6)/12)*(G32/E32))</f>
        <v>0</v>
      </c>
      <c r="G34" s="94">
        <f>F34</f>
        <v>0</v>
      </c>
      <c r="H34" s="159"/>
      <c r="I34" s="98" t="s">
        <v>165</v>
      </c>
      <c r="J34" s="98" t="str">
        <f>VLOOKUP(I34,Presupuesto!$B$11:$C$565,2,0)</f>
        <v>DECIMOCUARTO MES</v>
      </c>
      <c r="K34" s="95" t="str">
        <f t="shared" si="0"/>
        <v>Gestión Administrativa y  financiera en apoyo al Desarrollo Académico</v>
      </c>
      <c r="L34" s="95" t="s">
        <v>721</v>
      </c>
    </row>
    <row r="35" spans="3:12" ht="15.75" hidden="1" thickBot="1" x14ac:dyDescent="0.3">
      <c r="C35" s="133" t="s">
        <v>90</v>
      </c>
      <c r="D35" s="189"/>
      <c r="E35" s="148">
        <v>12</v>
      </c>
      <c r="F35" s="287">
        <f>HLOOKUP($C35,$BZ$2:$CM$3,2,0)</f>
        <v>18859.39</v>
      </c>
      <c r="G35" s="110">
        <f>D35*E35*F35</f>
        <v>0</v>
      </c>
      <c r="H35" s="161"/>
      <c r="I35" s="111" t="s">
        <v>151</v>
      </c>
      <c r="J35" s="111" t="str">
        <f>VLOOKUP(I35,Presupuesto!$B$11:$C$565,2,0)</f>
        <v>SUELDOS Y SALARIOS PERMANENTES</v>
      </c>
      <c r="K35" s="95" t="str">
        <f t="shared" si="0"/>
        <v>Gestión Administrativa y  financiera en apoyo al Desarrollo Académico</v>
      </c>
      <c r="L35" s="95" t="s">
        <v>721</v>
      </c>
    </row>
    <row r="36" spans="3:12" hidden="1" x14ac:dyDescent="0.25">
      <c r="C36" s="166" t="s">
        <v>1330</v>
      </c>
      <c r="D36" s="158"/>
      <c r="E36" s="150">
        <v>0</v>
      </c>
      <c r="F36" s="97">
        <f>IF(E35=0,"",(G35/E35)/12*E35)</f>
        <v>0</v>
      </c>
      <c r="G36" s="94">
        <f>F36</f>
        <v>0</v>
      </c>
      <c r="H36" s="159"/>
      <c r="I36" s="113" t="s">
        <v>164</v>
      </c>
      <c r="J36" s="113" t="str">
        <f>VLOOKUP(I36,Presupuesto!$B$11:$C$565,2,0)</f>
        <v>AGUINALDO Y DECIMO CUARTO MES</v>
      </c>
      <c r="K36" s="95" t="str">
        <f t="shared" si="0"/>
        <v>Gestión Administrativa y  financiera en apoyo al Desarrollo Académico</v>
      </c>
      <c r="L36" s="95" t="s">
        <v>721</v>
      </c>
    </row>
    <row r="37" spans="3:12" ht="15.75" hidden="1" thickBot="1" x14ac:dyDescent="0.3">
      <c r="C37" s="167" t="s">
        <v>1331</v>
      </c>
      <c r="D37" s="158"/>
      <c r="E37" s="150">
        <v>0</v>
      </c>
      <c r="F37" s="114">
        <f>IF(E35&lt;6,"",((E35-6)/12)*(G35/E35))</f>
        <v>0</v>
      </c>
      <c r="G37" s="94">
        <f>F37</f>
        <v>0</v>
      </c>
      <c r="H37" s="159"/>
      <c r="I37" s="98" t="s">
        <v>165</v>
      </c>
      <c r="J37" s="98" t="str">
        <f>VLOOKUP(I37,Presupuesto!$B$11:$C$565,2,0)</f>
        <v>DECIMOCUARTO MES</v>
      </c>
      <c r="K37" s="95" t="str">
        <f t="shared" si="0"/>
        <v>Gestión Administrativa y  financiera en apoyo al Desarrollo Académico</v>
      </c>
      <c r="L37" s="95" t="s">
        <v>721</v>
      </c>
    </row>
    <row r="38" spans="3:12" ht="15.75" hidden="1" thickBot="1" x14ac:dyDescent="0.3">
      <c r="C38" s="133" t="s">
        <v>91</v>
      </c>
      <c r="D38" s="189"/>
      <c r="E38" s="148">
        <v>12</v>
      </c>
      <c r="F38" s="287">
        <f>HLOOKUP($C38,$BZ$2:$CM$3,2,0)</f>
        <v>17866.8</v>
      </c>
      <c r="G38" s="110">
        <f>D38*E38*F38</f>
        <v>0</v>
      </c>
      <c r="H38" s="161"/>
      <c r="I38" s="111" t="s">
        <v>151</v>
      </c>
      <c r="J38" s="111" t="str">
        <f>VLOOKUP(I38,Presupuesto!$B$11:$C$565,2,0)</f>
        <v>SUELDOS Y SALARIOS PERMANENTES</v>
      </c>
      <c r="K38" s="95" t="str">
        <f t="shared" si="0"/>
        <v>Gestión Administrativa y  financiera en apoyo al Desarrollo Académico</v>
      </c>
      <c r="L38" s="95" t="s">
        <v>721</v>
      </c>
    </row>
    <row r="39" spans="3:12" hidden="1" x14ac:dyDescent="0.25">
      <c r="C39" s="166" t="s">
        <v>1330</v>
      </c>
      <c r="D39" s="158"/>
      <c r="E39" s="150">
        <v>0</v>
      </c>
      <c r="F39" s="97">
        <f>IF(E38=0,"",(G38/E38)/12*E38)</f>
        <v>0</v>
      </c>
      <c r="G39" s="94">
        <f>F39</f>
        <v>0</v>
      </c>
      <c r="H39" s="159"/>
      <c r="I39" s="113" t="s">
        <v>164</v>
      </c>
      <c r="J39" s="113" t="str">
        <f>VLOOKUP(I39,Presupuesto!$B$11:$C$565,2,0)</f>
        <v>AGUINALDO Y DECIMO CUARTO MES</v>
      </c>
      <c r="K39" s="95" t="str">
        <f t="shared" si="0"/>
        <v>Gestión Administrativa y  financiera en apoyo al Desarrollo Académico</v>
      </c>
      <c r="L39" s="95" t="s">
        <v>721</v>
      </c>
    </row>
    <row r="40" spans="3:12" ht="15.75" hidden="1" thickBot="1" x14ac:dyDescent="0.3">
      <c r="C40" s="167" t="s">
        <v>1331</v>
      </c>
      <c r="D40" s="158"/>
      <c r="E40" s="150">
        <v>0</v>
      </c>
      <c r="F40" s="114">
        <f>IF(E38&lt;6,"",((E38-6)/12)*(G38/E38))</f>
        <v>0</v>
      </c>
      <c r="G40" s="94">
        <f>F40</f>
        <v>0</v>
      </c>
      <c r="H40" s="159"/>
      <c r="I40" s="98" t="s">
        <v>165</v>
      </c>
      <c r="J40" s="98" t="str">
        <f>VLOOKUP(I40,Presupuesto!$B$11:$C$565,2,0)</f>
        <v>DECIMOCUARTO MES</v>
      </c>
      <c r="K40" s="95" t="str">
        <f t="shared" si="0"/>
        <v>Gestión Administrativa y  financiera en apoyo al Desarrollo Académico</v>
      </c>
      <c r="L40" s="95" t="s">
        <v>721</v>
      </c>
    </row>
    <row r="41" spans="3:12" ht="15.75" hidden="1" thickBot="1" x14ac:dyDescent="0.3">
      <c r="C41" s="133" t="s">
        <v>92</v>
      </c>
      <c r="D41" s="189"/>
      <c r="E41" s="148">
        <v>12</v>
      </c>
      <c r="F41" s="287">
        <f>HLOOKUP($C41,$BZ$2:$CM$3,2,0)</f>
        <v>13896.4</v>
      </c>
      <c r="G41" s="110">
        <f>D41*E41*F41</f>
        <v>0</v>
      </c>
      <c r="H41" s="161"/>
      <c r="I41" s="111" t="s">
        <v>151</v>
      </c>
      <c r="J41" s="111" t="str">
        <f>VLOOKUP(I41,Presupuesto!$B$11:$C$565,2,0)</f>
        <v>SUELDOS Y SALARIOS PERMANENTES</v>
      </c>
      <c r="K41" s="95" t="str">
        <f t="shared" si="0"/>
        <v>Gestión Administrativa y  financiera en apoyo al Desarrollo Académico</v>
      </c>
      <c r="L41" s="95" t="s">
        <v>721</v>
      </c>
    </row>
    <row r="42" spans="3:12" hidden="1" x14ac:dyDescent="0.25">
      <c r="C42" s="166" t="s">
        <v>1330</v>
      </c>
      <c r="D42" s="158"/>
      <c r="E42" s="150">
        <v>0</v>
      </c>
      <c r="F42" s="97">
        <f>IF(E41=0,"",(G41/E41)/12*E41)</f>
        <v>0</v>
      </c>
      <c r="G42" s="94">
        <f>F42</f>
        <v>0</v>
      </c>
      <c r="H42" s="159"/>
      <c r="I42" s="113" t="s">
        <v>164</v>
      </c>
      <c r="J42" s="113" t="str">
        <f>VLOOKUP(I42,Presupuesto!$B$11:$C$565,2,0)</f>
        <v>AGUINALDO Y DECIMO CUARTO MES</v>
      </c>
      <c r="K42" s="95" t="str">
        <f t="shared" si="0"/>
        <v>Gestión Administrativa y  financiera en apoyo al Desarrollo Académico</v>
      </c>
      <c r="L42" s="95" t="s">
        <v>721</v>
      </c>
    </row>
    <row r="43" spans="3:12" ht="15.75" hidden="1" thickBot="1" x14ac:dyDescent="0.3">
      <c r="C43" s="167" t="s">
        <v>1331</v>
      </c>
      <c r="D43" s="158"/>
      <c r="E43" s="150">
        <v>0</v>
      </c>
      <c r="F43" s="114">
        <f>IF(E41&lt;6,"",((E41-6)/12)*(G41/E41))</f>
        <v>0</v>
      </c>
      <c r="G43" s="94">
        <f>F43</f>
        <v>0</v>
      </c>
      <c r="H43" s="159"/>
      <c r="I43" s="98" t="s">
        <v>165</v>
      </c>
      <c r="J43" s="98" t="str">
        <f>VLOOKUP(I43,Presupuesto!$B$11:$C$565,2,0)</f>
        <v>DECIMOCUARTO MES</v>
      </c>
      <c r="K43" s="95" t="str">
        <f t="shared" si="0"/>
        <v>Gestión Administrativa y  financiera en apoyo al Desarrollo Académico</v>
      </c>
      <c r="L43" s="95" t="s">
        <v>721</v>
      </c>
    </row>
    <row r="44" spans="3:12" ht="15.75" hidden="1" thickBot="1" x14ac:dyDescent="0.3">
      <c r="C44" s="133" t="s">
        <v>93</v>
      </c>
      <c r="D44" s="189"/>
      <c r="E44" s="148">
        <v>12</v>
      </c>
      <c r="F44" s="287">
        <f>HLOOKUP($C44,$BZ$2:$CM$3,2,0)</f>
        <v>15004.09</v>
      </c>
      <c r="G44" s="110">
        <f>D44*E44*F44</f>
        <v>0</v>
      </c>
      <c r="H44" s="161"/>
      <c r="I44" s="111" t="s">
        <v>151</v>
      </c>
      <c r="J44" s="111" t="str">
        <f>VLOOKUP(I44,Presupuesto!$B$11:$C$565,2,0)</f>
        <v>SUELDOS Y SALARIOS PERMANENTES</v>
      </c>
      <c r="K44" s="95" t="str">
        <f t="shared" si="0"/>
        <v>Gestión Administrativa y  financiera en apoyo al Desarrollo Académico</v>
      </c>
      <c r="L44" s="95" t="s">
        <v>721</v>
      </c>
    </row>
    <row r="45" spans="3:12" hidden="1" x14ac:dyDescent="0.25">
      <c r="C45" s="166" t="s">
        <v>1330</v>
      </c>
      <c r="D45" s="158"/>
      <c r="E45" s="150">
        <v>0</v>
      </c>
      <c r="F45" s="97">
        <f>IF(E44=0,"",(G44/E44)/12*E44)</f>
        <v>0</v>
      </c>
      <c r="G45" s="94">
        <f>F45</f>
        <v>0</v>
      </c>
      <c r="H45" s="159"/>
      <c r="I45" s="113" t="s">
        <v>164</v>
      </c>
      <c r="J45" s="113" t="str">
        <f>VLOOKUP(I45,Presupuesto!$B$11:$C$565,2,0)</f>
        <v>AGUINALDO Y DECIMO CUARTO MES</v>
      </c>
      <c r="K45" s="95" t="str">
        <f t="shared" si="0"/>
        <v>Gestión Administrativa y  financiera en apoyo al Desarrollo Académico</v>
      </c>
      <c r="L45" s="95" t="s">
        <v>721</v>
      </c>
    </row>
    <row r="46" spans="3:12" ht="15.75" hidden="1" thickBot="1" x14ac:dyDescent="0.3">
      <c r="C46" s="167" t="s">
        <v>1331</v>
      </c>
      <c r="D46" s="158"/>
      <c r="E46" s="150">
        <v>0</v>
      </c>
      <c r="F46" s="114">
        <f>IF(E44&lt;6,"",((E44-6)/12)*(G44/E44))</f>
        <v>0</v>
      </c>
      <c r="G46" s="94">
        <f>F46</f>
        <v>0</v>
      </c>
      <c r="H46" s="159"/>
      <c r="I46" s="98" t="s">
        <v>165</v>
      </c>
      <c r="J46" s="98" t="str">
        <f>VLOOKUP(I46,Presupuesto!$B$11:$C$565,2,0)</f>
        <v>DECIMOCUARTO MES</v>
      </c>
      <c r="K46" s="95" t="str">
        <f t="shared" si="0"/>
        <v>Gestión Administrativa y  financiera en apoyo al Desarrollo Académico</v>
      </c>
      <c r="L46" s="95" t="s">
        <v>721</v>
      </c>
    </row>
    <row r="47" spans="3:12" ht="15.75" hidden="1" thickBot="1" x14ac:dyDescent="0.3">
      <c r="C47" s="133" t="s">
        <v>94</v>
      </c>
      <c r="D47" s="189"/>
      <c r="E47" s="148">
        <v>12</v>
      </c>
      <c r="F47" s="287">
        <f>HLOOKUP($C47,$BZ$2:$CM$3,2,0)</f>
        <v>13238.9</v>
      </c>
      <c r="G47" s="110">
        <f>D47*E47*F47</f>
        <v>0</v>
      </c>
      <c r="H47" s="161"/>
      <c r="I47" s="111" t="s">
        <v>151</v>
      </c>
      <c r="J47" s="111" t="str">
        <f>VLOOKUP(I47,Presupuesto!$B$11:$C$565,2,0)</f>
        <v>SUELDOS Y SALARIOS PERMANENTES</v>
      </c>
      <c r="K47" s="95" t="str">
        <f t="shared" si="0"/>
        <v>Gestión Administrativa y  financiera en apoyo al Desarrollo Académico</v>
      </c>
      <c r="L47" s="95" t="s">
        <v>721</v>
      </c>
    </row>
    <row r="48" spans="3:12" hidden="1" x14ac:dyDescent="0.25">
      <c r="C48" s="166" t="s">
        <v>1330</v>
      </c>
      <c r="D48" s="158"/>
      <c r="E48" s="150">
        <v>0</v>
      </c>
      <c r="F48" s="97">
        <f>IF(E47=0,"",(G47/E47)/12*E47)</f>
        <v>0</v>
      </c>
      <c r="G48" s="94">
        <f>F48</f>
        <v>0</v>
      </c>
      <c r="H48" s="159"/>
      <c r="I48" s="113" t="s">
        <v>164</v>
      </c>
      <c r="J48" s="113" t="str">
        <f>VLOOKUP(I48,Presupuesto!$B$11:$C$565,2,0)</f>
        <v>AGUINALDO Y DECIMO CUARTO MES</v>
      </c>
      <c r="K48" s="95" t="str">
        <f t="shared" si="0"/>
        <v>Gestión Administrativa y  financiera en apoyo al Desarrollo Académico</v>
      </c>
      <c r="L48" s="95" t="s">
        <v>721</v>
      </c>
    </row>
    <row r="49" spans="3:12" ht="15.75" hidden="1" thickBot="1" x14ac:dyDescent="0.3">
      <c r="C49" s="167" t="s">
        <v>1331</v>
      </c>
      <c r="D49" s="158"/>
      <c r="E49" s="150">
        <v>0</v>
      </c>
      <c r="F49" s="114">
        <f>IF(E47&lt;6,"",((E47-6)/12)*(G47/E47))</f>
        <v>0</v>
      </c>
      <c r="G49" s="94">
        <f>F49</f>
        <v>0</v>
      </c>
      <c r="H49" s="159"/>
      <c r="I49" s="98" t="s">
        <v>165</v>
      </c>
      <c r="J49" s="98" t="str">
        <f>VLOOKUP(I49,Presupuesto!$B$11:$C$565,2,0)</f>
        <v>DECIMOCUARTO MES</v>
      </c>
      <c r="K49" s="95" t="str">
        <f t="shared" si="0"/>
        <v>Gestión Administrativa y  financiera en apoyo al Desarrollo Académico</v>
      </c>
      <c r="L49" s="95" t="s">
        <v>721</v>
      </c>
    </row>
    <row r="50" spans="3:12" ht="15.75" hidden="1" thickBot="1" x14ac:dyDescent="0.3">
      <c r="C50" s="133" t="s">
        <v>95</v>
      </c>
      <c r="D50" s="189"/>
      <c r="E50" s="148">
        <v>12</v>
      </c>
      <c r="F50" s="287">
        <f>HLOOKUP($C50,$BZ$2:$CM$3,2,0)</f>
        <v>12356.31</v>
      </c>
      <c r="G50" s="110">
        <f>D50*E50*F50</f>
        <v>0</v>
      </c>
      <c r="H50" s="161"/>
      <c r="I50" s="111" t="s">
        <v>151</v>
      </c>
      <c r="J50" s="111" t="str">
        <f>VLOOKUP(I50,Presupuesto!$B$11:$C$565,2,0)</f>
        <v>SUELDOS Y SALARIOS PERMANENTES</v>
      </c>
      <c r="K50" s="95" t="str">
        <f t="shared" ref="K50:K106" si="1">$K$17</f>
        <v>Gestión Administrativa y  financiera en apoyo al Desarrollo Académico</v>
      </c>
      <c r="L50" s="95" t="s">
        <v>721</v>
      </c>
    </row>
    <row r="51" spans="3:12" hidden="1" x14ac:dyDescent="0.25">
      <c r="C51" s="166" t="s">
        <v>1330</v>
      </c>
      <c r="D51" s="158"/>
      <c r="E51" s="150">
        <v>0</v>
      </c>
      <c r="F51" s="97">
        <f>IF(E50=0,"",(G50/E50)/12*E50)</f>
        <v>0</v>
      </c>
      <c r="G51" s="94">
        <f>F51</f>
        <v>0</v>
      </c>
      <c r="H51" s="159"/>
      <c r="I51" s="113" t="s">
        <v>164</v>
      </c>
      <c r="J51" s="113" t="str">
        <f>VLOOKUP(I51,Presupuesto!$B$11:$C$565,2,0)</f>
        <v>AGUINALDO Y DECIMO CUARTO MES</v>
      </c>
      <c r="K51" s="95" t="str">
        <f t="shared" si="1"/>
        <v>Gestión Administrativa y  financiera en apoyo al Desarrollo Académico</v>
      </c>
      <c r="L51" s="95" t="s">
        <v>721</v>
      </c>
    </row>
    <row r="52" spans="3:12" ht="15.75" hidden="1" thickBot="1" x14ac:dyDescent="0.3">
      <c r="C52" s="167" t="s">
        <v>1331</v>
      </c>
      <c r="D52" s="158"/>
      <c r="E52" s="150">
        <v>0</v>
      </c>
      <c r="F52" s="114">
        <f>IF(E50&lt;6,"",((E50-6)/12)*(G50/E50))</f>
        <v>0</v>
      </c>
      <c r="G52" s="94">
        <f>F52</f>
        <v>0</v>
      </c>
      <c r="H52" s="159"/>
      <c r="I52" s="98" t="s">
        <v>165</v>
      </c>
      <c r="J52" s="98" t="str">
        <f>VLOOKUP(I52,Presupuesto!$B$11:$C$565,2,0)</f>
        <v>DECIMOCUARTO MES</v>
      </c>
      <c r="K52" s="95" t="str">
        <f t="shared" si="1"/>
        <v>Gestión Administrativa y  financiera en apoyo al Desarrollo Académico</v>
      </c>
      <c r="L52" s="95" t="s">
        <v>721</v>
      </c>
    </row>
    <row r="53" spans="3:12" ht="15.75" hidden="1" thickBot="1" x14ac:dyDescent="0.3">
      <c r="C53" s="133" t="s">
        <v>96</v>
      </c>
      <c r="D53" s="189"/>
      <c r="E53" s="148">
        <v>12</v>
      </c>
      <c r="F53" s="287">
        <f>HLOOKUP($C53,$BZ$2:$CM$3,2,0)</f>
        <v>463.22</v>
      </c>
      <c r="G53" s="110">
        <f>D53*E53*F53</f>
        <v>0</v>
      </c>
      <c r="H53" s="161"/>
      <c r="I53" s="111" t="s">
        <v>151</v>
      </c>
      <c r="J53" s="111" t="str">
        <f>VLOOKUP(I53,Presupuesto!$B$11:$C$565,2,0)</f>
        <v>SUELDOS Y SALARIOS PERMANENTES</v>
      </c>
      <c r="K53" s="95" t="str">
        <f t="shared" si="1"/>
        <v>Gestión Administrativa y  financiera en apoyo al Desarrollo Académico</v>
      </c>
      <c r="L53" s="95" t="s">
        <v>721</v>
      </c>
    </row>
    <row r="54" spans="3:12" hidden="1" x14ac:dyDescent="0.25">
      <c r="C54" s="166" t="s">
        <v>1330</v>
      </c>
      <c r="D54" s="158"/>
      <c r="E54" s="150">
        <v>0</v>
      </c>
      <c r="F54" s="97">
        <f>IF(E53=0,"",(G53/E53)/12*E53)</f>
        <v>0</v>
      </c>
      <c r="G54" s="94">
        <f>F54</f>
        <v>0</v>
      </c>
      <c r="H54" s="159"/>
      <c r="I54" s="113" t="s">
        <v>164</v>
      </c>
      <c r="J54" s="113" t="str">
        <f>VLOOKUP(I54,Presupuesto!$B$11:$C$565,2,0)</f>
        <v>AGUINALDO Y DECIMO CUARTO MES</v>
      </c>
      <c r="K54" s="95" t="str">
        <f t="shared" si="1"/>
        <v>Gestión Administrativa y  financiera en apoyo al Desarrollo Académico</v>
      </c>
      <c r="L54" s="95" t="s">
        <v>721</v>
      </c>
    </row>
    <row r="55" spans="3:12" ht="15.75" hidden="1" thickBot="1" x14ac:dyDescent="0.3">
      <c r="C55" s="167" t="s">
        <v>1331</v>
      </c>
      <c r="D55" s="158"/>
      <c r="E55" s="150">
        <v>0</v>
      </c>
      <c r="F55" s="114">
        <f>IF(E53&lt;6,"",((E53-6)/12)*(G53/E53))</f>
        <v>0</v>
      </c>
      <c r="G55" s="94">
        <f>F55</f>
        <v>0</v>
      </c>
      <c r="H55" s="159"/>
      <c r="I55" s="98" t="s">
        <v>165</v>
      </c>
      <c r="J55" s="98" t="str">
        <f>VLOOKUP(I55,Presupuesto!$B$11:$C$565,2,0)</f>
        <v>DECIMOCUARTO MES</v>
      </c>
      <c r="K55" s="95" t="str">
        <f t="shared" si="1"/>
        <v>Gestión Administrativa y  financiera en apoyo al Desarrollo Académico</v>
      </c>
      <c r="L55" s="95" t="s">
        <v>721</v>
      </c>
    </row>
    <row r="56" spans="3:12" ht="15.75" hidden="1" thickBot="1" x14ac:dyDescent="0.3">
      <c r="C56" s="133" t="s">
        <v>97</v>
      </c>
      <c r="D56" s="189"/>
      <c r="E56" s="148">
        <v>12</v>
      </c>
      <c r="F56" s="287">
        <f>HLOOKUP($C56,$BZ$2:$CM$3,2,0)</f>
        <v>2007.3</v>
      </c>
      <c r="G56" s="110">
        <f>D56*E56*F56</f>
        <v>0</v>
      </c>
      <c r="H56" s="161"/>
      <c r="I56" s="111" t="s">
        <v>151</v>
      </c>
      <c r="J56" s="111" t="str">
        <f>VLOOKUP(I56,Presupuesto!$B$11:$C$565,2,0)</f>
        <v>SUELDOS Y SALARIOS PERMANENTES</v>
      </c>
      <c r="K56" s="95" t="str">
        <f t="shared" si="1"/>
        <v>Gestión Administrativa y  financiera en apoyo al Desarrollo Académico</v>
      </c>
      <c r="L56" s="95" t="s">
        <v>721</v>
      </c>
    </row>
    <row r="57" spans="3:12" hidden="1" x14ac:dyDescent="0.25">
      <c r="C57" s="166" t="s">
        <v>1330</v>
      </c>
      <c r="D57" s="158"/>
      <c r="E57" s="150">
        <v>0</v>
      </c>
      <c r="F57" s="97">
        <f>IF(E56=0,"",(G56/E56)/12*E56)</f>
        <v>0</v>
      </c>
      <c r="G57" s="94">
        <f>F57</f>
        <v>0</v>
      </c>
      <c r="H57" s="159"/>
      <c r="I57" s="113" t="s">
        <v>164</v>
      </c>
      <c r="J57" s="113" t="str">
        <f>VLOOKUP(I57,Presupuesto!$B$11:$C$565,2,0)</f>
        <v>AGUINALDO Y DECIMO CUARTO MES</v>
      </c>
      <c r="K57" s="95" t="str">
        <f t="shared" si="1"/>
        <v>Gestión Administrativa y  financiera en apoyo al Desarrollo Académico</v>
      </c>
      <c r="L57" s="95" t="s">
        <v>721</v>
      </c>
    </row>
    <row r="58" spans="3:12" ht="15.75" hidden="1" thickBot="1" x14ac:dyDescent="0.3">
      <c r="C58" s="167" t="s">
        <v>1331</v>
      </c>
      <c r="D58" s="158"/>
      <c r="E58" s="150">
        <v>0</v>
      </c>
      <c r="F58" s="114">
        <f>IF(E56&lt;6,"",((E56-6)/12)*(G56/E56))</f>
        <v>0</v>
      </c>
      <c r="G58" s="94">
        <f>F58</f>
        <v>0</v>
      </c>
      <c r="H58" s="159"/>
      <c r="I58" s="98" t="s">
        <v>165</v>
      </c>
      <c r="J58" s="98" t="str">
        <f>VLOOKUP(I58,Presupuesto!$B$11:$C$565,2,0)</f>
        <v>DECIMOCUARTO MES</v>
      </c>
      <c r="K58" s="95" t="str">
        <f t="shared" si="1"/>
        <v>Gestión Administrativa y  financiera en apoyo al Desarrollo Académico</v>
      </c>
      <c r="L58" s="95" t="s">
        <v>721</v>
      </c>
    </row>
    <row r="59" spans="3:12" s="435" customFormat="1" ht="49.5" customHeight="1" thickBot="1" x14ac:dyDescent="0.3">
      <c r="C59" s="136" t="s">
        <v>101</v>
      </c>
      <c r="D59" s="497">
        <v>3</v>
      </c>
      <c r="E59" s="148">
        <v>12</v>
      </c>
      <c r="F59" s="135">
        <v>12000</v>
      </c>
      <c r="G59" s="110">
        <f>D59*E59*F59</f>
        <v>432000</v>
      </c>
      <c r="H59" s="161" t="s">
        <v>703</v>
      </c>
      <c r="I59" s="111" t="s">
        <v>200</v>
      </c>
      <c r="J59" s="561" t="str">
        <f>VLOOKUP(I59,Presupuesto!$B$11:$C$565,2,0)</f>
        <v>CONTRATOS ESPECIALES</v>
      </c>
      <c r="K59" s="508" t="str">
        <f t="shared" si="1"/>
        <v>Gestión Administrativa y  financiera en apoyo al Desarrollo Académico</v>
      </c>
      <c r="L59" s="95" t="s">
        <v>719</v>
      </c>
    </row>
    <row r="60" spans="3:12" s="435" customFormat="1" ht="45" x14ac:dyDescent="0.25">
      <c r="C60" s="166" t="s">
        <v>1330</v>
      </c>
      <c r="D60" s="158"/>
      <c r="E60" s="150"/>
      <c r="F60" s="114">
        <f>IF(E59=0,"",(G59/E59)/12*E59)</f>
        <v>36000</v>
      </c>
      <c r="G60" s="94">
        <f>F60</f>
        <v>36000</v>
      </c>
      <c r="H60" s="159" t="s">
        <v>703</v>
      </c>
      <c r="I60" s="98" t="s">
        <v>200</v>
      </c>
      <c r="J60" s="562" t="str">
        <f>VLOOKUP(I60,Presupuesto!$B$11:$C$565,2,0)</f>
        <v>CONTRATOS ESPECIALES</v>
      </c>
      <c r="K60" s="508" t="str">
        <f t="shared" si="1"/>
        <v>Gestión Administrativa y  financiera en apoyo al Desarrollo Académico</v>
      </c>
      <c r="L60" s="95" t="s">
        <v>719</v>
      </c>
    </row>
    <row r="61" spans="3:12" s="435" customFormat="1" ht="45.75" thickBot="1" x14ac:dyDescent="0.3">
      <c r="C61" s="167" t="s">
        <v>1331</v>
      </c>
      <c r="D61" s="158"/>
      <c r="E61" s="150">
        <v>0</v>
      </c>
      <c r="F61" s="97">
        <f>+F60</f>
        <v>36000</v>
      </c>
      <c r="G61" s="94">
        <f>+F61</f>
        <v>36000</v>
      </c>
      <c r="H61" s="159" t="s">
        <v>703</v>
      </c>
      <c r="I61" s="98" t="s">
        <v>200</v>
      </c>
      <c r="J61" s="562" t="str">
        <f>VLOOKUP(I61,Presupuesto!$B$11:$C$565,2,0)</f>
        <v>CONTRATOS ESPECIALES</v>
      </c>
      <c r="K61" s="508" t="str">
        <f t="shared" si="1"/>
        <v>Gestión Administrativa y  financiera en apoyo al Desarrollo Académico</v>
      </c>
      <c r="L61" s="95" t="s">
        <v>719</v>
      </c>
    </row>
    <row r="62" spans="3:12" s="435" customFormat="1" ht="45.75" thickBot="1" x14ac:dyDescent="0.3">
      <c r="C62" s="136" t="s">
        <v>101</v>
      </c>
      <c r="D62" s="189">
        <v>4</v>
      </c>
      <c r="E62" s="148">
        <v>12</v>
      </c>
      <c r="F62" s="115">
        <v>18000</v>
      </c>
      <c r="G62" s="110">
        <f>D62*E62*F62</f>
        <v>864000</v>
      </c>
      <c r="H62" s="161" t="s">
        <v>703</v>
      </c>
      <c r="I62" s="111" t="s">
        <v>298</v>
      </c>
      <c r="J62" s="561" t="str">
        <f>VLOOKUP(I62,Presupuesto!$B$11:$C$565,2,0)</f>
        <v>OTROS SERVICIOS TECNICOS Y PROFESIONALES</v>
      </c>
      <c r="K62" s="508" t="str">
        <f t="shared" si="1"/>
        <v>Gestión Administrativa y  financiera en apoyo al Desarrollo Académico</v>
      </c>
      <c r="L62" s="95" t="s">
        <v>719</v>
      </c>
    </row>
    <row r="63" spans="3:12" s="435" customFormat="1" ht="45" x14ac:dyDescent="0.25">
      <c r="C63" s="166" t="s">
        <v>1330</v>
      </c>
      <c r="D63" s="158"/>
      <c r="E63" s="150">
        <v>0</v>
      </c>
      <c r="F63" s="114">
        <f>IF(E62=0,"",(G62/E62)/12*E62)</f>
        <v>72000</v>
      </c>
      <c r="G63" s="94">
        <f>F63</f>
        <v>72000</v>
      </c>
      <c r="H63" s="159" t="s">
        <v>703</v>
      </c>
      <c r="I63" s="98" t="s">
        <v>298</v>
      </c>
      <c r="J63" s="562" t="str">
        <f>VLOOKUP(I63,Presupuesto!$B$11:$C$565,2,0)</f>
        <v>OTROS SERVICIOS TECNICOS Y PROFESIONALES</v>
      </c>
      <c r="K63" s="508" t="str">
        <f t="shared" si="1"/>
        <v>Gestión Administrativa y  financiera en apoyo al Desarrollo Académico</v>
      </c>
      <c r="L63" s="95" t="s">
        <v>719</v>
      </c>
    </row>
    <row r="64" spans="3:12" s="435" customFormat="1" ht="45.75" thickBot="1" x14ac:dyDescent="0.3">
      <c r="C64" s="167" t="s">
        <v>1331</v>
      </c>
      <c r="D64" s="158"/>
      <c r="E64" s="150">
        <v>0</v>
      </c>
      <c r="F64" s="97">
        <f>+F63</f>
        <v>72000</v>
      </c>
      <c r="G64" s="94">
        <f>F64</f>
        <v>72000</v>
      </c>
      <c r="H64" s="159" t="s">
        <v>703</v>
      </c>
      <c r="I64" s="98" t="s">
        <v>298</v>
      </c>
      <c r="J64" s="562" t="str">
        <f>VLOOKUP(I64,Presupuesto!$B$11:$C$565,2,0)</f>
        <v>OTROS SERVICIOS TECNICOS Y PROFESIONALES</v>
      </c>
      <c r="K64" s="508" t="str">
        <f t="shared" si="1"/>
        <v>Gestión Administrativa y  financiera en apoyo al Desarrollo Académico</v>
      </c>
      <c r="L64" s="95" t="s">
        <v>719</v>
      </c>
    </row>
    <row r="65" spans="3:12" s="435" customFormat="1" ht="45.75" thickBot="1" x14ac:dyDescent="0.3">
      <c r="C65" s="136" t="s">
        <v>101</v>
      </c>
      <c r="D65" s="189">
        <v>1</v>
      </c>
      <c r="E65" s="148">
        <v>12</v>
      </c>
      <c r="F65" s="115">
        <v>13000</v>
      </c>
      <c r="G65" s="110">
        <f>D65*E65*F65</f>
        <v>156000</v>
      </c>
      <c r="H65" s="161" t="s">
        <v>703</v>
      </c>
      <c r="I65" s="111" t="s">
        <v>151</v>
      </c>
      <c r="J65" s="561" t="str">
        <f>VLOOKUP(I65,Presupuesto!$B$11:$C$565,2,0)</f>
        <v>SUELDOS Y SALARIOS PERMANENTES</v>
      </c>
      <c r="K65" s="508" t="str">
        <f t="shared" si="1"/>
        <v>Gestión Administrativa y  financiera en apoyo al Desarrollo Académico</v>
      </c>
      <c r="L65" s="95" t="s">
        <v>719</v>
      </c>
    </row>
    <row r="66" spans="3:12" s="435" customFormat="1" ht="45" x14ac:dyDescent="0.25">
      <c r="C66" s="166" t="s">
        <v>1330</v>
      </c>
      <c r="D66" s="164"/>
      <c r="E66" s="127">
        <v>0</v>
      </c>
      <c r="F66" s="116">
        <f>IF(E65=0,"",(G65/E65)/12*E65)</f>
        <v>13000</v>
      </c>
      <c r="G66" s="117">
        <f>F66</f>
        <v>13000</v>
      </c>
      <c r="H66" s="159" t="s">
        <v>703</v>
      </c>
      <c r="I66" s="98" t="s">
        <v>164</v>
      </c>
      <c r="J66" s="562" t="str">
        <f>VLOOKUP(I66,Presupuesto!$B$11:$C$565,2,0)</f>
        <v>AGUINALDO Y DECIMO CUARTO MES</v>
      </c>
      <c r="K66" s="508" t="str">
        <f t="shared" si="1"/>
        <v>Gestión Administrativa y  financiera en apoyo al Desarrollo Académico</v>
      </c>
      <c r="L66" s="95" t="s">
        <v>719</v>
      </c>
    </row>
    <row r="67" spans="3:12" s="435" customFormat="1" ht="45.75" thickBot="1" x14ac:dyDescent="0.3">
      <c r="C67" s="168" t="s">
        <v>1331</v>
      </c>
      <c r="D67" s="157"/>
      <c r="E67" s="128">
        <v>0</v>
      </c>
      <c r="F67" s="102">
        <v>13000</v>
      </c>
      <c r="G67" s="102">
        <f>F67</f>
        <v>13000</v>
      </c>
      <c r="H67" s="157" t="s">
        <v>703</v>
      </c>
      <c r="I67" s="103" t="s">
        <v>165</v>
      </c>
      <c r="J67" s="563" t="str">
        <f>VLOOKUP(I67,Presupuesto!$B$11:$C$565,2,0)</f>
        <v>DECIMOCUARTO MES</v>
      </c>
      <c r="K67" s="564" t="str">
        <f t="shared" si="1"/>
        <v>Gestión Administrativa y  financiera en apoyo al Desarrollo Académico</v>
      </c>
      <c r="L67" s="120" t="s">
        <v>719</v>
      </c>
    </row>
    <row r="68" spans="3:12" ht="45.75" thickBot="1" x14ac:dyDescent="0.3">
      <c r="C68" s="136" t="s">
        <v>101</v>
      </c>
      <c r="D68" s="189">
        <v>3</v>
      </c>
      <c r="E68" s="148">
        <v>12</v>
      </c>
      <c r="F68" s="135">
        <v>26000</v>
      </c>
      <c r="G68" s="110">
        <f>D68*E68*F68</f>
        <v>936000</v>
      </c>
      <c r="H68" s="161" t="s">
        <v>703</v>
      </c>
      <c r="I68" s="111" t="s">
        <v>200</v>
      </c>
      <c r="J68" s="561" t="str">
        <f>VLOOKUP(I68,Presupuesto!$B$11:$C$565,2,0)</f>
        <v>CONTRATOS ESPECIALES</v>
      </c>
      <c r="K68" s="508" t="str">
        <f t="shared" si="1"/>
        <v>Gestión Administrativa y  financiera en apoyo al Desarrollo Académico</v>
      </c>
      <c r="L68" s="95" t="s">
        <v>719</v>
      </c>
    </row>
    <row r="69" spans="3:12" ht="45" x14ac:dyDescent="0.25">
      <c r="C69" s="166" t="s">
        <v>1330</v>
      </c>
      <c r="D69" s="158"/>
      <c r="E69" s="150"/>
      <c r="F69" s="114">
        <f>IF(E68=0,"",(G68/E68)/12*E68)</f>
        <v>78000</v>
      </c>
      <c r="G69" s="94">
        <f>F69</f>
        <v>78000</v>
      </c>
      <c r="H69" s="159" t="s">
        <v>703</v>
      </c>
      <c r="I69" s="98" t="s">
        <v>200</v>
      </c>
      <c r="J69" s="562" t="str">
        <f>VLOOKUP(I69,Presupuesto!$B$11:$C$565,2,0)</f>
        <v>CONTRATOS ESPECIALES</v>
      </c>
      <c r="K69" s="508" t="str">
        <f t="shared" si="1"/>
        <v>Gestión Administrativa y  financiera en apoyo al Desarrollo Académico</v>
      </c>
      <c r="L69" s="95" t="s">
        <v>719</v>
      </c>
    </row>
    <row r="70" spans="3:12" ht="45.75" thickBot="1" x14ac:dyDescent="0.3">
      <c r="C70" s="167" t="s">
        <v>1331</v>
      </c>
      <c r="D70" s="158"/>
      <c r="E70" s="150">
        <v>0</v>
      </c>
      <c r="F70" s="97">
        <f>+F69</f>
        <v>78000</v>
      </c>
      <c r="G70" s="94">
        <f>+F70</f>
        <v>78000</v>
      </c>
      <c r="H70" s="159" t="s">
        <v>703</v>
      </c>
      <c r="I70" s="98" t="s">
        <v>200</v>
      </c>
      <c r="J70" s="562" t="str">
        <f>VLOOKUP(I70,Presupuesto!$B$11:$C$565,2,0)</f>
        <v>CONTRATOS ESPECIALES</v>
      </c>
      <c r="K70" s="508" t="str">
        <f t="shared" si="1"/>
        <v>Gestión Administrativa y  financiera en apoyo al Desarrollo Académico</v>
      </c>
      <c r="L70" s="95" t="s">
        <v>719</v>
      </c>
    </row>
    <row r="71" spans="3:12" s="435" customFormat="1" ht="45.75" thickBot="1" x14ac:dyDescent="0.3">
      <c r="C71" s="136" t="s">
        <v>101</v>
      </c>
      <c r="D71" s="189">
        <v>1</v>
      </c>
      <c r="E71" s="148">
        <v>12</v>
      </c>
      <c r="F71" s="115">
        <v>38600</v>
      </c>
      <c r="G71" s="110">
        <f>D71*E71*F71</f>
        <v>463200</v>
      </c>
      <c r="H71" s="161" t="s">
        <v>703</v>
      </c>
      <c r="I71" s="111" t="s">
        <v>151</v>
      </c>
      <c r="J71" s="561" t="str">
        <f>VLOOKUP(I71,Presupuesto!$B$11:$C$565,2,0)</f>
        <v>SUELDOS Y SALARIOS PERMANENTES</v>
      </c>
      <c r="K71" s="508" t="str">
        <f t="shared" si="1"/>
        <v>Gestión Administrativa y  financiera en apoyo al Desarrollo Académico</v>
      </c>
      <c r="L71" s="95" t="s">
        <v>719</v>
      </c>
    </row>
    <row r="72" spans="3:12" s="435" customFormat="1" ht="45" x14ac:dyDescent="0.25">
      <c r="C72" s="166" t="s">
        <v>1330</v>
      </c>
      <c r="D72" s="164"/>
      <c r="E72" s="127">
        <v>0</v>
      </c>
      <c r="F72" s="116">
        <f>IF(E71=0,"",(G71/E71)/12*E71)</f>
        <v>38600</v>
      </c>
      <c r="G72" s="117">
        <f>F72</f>
        <v>38600</v>
      </c>
      <c r="H72" s="159" t="s">
        <v>703</v>
      </c>
      <c r="I72" s="98" t="s">
        <v>164</v>
      </c>
      <c r="J72" s="562" t="str">
        <f>VLOOKUP(I72,Presupuesto!$B$11:$C$565,2,0)</f>
        <v>AGUINALDO Y DECIMO CUARTO MES</v>
      </c>
      <c r="K72" s="508" t="str">
        <f t="shared" si="1"/>
        <v>Gestión Administrativa y  financiera en apoyo al Desarrollo Académico</v>
      </c>
      <c r="L72" s="95" t="s">
        <v>719</v>
      </c>
    </row>
    <row r="73" spans="3:12" s="435" customFormat="1" ht="45.75" thickBot="1" x14ac:dyDescent="0.3">
      <c r="C73" s="168" t="s">
        <v>1331</v>
      </c>
      <c r="D73" s="157"/>
      <c r="E73" s="128">
        <v>0</v>
      </c>
      <c r="F73" s="102">
        <v>38600</v>
      </c>
      <c r="G73" s="102">
        <f>F73</f>
        <v>38600</v>
      </c>
      <c r="H73" s="159" t="s">
        <v>703</v>
      </c>
      <c r="I73" s="103" t="s">
        <v>165</v>
      </c>
      <c r="J73" s="563" t="str">
        <f>VLOOKUP(I73,Presupuesto!$B$11:$C$565,2,0)</f>
        <v>DECIMOCUARTO MES</v>
      </c>
      <c r="K73" s="564" t="str">
        <f t="shared" si="1"/>
        <v>Gestión Administrativa y  financiera en apoyo al Desarrollo Académico</v>
      </c>
      <c r="L73" s="120" t="s">
        <v>719</v>
      </c>
    </row>
    <row r="74" spans="3:12" s="435" customFormat="1" ht="45.75" thickBot="1" x14ac:dyDescent="0.3">
      <c r="C74" s="136" t="s">
        <v>101</v>
      </c>
      <c r="D74" s="189">
        <v>1</v>
      </c>
      <c r="E74" s="148">
        <v>12</v>
      </c>
      <c r="F74" s="115">
        <v>42000</v>
      </c>
      <c r="G74" s="110">
        <f>D74*E74*F74</f>
        <v>504000</v>
      </c>
      <c r="H74" s="161" t="s">
        <v>703</v>
      </c>
      <c r="I74" s="111" t="s">
        <v>151</v>
      </c>
      <c r="J74" s="561" t="str">
        <f>VLOOKUP(I74,Presupuesto!$B$11:$C$565,2,0)</f>
        <v>SUELDOS Y SALARIOS PERMANENTES</v>
      </c>
      <c r="K74" s="508" t="str">
        <f t="shared" si="1"/>
        <v>Gestión Administrativa y  financiera en apoyo al Desarrollo Académico</v>
      </c>
      <c r="L74" s="95" t="s">
        <v>719</v>
      </c>
    </row>
    <row r="75" spans="3:12" s="435" customFormat="1" ht="45" x14ac:dyDescent="0.25">
      <c r="C75" s="166" t="s">
        <v>1330</v>
      </c>
      <c r="D75" s="164"/>
      <c r="E75" s="127">
        <v>0</v>
      </c>
      <c r="F75" s="116">
        <f>IF(E74=0,"",(G74/E74)/12*E74)</f>
        <v>42000</v>
      </c>
      <c r="G75" s="117">
        <f>F75</f>
        <v>42000</v>
      </c>
      <c r="H75" s="159" t="s">
        <v>703</v>
      </c>
      <c r="I75" s="98" t="s">
        <v>164</v>
      </c>
      <c r="J75" s="562" t="str">
        <f>VLOOKUP(I75,Presupuesto!$B$11:$C$565,2,0)</f>
        <v>AGUINALDO Y DECIMO CUARTO MES</v>
      </c>
      <c r="K75" s="508" t="str">
        <f t="shared" si="1"/>
        <v>Gestión Administrativa y  financiera en apoyo al Desarrollo Académico</v>
      </c>
      <c r="L75" s="95" t="s">
        <v>719</v>
      </c>
    </row>
    <row r="76" spans="3:12" s="435" customFormat="1" ht="45.75" thickBot="1" x14ac:dyDescent="0.3">
      <c r="C76" s="168" t="s">
        <v>1331</v>
      </c>
      <c r="D76" s="157"/>
      <c r="E76" s="128">
        <v>0</v>
      </c>
      <c r="F76" s="102">
        <v>42000</v>
      </c>
      <c r="G76" s="102">
        <f>F76</f>
        <v>42000</v>
      </c>
      <c r="H76" s="159" t="s">
        <v>703</v>
      </c>
      <c r="I76" s="103" t="s">
        <v>165</v>
      </c>
      <c r="J76" s="563" t="str">
        <f>VLOOKUP(I76,Presupuesto!$B$11:$C$565,2,0)</f>
        <v>DECIMOCUARTO MES</v>
      </c>
      <c r="K76" s="564" t="str">
        <f t="shared" si="1"/>
        <v>Gestión Administrativa y  financiera en apoyo al Desarrollo Académico</v>
      </c>
      <c r="L76" s="120" t="s">
        <v>719</v>
      </c>
    </row>
    <row r="77" spans="3:12" s="435" customFormat="1" ht="45.75" thickBot="1" x14ac:dyDescent="0.3">
      <c r="C77" s="136" t="s">
        <v>101</v>
      </c>
      <c r="D77" s="189">
        <v>1</v>
      </c>
      <c r="E77" s="148">
        <v>12</v>
      </c>
      <c r="F77" s="115">
        <v>40000</v>
      </c>
      <c r="G77" s="110">
        <f>D77*E77*F77</f>
        <v>480000</v>
      </c>
      <c r="H77" s="161" t="s">
        <v>703</v>
      </c>
      <c r="I77" s="111" t="s">
        <v>151</v>
      </c>
      <c r="J77" s="561" t="str">
        <f>VLOOKUP(I77,Presupuesto!$B$11:$C$565,2,0)</f>
        <v>SUELDOS Y SALARIOS PERMANENTES</v>
      </c>
      <c r="K77" s="508" t="str">
        <f t="shared" si="1"/>
        <v>Gestión Administrativa y  financiera en apoyo al Desarrollo Académico</v>
      </c>
      <c r="L77" s="95" t="s">
        <v>719</v>
      </c>
    </row>
    <row r="78" spans="3:12" s="435" customFormat="1" ht="45" x14ac:dyDescent="0.25">
      <c r="C78" s="166" t="s">
        <v>1330</v>
      </c>
      <c r="D78" s="164"/>
      <c r="E78" s="127">
        <v>0</v>
      </c>
      <c r="F78" s="116">
        <f>IF(E77=0,"",(G77/E77)/12*E77)</f>
        <v>40000</v>
      </c>
      <c r="G78" s="117">
        <f>F78</f>
        <v>40000</v>
      </c>
      <c r="H78" s="159" t="s">
        <v>703</v>
      </c>
      <c r="I78" s="98" t="s">
        <v>164</v>
      </c>
      <c r="J78" s="562" t="str">
        <f>VLOOKUP(I78,Presupuesto!$B$11:$C$565,2,0)</f>
        <v>AGUINALDO Y DECIMO CUARTO MES</v>
      </c>
      <c r="K78" s="508" t="str">
        <f t="shared" si="1"/>
        <v>Gestión Administrativa y  financiera en apoyo al Desarrollo Académico</v>
      </c>
      <c r="L78" s="95" t="s">
        <v>719</v>
      </c>
    </row>
    <row r="79" spans="3:12" s="435" customFormat="1" ht="45.75" thickBot="1" x14ac:dyDescent="0.3">
      <c r="C79" s="168" t="s">
        <v>1331</v>
      </c>
      <c r="D79" s="157"/>
      <c r="E79" s="128">
        <v>0</v>
      </c>
      <c r="F79" s="102">
        <v>40000</v>
      </c>
      <c r="G79" s="102">
        <f>F79</f>
        <v>40000</v>
      </c>
      <c r="H79" s="159" t="s">
        <v>703</v>
      </c>
      <c r="I79" s="103" t="s">
        <v>165</v>
      </c>
      <c r="J79" s="563" t="str">
        <f>VLOOKUP(I79,Presupuesto!$B$11:$C$565,2,0)</f>
        <v>DECIMOCUARTO MES</v>
      </c>
      <c r="K79" s="564" t="str">
        <f t="shared" si="1"/>
        <v>Gestión Administrativa y  financiera en apoyo al Desarrollo Académico</v>
      </c>
      <c r="L79" s="120" t="s">
        <v>719</v>
      </c>
    </row>
    <row r="80" spans="3:12" s="435" customFormat="1" ht="45.75" thickBot="1" x14ac:dyDescent="0.3">
      <c r="C80" s="136" t="s">
        <v>101</v>
      </c>
      <c r="D80" s="497">
        <v>2</v>
      </c>
      <c r="E80" s="148">
        <v>12</v>
      </c>
      <c r="F80" s="115">
        <v>24000</v>
      </c>
      <c r="G80" s="110">
        <f>D80*E80*F80</f>
        <v>576000</v>
      </c>
      <c r="H80" s="161" t="s">
        <v>703</v>
      </c>
      <c r="I80" s="111" t="s">
        <v>151</v>
      </c>
      <c r="J80" s="561" t="str">
        <f>VLOOKUP(I80,Presupuesto!$B$11:$C$565,2,0)</f>
        <v>SUELDOS Y SALARIOS PERMANENTES</v>
      </c>
      <c r="K80" s="508" t="str">
        <f t="shared" si="1"/>
        <v>Gestión Administrativa y  financiera en apoyo al Desarrollo Académico</v>
      </c>
      <c r="L80" s="95" t="s">
        <v>719</v>
      </c>
    </row>
    <row r="81" spans="3:12" s="435" customFormat="1" ht="45" x14ac:dyDescent="0.25">
      <c r="C81" s="166" t="s">
        <v>1330</v>
      </c>
      <c r="D81" s="164"/>
      <c r="E81" s="127">
        <v>0</v>
      </c>
      <c r="F81" s="116">
        <f>IF(E80=0,"",(G80/E80)/12*E80)</f>
        <v>48000</v>
      </c>
      <c r="G81" s="117">
        <f>F81</f>
        <v>48000</v>
      </c>
      <c r="H81" s="159" t="s">
        <v>703</v>
      </c>
      <c r="I81" s="98" t="s">
        <v>164</v>
      </c>
      <c r="J81" s="562" t="str">
        <f>VLOOKUP(I81,Presupuesto!$B$11:$C$565,2,0)</f>
        <v>AGUINALDO Y DECIMO CUARTO MES</v>
      </c>
      <c r="K81" s="508" t="str">
        <f t="shared" si="1"/>
        <v>Gestión Administrativa y  financiera en apoyo al Desarrollo Académico</v>
      </c>
      <c r="L81" s="95" t="s">
        <v>719</v>
      </c>
    </row>
    <row r="82" spans="3:12" s="435" customFormat="1" ht="45.75" thickBot="1" x14ac:dyDescent="0.3">
      <c r="C82" s="168" t="s">
        <v>1331</v>
      </c>
      <c r="D82" s="157"/>
      <c r="E82" s="128">
        <v>0</v>
      </c>
      <c r="F82" s="102">
        <f>+F81</f>
        <v>48000</v>
      </c>
      <c r="G82" s="102">
        <f>F82</f>
        <v>48000</v>
      </c>
      <c r="H82" s="159" t="s">
        <v>703</v>
      </c>
      <c r="I82" s="103" t="s">
        <v>165</v>
      </c>
      <c r="J82" s="563" t="str">
        <f>VLOOKUP(I82,Presupuesto!$B$11:$C$565,2,0)</f>
        <v>DECIMOCUARTO MES</v>
      </c>
      <c r="K82" s="564" t="str">
        <f t="shared" si="1"/>
        <v>Gestión Administrativa y  financiera en apoyo al Desarrollo Académico</v>
      </c>
      <c r="L82" s="120" t="s">
        <v>719</v>
      </c>
    </row>
    <row r="83" spans="3:12" s="435" customFormat="1" ht="45.75" thickBot="1" x14ac:dyDescent="0.3">
      <c r="C83" s="136" t="s">
        <v>101</v>
      </c>
      <c r="D83" s="189">
        <v>2</v>
      </c>
      <c r="E83" s="148">
        <v>12</v>
      </c>
      <c r="F83" s="115">
        <v>20000</v>
      </c>
      <c r="G83" s="110">
        <f>D83*E83*F83</f>
        <v>480000</v>
      </c>
      <c r="H83" s="161" t="s">
        <v>703</v>
      </c>
      <c r="I83" s="111" t="s">
        <v>151</v>
      </c>
      <c r="J83" s="561" t="str">
        <f>VLOOKUP(I83,Presupuesto!$B$11:$C$565,2,0)</f>
        <v>SUELDOS Y SALARIOS PERMANENTES</v>
      </c>
      <c r="K83" s="508" t="str">
        <f t="shared" si="1"/>
        <v>Gestión Administrativa y  financiera en apoyo al Desarrollo Académico</v>
      </c>
      <c r="L83" s="95" t="s">
        <v>719</v>
      </c>
    </row>
    <row r="84" spans="3:12" s="435" customFormat="1" ht="45" x14ac:dyDescent="0.25">
      <c r="C84" s="166" t="s">
        <v>1330</v>
      </c>
      <c r="D84" s="164"/>
      <c r="E84" s="127">
        <v>0</v>
      </c>
      <c r="F84" s="116">
        <f>IF(E83=0,"",(G83/E83)/12*E83)</f>
        <v>40000</v>
      </c>
      <c r="G84" s="117">
        <f>F84</f>
        <v>40000</v>
      </c>
      <c r="H84" s="159" t="s">
        <v>703</v>
      </c>
      <c r="I84" s="98" t="s">
        <v>164</v>
      </c>
      <c r="J84" s="562" t="str">
        <f>VLOOKUP(I84,Presupuesto!$B$11:$C$565,2,0)</f>
        <v>AGUINALDO Y DECIMO CUARTO MES</v>
      </c>
      <c r="K84" s="508" t="str">
        <f t="shared" si="1"/>
        <v>Gestión Administrativa y  financiera en apoyo al Desarrollo Académico</v>
      </c>
      <c r="L84" s="95" t="s">
        <v>719</v>
      </c>
    </row>
    <row r="85" spans="3:12" s="435" customFormat="1" ht="45.75" thickBot="1" x14ac:dyDescent="0.3">
      <c r="C85" s="168" t="s">
        <v>1331</v>
      </c>
      <c r="D85" s="157"/>
      <c r="E85" s="128">
        <v>0</v>
      </c>
      <c r="F85" s="102">
        <f>+F84</f>
        <v>40000</v>
      </c>
      <c r="G85" s="102">
        <f>F85</f>
        <v>40000</v>
      </c>
      <c r="H85" s="159" t="s">
        <v>703</v>
      </c>
      <c r="I85" s="103" t="s">
        <v>165</v>
      </c>
      <c r="J85" s="563" t="str">
        <f>VLOOKUP(I85,Presupuesto!$B$11:$C$565,2,0)</f>
        <v>DECIMOCUARTO MES</v>
      </c>
      <c r="K85" s="564" t="str">
        <f t="shared" si="1"/>
        <v>Gestión Administrativa y  financiera en apoyo al Desarrollo Académico</v>
      </c>
      <c r="L85" s="120" t="s">
        <v>719</v>
      </c>
    </row>
    <row r="86" spans="3:12" s="435" customFormat="1" ht="45.75" thickBot="1" x14ac:dyDescent="0.3">
      <c r="C86" s="136" t="s">
        <v>101</v>
      </c>
      <c r="D86" s="189">
        <v>1</v>
      </c>
      <c r="E86" s="148">
        <v>12</v>
      </c>
      <c r="F86" s="115">
        <v>31620</v>
      </c>
      <c r="G86" s="110">
        <f>D86*E86*F86</f>
        <v>379440</v>
      </c>
      <c r="H86" s="161" t="s">
        <v>703</v>
      </c>
      <c r="I86" s="111" t="s">
        <v>151</v>
      </c>
      <c r="J86" s="561" t="str">
        <f>VLOOKUP(I86,Presupuesto!$B$11:$C$565,2,0)</f>
        <v>SUELDOS Y SALARIOS PERMANENTES</v>
      </c>
      <c r="K86" s="508" t="str">
        <f t="shared" si="1"/>
        <v>Gestión Administrativa y  financiera en apoyo al Desarrollo Académico</v>
      </c>
      <c r="L86" s="95" t="s">
        <v>719</v>
      </c>
    </row>
    <row r="87" spans="3:12" s="435" customFormat="1" ht="45" x14ac:dyDescent="0.25">
      <c r="C87" s="166" t="s">
        <v>1330</v>
      </c>
      <c r="D87" s="164"/>
      <c r="E87" s="127">
        <v>0</v>
      </c>
      <c r="F87" s="116">
        <f>IF(E86=0,"",(G86/E86)/12*E86)</f>
        <v>31620</v>
      </c>
      <c r="G87" s="117">
        <f>F87</f>
        <v>31620</v>
      </c>
      <c r="H87" s="159" t="s">
        <v>703</v>
      </c>
      <c r="I87" s="98" t="s">
        <v>164</v>
      </c>
      <c r="J87" s="562" t="str">
        <f>VLOOKUP(I87,Presupuesto!$B$11:$C$565,2,0)</f>
        <v>AGUINALDO Y DECIMO CUARTO MES</v>
      </c>
      <c r="K87" s="508" t="str">
        <f t="shared" si="1"/>
        <v>Gestión Administrativa y  financiera en apoyo al Desarrollo Académico</v>
      </c>
      <c r="L87" s="95" t="s">
        <v>719</v>
      </c>
    </row>
    <row r="88" spans="3:12" s="435" customFormat="1" ht="45.75" thickBot="1" x14ac:dyDescent="0.3">
      <c r="C88" s="168" t="s">
        <v>1331</v>
      </c>
      <c r="D88" s="157"/>
      <c r="E88" s="128">
        <v>0</v>
      </c>
      <c r="F88" s="102">
        <v>31620</v>
      </c>
      <c r="G88" s="102">
        <f>F88</f>
        <v>31620</v>
      </c>
      <c r="H88" s="159" t="s">
        <v>703</v>
      </c>
      <c r="I88" s="103" t="s">
        <v>165</v>
      </c>
      <c r="J88" s="563" t="str">
        <f>VLOOKUP(I88,Presupuesto!$B$11:$C$565,2,0)</f>
        <v>DECIMOCUARTO MES</v>
      </c>
      <c r="K88" s="564" t="str">
        <f t="shared" si="1"/>
        <v>Gestión Administrativa y  financiera en apoyo al Desarrollo Académico</v>
      </c>
      <c r="L88" s="120" t="s">
        <v>719</v>
      </c>
    </row>
    <row r="89" spans="3:12" s="435" customFormat="1" ht="45.75" thickBot="1" x14ac:dyDescent="0.3">
      <c r="C89" s="136" t="s">
        <v>101</v>
      </c>
      <c r="D89" s="189">
        <v>1</v>
      </c>
      <c r="E89" s="148">
        <v>12</v>
      </c>
      <c r="F89" s="115">
        <v>28000</v>
      </c>
      <c r="G89" s="110">
        <f>D89*E89*F89</f>
        <v>336000</v>
      </c>
      <c r="H89" s="161" t="s">
        <v>703</v>
      </c>
      <c r="I89" s="111" t="s">
        <v>151</v>
      </c>
      <c r="J89" s="561" t="str">
        <f>VLOOKUP(I89,Presupuesto!$B$11:$C$565,2,0)</f>
        <v>SUELDOS Y SALARIOS PERMANENTES</v>
      </c>
      <c r="K89" s="508" t="str">
        <f t="shared" si="1"/>
        <v>Gestión Administrativa y  financiera en apoyo al Desarrollo Académico</v>
      </c>
      <c r="L89" s="95" t="s">
        <v>719</v>
      </c>
    </row>
    <row r="90" spans="3:12" s="435" customFormat="1" ht="45" x14ac:dyDescent="0.25">
      <c r="C90" s="166" t="s">
        <v>1330</v>
      </c>
      <c r="D90" s="164"/>
      <c r="E90" s="127">
        <v>0</v>
      </c>
      <c r="F90" s="116">
        <f>IF(E89=0,"",(G89/E89)/12*E89)</f>
        <v>28000</v>
      </c>
      <c r="G90" s="117">
        <f>F90</f>
        <v>28000</v>
      </c>
      <c r="H90" s="159" t="s">
        <v>703</v>
      </c>
      <c r="I90" s="98" t="s">
        <v>164</v>
      </c>
      <c r="J90" s="562" t="str">
        <f>VLOOKUP(I90,Presupuesto!$B$11:$C$565,2,0)</f>
        <v>AGUINALDO Y DECIMO CUARTO MES</v>
      </c>
      <c r="K90" s="508" t="str">
        <f t="shared" si="1"/>
        <v>Gestión Administrativa y  financiera en apoyo al Desarrollo Académico</v>
      </c>
      <c r="L90" s="95" t="s">
        <v>719</v>
      </c>
    </row>
    <row r="91" spans="3:12" s="435" customFormat="1" ht="45.75" thickBot="1" x14ac:dyDescent="0.3">
      <c r="C91" s="168" t="s">
        <v>1331</v>
      </c>
      <c r="D91" s="157"/>
      <c r="E91" s="128">
        <v>0</v>
      </c>
      <c r="F91" s="102">
        <v>28000</v>
      </c>
      <c r="G91" s="102">
        <f>F91</f>
        <v>28000</v>
      </c>
      <c r="H91" s="159" t="s">
        <v>703</v>
      </c>
      <c r="I91" s="103" t="s">
        <v>165</v>
      </c>
      <c r="J91" s="563" t="str">
        <f>VLOOKUP(I91,Presupuesto!$B$11:$C$565,2,0)</f>
        <v>DECIMOCUARTO MES</v>
      </c>
      <c r="K91" s="564" t="str">
        <f t="shared" si="1"/>
        <v>Gestión Administrativa y  financiera en apoyo al Desarrollo Académico</v>
      </c>
      <c r="L91" s="120" t="s">
        <v>719</v>
      </c>
    </row>
    <row r="92" spans="3:12" s="435" customFormat="1" ht="45.75" thickBot="1" x14ac:dyDescent="0.3">
      <c r="C92" s="136" t="s">
        <v>101</v>
      </c>
      <c r="D92" s="189">
        <v>1</v>
      </c>
      <c r="E92" s="148">
        <v>12</v>
      </c>
      <c r="F92" s="115">
        <v>15000</v>
      </c>
      <c r="G92" s="110">
        <f>D92*E92*F92</f>
        <v>180000</v>
      </c>
      <c r="H92" s="161" t="s">
        <v>703</v>
      </c>
      <c r="I92" s="111" t="s">
        <v>151</v>
      </c>
      <c r="J92" s="561" t="str">
        <f>VLOOKUP(I92,Presupuesto!$B$11:$C$565,2,0)</f>
        <v>SUELDOS Y SALARIOS PERMANENTES</v>
      </c>
      <c r="K92" s="508" t="str">
        <f t="shared" si="1"/>
        <v>Gestión Administrativa y  financiera en apoyo al Desarrollo Académico</v>
      </c>
      <c r="L92" s="95" t="s">
        <v>719</v>
      </c>
    </row>
    <row r="93" spans="3:12" s="435" customFormat="1" ht="45" x14ac:dyDescent="0.25">
      <c r="C93" s="166" t="s">
        <v>1330</v>
      </c>
      <c r="D93" s="164"/>
      <c r="E93" s="127">
        <v>0</v>
      </c>
      <c r="F93" s="116">
        <f>IF(E92=0,"",(G92/E92)/12*E92)</f>
        <v>15000</v>
      </c>
      <c r="G93" s="117">
        <f>F93</f>
        <v>15000</v>
      </c>
      <c r="H93" s="159" t="s">
        <v>703</v>
      </c>
      <c r="I93" s="98" t="s">
        <v>164</v>
      </c>
      <c r="J93" s="562" t="str">
        <f>VLOOKUP(I93,Presupuesto!$B$11:$C$565,2,0)</f>
        <v>AGUINALDO Y DECIMO CUARTO MES</v>
      </c>
      <c r="K93" s="508" t="str">
        <f t="shared" si="1"/>
        <v>Gestión Administrativa y  financiera en apoyo al Desarrollo Académico</v>
      </c>
      <c r="L93" s="95" t="s">
        <v>719</v>
      </c>
    </row>
    <row r="94" spans="3:12" s="435" customFormat="1" ht="45.75" thickBot="1" x14ac:dyDescent="0.3">
      <c r="C94" s="168" t="s">
        <v>1331</v>
      </c>
      <c r="D94" s="157"/>
      <c r="E94" s="128">
        <v>0</v>
      </c>
      <c r="F94" s="102">
        <v>15000</v>
      </c>
      <c r="G94" s="102">
        <f>F94</f>
        <v>15000</v>
      </c>
      <c r="H94" s="159" t="s">
        <v>703</v>
      </c>
      <c r="I94" s="103" t="s">
        <v>165</v>
      </c>
      <c r="J94" s="563" t="str">
        <f>VLOOKUP(I94,Presupuesto!$B$11:$C$565,2,0)</f>
        <v>DECIMOCUARTO MES</v>
      </c>
      <c r="K94" s="564" t="str">
        <f t="shared" si="1"/>
        <v>Gestión Administrativa y  financiera en apoyo al Desarrollo Académico</v>
      </c>
      <c r="L94" s="120" t="s">
        <v>719</v>
      </c>
    </row>
    <row r="95" spans="3:12" s="435" customFormat="1" ht="45.75" thickBot="1" x14ac:dyDescent="0.3">
      <c r="C95" s="136" t="s">
        <v>101</v>
      </c>
      <c r="D95" s="189">
        <v>1</v>
      </c>
      <c r="E95" s="148">
        <v>12</v>
      </c>
      <c r="F95" s="115">
        <v>45000</v>
      </c>
      <c r="G95" s="110">
        <f>D95*E95*F95</f>
        <v>540000</v>
      </c>
      <c r="H95" s="161" t="s">
        <v>703</v>
      </c>
      <c r="I95" s="111" t="s">
        <v>151</v>
      </c>
      <c r="J95" s="561" t="str">
        <f>VLOOKUP(I95,Presupuesto!$B$11:$C$565,2,0)</f>
        <v>SUELDOS Y SALARIOS PERMANENTES</v>
      </c>
      <c r="K95" s="508" t="str">
        <f t="shared" si="1"/>
        <v>Gestión Administrativa y  financiera en apoyo al Desarrollo Académico</v>
      </c>
      <c r="L95" s="95" t="s">
        <v>719</v>
      </c>
    </row>
    <row r="96" spans="3:12" s="435" customFormat="1" ht="45" x14ac:dyDescent="0.25">
      <c r="C96" s="166" t="s">
        <v>1330</v>
      </c>
      <c r="D96" s="164"/>
      <c r="E96" s="127">
        <v>0</v>
      </c>
      <c r="F96" s="116">
        <f>IF(E95=0,"",(G95/E95)/12*E95)</f>
        <v>45000</v>
      </c>
      <c r="G96" s="117">
        <f>F96</f>
        <v>45000</v>
      </c>
      <c r="H96" s="159" t="s">
        <v>703</v>
      </c>
      <c r="I96" s="98" t="s">
        <v>164</v>
      </c>
      <c r="J96" s="562" t="str">
        <f>VLOOKUP(I96,Presupuesto!$B$11:$C$565,2,0)</f>
        <v>AGUINALDO Y DECIMO CUARTO MES</v>
      </c>
      <c r="K96" s="508" t="str">
        <f t="shared" si="1"/>
        <v>Gestión Administrativa y  financiera en apoyo al Desarrollo Académico</v>
      </c>
      <c r="L96" s="95" t="s">
        <v>719</v>
      </c>
    </row>
    <row r="97" spans="3:12" s="435" customFormat="1" ht="45.75" thickBot="1" x14ac:dyDescent="0.3">
      <c r="C97" s="168" t="s">
        <v>1331</v>
      </c>
      <c r="D97" s="157"/>
      <c r="E97" s="128">
        <v>0</v>
      </c>
      <c r="F97" s="102">
        <v>45000</v>
      </c>
      <c r="G97" s="102">
        <f>F97</f>
        <v>45000</v>
      </c>
      <c r="H97" s="159" t="s">
        <v>703</v>
      </c>
      <c r="I97" s="103" t="s">
        <v>165</v>
      </c>
      <c r="J97" s="563" t="str">
        <f>VLOOKUP(I97,Presupuesto!$B$11:$C$565,2,0)</f>
        <v>DECIMOCUARTO MES</v>
      </c>
      <c r="K97" s="564" t="str">
        <f t="shared" si="1"/>
        <v>Gestión Administrativa y  financiera en apoyo al Desarrollo Académico</v>
      </c>
      <c r="L97" s="120" t="s">
        <v>719</v>
      </c>
    </row>
    <row r="98" spans="3:12" ht="45.75" thickBot="1" x14ac:dyDescent="0.3">
      <c r="C98" s="136" t="s">
        <v>101</v>
      </c>
      <c r="D98" s="189">
        <v>1</v>
      </c>
      <c r="E98" s="148">
        <v>12</v>
      </c>
      <c r="F98" s="115">
        <v>23000</v>
      </c>
      <c r="G98" s="110">
        <f>D98*E98*F98</f>
        <v>276000</v>
      </c>
      <c r="H98" s="161" t="s">
        <v>703</v>
      </c>
      <c r="I98" s="111" t="s">
        <v>151</v>
      </c>
      <c r="J98" s="561" t="str">
        <f>VLOOKUP(I98,Presupuesto!$B$11:$C$565,2,0)</f>
        <v>SUELDOS Y SALARIOS PERMANENTES</v>
      </c>
      <c r="K98" s="508" t="str">
        <f t="shared" si="1"/>
        <v>Gestión Administrativa y  financiera en apoyo al Desarrollo Académico</v>
      </c>
      <c r="L98" s="95" t="s">
        <v>719</v>
      </c>
    </row>
    <row r="99" spans="3:12" ht="45" x14ac:dyDescent="0.25">
      <c r="C99" s="166" t="s">
        <v>1330</v>
      </c>
      <c r="D99" s="164"/>
      <c r="E99" s="127">
        <v>0</v>
      </c>
      <c r="F99" s="116">
        <f>IF(E98=0,"",(G98/E98)/12*E98)</f>
        <v>23000</v>
      </c>
      <c r="G99" s="117">
        <f>F99</f>
        <v>23000</v>
      </c>
      <c r="H99" s="159" t="s">
        <v>703</v>
      </c>
      <c r="I99" s="98" t="s">
        <v>164</v>
      </c>
      <c r="J99" s="562" t="str">
        <f>VLOOKUP(I99,Presupuesto!$B$11:$C$565,2,0)</f>
        <v>AGUINALDO Y DECIMO CUARTO MES</v>
      </c>
      <c r="K99" s="508" t="str">
        <f t="shared" si="1"/>
        <v>Gestión Administrativa y  financiera en apoyo al Desarrollo Académico</v>
      </c>
      <c r="L99" s="95" t="s">
        <v>719</v>
      </c>
    </row>
    <row r="100" spans="3:12" ht="45.75" thickBot="1" x14ac:dyDescent="0.3">
      <c r="C100" s="168" t="s">
        <v>1331</v>
      </c>
      <c r="D100" s="157"/>
      <c r="E100" s="128">
        <v>0</v>
      </c>
      <c r="F100" s="102">
        <v>23000</v>
      </c>
      <c r="G100" s="102">
        <f>F100</f>
        <v>23000</v>
      </c>
      <c r="H100" s="159" t="s">
        <v>703</v>
      </c>
      <c r="I100" s="103" t="s">
        <v>165</v>
      </c>
      <c r="J100" s="563" t="str">
        <f>VLOOKUP(I100,Presupuesto!$B$11:$C$565,2,0)</f>
        <v>DECIMOCUARTO MES</v>
      </c>
      <c r="K100" s="564" t="str">
        <f t="shared" si="1"/>
        <v>Gestión Administrativa y  financiera en apoyo al Desarrollo Académico</v>
      </c>
      <c r="L100" s="120" t="s">
        <v>719</v>
      </c>
    </row>
    <row r="101" spans="3:12" s="435" customFormat="1" ht="45.75" thickBot="1" x14ac:dyDescent="0.3">
      <c r="C101" s="136" t="s">
        <v>101</v>
      </c>
      <c r="D101" s="189">
        <v>1</v>
      </c>
      <c r="E101" s="148">
        <v>12</v>
      </c>
      <c r="F101" s="115">
        <v>12500</v>
      </c>
      <c r="G101" s="110">
        <f>D101*E101*F101</f>
        <v>150000</v>
      </c>
      <c r="H101" s="161" t="s">
        <v>703</v>
      </c>
      <c r="I101" s="111" t="s">
        <v>151</v>
      </c>
      <c r="J101" s="561" t="str">
        <f>VLOOKUP(I101,Presupuesto!$B$11:$C$565,2,0)</f>
        <v>SUELDOS Y SALARIOS PERMANENTES</v>
      </c>
      <c r="K101" s="508" t="str">
        <f t="shared" si="1"/>
        <v>Gestión Administrativa y  financiera en apoyo al Desarrollo Académico</v>
      </c>
      <c r="L101" s="95" t="s">
        <v>719</v>
      </c>
    </row>
    <row r="102" spans="3:12" s="435" customFormat="1" ht="45" x14ac:dyDescent="0.25">
      <c r="C102" s="166" t="s">
        <v>1330</v>
      </c>
      <c r="D102" s="164"/>
      <c r="E102" s="127">
        <v>0</v>
      </c>
      <c r="F102" s="116">
        <f>IF(E101=0,"",(G101/E101)/12*E101)</f>
        <v>12500</v>
      </c>
      <c r="G102" s="117">
        <f>F102</f>
        <v>12500</v>
      </c>
      <c r="H102" s="159" t="s">
        <v>703</v>
      </c>
      <c r="I102" s="98" t="s">
        <v>164</v>
      </c>
      <c r="J102" s="562" t="str">
        <f>VLOOKUP(I102,Presupuesto!$B$11:$C$565,2,0)</f>
        <v>AGUINALDO Y DECIMO CUARTO MES</v>
      </c>
      <c r="K102" s="508" t="str">
        <f t="shared" si="1"/>
        <v>Gestión Administrativa y  financiera en apoyo al Desarrollo Académico</v>
      </c>
      <c r="L102" s="95" t="s">
        <v>719</v>
      </c>
    </row>
    <row r="103" spans="3:12" s="435" customFormat="1" ht="45.75" thickBot="1" x14ac:dyDescent="0.3">
      <c r="C103" s="168" t="s">
        <v>1331</v>
      </c>
      <c r="D103" s="157"/>
      <c r="E103" s="128">
        <v>0</v>
      </c>
      <c r="F103" s="102">
        <f>+F102</f>
        <v>12500</v>
      </c>
      <c r="G103" s="102">
        <f>F103</f>
        <v>12500</v>
      </c>
      <c r="H103" s="159" t="s">
        <v>703</v>
      </c>
      <c r="I103" s="103" t="s">
        <v>165</v>
      </c>
      <c r="J103" s="563" t="str">
        <f>VLOOKUP(I103,Presupuesto!$B$11:$C$565,2,0)</f>
        <v>DECIMOCUARTO MES</v>
      </c>
      <c r="K103" s="564" t="str">
        <f t="shared" si="1"/>
        <v>Gestión Administrativa y  financiera en apoyo al Desarrollo Académico</v>
      </c>
      <c r="L103" s="120" t="s">
        <v>719</v>
      </c>
    </row>
    <row r="104" spans="3:12" s="435" customFormat="1" ht="45.75" thickBot="1" x14ac:dyDescent="0.3">
      <c r="C104" s="136" t="s">
        <v>101</v>
      </c>
      <c r="D104" s="189">
        <v>1</v>
      </c>
      <c r="E104" s="148">
        <v>12</v>
      </c>
      <c r="F104" s="115">
        <v>19000</v>
      </c>
      <c r="G104" s="110">
        <f>D104*E104*F104</f>
        <v>228000</v>
      </c>
      <c r="H104" s="161" t="s">
        <v>703</v>
      </c>
      <c r="I104" s="111" t="s">
        <v>151</v>
      </c>
      <c r="J104" s="561" t="str">
        <f>VLOOKUP(I104,Presupuesto!$B$11:$C$565,2,0)</f>
        <v>SUELDOS Y SALARIOS PERMANENTES</v>
      </c>
      <c r="K104" s="508" t="str">
        <f t="shared" si="1"/>
        <v>Gestión Administrativa y  financiera en apoyo al Desarrollo Académico</v>
      </c>
      <c r="L104" s="95" t="s">
        <v>719</v>
      </c>
    </row>
    <row r="105" spans="3:12" s="435" customFormat="1" ht="45" x14ac:dyDescent="0.25">
      <c r="C105" s="166" t="s">
        <v>1330</v>
      </c>
      <c r="D105" s="164"/>
      <c r="E105" s="127">
        <v>0</v>
      </c>
      <c r="F105" s="116">
        <f>IF(E104=0,"",(G104/E104)/12*E104)</f>
        <v>19000</v>
      </c>
      <c r="G105" s="117">
        <f>F105</f>
        <v>19000</v>
      </c>
      <c r="H105" s="159" t="s">
        <v>703</v>
      </c>
      <c r="I105" s="98" t="s">
        <v>164</v>
      </c>
      <c r="J105" s="562" t="str">
        <f>VLOOKUP(I105,Presupuesto!$B$11:$C$565,2,0)</f>
        <v>AGUINALDO Y DECIMO CUARTO MES</v>
      </c>
      <c r="K105" s="508" t="str">
        <f t="shared" si="1"/>
        <v>Gestión Administrativa y  financiera en apoyo al Desarrollo Académico</v>
      </c>
      <c r="L105" s="95" t="s">
        <v>719</v>
      </c>
    </row>
    <row r="106" spans="3:12" s="435" customFormat="1" ht="45.75" thickBot="1" x14ac:dyDescent="0.3">
      <c r="C106" s="168" t="s">
        <v>1331</v>
      </c>
      <c r="D106" s="157"/>
      <c r="E106" s="128">
        <v>0</v>
      </c>
      <c r="F106" s="102">
        <f>+F105</f>
        <v>19000</v>
      </c>
      <c r="G106" s="102">
        <f>F106</f>
        <v>19000</v>
      </c>
      <c r="H106" s="159" t="s">
        <v>703</v>
      </c>
      <c r="I106" s="103" t="s">
        <v>165</v>
      </c>
      <c r="J106" s="563" t="str">
        <f>VLOOKUP(I106,Presupuesto!$B$11:$C$565,2,0)</f>
        <v>DECIMOCUARTO MES</v>
      </c>
      <c r="K106" s="564" t="str">
        <f t="shared" si="1"/>
        <v>Gestión Administrativa y  financiera en apoyo al Desarrollo Académico</v>
      </c>
      <c r="L106" s="120" t="s">
        <v>719</v>
      </c>
    </row>
    <row r="108" spans="3:12" ht="15.75" thickBot="1" x14ac:dyDescent="0.3">
      <c r="C108" s="435"/>
      <c r="D108" s="424"/>
      <c r="E108" s="435"/>
      <c r="F108" s="435"/>
      <c r="G108" s="435"/>
      <c r="H108" s="424"/>
      <c r="I108" s="435"/>
      <c r="J108" s="435"/>
      <c r="K108" s="149"/>
      <c r="L108" s="435"/>
    </row>
    <row r="109" spans="3:12" ht="15.75" thickBot="1" x14ac:dyDescent="0.3">
      <c r="C109" s="68" t="s">
        <v>1338</v>
      </c>
      <c r="D109" s="30">
        <f>SUM(G116:G169)</f>
        <v>4414500</v>
      </c>
      <c r="E109" s="91"/>
      <c r="F109" s="91"/>
      <c r="G109" s="91"/>
      <c r="H109" s="75"/>
      <c r="I109" s="75"/>
      <c r="J109" s="75"/>
      <c r="K109" s="149"/>
      <c r="L109" s="435"/>
    </row>
    <row r="110" spans="3:12" x14ac:dyDescent="0.25">
      <c r="C110" s="435" t="s">
        <v>1794</v>
      </c>
      <c r="D110" s="31"/>
      <c r="E110" s="91"/>
      <c r="F110" s="91"/>
      <c r="G110" s="91"/>
      <c r="H110" s="75"/>
      <c r="I110" s="75"/>
      <c r="J110" s="75"/>
      <c r="K110" s="149"/>
      <c r="L110" s="435"/>
    </row>
    <row r="111" spans="3:12" x14ac:dyDescent="0.25">
      <c r="C111" s="435"/>
      <c r="D111" s="31"/>
      <c r="E111" s="91"/>
      <c r="F111" s="91"/>
      <c r="G111" s="91"/>
      <c r="H111" s="75"/>
      <c r="I111" s="75"/>
      <c r="J111" s="75"/>
      <c r="K111" s="149"/>
      <c r="L111" s="435"/>
    </row>
    <row r="112" spans="3:12" ht="15.75" x14ac:dyDescent="0.25">
      <c r="C112" s="191" t="s">
        <v>1309</v>
      </c>
      <c r="D112" s="349" t="s">
        <v>1863</v>
      </c>
      <c r="E112" s="91"/>
      <c r="F112" s="91"/>
      <c r="G112" s="91"/>
      <c r="H112" s="75"/>
      <c r="I112" s="75"/>
      <c r="J112" s="75"/>
      <c r="K112" s="149"/>
      <c r="L112" s="435"/>
    </row>
    <row r="113" spans="3:12" ht="18.75" x14ac:dyDescent="0.25">
      <c r="C113" s="199" t="str">
        <f>IFERROR(VLOOKUP(D112,'1. Desarrollo e Innov. Curricu.'!$F:$G,2,FALSE),IFERROR(VLOOKUP(D112,'2. Investigación Científica'!$F:$G,2,FALSE),IFERROR(VLOOKUP(D112,'3. Vinculación Univ. Sociedad'!$F:$G,2,FALSE),IFERROR(VLOOKUP(D112,'4. Docencia y Profesorado Univ.'!$F:$G,2,FALSE),IFERROR(VLOOKUP(D112,'5. Estudiantes y Graduados'!$F:$G,2,FALSE),IFERROR(VLOOKUP(D112,'11. Gestion Administrativa'!$F:$G,2,FALSE),IFERROR(VLOOKUP(D112,'13. Gestión Académica'!$F:$G,2,FALSE),IFERROR(VLOOKUP(D112,'9. Asegura. de la Calid. y M'!$F:$G,2,FALSE),IFERROR(VLOOKUP(D112,'6. Gestión del Conocimiento'!$F:$G,2,FALSE),IFERROR(VLOOKUP(D112,'15. Gobernabilidad y Proceso...'!$F:$G,2,FALSE),IFERROR(VLOOKUP(D112,'12. Gestión del Talento Humano'!$F:$G,2,FALSE),IFERROR(VLOOKUP(D112,'14. Internacional... de la E.S.'!$F:$G,2,FALSE),IFERROR(VLOOKUP(D112,'10. Posgrado'!$F:$G,2,FALSE),IFERROR(VLOOKUP(D112,'17. Gestión TIC'!$F:$G,2,FALSE),IFERROR(VLOOKUP(D112,'16. Desa. del Sistema Educ.Sup.'!$F:$G,2,FALSE),IFERROR(VLOOKUP(D112,'8. Cultura de Inno. Insti...'!$F:$G,2,FALSE),VLOOKUP(D112,'7. Lo Esencial de la Reforma U.'!$F:$G,2,0)))))))))))))))))</f>
        <v>Contratación de servicios profesionales</v>
      </c>
      <c r="D113" s="31"/>
      <c r="E113" s="91"/>
      <c r="F113" s="91"/>
      <c r="G113" s="91"/>
      <c r="H113" s="75"/>
      <c r="I113" s="75"/>
      <c r="J113" s="75"/>
      <c r="K113" s="149"/>
      <c r="L113" s="435"/>
    </row>
    <row r="114" spans="3:12" ht="15.75" thickBot="1" x14ac:dyDescent="0.3">
      <c r="C114" s="172"/>
      <c r="D114" s="31"/>
      <c r="E114" s="91"/>
      <c r="F114" s="91"/>
      <c r="G114" s="91"/>
      <c r="H114" s="75"/>
      <c r="I114" s="75"/>
      <c r="J114" s="75"/>
      <c r="K114" s="149"/>
      <c r="L114" s="435"/>
    </row>
    <row r="115" spans="3:12" ht="30.75" thickBot="1" x14ac:dyDescent="0.3">
      <c r="C115" s="130" t="s">
        <v>1310</v>
      </c>
      <c r="D115" s="134" t="s">
        <v>99</v>
      </c>
      <c r="E115" s="165" t="s">
        <v>1329</v>
      </c>
      <c r="F115" s="134" t="s">
        <v>1312</v>
      </c>
      <c r="G115" s="131" t="s">
        <v>1313</v>
      </c>
      <c r="H115" s="129" t="s">
        <v>1314</v>
      </c>
      <c r="I115" s="132" t="s">
        <v>1315</v>
      </c>
      <c r="J115" s="132" t="s">
        <v>711</v>
      </c>
      <c r="K115" s="132" t="s">
        <v>1316</v>
      </c>
      <c r="L115" s="132" t="s">
        <v>1317</v>
      </c>
    </row>
    <row r="116" spans="3:12" ht="15.75" hidden="1" thickBot="1" x14ac:dyDescent="0.3">
      <c r="C116" s="133" t="s">
        <v>84</v>
      </c>
      <c r="D116" s="189"/>
      <c r="E116" s="148">
        <v>12</v>
      </c>
      <c r="F116" s="287">
        <f>HLOOKUP($C116,$BZ$2:$CM$3,2,0)</f>
        <v>43674.39</v>
      </c>
      <c r="G116" s="110">
        <f>D116*E116*F116</f>
        <v>0</v>
      </c>
      <c r="H116" s="161"/>
      <c r="I116" s="111" t="s">
        <v>151</v>
      </c>
      <c r="J116" s="111" t="str">
        <f>VLOOKUP(I116,Presupuesto!$B$11:$C$565,2,0)</f>
        <v>SUELDOS Y SALARIOS PERMANENTES</v>
      </c>
      <c r="K116" s="207" t="s">
        <v>74</v>
      </c>
      <c r="L116" s="95" t="s">
        <v>719</v>
      </c>
    </row>
    <row r="117" spans="3:12" hidden="1" x14ac:dyDescent="0.25">
      <c r="C117" s="166" t="s">
        <v>1330</v>
      </c>
      <c r="D117" s="158"/>
      <c r="E117" s="150">
        <v>0</v>
      </c>
      <c r="F117" s="97">
        <f>IF(E116=0,"",(G116/E116)/12*E116)</f>
        <v>0</v>
      </c>
      <c r="G117" s="94">
        <f>F117</f>
        <v>0</v>
      </c>
      <c r="H117" s="159"/>
      <c r="I117" s="113" t="s">
        <v>164</v>
      </c>
      <c r="J117" s="113" t="str">
        <f>VLOOKUP(I117,Presupuesto!$B$11:$C$565,2,0)</f>
        <v>AGUINALDO Y DECIMO CUARTO MES</v>
      </c>
      <c r="K117" s="95" t="str">
        <f t="shared" ref="K117:K148" si="2">$K$116</f>
        <v>Gestión Administrativa y  financiera en apoyo al Desarrollo Académico</v>
      </c>
      <c r="L117" s="95" t="s">
        <v>720</v>
      </c>
    </row>
    <row r="118" spans="3:12" ht="15.75" hidden="1" thickBot="1" x14ac:dyDescent="0.3">
      <c r="C118" s="167" t="s">
        <v>1331</v>
      </c>
      <c r="D118" s="158"/>
      <c r="E118" s="150">
        <v>0</v>
      </c>
      <c r="F118" s="114">
        <f>IF(E116&lt;6,"",((E116-6)/12)*(G116/E116))</f>
        <v>0</v>
      </c>
      <c r="G118" s="94">
        <f>F118</f>
        <v>0</v>
      </c>
      <c r="H118" s="159"/>
      <c r="I118" s="98" t="s">
        <v>165</v>
      </c>
      <c r="J118" s="98" t="str">
        <f>VLOOKUP(I118,Presupuesto!$B$11:$C$565,2,0)</f>
        <v>DECIMOCUARTO MES</v>
      </c>
      <c r="K118" s="95" t="str">
        <f t="shared" si="2"/>
        <v>Gestión Administrativa y  financiera en apoyo al Desarrollo Académico</v>
      </c>
      <c r="L118" s="95" t="s">
        <v>721</v>
      </c>
    </row>
    <row r="119" spans="3:12" ht="15.75" hidden="1" thickBot="1" x14ac:dyDescent="0.3">
      <c r="C119" s="133" t="s">
        <v>85</v>
      </c>
      <c r="D119" s="189"/>
      <c r="E119" s="148">
        <v>12</v>
      </c>
      <c r="F119" s="287">
        <f>HLOOKUP($C119,$BZ$2:$CM$3,2,0)</f>
        <v>39703.99</v>
      </c>
      <c r="G119" s="110">
        <f>D119*E119*F119</f>
        <v>0</v>
      </c>
      <c r="H119" s="161"/>
      <c r="I119" s="111" t="s">
        <v>151</v>
      </c>
      <c r="J119" s="111" t="str">
        <f>VLOOKUP(I119,Presupuesto!$B$11:$C$565,2,0)</f>
        <v>SUELDOS Y SALARIOS PERMANENTES</v>
      </c>
      <c r="K119" s="95" t="str">
        <f t="shared" si="2"/>
        <v>Gestión Administrativa y  financiera en apoyo al Desarrollo Académico</v>
      </c>
      <c r="L119" s="95" t="s">
        <v>721</v>
      </c>
    </row>
    <row r="120" spans="3:12" hidden="1" x14ac:dyDescent="0.25">
      <c r="C120" s="166" t="s">
        <v>1330</v>
      </c>
      <c r="D120" s="158"/>
      <c r="E120" s="150">
        <v>0</v>
      </c>
      <c r="F120" s="97">
        <f>IF(E119=0,"",(G119/E119)/12*E119)</f>
        <v>0</v>
      </c>
      <c r="G120" s="94">
        <f>F120</f>
        <v>0</v>
      </c>
      <c r="H120" s="159"/>
      <c r="I120" s="113" t="s">
        <v>164</v>
      </c>
      <c r="J120" s="113" t="str">
        <f>VLOOKUP(I120,Presupuesto!$B$11:$C$565,2,0)</f>
        <v>AGUINALDO Y DECIMO CUARTO MES</v>
      </c>
      <c r="K120" s="95" t="str">
        <f t="shared" si="2"/>
        <v>Gestión Administrativa y  financiera en apoyo al Desarrollo Académico</v>
      </c>
      <c r="L120" s="95" t="s">
        <v>721</v>
      </c>
    </row>
    <row r="121" spans="3:12" ht="15.75" hidden="1" thickBot="1" x14ac:dyDescent="0.3">
      <c r="C121" s="167" t="s">
        <v>1331</v>
      </c>
      <c r="D121" s="158"/>
      <c r="E121" s="150">
        <v>0</v>
      </c>
      <c r="F121" s="114">
        <f>IF(E119&lt;6,"",((E119-6)/12)*(G119/E119))</f>
        <v>0</v>
      </c>
      <c r="G121" s="94">
        <f>F121</f>
        <v>0</v>
      </c>
      <c r="H121" s="159"/>
      <c r="I121" s="98" t="s">
        <v>165</v>
      </c>
      <c r="J121" s="98" t="str">
        <f>VLOOKUP(I121,Presupuesto!$B$11:$C$565,2,0)</f>
        <v>DECIMOCUARTO MES</v>
      </c>
      <c r="K121" s="95" t="str">
        <f t="shared" si="2"/>
        <v>Gestión Administrativa y  financiera en apoyo al Desarrollo Académico</v>
      </c>
      <c r="L121" s="95" t="s">
        <v>721</v>
      </c>
    </row>
    <row r="122" spans="3:12" ht="15.75" hidden="1" thickBot="1" x14ac:dyDescent="0.3">
      <c r="C122" s="133" t="s">
        <v>86</v>
      </c>
      <c r="D122" s="189"/>
      <c r="E122" s="148">
        <v>12</v>
      </c>
      <c r="F122" s="287">
        <f>HLOOKUP($C122,$BZ$2:$CM$3,2,0)</f>
        <v>35733.589999999997</v>
      </c>
      <c r="G122" s="110">
        <f>D122*E122*F122</f>
        <v>0</v>
      </c>
      <c r="H122" s="161"/>
      <c r="I122" s="111" t="s">
        <v>151</v>
      </c>
      <c r="J122" s="111" t="str">
        <f>VLOOKUP(I122,Presupuesto!$B$11:$C$565,2,0)</f>
        <v>SUELDOS Y SALARIOS PERMANENTES</v>
      </c>
      <c r="K122" s="95" t="str">
        <f t="shared" si="2"/>
        <v>Gestión Administrativa y  financiera en apoyo al Desarrollo Académico</v>
      </c>
      <c r="L122" s="95" t="s">
        <v>721</v>
      </c>
    </row>
    <row r="123" spans="3:12" hidden="1" x14ac:dyDescent="0.25">
      <c r="C123" s="166" t="s">
        <v>1330</v>
      </c>
      <c r="D123" s="158"/>
      <c r="E123" s="150">
        <v>0</v>
      </c>
      <c r="F123" s="97">
        <f>IF(E122=0,"",(G122/E122)/12*E122)</f>
        <v>0</v>
      </c>
      <c r="G123" s="94">
        <f>F123</f>
        <v>0</v>
      </c>
      <c r="H123" s="159"/>
      <c r="I123" s="113" t="s">
        <v>164</v>
      </c>
      <c r="J123" s="113" t="str">
        <f>VLOOKUP(I123,Presupuesto!$B$11:$C$565,2,0)</f>
        <v>AGUINALDO Y DECIMO CUARTO MES</v>
      </c>
      <c r="K123" s="95" t="str">
        <f t="shared" si="2"/>
        <v>Gestión Administrativa y  financiera en apoyo al Desarrollo Académico</v>
      </c>
      <c r="L123" s="95" t="s">
        <v>721</v>
      </c>
    </row>
    <row r="124" spans="3:12" ht="15.75" hidden="1" thickBot="1" x14ac:dyDescent="0.3">
      <c r="C124" s="167" t="s">
        <v>1331</v>
      </c>
      <c r="D124" s="158"/>
      <c r="E124" s="150">
        <v>0</v>
      </c>
      <c r="F124" s="114">
        <f>IF(E122&lt;6,"",((E122-6)/12)*(G122/E122))</f>
        <v>0</v>
      </c>
      <c r="G124" s="94">
        <f>F124</f>
        <v>0</v>
      </c>
      <c r="H124" s="159"/>
      <c r="I124" s="98" t="s">
        <v>165</v>
      </c>
      <c r="J124" s="98" t="str">
        <f>VLOOKUP(I124,Presupuesto!$B$11:$C$565,2,0)</f>
        <v>DECIMOCUARTO MES</v>
      </c>
      <c r="K124" s="95" t="str">
        <f t="shared" si="2"/>
        <v>Gestión Administrativa y  financiera en apoyo al Desarrollo Académico</v>
      </c>
      <c r="L124" s="95" t="s">
        <v>721</v>
      </c>
    </row>
    <row r="125" spans="3:12" ht="15.75" hidden="1" thickBot="1" x14ac:dyDescent="0.3">
      <c r="C125" s="133" t="s">
        <v>87</v>
      </c>
      <c r="D125" s="189"/>
      <c r="E125" s="148">
        <v>12</v>
      </c>
      <c r="F125" s="287">
        <f>HLOOKUP($C125,$BZ$2:$CM$3,2,0)</f>
        <v>31763.19</v>
      </c>
      <c r="G125" s="110">
        <f>D125*E125*F125</f>
        <v>0</v>
      </c>
      <c r="H125" s="161"/>
      <c r="I125" s="111" t="s">
        <v>151</v>
      </c>
      <c r="J125" s="111" t="str">
        <f>VLOOKUP(I125,Presupuesto!$B$11:$C$565,2,0)</f>
        <v>SUELDOS Y SALARIOS PERMANENTES</v>
      </c>
      <c r="K125" s="95" t="str">
        <f t="shared" si="2"/>
        <v>Gestión Administrativa y  financiera en apoyo al Desarrollo Académico</v>
      </c>
      <c r="L125" s="95" t="s">
        <v>721</v>
      </c>
    </row>
    <row r="126" spans="3:12" hidden="1" x14ac:dyDescent="0.25">
      <c r="C126" s="166" t="s">
        <v>1330</v>
      </c>
      <c r="D126" s="158"/>
      <c r="E126" s="150">
        <v>0</v>
      </c>
      <c r="F126" s="97">
        <f>IF(E125=0,"",(G125/E125)/12*E125)</f>
        <v>0</v>
      </c>
      <c r="G126" s="94">
        <f>F126</f>
        <v>0</v>
      </c>
      <c r="H126" s="159"/>
      <c r="I126" s="113" t="s">
        <v>164</v>
      </c>
      <c r="J126" s="113" t="str">
        <f>VLOOKUP(I126,Presupuesto!$B$11:$C$565,2,0)</f>
        <v>AGUINALDO Y DECIMO CUARTO MES</v>
      </c>
      <c r="K126" s="95" t="str">
        <f t="shared" si="2"/>
        <v>Gestión Administrativa y  financiera en apoyo al Desarrollo Académico</v>
      </c>
      <c r="L126" s="95" t="s">
        <v>721</v>
      </c>
    </row>
    <row r="127" spans="3:12" ht="15.75" hidden="1" thickBot="1" x14ac:dyDescent="0.3">
      <c r="C127" s="167" t="s">
        <v>1331</v>
      </c>
      <c r="D127" s="158"/>
      <c r="E127" s="150">
        <v>0</v>
      </c>
      <c r="F127" s="114">
        <f>IF(E125&lt;6,"",((E125-6)/12)*(G125/E125))</f>
        <v>0</v>
      </c>
      <c r="G127" s="94">
        <f>F127</f>
        <v>0</v>
      </c>
      <c r="H127" s="159"/>
      <c r="I127" s="98" t="s">
        <v>165</v>
      </c>
      <c r="J127" s="98" t="str">
        <f>VLOOKUP(I127,Presupuesto!$B$11:$C$565,2,0)</f>
        <v>DECIMOCUARTO MES</v>
      </c>
      <c r="K127" s="95" t="str">
        <f t="shared" si="2"/>
        <v>Gestión Administrativa y  financiera en apoyo al Desarrollo Académico</v>
      </c>
      <c r="L127" s="95" t="s">
        <v>721</v>
      </c>
    </row>
    <row r="128" spans="3:12" ht="15.75" hidden="1" thickBot="1" x14ac:dyDescent="0.3">
      <c r="C128" s="133" t="s">
        <v>88</v>
      </c>
      <c r="D128" s="189"/>
      <c r="E128" s="148">
        <v>12</v>
      </c>
      <c r="F128" s="287">
        <f>HLOOKUP($C128,$BZ$2:$CM$3,2,0)</f>
        <v>29777.99</v>
      </c>
      <c r="G128" s="110">
        <f>D128*E128*F128</f>
        <v>0</v>
      </c>
      <c r="H128" s="161"/>
      <c r="I128" s="111" t="s">
        <v>151</v>
      </c>
      <c r="J128" s="111" t="str">
        <f>VLOOKUP(I128,Presupuesto!$B$11:$C$565,2,0)</f>
        <v>SUELDOS Y SALARIOS PERMANENTES</v>
      </c>
      <c r="K128" s="95" t="str">
        <f t="shared" si="2"/>
        <v>Gestión Administrativa y  financiera en apoyo al Desarrollo Académico</v>
      </c>
      <c r="L128" s="95" t="s">
        <v>721</v>
      </c>
    </row>
    <row r="129" spans="3:12" hidden="1" x14ac:dyDescent="0.25">
      <c r="C129" s="166" t="s">
        <v>1330</v>
      </c>
      <c r="D129" s="158"/>
      <c r="E129" s="150">
        <v>0</v>
      </c>
      <c r="F129" s="97">
        <f>IF(E128=0,"",(G128/E128)/12*E128)</f>
        <v>0</v>
      </c>
      <c r="G129" s="94">
        <f>F129</f>
        <v>0</v>
      </c>
      <c r="H129" s="159"/>
      <c r="I129" s="113" t="s">
        <v>164</v>
      </c>
      <c r="J129" s="113" t="str">
        <f>VLOOKUP(I129,Presupuesto!$B$11:$C$565,2,0)</f>
        <v>AGUINALDO Y DECIMO CUARTO MES</v>
      </c>
      <c r="K129" s="95" t="str">
        <f t="shared" si="2"/>
        <v>Gestión Administrativa y  financiera en apoyo al Desarrollo Académico</v>
      </c>
      <c r="L129" s="95" t="s">
        <v>721</v>
      </c>
    </row>
    <row r="130" spans="3:12" ht="15.75" hidden="1" thickBot="1" x14ac:dyDescent="0.3">
      <c r="C130" s="167" t="s">
        <v>1331</v>
      </c>
      <c r="D130" s="158"/>
      <c r="E130" s="150">
        <v>0</v>
      </c>
      <c r="F130" s="114">
        <f>IF(E128&lt;6,"",((E128-6)/12)*(G128/E128))</f>
        <v>0</v>
      </c>
      <c r="G130" s="94">
        <f>F130</f>
        <v>0</v>
      </c>
      <c r="H130" s="159"/>
      <c r="I130" s="98" t="s">
        <v>165</v>
      </c>
      <c r="J130" s="98" t="str">
        <f>VLOOKUP(I130,Presupuesto!$B$11:$C$565,2,0)</f>
        <v>DECIMOCUARTO MES</v>
      </c>
      <c r="K130" s="95" t="str">
        <f t="shared" si="2"/>
        <v>Gestión Administrativa y  financiera en apoyo al Desarrollo Académico</v>
      </c>
      <c r="L130" s="95" t="s">
        <v>721</v>
      </c>
    </row>
    <row r="131" spans="3:12" ht="15.75" hidden="1" thickBot="1" x14ac:dyDescent="0.3">
      <c r="C131" s="133" t="s">
        <v>89</v>
      </c>
      <c r="D131" s="189"/>
      <c r="E131" s="148">
        <v>12</v>
      </c>
      <c r="F131" s="287">
        <f>HLOOKUP($C131,$BZ$2:$CM$3,2,0)</f>
        <v>27792.79</v>
      </c>
      <c r="G131" s="110">
        <f>D131*E131*F131</f>
        <v>0</v>
      </c>
      <c r="H131" s="161"/>
      <c r="I131" s="111" t="s">
        <v>151</v>
      </c>
      <c r="J131" s="111" t="str">
        <f>VLOOKUP(I131,Presupuesto!$B$11:$C$565,2,0)</f>
        <v>SUELDOS Y SALARIOS PERMANENTES</v>
      </c>
      <c r="K131" s="95" t="str">
        <f t="shared" si="2"/>
        <v>Gestión Administrativa y  financiera en apoyo al Desarrollo Académico</v>
      </c>
      <c r="L131" s="95" t="s">
        <v>721</v>
      </c>
    </row>
    <row r="132" spans="3:12" hidden="1" x14ac:dyDescent="0.25">
      <c r="C132" s="166" t="s">
        <v>1330</v>
      </c>
      <c r="D132" s="158"/>
      <c r="E132" s="150">
        <v>0</v>
      </c>
      <c r="F132" s="97">
        <f>IF(E131=0,"",(G131/E131)/12*E131)</f>
        <v>0</v>
      </c>
      <c r="G132" s="94">
        <f>F132</f>
        <v>0</v>
      </c>
      <c r="H132" s="159"/>
      <c r="I132" s="113" t="s">
        <v>164</v>
      </c>
      <c r="J132" s="113" t="str">
        <f>VLOOKUP(I132,Presupuesto!$B$11:$C$565,2,0)</f>
        <v>AGUINALDO Y DECIMO CUARTO MES</v>
      </c>
      <c r="K132" s="95" t="str">
        <f t="shared" si="2"/>
        <v>Gestión Administrativa y  financiera en apoyo al Desarrollo Académico</v>
      </c>
      <c r="L132" s="95" t="s">
        <v>721</v>
      </c>
    </row>
    <row r="133" spans="3:12" ht="15.75" hidden="1" thickBot="1" x14ac:dyDescent="0.3">
      <c r="C133" s="167" t="s">
        <v>1331</v>
      </c>
      <c r="D133" s="158"/>
      <c r="E133" s="150">
        <v>0</v>
      </c>
      <c r="F133" s="114">
        <f>IF(E131&lt;6,"",((E131-6)/12)*(G131/E131))</f>
        <v>0</v>
      </c>
      <c r="G133" s="94">
        <f>F133</f>
        <v>0</v>
      </c>
      <c r="H133" s="159"/>
      <c r="I133" s="98" t="s">
        <v>165</v>
      </c>
      <c r="J133" s="98" t="str">
        <f>VLOOKUP(I133,Presupuesto!$B$11:$C$565,2,0)</f>
        <v>DECIMOCUARTO MES</v>
      </c>
      <c r="K133" s="95" t="str">
        <f t="shared" si="2"/>
        <v>Gestión Administrativa y  financiera en apoyo al Desarrollo Académico</v>
      </c>
      <c r="L133" s="95" t="s">
        <v>721</v>
      </c>
    </row>
    <row r="134" spans="3:12" ht="15.75" hidden="1" thickBot="1" x14ac:dyDescent="0.3">
      <c r="C134" s="133" t="s">
        <v>90</v>
      </c>
      <c r="D134" s="189"/>
      <c r="E134" s="148">
        <v>12</v>
      </c>
      <c r="F134" s="287">
        <f>HLOOKUP($C134,$BZ$2:$CM$3,2,0)</f>
        <v>18859.39</v>
      </c>
      <c r="G134" s="110">
        <f>D134*E134*F134</f>
        <v>0</v>
      </c>
      <c r="H134" s="161"/>
      <c r="I134" s="111" t="s">
        <v>151</v>
      </c>
      <c r="J134" s="111" t="str">
        <f>VLOOKUP(I134,Presupuesto!$B$11:$C$565,2,0)</f>
        <v>SUELDOS Y SALARIOS PERMANENTES</v>
      </c>
      <c r="K134" s="95" t="str">
        <f t="shared" si="2"/>
        <v>Gestión Administrativa y  financiera en apoyo al Desarrollo Académico</v>
      </c>
      <c r="L134" s="95" t="s">
        <v>721</v>
      </c>
    </row>
    <row r="135" spans="3:12" hidden="1" x14ac:dyDescent="0.25">
      <c r="C135" s="166" t="s">
        <v>1330</v>
      </c>
      <c r="D135" s="158"/>
      <c r="E135" s="150">
        <v>0</v>
      </c>
      <c r="F135" s="97">
        <f>IF(E134=0,"",(G134/E134)/12*E134)</f>
        <v>0</v>
      </c>
      <c r="G135" s="94">
        <f>F135</f>
        <v>0</v>
      </c>
      <c r="H135" s="159"/>
      <c r="I135" s="113" t="s">
        <v>164</v>
      </c>
      <c r="J135" s="113" t="str">
        <f>VLOOKUP(I135,Presupuesto!$B$11:$C$565,2,0)</f>
        <v>AGUINALDO Y DECIMO CUARTO MES</v>
      </c>
      <c r="K135" s="95" t="str">
        <f t="shared" si="2"/>
        <v>Gestión Administrativa y  financiera en apoyo al Desarrollo Académico</v>
      </c>
      <c r="L135" s="95" t="s">
        <v>721</v>
      </c>
    </row>
    <row r="136" spans="3:12" ht="15.75" hidden="1" thickBot="1" x14ac:dyDescent="0.3">
      <c r="C136" s="167" t="s">
        <v>1331</v>
      </c>
      <c r="D136" s="158"/>
      <c r="E136" s="150">
        <v>0</v>
      </c>
      <c r="F136" s="114">
        <f>IF(E134&lt;6,"",((E134-6)/12)*(G134/E134))</f>
        <v>0</v>
      </c>
      <c r="G136" s="94">
        <f>F136</f>
        <v>0</v>
      </c>
      <c r="H136" s="159"/>
      <c r="I136" s="98" t="s">
        <v>165</v>
      </c>
      <c r="J136" s="98" t="str">
        <f>VLOOKUP(I136,Presupuesto!$B$11:$C$565,2,0)</f>
        <v>DECIMOCUARTO MES</v>
      </c>
      <c r="K136" s="95" t="str">
        <f t="shared" si="2"/>
        <v>Gestión Administrativa y  financiera en apoyo al Desarrollo Académico</v>
      </c>
      <c r="L136" s="95" t="s">
        <v>721</v>
      </c>
    </row>
    <row r="137" spans="3:12" ht="15.75" hidden="1" thickBot="1" x14ac:dyDescent="0.3">
      <c r="C137" s="133" t="s">
        <v>91</v>
      </c>
      <c r="D137" s="189"/>
      <c r="E137" s="148">
        <v>12</v>
      </c>
      <c r="F137" s="287">
        <f>HLOOKUP($C137,$BZ$2:$CM$3,2,0)</f>
        <v>17866.8</v>
      </c>
      <c r="G137" s="110">
        <f>D137*E137*F137</f>
        <v>0</v>
      </c>
      <c r="H137" s="161"/>
      <c r="I137" s="111" t="s">
        <v>151</v>
      </c>
      <c r="J137" s="111" t="str">
        <f>VLOOKUP(I137,Presupuesto!$B$11:$C$565,2,0)</f>
        <v>SUELDOS Y SALARIOS PERMANENTES</v>
      </c>
      <c r="K137" s="95" t="str">
        <f t="shared" si="2"/>
        <v>Gestión Administrativa y  financiera en apoyo al Desarrollo Académico</v>
      </c>
      <c r="L137" s="95" t="s">
        <v>721</v>
      </c>
    </row>
    <row r="138" spans="3:12" hidden="1" x14ac:dyDescent="0.25">
      <c r="C138" s="166" t="s">
        <v>1330</v>
      </c>
      <c r="D138" s="158"/>
      <c r="E138" s="150">
        <v>0</v>
      </c>
      <c r="F138" s="97">
        <f>IF(E137=0,"",(G137/E137)/12*E137)</f>
        <v>0</v>
      </c>
      <c r="G138" s="94">
        <f>F138</f>
        <v>0</v>
      </c>
      <c r="H138" s="159"/>
      <c r="I138" s="113" t="s">
        <v>164</v>
      </c>
      <c r="J138" s="113" t="str">
        <f>VLOOKUP(I138,Presupuesto!$B$11:$C$565,2,0)</f>
        <v>AGUINALDO Y DECIMO CUARTO MES</v>
      </c>
      <c r="K138" s="95" t="str">
        <f t="shared" si="2"/>
        <v>Gestión Administrativa y  financiera en apoyo al Desarrollo Académico</v>
      </c>
      <c r="L138" s="95" t="s">
        <v>721</v>
      </c>
    </row>
    <row r="139" spans="3:12" ht="15.75" hidden="1" thickBot="1" x14ac:dyDescent="0.3">
      <c r="C139" s="167" t="s">
        <v>1331</v>
      </c>
      <c r="D139" s="158"/>
      <c r="E139" s="150">
        <v>0</v>
      </c>
      <c r="F139" s="114">
        <f>IF(E137&lt;6,"",((E137-6)/12)*(G137/E137))</f>
        <v>0</v>
      </c>
      <c r="G139" s="94">
        <f>F139</f>
        <v>0</v>
      </c>
      <c r="H139" s="159"/>
      <c r="I139" s="98" t="s">
        <v>165</v>
      </c>
      <c r="J139" s="98" t="str">
        <f>VLOOKUP(I139,Presupuesto!$B$11:$C$565,2,0)</f>
        <v>DECIMOCUARTO MES</v>
      </c>
      <c r="K139" s="95" t="str">
        <f t="shared" si="2"/>
        <v>Gestión Administrativa y  financiera en apoyo al Desarrollo Académico</v>
      </c>
      <c r="L139" s="95" t="s">
        <v>721</v>
      </c>
    </row>
    <row r="140" spans="3:12" ht="15.75" hidden="1" thickBot="1" x14ac:dyDescent="0.3">
      <c r="C140" s="133" t="s">
        <v>92</v>
      </c>
      <c r="D140" s="189"/>
      <c r="E140" s="148">
        <v>12</v>
      </c>
      <c r="F140" s="287">
        <f>HLOOKUP($C140,$BZ$2:$CM$3,2,0)</f>
        <v>13896.4</v>
      </c>
      <c r="G140" s="110">
        <f>D140*E140*F140</f>
        <v>0</v>
      </c>
      <c r="H140" s="161"/>
      <c r="I140" s="111" t="s">
        <v>151</v>
      </c>
      <c r="J140" s="111" t="str">
        <f>VLOOKUP(I140,Presupuesto!$B$11:$C$565,2,0)</f>
        <v>SUELDOS Y SALARIOS PERMANENTES</v>
      </c>
      <c r="K140" s="95" t="str">
        <f t="shared" si="2"/>
        <v>Gestión Administrativa y  financiera en apoyo al Desarrollo Académico</v>
      </c>
      <c r="L140" s="95" t="s">
        <v>721</v>
      </c>
    </row>
    <row r="141" spans="3:12" hidden="1" x14ac:dyDescent="0.25">
      <c r="C141" s="166" t="s">
        <v>1330</v>
      </c>
      <c r="D141" s="158"/>
      <c r="E141" s="150">
        <v>0</v>
      </c>
      <c r="F141" s="97">
        <f>IF(E140=0,"",(G140/E140)/12*E140)</f>
        <v>0</v>
      </c>
      <c r="G141" s="94">
        <f>F141</f>
        <v>0</v>
      </c>
      <c r="H141" s="159"/>
      <c r="I141" s="113" t="s">
        <v>164</v>
      </c>
      <c r="J141" s="113" t="str">
        <f>VLOOKUP(I141,Presupuesto!$B$11:$C$565,2,0)</f>
        <v>AGUINALDO Y DECIMO CUARTO MES</v>
      </c>
      <c r="K141" s="95" t="str">
        <f t="shared" si="2"/>
        <v>Gestión Administrativa y  financiera en apoyo al Desarrollo Académico</v>
      </c>
      <c r="L141" s="95" t="s">
        <v>721</v>
      </c>
    </row>
    <row r="142" spans="3:12" ht="15.75" hidden="1" thickBot="1" x14ac:dyDescent="0.3">
      <c r="C142" s="167" t="s">
        <v>1331</v>
      </c>
      <c r="D142" s="158"/>
      <c r="E142" s="150">
        <v>0</v>
      </c>
      <c r="F142" s="114">
        <f>IF(E140&lt;6,"",((E140-6)/12)*(G140/E140))</f>
        <v>0</v>
      </c>
      <c r="G142" s="94">
        <f>F142</f>
        <v>0</v>
      </c>
      <c r="H142" s="159"/>
      <c r="I142" s="98" t="s">
        <v>165</v>
      </c>
      <c r="J142" s="98" t="str">
        <f>VLOOKUP(I142,Presupuesto!$B$11:$C$565,2,0)</f>
        <v>DECIMOCUARTO MES</v>
      </c>
      <c r="K142" s="95" t="str">
        <f t="shared" si="2"/>
        <v>Gestión Administrativa y  financiera en apoyo al Desarrollo Académico</v>
      </c>
      <c r="L142" s="95" t="s">
        <v>721</v>
      </c>
    </row>
    <row r="143" spans="3:12" ht="15.75" hidden="1" thickBot="1" x14ac:dyDescent="0.3">
      <c r="C143" s="133" t="s">
        <v>93</v>
      </c>
      <c r="D143" s="189"/>
      <c r="E143" s="148">
        <v>12</v>
      </c>
      <c r="F143" s="287">
        <f>HLOOKUP($C143,$BZ$2:$CM$3,2,0)</f>
        <v>15004.09</v>
      </c>
      <c r="G143" s="110">
        <f>D143*E143*F143</f>
        <v>0</v>
      </c>
      <c r="H143" s="161"/>
      <c r="I143" s="111" t="s">
        <v>151</v>
      </c>
      <c r="J143" s="111" t="str">
        <f>VLOOKUP(I143,Presupuesto!$B$11:$C$565,2,0)</f>
        <v>SUELDOS Y SALARIOS PERMANENTES</v>
      </c>
      <c r="K143" s="95" t="str">
        <f t="shared" si="2"/>
        <v>Gestión Administrativa y  financiera en apoyo al Desarrollo Académico</v>
      </c>
      <c r="L143" s="95" t="s">
        <v>721</v>
      </c>
    </row>
    <row r="144" spans="3:12" hidden="1" x14ac:dyDescent="0.25">
      <c r="C144" s="166" t="s">
        <v>1330</v>
      </c>
      <c r="D144" s="158"/>
      <c r="E144" s="150">
        <v>0</v>
      </c>
      <c r="F144" s="97">
        <f>IF(E143=0,"",(G143/E143)/12*E143)</f>
        <v>0</v>
      </c>
      <c r="G144" s="94">
        <f>F144</f>
        <v>0</v>
      </c>
      <c r="H144" s="159"/>
      <c r="I144" s="113" t="s">
        <v>164</v>
      </c>
      <c r="J144" s="113" t="str">
        <f>VLOOKUP(I144,Presupuesto!$B$11:$C$565,2,0)</f>
        <v>AGUINALDO Y DECIMO CUARTO MES</v>
      </c>
      <c r="K144" s="95" t="str">
        <f t="shared" si="2"/>
        <v>Gestión Administrativa y  financiera en apoyo al Desarrollo Académico</v>
      </c>
      <c r="L144" s="95" t="s">
        <v>721</v>
      </c>
    </row>
    <row r="145" spans="3:12" ht="15.75" hidden="1" thickBot="1" x14ac:dyDescent="0.3">
      <c r="C145" s="167" t="s">
        <v>1331</v>
      </c>
      <c r="D145" s="158"/>
      <c r="E145" s="150">
        <v>0</v>
      </c>
      <c r="F145" s="114">
        <f>IF(E143&lt;6,"",((E143-6)/12)*(G143/E143))</f>
        <v>0</v>
      </c>
      <c r="G145" s="94">
        <f>F145</f>
        <v>0</v>
      </c>
      <c r="H145" s="159"/>
      <c r="I145" s="98" t="s">
        <v>165</v>
      </c>
      <c r="J145" s="98" t="str">
        <f>VLOOKUP(I145,Presupuesto!$B$11:$C$565,2,0)</f>
        <v>DECIMOCUARTO MES</v>
      </c>
      <c r="K145" s="95" t="str">
        <f t="shared" si="2"/>
        <v>Gestión Administrativa y  financiera en apoyo al Desarrollo Académico</v>
      </c>
      <c r="L145" s="95" t="s">
        <v>721</v>
      </c>
    </row>
    <row r="146" spans="3:12" ht="15.75" hidden="1" thickBot="1" x14ac:dyDescent="0.3">
      <c r="C146" s="133" t="s">
        <v>94</v>
      </c>
      <c r="D146" s="189"/>
      <c r="E146" s="148">
        <v>12</v>
      </c>
      <c r="F146" s="287">
        <f>HLOOKUP($C146,$BZ$2:$CM$3,2,0)</f>
        <v>13238.9</v>
      </c>
      <c r="G146" s="110">
        <f>D146*E146*F146</f>
        <v>0</v>
      </c>
      <c r="H146" s="161"/>
      <c r="I146" s="111" t="s">
        <v>151</v>
      </c>
      <c r="J146" s="111" t="str">
        <f>VLOOKUP(I146,Presupuesto!$B$11:$C$565,2,0)</f>
        <v>SUELDOS Y SALARIOS PERMANENTES</v>
      </c>
      <c r="K146" s="95" t="str">
        <f t="shared" si="2"/>
        <v>Gestión Administrativa y  financiera en apoyo al Desarrollo Académico</v>
      </c>
      <c r="L146" s="95" t="s">
        <v>721</v>
      </c>
    </row>
    <row r="147" spans="3:12" hidden="1" x14ac:dyDescent="0.25">
      <c r="C147" s="166" t="s">
        <v>1330</v>
      </c>
      <c r="D147" s="158"/>
      <c r="E147" s="150">
        <v>0</v>
      </c>
      <c r="F147" s="97">
        <f>IF(E146=0,"",(G146/E146)/12*E146)</f>
        <v>0</v>
      </c>
      <c r="G147" s="94">
        <f>F147</f>
        <v>0</v>
      </c>
      <c r="H147" s="159"/>
      <c r="I147" s="113" t="s">
        <v>164</v>
      </c>
      <c r="J147" s="113" t="str">
        <f>VLOOKUP(I147,Presupuesto!$B$11:$C$565,2,0)</f>
        <v>AGUINALDO Y DECIMO CUARTO MES</v>
      </c>
      <c r="K147" s="95" t="str">
        <f t="shared" si="2"/>
        <v>Gestión Administrativa y  financiera en apoyo al Desarrollo Académico</v>
      </c>
      <c r="L147" s="95" t="s">
        <v>721</v>
      </c>
    </row>
    <row r="148" spans="3:12" ht="15.75" hidden="1" thickBot="1" x14ac:dyDescent="0.3">
      <c r="C148" s="167" t="s">
        <v>1331</v>
      </c>
      <c r="D148" s="158"/>
      <c r="E148" s="150">
        <v>0</v>
      </c>
      <c r="F148" s="114">
        <f>IF(E146&lt;6,"",((E146-6)/12)*(G146/E146))</f>
        <v>0</v>
      </c>
      <c r="G148" s="94">
        <f>F148</f>
        <v>0</v>
      </c>
      <c r="H148" s="159"/>
      <c r="I148" s="98" t="s">
        <v>165</v>
      </c>
      <c r="J148" s="98" t="str">
        <f>VLOOKUP(I148,Presupuesto!$B$11:$C$565,2,0)</f>
        <v>DECIMOCUARTO MES</v>
      </c>
      <c r="K148" s="95" t="str">
        <f t="shared" si="2"/>
        <v>Gestión Administrativa y  financiera en apoyo al Desarrollo Académico</v>
      </c>
      <c r="L148" s="95" t="s">
        <v>721</v>
      </c>
    </row>
    <row r="149" spans="3:12" ht="15.75" hidden="1" thickBot="1" x14ac:dyDescent="0.3">
      <c r="C149" s="133" t="s">
        <v>95</v>
      </c>
      <c r="D149" s="189"/>
      <c r="E149" s="148">
        <v>12</v>
      </c>
      <c r="F149" s="287">
        <f>HLOOKUP($C149,$BZ$2:$CM$3,2,0)</f>
        <v>12356.31</v>
      </c>
      <c r="G149" s="110">
        <f>D149*E149*F149</f>
        <v>0</v>
      </c>
      <c r="H149" s="161"/>
      <c r="I149" s="111" t="s">
        <v>151</v>
      </c>
      <c r="J149" s="111" t="str">
        <f>VLOOKUP(I149,Presupuesto!$B$11:$C$565,2,0)</f>
        <v>SUELDOS Y SALARIOS PERMANENTES</v>
      </c>
      <c r="K149" s="95" t="str">
        <f t="shared" ref="K149:K157" si="3">$K$116</f>
        <v>Gestión Administrativa y  financiera en apoyo al Desarrollo Académico</v>
      </c>
      <c r="L149" s="95" t="s">
        <v>721</v>
      </c>
    </row>
    <row r="150" spans="3:12" hidden="1" x14ac:dyDescent="0.25">
      <c r="C150" s="166" t="s">
        <v>1330</v>
      </c>
      <c r="D150" s="158"/>
      <c r="E150" s="150">
        <v>0</v>
      </c>
      <c r="F150" s="97">
        <f>IF(E149=0,"",(G149/E149)/12*E149)</f>
        <v>0</v>
      </c>
      <c r="G150" s="94">
        <f>F150</f>
        <v>0</v>
      </c>
      <c r="H150" s="159"/>
      <c r="I150" s="113" t="s">
        <v>164</v>
      </c>
      <c r="J150" s="113" t="str">
        <f>VLOOKUP(I150,Presupuesto!$B$11:$C$565,2,0)</f>
        <v>AGUINALDO Y DECIMO CUARTO MES</v>
      </c>
      <c r="K150" s="95" t="str">
        <f t="shared" si="3"/>
        <v>Gestión Administrativa y  financiera en apoyo al Desarrollo Académico</v>
      </c>
      <c r="L150" s="95" t="s">
        <v>721</v>
      </c>
    </row>
    <row r="151" spans="3:12" ht="15.75" hidden="1" thickBot="1" x14ac:dyDescent="0.3">
      <c r="C151" s="167" t="s">
        <v>1331</v>
      </c>
      <c r="D151" s="158"/>
      <c r="E151" s="150">
        <v>0</v>
      </c>
      <c r="F151" s="114">
        <f>IF(E149&lt;6,"",((E149-6)/12)*(G149/E149))</f>
        <v>0</v>
      </c>
      <c r="G151" s="94">
        <f>F151</f>
        <v>0</v>
      </c>
      <c r="H151" s="159"/>
      <c r="I151" s="98" t="s">
        <v>165</v>
      </c>
      <c r="J151" s="98" t="str">
        <f>VLOOKUP(I151,Presupuesto!$B$11:$C$565,2,0)</f>
        <v>DECIMOCUARTO MES</v>
      </c>
      <c r="K151" s="95" t="str">
        <f t="shared" si="3"/>
        <v>Gestión Administrativa y  financiera en apoyo al Desarrollo Académico</v>
      </c>
      <c r="L151" s="95" t="s">
        <v>721</v>
      </c>
    </row>
    <row r="152" spans="3:12" ht="15.75" hidden="1" thickBot="1" x14ac:dyDescent="0.3">
      <c r="C152" s="133" t="s">
        <v>96</v>
      </c>
      <c r="D152" s="189"/>
      <c r="E152" s="148">
        <v>12</v>
      </c>
      <c r="F152" s="287">
        <f>HLOOKUP($C152,$BZ$2:$CM$3,2,0)</f>
        <v>463.22</v>
      </c>
      <c r="G152" s="110">
        <f>D152*E152*F152</f>
        <v>0</v>
      </c>
      <c r="H152" s="161"/>
      <c r="I152" s="111" t="s">
        <v>151</v>
      </c>
      <c r="J152" s="111" t="str">
        <f>VLOOKUP(I152,Presupuesto!$B$11:$C$565,2,0)</f>
        <v>SUELDOS Y SALARIOS PERMANENTES</v>
      </c>
      <c r="K152" s="95" t="str">
        <f t="shared" si="3"/>
        <v>Gestión Administrativa y  financiera en apoyo al Desarrollo Académico</v>
      </c>
      <c r="L152" s="95" t="s">
        <v>721</v>
      </c>
    </row>
    <row r="153" spans="3:12" hidden="1" x14ac:dyDescent="0.25">
      <c r="C153" s="166" t="s">
        <v>1330</v>
      </c>
      <c r="D153" s="158"/>
      <c r="E153" s="150">
        <v>0</v>
      </c>
      <c r="F153" s="97">
        <f>IF(E152=0,"",(G152/E152)/12*E152)</f>
        <v>0</v>
      </c>
      <c r="G153" s="94">
        <f>F153</f>
        <v>0</v>
      </c>
      <c r="H153" s="159"/>
      <c r="I153" s="113" t="s">
        <v>164</v>
      </c>
      <c r="J153" s="113" t="str">
        <f>VLOOKUP(I153,Presupuesto!$B$11:$C$565,2,0)</f>
        <v>AGUINALDO Y DECIMO CUARTO MES</v>
      </c>
      <c r="K153" s="95" t="str">
        <f t="shared" si="3"/>
        <v>Gestión Administrativa y  financiera en apoyo al Desarrollo Académico</v>
      </c>
      <c r="L153" s="95" t="s">
        <v>721</v>
      </c>
    </row>
    <row r="154" spans="3:12" ht="15.75" hidden="1" thickBot="1" x14ac:dyDescent="0.3">
      <c r="C154" s="167" t="s">
        <v>1331</v>
      </c>
      <c r="D154" s="158"/>
      <c r="E154" s="150">
        <v>0</v>
      </c>
      <c r="F154" s="114">
        <f>IF(E152&lt;6,"",((E152-6)/12)*(G152/E152))</f>
        <v>0</v>
      </c>
      <c r="G154" s="94">
        <f>F154</f>
        <v>0</v>
      </c>
      <c r="H154" s="159"/>
      <c r="I154" s="98" t="s">
        <v>165</v>
      </c>
      <c r="J154" s="98" t="str">
        <f>VLOOKUP(I154,Presupuesto!$B$11:$C$565,2,0)</f>
        <v>DECIMOCUARTO MES</v>
      </c>
      <c r="K154" s="95" t="str">
        <f t="shared" si="3"/>
        <v>Gestión Administrativa y  financiera en apoyo al Desarrollo Académico</v>
      </c>
      <c r="L154" s="95" t="s">
        <v>721</v>
      </c>
    </row>
    <row r="155" spans="3:12" s="435" customFormat="1" ht="15.75" hidden="1" thickBot="1" x14ac:dyDescent="0.3">
      <c r="C155" s="133" t="s">
        <v>97</v>
      </c>
      <c r="D155" s="189"/>
      <c r="E155" s="148">
        <v>12</v>
      </c>
      <c r="F155" s="287">
        <f>HLOOKUP($C155,$BZ$2:$CM$3,2,0)</f>
        <v>2007.3</v>
      </c>
      <c r="G155" s="110">
        <f>D155*E155*F155</f>
        <v>0</v>
      </c>
      <c r="H155" s="161"/>
      <c r="I155" s="111" t="s">
        <v>151</v>
      </c>
      <c r="J155" s="111" t="str">
        <f>VLOOKUP(I155,Presupuesto!$B$11:$C$565,2,0)</f>
        <v>SUELDOS Y SALARIOS PERMANENTES</v>
      </c>
      <c r="K155" s="95" t="str">
        <f t="shared" si="3"/>
        <v>Gestión Administrativa y  financiera en apoyo al Desarrollo Académico</v>
      </c>
      <c r="L155" s="95" t="s">
        <v>721</v>
      </c>
    </row>
    <row r="156" spans="3:12" s="435" customFormat="1" hidden="1" x14ac:dyDescent="0.25">
      <c r="C156" s="166" t="s">
        <v>1330</v>
      </c>
      <c r="D156" s="158"/>
      <c r="E156" s="150">
        <v>0</v>
      </c>
      <c r="F156" s="97">
        <f>IF(E155=0,"",(G155/E155)/12*E155)</f>
        <v>0</v>
      </c>
      <c r="G156" s="94">
        <f>F156</f>
        <v>0</v>
      </c>
      <c r="H156" s="159"/>
      <c r="I156" s="113" t="s">
        <v>164</v>
      </c>
      <c r="J156" s="113" t="str">
        <f>VLOOKUP(I156,Presupuesto!$B$11:$C$565,2,0)</f>
        <v>AGUINALDO Y DECIMO CUARTO MES</v>
      </c>
      <c r="K156" s="95" t="str">
        <f t="shared" si="3"/>
        <v>Gestión Administrativa y  financiera en apoyo al Desarrollo Académico</v>
      </c>
      <c r="L156" s="95" t="s">
        <v>721</v>
      </c>
    </row>
    <row r="157" spans="3:12" s="435" customFormat="1" ht="15.75" hidden="1" thickBot="1" x14ac:dyDescent="0.3">
      <c r="C157" s="167" t="s">
        <v>1331</v>
      </c>
      <c r="D157" s="158"/>
      <c r="E157" s="150">
        <v>0</v>
      </c>
      <c r="F157" s="114">
        <f>IF(E155&lt;6,"",((E155-6)/12)*(G155/E155))</f>
        <v>0</v>
      </c>
      <c r="G157" s="94">
        <f>F157</f>
        <v>0</v>
      </c>
      <c r="H157" s="159"/>
      <c r="I157" s="98" t="s">
        <v>165</v>
      </c>
      <c r="J157" s="98" t="str">
        <f>VLOOKUP(I157,Presupuesto!$B$11:$C$565,2,0)</f>
        <v>DECIMOCUARTO MES</v>
      </c>
      <c r="K157" s="95" t="str">
        <f t="shared" si="3"/>
        <v>Gestión Administrativa y  financiera en apoyo al Desarrollo Académico</v>
      </c>
      <c r="L157" s="95" t="s">
        <v>721</v>
      </c>
    </row>
    <row r="158" spans="3:12" s="435" customFormat="1" ht="45.75" thickBot="1" x14ac:dyDescent="0.3">
      <c r="C158" s="136" t="s">
        <v>101</v>
      </c>
      <c r="D158" s="189">
        <v>4</v>
      </c>
      <c r="E158" s="148">
        <v>12</v>
      </c>
      <c r="F158" s="135">
        <v>12000</v>
      </c>
      <c r="G158" s="110">
        <f>D158*E158*F158</f>
        <v>576000</v>
      </c>
      <c r="H158" s="161" t="s">
        <v>703</v>
      </c>
      <c r="I158" s="111" t="s">
        <v>200</v>
      </c>
      <c r="J158" s="111" t="str">
        <f>VLOOKUP(I158,Presupuesto!$B$11:$C$565,2,0)</f>
        <v>CONTRATOS ESPECIALES</v>
      </c>
      <c r="K158" s="508" t="s">
        <v>74</v>
      </c>
      <c r="L158" s="95" t="s">
        <v>721</v>
      </c>
    </row>
    <row r="159" spans="3:12" s="435" customFormat="1" ht="45" x14ac:dyDescent="0.25">
      <c r="C159" s="166" t="s">
        <v>1330</v>
      </c>
      <c r="D159" s="158"/>
      <c r="E159" s="150">
        <v>0</v>
      </c>
      <c r="F159" s="114">
        <f>IF(E158=0,"",(G158/E158)/12*E158)</f>
        <v>48000</v>
      </c>
      <c r="G159" s="94">
        <f>F159</f>
        <v>48000</v>
      </c>
      <c r="H159" s="159" t="s">
        <v>703</v>
      </c>
      <c r="I159" s="98" t="s">
        <v>200</v>
      </c>
      <c r="J159" s="98" t="str">
        <f>VLOOKUP(I159,Presupuesto!$B$11:$C$565,2,0)</f>
        <v>CONTRATOS ESPECIALES</v>
      </c>
      <c r="K159" s="508" t="s">
        <v>74</v>
      </c>
      <c r="L159" s="95" t="s">
        <v>719</v>
      </c>
    </row>
    <row r="160" spans="3:12" s="435" customFormat="1" ht="45.75" thickBot="1" x14ac:dyDescent="0.3">
      <c r="C160" s="167" t="s">
        <v>1331</v>
      </c>
      <c r="D160" s="158"/>
      <c r="E160" s="150">
        <v>0</v>
      </c>
      <c r="F160" s="541">
        <f>IF(E158&lt;6,"",((E158-6)/12)*(G158/E158))</f>
        <v>24000</v>
      </c>
      <c r="G160" s="94">
        <f>F160</f>
        <v>24000</v>
      </c>
      <c r="H160" s="159" t="s">
        <v>703</v>
      </c>
      <c r="I160" s="98" t="s">
        <v>200</v>
      </c>
      <c r="J160" s="98" t="str">
        <f>VLOOKUP(I160,Presupuesto!$B$11:$C$565,2,0)</f>
        <v>CONTRATOS ESPECIALES</v>
      </c>
      <c r="K160" s="508" t="s">
        <v>74</v>
      </c>
      <c r="L160" s="95" t="s">
        <v>719</v>
      </c>
    </row>
    <row r="161" spans="3:12" s="435" customFormat="1" ht="45.75" thickBot="1" x14ac:dyDescent="0.3">
      <c r="C161" s="136" t="s">
        <v>101</v>
      </c>
      <c r="D161" s="189">
        <v>3</v>
      </c>
      <c r="E161" s="148">
        <v>12</v>
      </c>
      <c r="F161" s="135">
        <v>35000</v>
      </c>
      <c r="G161" s="110">
        <f>D161*E161*F161</f>
        <v>1260000</v>
      </c>
      <c r="H161" s="161" t="s">
        <v>703</v>
      </c>
      <c r="I161" s="111" t="s">
        <v>200</v>
      </c>
      <c r="J161" s="111" t="str">
        <f>VLOOKUP(I161,Presupuesto!$B$11:$C$565,2,0)</f>
        <v>CONTRATOS ESPECIALES</v>
      </c>
      <c r="K161" s="508" t="s">
        <v>74</v>
      </c>
      <c r="L161" s="95" t="s">
        <v>719</v>
      </c>
    </row>
    <row r="162" spans="3:12" s="435" customFormat="1" ht="45" x14ac:dyDescent="0.25">
      <c r="C162" s="166" t="s">
        <v>1330</v>
      </c>
      <c r="D162" s="158"/>
      <c r="E162" s="150">
        <v>0</v>
      </c>
      <c r="F162" s="114">
        <f>IF(E161=0,"",(G161/E161)/12*E161)</f>
        <v>105000</v>
      </c>
      <c r="G162" s="94">
        <f>F162</f>
        <v>105000</v>
      </c>
      <c r="H162" s="159" t="s">
        <v>703</v>
      </c>
      <c r="I162" s="98" t="s">
        <v>200</v>
      </c>
      <c r="J162" s="98" t="str">
        <f>VLOOKUP(I162,Presupuesto!$B$11:$C$565,2,0)</f>
        <v>CONTRATOS ESPECIALES</v>
      </c>
      <c r="K162" s="508" t="s">
        <v>74</v>
      </c>
      <c r="L162" s="95" t="s">
        <v>720</v>
      </c>
    </row>
    <row r="163" spans="3:12" s="435" customFormat="1" ht="45.75" thickBot="1" x14ac:dyDescent="0.3">
      <c r="C163" s="167" t="s">
        <v>1331</v>
      </c>
      <c r="D163" s="158"/>
      <c r="E163" s="150">
        <v>0</v>
      </c>
      <c r="F163" s="541">
        <f>IF(E161&lt;6,"",((E161-6)/12)*(G161/E161))</f>
        <v>52500</v>
      </c>
      <c r="G163" s="94">
        <f>F163</f>
        <v>52500</v>
      </c>
      <c r="H163" s="159" t="s">
        <v>703</v>
      </c>
      <c r="I163" s="98" t="s">
        <v>200</v>
      </c>
      <c r="J163" s="98" t="str">
        <f>VLOOKUP(I163,Presupuesto!$B$11:$C$565,2,0)</f>
        <v>CONTRATOS ESPECIALES</v>
      </c>
      <c r="K163" s="508" t="s">
        <v>74</v>
      </c>
      <c r="L163" s="95" t="s">
        <v>720</v>
      </c>
    </row>
    <row r="164" spans="3:12" s="435" customFormat="1" ht="45.75" thickBot="1" x14ac:dyDescent="0.3">
      <c r="C164" s="136" t="s">
        <v>101</v>
      </c>
      <c r="D164" s="189">
        <v>3</v>
      </c>
      <c r="E164" s="148">
        <v>12</v>
      </c>
      <c r="F164" s="135">
        <v>26000</v>
      </c>
      <c r="G164" s="110">
        <f>D164*E164*F164</f>
        <v>936000</v>
      </c>
      <c r="H164" s="161" t="s">
        <v>703</v>
      </c>
      <c r="I164" s="111" t="s">
        <v>200</v>
      </c>
      <c r="J164" s="111" t="str">
        <f>VLOOKUP(I164,Presupuesto!$B$11:$C$565,2,0)</f>
        <v>CONTRATOS ESPECIALES</v>
      </c>
      <c r="K164" s="508" t="s">
        <v>74</v>
      </c>
      <c r="L164" s="95" t="s">
        <v>720</v>
      </c>
    </row>
    <row r="165" spans="3:12" s="435" customFormat="1" ht="45" x14ac:dyDescent="0.25">
      <c r="C165" s="166" t="s">
        <v>1330</v>
      </c>
      <c r="D165" s="158"/>
      <c r="E165" s="150">
        <v>0</v>
      </c>
      <c r="F165" s="114">
        <f>IF(E164=0,"",(G164/E164)/12*E164)</f>
        <v>78000</v>
      </c>
      <c r="G165" s="94">
        <f>F165</f>
        <v>78000</v>
      </c>
      <c r="H165" s="159" t="s">
        <v>703</v>
      </c>
      <c r="I165" s="98" t="s">
        <v>200</v>
      </c>
      <c r="J165" s="98" t="str">
        <f>VLOOKUP(I165,Presupuesto!$B$11:$C$565,2,0)</f>
        <v>CONTRATOS ESPECIALES</v>
      </c>
      <c r="K165" s="508" t="s">
        <v>74</v>
      </c>
      <c r="L165" s="95" t="s">
        <v>720</v>
      </c>
    </row>
    <row r="166" spans="3:12" s="435" customFormat="1" ht="45.75" thickBot="1" x14ac:dyDescent="0.3">
      <c r="C166" s="167" t="s">
        <v>1331</v>
      </c>
      <c r="D166" s="158"/>
      <c r="E166" s="150">
        <v>0</v>
      </c>
      <c r="F166" s="541">
        <f>IF(E164&lt;6,"",((E164-6)/12)*(G164/E164))</f>
        <v>39000</v>
      </c>
      <c r="G166" s="94">
        <f>F166</f>
        <v>39000</v>
      </c>
      <c r="H166" s="159" t="s">
        <v>703</v>
      </c>
      <c r="I166" s="98" t="s">
        <v>200</v>
      </c>
      <c r="J166" s="98" t="str">
        <f>VLOOKUP(I166,Presupuesto!$B$11:$C$565,2,0)</f>
        <v>CONTRATOS ESPECIALES</v>
      </c>
      <c r="K166" s="508" t="s">
        <v>74</v>
      </c>
      <c r="L166" s="95" t="s">
        <v>720</v>
      </c>
    </row>
    <row r="167" spans="3:12" ht="45.75" thickBot="1" x14ac:dyDescent="0.3">
      <c r="C167" s="136" t="s">
        <v>101</v>
      </c>
      <c r="D167" s="189">
        <v>3</v>
      </c>
      <c r="E167" s="148">
        <v>12</v>
      </c>
      <c r="F167" s="135">
        <v>32000</v>
      </c>
      <c r="G167" s="110">
        <f>D167*E167*F167</f>
        <v>1152000</v>
      </c>
      <c r="H167" s="161" t="s">
        <v>703</v>
      </c>
      <c r="I167" s="111" t="s">
        <v>200</v>
      </c>
      <c r="J167" s="111" t="str">
        <f>VLOOKUP(I167,Presupuesto!$B$11:$C$565,2,0)</f>
        <v>CONTRATOS ESPECIALES</v>
      </c>
      <c r="K167" s="508" t="s">
        <v>1332</v>
      </c>
      <c r="L167" s="95" t="s">
        <v>720</v>
      </c>
    </row>
    <row r="168" spans="3:12" ht="45" x14ac:dyDescent="0.25">
      <c r="C168" s="166" t="s">
        <v>1330</v>
      </c>
      <c r="D168" s="158"/>
      <c r="E168" s="150">
        <v>0</v>
      </c>
      <c r="F168" s="114">
        <f>IF(E167=0,"",(G167/E167)/12*E167)</f>
        <v>96000</v>
      </c>
      <c r="G168" s="94">
        <f>F168</f>
        <v>96000</v>
      </c>
      <c r="H168" s="159" t="s">
        <v>703</v>
      </c>
      <c r="I168" s="98" t="s">
        <v>200</v>
      </c>
      <c r="J168" s="98" t="str">
        <f>VLOOKUP(I168,Presupuesto!$B$11:$C$565,2,0)</f>
        <v>CONTRATOS ESPECIALES</v>
      </c>
      <c r="K168" s="508" t="s">
        <v>74</v>
      </c>
      <c r="L168" s="95" t="s">
        <v>720</v>
      </c>
    </row>
    <row r="169" spans="3:12" ht="45" x14ac:dyDescent="0.25">
      <c r="C169" s="539" t="s">
        <v>1331</v>
      </c>
      <c r="D169" s="158"/>
      <c r="E169" s="150">
        <v>0</v>
      </c>
      <c r="F169" s="541">
        <f>IF(E167&lt;6,"",((E167-6)/12)*(G167/E167))</f>
        <v>48000</v>
      </c>
      <c r="G169" s="94">
        <f>F169</f>
        <v>48000</v>
      </c>
      <c r="H169" s="159" t="s">
        <v>703</v>
      </c>
      <c r="I169" s="98" t="s">
        <v>200</v>
      </c>
      <c r="J169" s="98" t="str">
        <f>VLOOKUP(I169,Presupuesto!$B$11:$C$565,2,0)</f>
        <v>CONTRATOS ESPECIALES</v>
      </c>
      <c r="K169" s="508" t="s">
        <v>74</v>
      </c>
      <c r="L169" s="95" t="s">
        <v>720</v>
      </c>
    </row>
    <row r="171" spans="3:12" ht="15.75" thickBot="1" x14ac:dyDescent="0.3">
      <c r="C171" s="435"/>
      <c r="D171" s="424"/>
      <c r="E171" s="435"/>
      <c r="F171" s="435"/>
      <c r="G171" s="435"/>
      <c r="H171" s="424"/>
      <c r="I171" s="435"/>
      <c r="J171" s="435"/>
      <c r="K171" s="149"/>
      <c r="L171" s="435"/>
    </row>
    <row r="172" spans="3:12" ht="15.75" thickBot="1" x14ac:dyDescent="0.3">
      <c r="C172" s="68" t="s">
        <v>1308</v>
      </c>
      <c r="D172" s="30">
        <f>SUM(G179:G232)</f>
        <v>0</v>
      </c>
      <c r="E172" s="91"/>
      <c r="F172" s="91"/>
      <c r="G172" s="91"/>
      <c r="H172" s="75"/>
      <c r="I172" s="75"/>
      <c r="J172" s="75"/>
      <c r="K172" s="149"/>
      <c r="L172" s="435"/>
    </row>
    <row r="173" spans="3:12" x14ac:dyDescent="0.25">
      <c r="C173" s="435"/>
      <c r="D173" s="31"/>
      <c r="E173" s="91"/>
      <c r="F173" s="91"/>
      <c r="G173" s="91"/>
      <c r="H173" s="75"/>
      <c r="I173" s="75"/>
      <c r="J173" s="75"/>
      <c r="K173" s="149"/>
      <c r="L173" s="435"/>
    </row>
    <row r="174" spans="3:12" x14ac:dyDescent="0.25">
      <c r="C174" s="435"/>
      <c r="D174" s="31"/>
      <c r="E174" s="91"/>
      <c r="F174" s="91"/>
      <c r="G174" s="91"/>
      <c r="H174" s="75"/>
      <c r="I174" s="75"/>
      <c r="J174" s="75"/>
      <c r="K174" s="149"/>
      <c r="L174" s="435"/>
    </row>
    <row r="175" spans="3:12" ht="15.75" x14ac:dyDescent="0.25">
      <c r="C175" s="191" t="s">
        <v>1309</v>
      </c>
      <c r="D175" s="349"/>
      <c r="E175" s="91"/>
      <c r="F175" s="91"/>
      <c r="G175" s="91"/>
      <c r="H175" s="75"/>
      <c r="I175" s="75"/>
      <c r="J175" s="75"/>
      <c r="K175" s="149"/>
      <c r="L175" s="435"/>
    </row>
    <row r="176" spans="3:12" ht="18.75" x14ac:dyDescent="0.25">
      <c r="C176" s="199" t="e">
        <f>IFERROR(VLOOKUP(D175,'1. Desarrollo e Innov. Curricu.'!$F:$G,2,FALSE),IFERROR(VLOOKUP(D175,'2. Investigación Científica'!$F:$G,2,FALSE),IFERROR(VLOOKUP(D175,'3. Vinculación Univ. Sociedad'!$F:$G,2,FALSE),IFERROR(VLOOKUP(D175,'4. Docencia y Profesorado Univ.'!$F:$G,2,FALSE),IFERROR(VLOOKUP(D175,'5. Estudiantes y Graduados'!$F:$G,2,FALSE),IFERROR(VLOOKUP(D175,'11. Gestion Administrativa'!$F:$G,2,FALSE),IFERROR(VLOOKUP(D175,'13. Gestión Académica'!$F:$G,2,FALSE),IFERROR(VLOOKUP(D175,'9. Asegura. de la Calid. y M'!$F:$G,2,FALSE),IFERROR(VLOOKUP(D175,'6. Gestión del Conocimiento'!$F:$G,2,FALSE),IFERROR(VLOOKUP(D175,'15. Gobernabilidad y Proceso...'!$F:$G,2,FALSE),IFERROR(VLOOKUP(D175,'12. Gestión del Talento Humano'!$F:$G,2,FALSE),IFERROR(VLOOKUP(D175,'14. Internacional... de la E.S.'!$F:$G,2,FALSE),IFERROR(VLOOKUP(D175,'10. Posgrado'!$F:$G,2,FALSE),IFERROR(VLOOKUP(D175,'17. Gestión TIC'!$F:$G,2,FALSE),IFERROR(VLOOKUP(D175,'16. Desa. del Sistema Educ.Sup.'!$F:$G,2,FALSE),IFERROR(VLOOKUP(D175,'8. Cultura de Inno. Insti...'!$F:$G,2,FALSE),VLOOKUP(D175,'7. Lo Esencial de la Reforma U.'!$F:$G,2,0)))))))))))))))))</f>
        <v>#N/A</v>
      </c>
      <c r="D176" s="31"/>
      <c r="E176" s="91"/>
      <c r="F176" s="91"/>
      <c r="G176" s="91"/>
      <c r="H176" s="75"/>
      <c r="I176" s="75"/>
      <c r="J176" s="75"/>
      <c r="K176" s="149"/>
      <c r="L176" s="435"/>
    </row>
    <row r="177" spans="3:12" ht="15.75" thickBot="1" x14ac:dyDescent="0.3">
      <c r="C177" s="172"/>
      <c r="D177" s="31"/>
      <c r="E177" s="91"/>
      <c r="F177" s="91"/>
      <c r="G177" s="91"/>
      <c r="H177" s="75"/>
      <c r="I177" s="75"/>
      <c r="J177" s="75"/>
      <c r="K177" s="149"/>
      <c r="L177" s="435"/>
    </row>
    <row r="178" spans="3:12" ht="30.75" thickBot="1" x14ac:dyDescent="0.3">
      <c r="C178" s="130" t="s">
        <v>1310</v>
      </c>
      <c r="D178" s="134" t="s">
        <v>99</v>
      </c>
      <c r="E178" s="165" t="s">
        <v>1329</v>
      </c>
      <c r="F178" s="134" t="s">
        <v>1312</v>
      </c>
      <c r="G178" s="131" t="s">
        <v>1313</v>
      </c>
      <c r="H178" s="129" t="s">
        <v>1314</v>
      </c>
      <c r="I178" s="132" t="s">
        <v>1315</v>
      </c>
      <c r="J178" s="132" t="s">
        <v>711</v>
      </c>
      <c r="K178" s="132" t="s">
        <v>1316</v>
      </c>
      <c r="L178" s="132" t="s">
        <v>1317</v>
      </c>
    </row>
    <row r="179" spans="3:12" ht="15.75" thickBot="1" x14ac:dyDescent="0.3">
      <c r="C179" s="133" t="s">
        <v>84</v>
      </c>
      <c r="D179" s="189"/>
      <c r="E179" s="148">
        <v>12</v>
      </c>
      <c r="F179" s="287">
        <f>HLOOKUP($C179,$BZ$2:$CM$3,2,0)</f>
        <v>43674.39</v>
      </c>
      <c r="G179" s="110">
        <f>D179*E179*F179</f>
        <v>0</v>
      </c>
      <c r="H179" s="161"/>
      <c r="I179" s="111" t="s">
        <v>151</v>
      </c>
      <c r="J179" s="111" t="str">
        <f>VLOOKUP(I179,Presupuesto!$B$11:$C$565,2,0)</f>
        <v>SUELDOS Y SALARIOS PERMANENTES</v>
      </c>
      <c r="K179" s="207" t="s">
        <v>72</v>
      </c>
      <c r="L179" s="95" t="s">
        <v>719</v>
      </c>
    </row>
    <row r="180" spans="3:12" x14ac:dyDescent="0.25">
      <c r="C180" s="166" t="s">
        <v>1330</v>
      </c>
      <c r="D180" s="158"/>
      <c r="E180" s="150">
        <v>0</v>
      </c>
      <c r="F180" s="97">
        <f>IF(E179=0,"",(G179/E179)/12*E179)</f>
        <v>0</v>
      </c>
      <c r="G180" s="94">
        <f>F180</f>
        <v>0</v>
      </c>
      <c r="H180" s="159"/>
      <c r="I180" s="113" t="s">
        <v>164</v>
      </c>
      <c r="J180" s="113" t="str">
        <f>VLOOKUP(I180,Presupuesto!$B$11:$C$565,2,0)</f>
        <v>AGUINALDO Y DECIMO CUARTO MES</v>
      </c>
      <c r="K180" s="95" t="str">
        <f t="shared" ref="K180:K211" si="4">$K$179</f>
        <v>Posgrado</v>
      </c>
      <c r="L180" s="95" t="s">
        <v>720</v>
      </c>
    </row>
    <row r="181" spans="3:12" ht="15.75" thickBot="1" x14ac:dyDescent="0.3">
      <c r="C181" s="167" t="s">
        <v>1331</v>
      </c>
      <c r="D181" s="158"/>
      <c r="E181" s="150">
        <v>0</v>
      </c>
      <c r="F181" s="114">
        <f>IF(E179&lt;6,"",((E179-6)/12)*(G179/E179))</f>
        <v>0</v>
      </c>
      <c r="G181" s="94">
        <f>F181</f>
        <v>0</v>
      </c>
      <c r="H181" s="159"/>
      <c r="I181" s="98" t="s">
        <v>165</v>
      </c>
      <c r="J181" s="98" t="str">
        <f>VLOOKUP(I181,Presupuesto!$B$11:$C$565,2,0)</f>
        <v>DECIMOCUARTO MES</v>
      </c>
      <c r="K181" s="95" t="str">
        <f t="shared" si="4"/>
        <v>Posgrado</v>
      </c>
      <c r="L181" s="95" t="s">
        <v>721</v>
      </c>
    </row>
    <row r="182" spans="3:12" ht="15.75" thickBot="1" x14ac:dyDescent="0.3">
      <c r="C182" s="133" t="s">
        <v>85</v>
      </c>
      <c r="D182" s="189"/>
      <c r="E182" s="148">
        <v>12</v>
      </c>
      <c r="F182" s="287">
        <f>HLOOKUP($C182,$BZ$2:$CM$3,2,0)</f>
        <v>39703.99</v>
      </c>
      <c r="G182" s="110">
        <f>D182*E182*F182</f>
        <v>0</v>
      </c>
      <c r="H182" s="161"/>
      <c r="I182" s="111" t="s">
        <v>151</v>
      </c>
      <c r="J182" s="111" t="str">
        <f>VLOOKUP(I182,Presupuesto!$B$11:$C$565,2,0)</f>
        <v>SUELDOS Y SALARIOS PERMANENTES</v>
      </c>
      <c r="K182" s="95" t="str">
        <f t="shared" si="4"/>
        <v>Posgrado</v>
      </c>
      <c r="L182" s="95" t="s">
        <v>721</v>
      </c>
    </row>
    <row r="183" spans="3:12" x14ac:dyDescent="0.25">
      <c r="C183" s="166" t="s">
        <v>1330</v>
      </c>
      <c r="D183" s="158"/>
      <c r="E183" s="150">
        <v>0</v>
      </c>
      <c r="F183" s="97">
        <f>IF(E182=0,"",(G182/E182)/12*E182)</f>
        <v>0</v>
      </c>
      <c r="G183" s="94">
        <f>F183</f>
        <v>0</v>
      </c>
      <c r="H183" s="159"/>
      <c r="I183" s="113" t="s">
        <v>164</v>
      </c>
      <c r="J183" s="113" t="str">
        <f>VLOOKUP(I183,Presupuesto!$B$11:$C$565,2,0)</f>
        <v>AGUINALDO Y DECIMO CUARTO MES</v>
      </c>
      <c r="K183" s="95" t="str">
        <f t="shared" si="4"/>
        <v>Posgrado</v>
      </c>
      <c r="L183" s="95" t="s">
        <v>721</v>
      </c>
    </row>
    <row r="184" spans="3:12" ht="15.75" thickBot="1" x14ac:dyDescent="0.3">
      <c r="C184" s="167" t="s">
        <v>1331</v>
      </c>
      <c r="D184" s="158"/>
      <c r="E184" s="150">
        <v>0</v>
      </c>
      <c r="F184" s="114">
        <f>IF(E182&lt;6,"",((E182-6)/12)*(G182/E182))</f>
        <v>0</v>
      </c>
      <c r="G184" s="94">
        <f>F184</f>
        <v>0</v>
      </c>
      <c r="H184" s="159"/>
      <c r="I184" s="98" t="s">
        <v>165</v>
      </c>
      <c r="J184" s="98" t="str">
        <f>VLOOKUP(I184,Presupuesto!$B$11:$C$565,2,0)</f>
        <v>DECIMOCUARTO MES</v>
      </c>
      <c r="K184" s="95" t="str">
        <f t="shared" si="4"/>
        <v>Posgrado</v>
      </c>
      <c r="L184" s="95" t="s">
        <v>721</v>
      </c>
    </row>
    <row r="185" spans="3:12" ht="15.75" thickBot="1" x14ac:dyDescent="0.3">
      <c r="C185" s="133" t="s">
        <v>86</v>
      </c>
      <c r="D185" s="189"/>
      <c r="E185" s="148">
        <v>12</v>
      </c>
      <c r="F185" s="287">
        <f>HLOOKUP($C185,$BZ$2:$CM$3,2,0)</f>
        <v>35733.589999999997</v>
      </c>
      <c r="G185" s="110">
        <f>D185*E185*F185</f>
        <v>0</v>
      </c>
      <c r="H185" s="161"/>
      <c r="I185" s="111" t="s">
        <v>151</v>
      </c>
      <c r="J185" s="111" t="str">
        <f>VLOOKUP(I185,Presupuesto!$B$11:$C$565,2,0)</f>
        <v>SUELDOS Y SALARIOS PERMANENTES</v>
      </c>
      <c r="K185" s="95" t="str">
        <f t="shared" si="4"/>
        <v>Posgrado</v>
      </c>
      <c r="L185" s="95" t="s">
        <v>721</v>
      </c>
    </row>
    <row r="186" spans="3:12" x14ac:dyDescent="0.25">
      <c r="C186" s="166" t="s">
        <v>1330</v>
      </c>
      <c r="D186" s="158"/>
      <c r="E186" s="150">
        <v>0</v>
      </c>
      <c r="F186" s="97">
        <f>IF(E185=0,"",(G185/E185)/12*E185)</f>
        <v>0</v>
      </c>
      <c r="G186" s="94">
        <f>F186</f>
        <v>0</v>
      </c>
      <c r="H186" s="159"/>
      <c r="I186" s="113" t="s">
        <v>164</v>
      </c>
      <c r="J186" s="113" t="str">
        <f>VLOOKUP(I186,Presupuesto!$B$11:$C$565,2,0)</f>
        <v>AGUINALDO Y DECIMO CUARTO MES</v>
      </c>
      <c r="K186" s="95" t="str">
        <f t="shared" si="4"/>
        <v>Posgrado</v>
      </c>
      <c r="L186" s="95" t="s">
        <v>721</v>
      </c>
    </row>
    <row r="187" spans="3:12" ht="15.75" thickBot="1" x14ac:dyDescent="0.3">
      <c r="C187" s="167" t="s">
        <v>1331</v>
      </c>
      <c r="D187" s="158"/>
      <c r="E187" s="150">
        <v>0</v>
      </c>
      <c r="F187" s="114">
        <f>IF(E185&lt;6,"",((E185-6)/12)*(G185/E185))</f>
        <v>0</v>
      </c>
      <c r="G187" s="94">
        <f>F187</f>
        <v>0</v>
      </c>
      <c r="H187" s="159"/>
      <c r="I187" s="98" t="s">
        <v>165</v>
      </c>
      <c r="J187" s="98" t="str">
        <f>VLOOKUP(I187,Presupuesto!$B$11:$C$565,2,0)</f>
        <v>DECIMOCUARTO MES</v>
      </c>
      <c r="K187" s="95" t="str">
        <f t="shared" si="4"/>
        <v>Posgrado</v>
      </c>
      <c r="L187" s="95" t="s">
        <v>721</v>
      </c>
    </row>
    <row r="188" spans="3:12" ht="15.75" thickBot="1" x14ac:dyDescent="0.3">
      <c r="C188" s="133" t="s">
        <v>87</v>
      </c>
      <c r="D188" s="189"/>
      <c r="E188" s="148">
        <v>12</v>
      </c>
      <c r="F188" s="287">
        <f>HLOOKUP($C188,$BZ$2:$CM$3,2,0)</f>
        <v>31763.19</v>
      </c>
      <c r="G188" s="110">
        <f>D188*E188*F188</f>
        <v>0</v>
      </c>
      <c r="H188" s="161"/>
      <c r="I188" s="111" t="s">
        <v>151</v>
      </c>
      <c r="J188" s="111" t="str">
        <f>VLOOKUP(I188,Presupuesto!$B$11:$C$565,2,0)</f>
        <v>SUELDOS Y SALARIOS PERMANENTES</v>
      </c>
      <c r="K188" s="95" t="str">
        <f t="shared" si="4"/>
        <v>Posgrado</v>
      </c>
      <c r="L188" s="95" t="s">
        <v>721</v>
      </c>
    </row>
    <row r="189" spans="3:12" x14ac:dyDescent="0.25">
      <c r="C189" s="166" t="s">
        <v>1330</v>
      </c>
      <c r="D189" s="158"/>
      <c r="E189" s="150">
        <v>0</v>
      </c>
      <c r="F189" s="97">
        <f>IF(E188=0,"",(G188/E188)/12*E188)</f>
        <v>0</v>
      </c>
      <c r="G189" s="94">
        <f>F189</f>
        <v>0</v>
      </c>
      <c r="H189" s="159"/>
      <c r="I189" s="113" t="s">
        <v>164</v>
      </c>
      <c r="J189" s="113" t="str">
        <f>VLOOKUP(I189,Presupuesto!$B$11:$C$565,2,0)</f>
        <v>AGUINALDO Y DECIMO CUARTO MES</v>
      </c>
      <c r="K189" s="95" t="str">
        <f t="shared" si="4"/>
        <v>Posgrado</v>
      </c>
      <c r="L189" s="95" t="s">
        <v>721</v>
      </c>
    </row>
    <row r="190" spans="3:12" ht="15.75" thickBot="1" x14ac:dyDescent="0.3">
      <c r="C190" s="167" t="s">
        <v>1331</v>
      </c>
      <c r="D190" s="158"/>
      <c r="E190" s="150">
        <v>0</v>
      </c>
      <c r="F190" s="114">
        <f>IF(E188&lt;6,"",((E188-6)/12)*(G188/E188))</f>
        <v>0</v>
      </c>
      <c r="G190" s="94">
        <f>F190</f>
        <v>0</v>
      </c>
      <c r="H190" s="159"/>
      <c r="I190" s="98" t="s">
        <v>165</v>
      </c>
      <c r="J190" s="98" t="str">
        <f>VLOOKUP(I190,Presupuesto!$B$11:$C$565,2,0)</f>
        <v>DECIMOCUARTO MES</v>
      </c>
      <c r="K190" s="95" t="str">
        <f t="shared" si="4"/>
        <v>Posgrado</v>
      </c>
      <c r="L190" s="95" t="s">
        <v>721</v>
      </c>
    </row>
    <row r="191" spans="3:12" ht="15.75" thickBot="1" x14ac:dyDescent="0.3">
      <c r="C191" s="133" t="s">
        <v>88</v>
      </c>
      <c r="D191" s="189"/>
      <c r="E191" s="148">
        <v>12</v>
      </c>
      <c r="F191" s="287">
        <f>HLOOKUP($C191,$BZ$2:$CM$3,2,0)</f>
        <v>29777.99</v>
      </c>
      <c r="G191" s="110">
        <f>D191*E191*F191</f>
        <v>0</v>
      </c>
      <c r="H191" s="161"/>
      <c r="I191" s="111" t="s">
        <v>151</v>
      </c>
      <c r="J191" s="111" t="str">
        <f>VLOOKUP(I191,Presupuesto!$B$11:$C$565,2,0)</f>
        <v>SUELDOS Y SALARIOS PERMANENTES</v>
      </c>
      <c r="K191" s="95" t="str">
        <f t="shared" si="4"/>
        <v>Posgrado</v>
      </c>
      <c r="L191" s="95" t="s">
        <v>721</v>
      </c>
    </row>
    <row r="192" spans="3:12" x14ac:dyDescent="0.25">
      <c r="C192" s="166" t="s">
        <v>1330</v>
      </c>
      <c r="D192" s="158"/>
      <c r="E192" s="150">
        <v>0</v>
      </c>
      <c r="F192" s="97">
        <f>IF(E191=0,"",(G191/E191)/12*E191)</f>
        <v>0</v>
      </c>
      <c r="G192" s="94">
        <f>F192</f>
        <v>0</v>
      </c>
      <c r="H192" s="159"/>
      <c r="I192" s="113" t="s">
        <v>164</v>
      </c>
      <c r="J192" s="113" t="str">
        <f>VLOOKUP(I192,Presupuesto!$B$11:$C$565,2,0)</f>
        <v>AGUINALDO Y DECIMO CUARTO MES</v>
      </c>
      <c r="K192" s="95" t="str">
        <f t="shared" si="4"/>
        <v>Posgrado</v>
      </c>
      <c r="L192" s="95" t="s">
        <v>721</v>
      </c>
    </row>
    <row r="193" spans="3:12" ht="15.75" thickBot="1" x14ac:dyDescent="0.3">
      <c r="C193" s="167" t="s">
        <v>1331</v>
      </c>
      <c r="D193" s="158"/>
      <c r="E193" s="150">
        <v>0</v>
      </c>
      <c r="F193" s="114">
        <f>IF(E191&lt;6,"",((E191-6)/12)*(G191/E191))</f>
        <v>0</v>
      </c>
      <c r="G193" s="94">
        <f>F193</f>
        <v>0</v>
      </c>
      <c r="H193" s="159"/>
      <c r="I193" s="98" t="s">
        <v>165</v>
      </c>
      <c r="J193" s="98" t="str">
        <f>VLOOKUP(I193,Presupuesto!$B$11:$C$565,2,0)</f>
        <v>DECIMOCUARTO MES</v>
      </c>
      <c r="K193" s="95" t="str">
        <f t="shared" si="4"/>
        <v>Posgrado</v>
      </c>
      <c r="L193" s="95" t="s">
        <v>721</v>
      </c>
    </row>
    <row r="194" spans="3:12" ht="15.75" thickBot="1" x14ac:dyDescent="0.3">
      <c r="C194" s="133" t="s">
        <v>89</v>
      </c>
      <c r="D194" s="189"/>
      <c r="E194" s="148">
        <v>12</v>
      </c>
      <c r="F194" s="287">
        <f>HLOOKUP($C194,$BZ$2:$CM$3,2,0)</f>
        <v>27792.79</v>
      </c>
      <c r="G194" s="110">
        <f>D194*E194*F194</f>
        <v>0</v>
      </c>
      <c r="H194" s="161"/>
      <c r="I194" s="111" t="s">
        <v>151</v>
      </c>
      <c r="J194" s="111" t="str">
        <f>VLOOKUP(I194,Presupuesto!$B$11:$C$565,2,0)</f>
        <v>SUELDOS Y SALARIOS PERMANENTES</v>
      </c>
      <c r="K194" s="95" t="str">
        <f t="shared" si="4"/>
        <v>Posgrado</v>
      </c>
      <c r="L194" s="95" t="s">
        <v>721</v>
      </c>
    </row>
    <row r="195" spans="3:12" x14ac:dyDescent="0.25">
      <c r="C195" s="166" t="s">
        <v>1330</v>
      </c>
      <c r="D195" s="158"/>
      <c r="E195" s="150">
        <v>0</v>
      </c>
      <c r="F195" s="97">
        <f>IF(E194=0,"",(G194/E194)/12*E194)</f>
        <v>0</v>
      </c>
      <c r="G195" s="94">
        <f>F195</f>
        <v>0</v>
      </c>
      <c r="H195" s="159"/>
      <c r="I195" s="113" t="s">
        <v>164</v>
      </c>
      <c r="J195" s="113" t="str">
        <f>VLOOKUP(I195,Presupuesto!$B$11:$C$565,2,0)</f>
        <v>AGUINALDO Y DECIMO CUARTO MES</v>
      </c>
      <c r="K195" s="95" t="str">
        <f t="shared" si="4"/>
        <v>Posgrado</v>
      </c>
      <c r="L195" s="95" t="s">
        <v>721</v>
      </c>
    </row>
    <row r="196" spans="3:12" ht="15.75" thickBot="1" x14ac:dyDescent="0.3">
      <c r="C196" s="167" t="s">
        <v>1331</v>
      </c>
      <c r="D196" s="158"/>
      <c r="E196" s="150">
        <v>0</v>
      </c>
      <c r="F196" s="114">
        <f>IF(E194&lt;6,"",((E194-6)/12)*(G194/E194))</f>
        <v>0</v>
      </c>
      <c r="G196" s="94">
        <f>F196</f>
        <v>0</v>
      </c>
      <c r="H196" s="159"/>
      <c r="I196" s="98" t="s">
        <v>165</v>
      </c>
      <c r="J196" s="98" t="str">
        <f>VLOOKUP(I196,Presupuesto!$B$11:$C$565,2,0)</f>
        <v>DECIMOCUARTO MES</v>
      </c>
      <c r="K196" s="95" t="str">
        <f t="shared" si="4"/>
        <v>Posgrado</v>
      </c>
      <c r="L196" s="95" t="s">
        <v>721</v>
      </c>
    </row>
    <row r="197" spans="3:12" ht="15.75" thickBot="1" x14ac:dyDescent="0.3">
      <c r="C197" s="133" t="s">
        <v>90</v>
      </c>
      <c r="D197" s="189"/>
      <c r="E197" s="148">
        <v>12</v>
      </c>
      <c r="F197" s="287">
        <f>HLOOKUP($C197,$BZ$2:$CM$3,2,0)</f>
        <v>18859.39</v>
      </c>
      <c r="G197" s="110">
        <f>D197*E197*F197</f>
        <v>0</v>
      </c>
      <c r="H197" s="161"/>
      <c r="I197" s="111" t="s">
        <v>151</v>
      </c>
      <c r="J197" s="111" t="str">
        <f>VLOOKUP(I197,Presupuesto!$B$11:$C$565,2,0)</f>
        <v>SUELDOS Y SALARIOS PERMANENTES</v>
      </c>
      <c r="K197" s="95" t="str">
        <f t="shared" si="4"/>
        <v>Posgrado</v>
      </c>
      <c r="L197" s="95" t="s">
        <v>721</v>
      </c>
    </row>
    <row r="198" spans="3:12" x14ac:dyDescent="0.25">
      <c r="C198" s="166" t="s">
        <v>1330</v>
      </c>
      <c r="D198" s="158"/>
      <c r="E198" s="150">
        <v>0</v>
      </c>
      <c r="F198" s="97">
        <f>IF(E197=0,"",(G197/E197)/12*E197)</f>
        <v>0</v>
      </c>
      <c r="G198" s="94">
        <f>F198</f>
        <v>0</v>
      </c>
      <c r="H198" s="159"/>
      <c r="I198" s="113" t="s">
        <v>164</v>
      </c>
      <c r="J198" s="113" t="str">
        <f>VLOOKUP(I198,Presupuesto!$B$11:$C$565,2,0)</f>
        <v>AGUINALDO Y DECIMO CUARTO MES</v>
      </c>
      <c r="K198" s="95" t="str">
        <f t="shared" si="4"/>
        <v>Posgrado</v>
      </c>
      <c r="L198" s="95" t="s">
        <v>721</v>
      </c>
    </row>
    <row r="199" spans="3:12" ht="15.75" thickBot="1" x14ac:dyDescent="0.3">
      <c r="C199" s="167" t="s">
        <v>1331</v>
      </c>
      <c r="D199" s="158"/>
      <c r="E199" s="150">
        <v>0</v>
      </c>
      <c r="F199" s="114">
        <f>IF(E197&lt;6,"",((E197-6)/12)*(G197/E197))</f>
        <v>0</v>
      </c>
      <c r="G199" s="94">
        <f>F199</f>
        <v>0</v>
      </c>
      <c r="H199" s="159"/>
      <c r="I199" s="98" t="s">
        <v>165</v>
      </c>
      <c r="J199" s="98" t="str">
        <f>VLOOKUP(I199,Presupuesto!$B$11:$C$565,2,0)</f>
        <v>DECIMOCUARTO MES</v>
      </c>
      <c r="K199" s="95" t="str">
        <f t="shared" si="4"/>
        <v>Posgrado</v>
      </c>
      <c r="L199" s="95" t="s">
        <v>721</v>
      </c>
    </row>
    <row r="200" spans="3:12" ht="15.75" thickBot="1" x14ac:dyDescent="0.3">
      <c r="C200" s="133" t="s">
        <v>91</v>
      </c>
      <c r="D200" s="189"/>
      <c r="E200" s="148">
        <v>12</v>
      </c>
      <c r="F200" s="287">
        <f>HLOOKUP($C200,$BZ$2:$CM$3,2,0)</f>
        <v>17866.8</v>
      </c>
      <c r="G200" s="110">
        <f>D200*E200*F200</f>
        <v>0</v>
      </c>
      <c r="H200" s="161"/>
      <c r="I200" s="111" t="s">
        <v>151</v>
      </c>
      <c r="J200" s="111" t="str">
        <f>VLOOKUP(I200,Presupuesto!$B$11:$C$565,2,0)</f>
        <v>SUELDOS Y SALARIOS PERMANENTES</v>
      </c>
      <c r="K200" s="95" t="str">
        <f t="shared" si="4"/>
        <v>Posgrado</v>
      </c>
      <c r="L200" s="95" t="s">
        <v>721</v>
      </c>
    </row>
    <row r="201" spans="3:12" x14ac:dyDescent="0.25">
      <c r="C201" s="166" t="s">
        <v>1330</v>
      </c>
      <c r="D201" s="158"/>
      <c r="E201" s="150">
        <v>0</v>
      </c>
      <c r="F201" s="97">
        <f>IF(E200=0,"",(G200/E200)/12*E200)</f>
        <v>0</v>
      </c>
      <c r="G201" s="94">
        <f>F201</f>
        <v>0</v>
      </c>
      <c r="H201" s="159"/>
      <c r="I201" s="113" t="s">
        <v>164</v>
      </c>
      <c r="J201" s="113" t="str">
        <f>VLOOKUP(I201,Presupuesto!$B$11:$C$565,2,0)</f>
        <v>AGUINALDO Y DECIMO CUARTO MES</v>
      </c>
      <c r="K201" s="95" t="str">
        <f t="shared" si="4"/>
        <v>Posgrado</v>
      </c>
      <c r="L201" s="95" t="s">
        <v>721</v>
      </c>
    </row>
    <row r="202" spans="3:12" ht="15.75" thickBot="1" x14ac:dyDescent="0.3">
      <c r="C202" s="167" t="s">
        <v>1331</v>
      </c>
      <c r="D202" s="158"/>
      <c r="E202" s="150">
        <v>0</v>
      </c>
      <c r="F202" s="114">
        <f>IF(E200&lt;6,"",((E200-6)/12)*(G200/E200))</f>
        <v>0</v>
      </c>
      <c r="G202" s="94">
        <f>F202</f>
        <v>0</v>
      </c>
      <c r="H202" s="159"/>
      <c r="I202" s="98" t="s">
        <v>165</v>
      </c>
      <c r="J202" s="98" t="str">
        <f>VLOOKUP(I202,Presupuesto!$B$11:$C$565,2,0)</f>
        <v>DECIMOCUARTO MES</v>
      </c>
      <c r="K202" s="95" t="str">
        <f t="shared" si="4"/>
        <v>Posgrado</v>
      </c>
      <c r="L202" s="95" t="s">
        <v>721</v>
      </c>
    </row>
    <row r="203" spans="3:12" ht="15.75" thickBot="1" x14ac:dyDescent="0.3">
      <c r="C203" s="133" t="s">
        <v>92</v>
      </c>
      <c r="D203" s="189"/>
      <c r="E203" s="148">
        <v>12</v>
      </c>
      <c r="F203" s="287">
        <f>HLOOKUP($C203,$BZ$2:$CM$3,2,0)</f>
        <v>13896.4</v>
      </c>
      <c r="G203" s="110">
        <f>D203*E203*F203</f>
        <v>0</v>
      </c>
      <c r="H203" s="161"/>
      <c r="I203" s="111" t="s">
        <v>151</v>
      </c>
      <c r="J203" s="111" t="str">
        <f>VLOOKUP(I203,Presupuesto!$B$11:$C$565,2,0)</f>
        <v>SUELDOS Y SALARIOS PERMANENTES</v>
      </c>
      <c r="K203" s="95" t="str">
        <f t="shared" si="4"/>
        <v>Posgrado</v>
      </c>
      <c r="L203" s="95" t="s">
        <v>721</v>
      </c>
    </row>
    <row r="204" spans="3:12" x14ac:dyDescent="0.25">
      <c r="C204" s="166" t="s">
        <v>1330</v>
      </c>
      <c r="D204" s="158"/>
      <c r="E204" s="150">
        <v>0</v>
      </c>
      <c r="F204" s="97">
        <f>IF(E203=0,"",(G203/E203)/12*E203)</f>
        <v>0</v>
      </c>
      <c r="G204" s="94">
        <f>F204</f>
        <v>0</v>
      </c>
      <c r="H204" s="159"/>
      <c r="I204" s="113" t="s">
        <v>164</v>
      </c>
      <c r="J204" s="113" t="str">
        <f>VLOOKUP(I204,Presupuesto!$B$11:$C$565,2,0)</f>
        <v>AGUINALDO Y DECIMO CUARTO MES</v>
      </c>
      <c r="K204" s="95" t="str">
        <f t="shared" si="4"/>
        <v>Posgrado</v>
      </c>
      <c r="L204" s="95" t="s">
        <v>721</v>
      </c>
    </row>
    <row r="205" spans="3:12" ht="15.75" thickBot="1" x14ac:dyDescent="0.3">
      <c r="C205" s="167" t="s">
        <v>1331</v>
      </c>
      <c r="D205" s="158"/>
      <c r="E205" s="150">
        <v>0</v>
      </c>
      <c r="F205" s="114">
        <f>IF(E203&lt;6,"",((E203-6)/12)*(G203/E203))</f>
        <v>0</v>
      </c>
      <c r="G205" s="94">
        <f>F205</f>
        <v>0</v>
      </c>
      <c r="H205" s="159"/>
      <c r="I205" s="98" t="s">
        <v>165</v>
      </c>
      <c r="J205" s="98" t="str">
        <f>VLOOKUP(I205,Presupuesto!$B$11:$C$565,2,0)</f>
        <v>DECIMOCUARTO MES</v>
      </c>
      <c r="K205" s="95" t="str">
        <f t="shared" si="4"/>
        <v>Posgrado</v>
      </c>
      <c r="L205" s="95" t="s">
        <v>721</v>
      </c>
    </row>
    <row r="206" spans="3:12" ht="15.75" thickBot="1" x14ac:dyDescent="0.3">
      <c r="C206" s="133" t="s">
        <v>93</v>
      </c>
      <c r="D206" s="189"/>
      <c r="E206" s="148">
        <v>12</v>
      </c>
      <c r="F206" s="287">
        <f>HLOOKUP($C206,$BZ$2:$CM$3,2,0)</f>
        <v>15004.09</v>
      </c>
      <c r="G206" s="110">
        <f>D206*E206*F206</f>
        <v>0</v>
      </c>
      <c r="H206" s="161"/>
      <c r="I206" s="111" t="s">
        <v>151</v>
      </c>
      <c r="J206" s="111" t="str">
        <f>VLOOKUP(I206,Presupuesto!$B$11:$C$565,2,0)</f>
        <v>SUELDOS Y SALARIOS PERMANENTES</v>
      </c>
      <c r="K206" s="95" t="str">
        <f t="shared" si="4"/>
        <v>Posgrado</v>
      </c>
      <c r="L206" s="95" t="s">
        <v>721</v>
      </c>
    </row>
    <row r="207" spans="3:12" x14ac:dyDescent="0.25">
      <c r="C207" s="166" t="s">
        <v>1330</v>
      </c>
      <c r="D207" s="158"/>
      <c r="E207" s="150">
        <v>0</v>
      </c>
      <c r="F207" s="97">
        <f>IF(E206=0,"",(G206/E206)/12*E206)</f>
        <v>0</v>
      </c>
      <c r="G207" s="94">
        <f>F207</f>
        <v>0</v>
      </c>
      <c r="H207" s="159"/>
      <c r="I207" s="113" t="s">
        <v>164</v>
      </c>
      <c r="J207" s="113" t="str">
        <f>VLOOKUP(I207,Presupuesto!$B$11:$C$565,2,0)</f>
        <v>AGUINALDO Y DECIMO CUARTO MES</v>
      </c>
      <c r="K207" s="95" t="str">
        <f t="shared" si="4"/>
        <v>Posgrado</v>
      </c>
      <c r="L207" s="95" t="s">
        <v>721</v>
      </c>
    </row>
    <row r="208" spans="3:12" ht="15.75" thickBot="1" x14ac:dyDescent="0.3">
      <c r="C208" s="167" t="s">
        <v>1331</v>
      </c>
      <c r="D208" s="158"/>
      <c r="E208" s="150">
        <v>0</v>
      </c>
      <c r="F208" s="114">
        <f>IF(E206&lt;6,"",((E206-6)/12)*(G206/E206))</f>
        <v>0</v>
      </c>
      <c r="G208" s="94">
        <f>F208</f>
        <v>0</v>
      </c>
      <c r="H208" s="159"/>
      <c r="I208" s="98" t="s">
        <v>165</v>
      </c>
      <c r="J208" s="98" t="str">
        <f>VLOOKUP(I208,Presupuesto!$B$11:$C$565,2,0)</f>
        <v>DECIMOCUARTO MES</v>
      </c>
      <c r="K208" s="95" t="str">
        <f t="shared" si="4"/>
        <v>Posgrado</v>
      </c>
      <c r="L208" s="95" t="s">
        <v>721</v>
      </c>
    </row>
    <row r="209" spans="3:12" ht="15.75" thickBot="1" x14ac:dyDescent="0.3">
      <c r="C209" s="133" t="s">
        <v>94</v>
      </c>
      <c r="D209" s="189"/>
      <c r="E209" s="148">
        <v>12</v>
      </c>
      <c r="F209" s="287">
        <f>HLOOKUP($C209,$BZ$2:$CM$3,2,0)</f>
        <v>13238.9</v>
      </c>
      <c r="G209" s="110">
        <f>D209*E209*F209</f>
        <v>0</v>
      </c>
      <c r="H209" s="161"/>
      <c r="I209" s="111" t="s">
        <v>151</v>
      </c>
      <c r="J209" s="111" t="str">
        <f>VLOOKUP(I209,Presupuesto!$B$11:$C$565,2,0)</f>
        <v>SUELDOS Y SALARIOS PERMANENTES</v>
      </c>
      <c r="K209" s="95" t="str">
        <f t="shared" si="4"/>
        <v>Posgrado</v>
      </c>
      <c r="L209" s="95" t="s">
        <v>721</v>
      </c>
    </row>
    <row r="210" spans="3:12" x14ac:dyDescent="0.25">
      <c r="C210" s="166" t="s">
        <v>1330</v>
      </c>
      <c r="D210" s="158"/>
      <c r="E210" s="150">
        <v>0</v>
      </c>
      <c r="F210" s="97">
        <f>IF(E209=0,"",(G209/E209)/12*E209)</f>
        <v>0</v>
      </c>
      <c r="G210" s="94">
        <f>F210</f>
        <v>0</v>
      </c>
      <c r="H210" s="159"/>
      <c r="I210" s="113" t="s">
        <v>164</v>
      </c>
      <c r="J210" s="113" t="str">
        <f>VLOOKUP(I210,Presupuesto!$B$11:$C$565,2,0)</f>
        <v>AGUINALDO Y DECIMO CUARTO MES</v>
      </c>
      <c r="K210" s="95" t="str">
        <f t="shared" si="4"/>
        <v>Posgrado</v>
      </c>
      <c r="L210" s="95" t="s">
        <v>721</v>
      </c>
    </row>
    <row r="211" spans="3:12" ht="15.75" thickBot="1" x14ac:dyDescent="0.3">
      <c r="C211" s="167" t="s">
        <v>1331</v>
      </c>
      <c r="D211" s="158"/>
      <c r="E211" s="150">
        <v>0</v>
      </c>
      <c r="F211" s="114">
        <f>IF(E209&lt;6,"",((E209-6)/12)*(G209/E209))</f>
        <v>0</v>
      </c>
      <c r="G211" s="94">
        <f>F211</f>
        <v>0</v>
      </c>
      <c r="H211" s="159"/>
      <c r="I211" s="98" t="s">
        <v>165</v>
      </c>
      <c r="J211" s="98" t="str">
        <f>VLOOKUP(I211,Presupuesto!$B$11:$C$565,2,0)</f>
        <v>DECIMOCUARTO MES</v>
      </c>
      <c r="K211" s="95" t="str">
        <f t="shared" si="4"/>
        <v>Posgrado</v>
      </c>
      <c r="L211" s="95" t="s">
        <v>721</v>
      </c>
    </row>
    <row r="212" spans="3:12" ht="15.75" thickBot="1" x14ac:dyDescent="0.3">
      <c r="C212" s="133" t="s">
        <v>95</v>
      </c>
      <c r="D212" s="189"/>
      <c r="E212" s="148">
        <v>12</v>
      </c>
      <c r="F212" s="287">
        <f>HLOOKUP($C212,$BZ$2:$CM$3,2,0)</f>
        <v>12356.31</v>
      </c>
      <c r="G212" s="110">
        <f>D212*E212*F212</f>
        <v>0</v>
      </c>
      <c r="H212" s="161"/>
      <c r="I212" s="111" t="s">
        <v>151</v>
      </c>
      <c r="J212" s="111" t="str">
        <f>VLOOKUP(I212,Presupuesto!$B$11:$C$565,2,0)</f>
        <v>SUELDOS Y SALARIOS PERMANENTES</v>
      </c>
      <c r="K212" s="95" t="str">
        <f t="shared" ref="K212:K232" si="5">$K$179</f>
        <v>Posgrado</v>
      </c>
      <c r="L212" s="95" t="s">
        <v>721</v>
      </c>
    </row>
    <row r="213" spans="3:12" x14ac:dyDescent="0.25">
      <c r="C213" s="166" t="s">
        <v>1330</v>
      </c>
      <c r="D213" s="158"/>
      <c r="E213" s="150">
        <v>0</v>
      </c>
      <c r="F213" s="97">
        <f>IF(E212=0,"",(G212/E212)/12*E212)</f>
        <v>0</v>
      </c>
      <c r="G213" s="94">
        <f>F213</f>
        <v>0</v>
      </c>
      <c r="H213" s="159"/>
      <c r="I213" s="113" t="s">
        <v>164</v>
      </c>
      <c r="J213" s="113" t="str">
        <f>VLOOKUP(I213,Presupuesto!$B$11:$C$565,2,0)</f>
        <v>AGUINALDO Y DECIMO CUARTO MES</v>
      </c>
      <c r="K213" s="95" t="str">
        <f t="shared" si="5"/>
        <v>Posgrado</v>
      </c>
      <c r="L213" s="95" t="s">
        <v>721</v>
      </c>
    </row>
    <row r="214" spans="3:12" ht="15.75" thickBot="1" x14ac:dyDescent="0.3">
      <c r="C214" s="167" t="s">
        <v>1331</v>
      </c>
      <c r="D214" s="158"/>
      <c r="E214" s="150">
        <v>0</v>
      </c>
      <c r="F214" s="114">
        <f>IF(E212&lt;6,"",((E212-6)/12)*(G212/E212))</f>
        <v>0</v>
      </c>
      <c r="G214" s="94">
        <f>F214</f>
        <v>0</v>
      </c>
      <c r="H214" s="159"/>
      <c r="I214" s="98" t="s">
        <v>165</v>
      </c>
      <c r="J214" s="98" t="str">
        <f>VLOOKUP(I214,Presupuesto!$B$11:$C$565,2,0)</f>
        <v>DECIMOCUARTO MES</v>
      </c>
      <c r="K214" s="95" t="str">
        <f t="shared" si="5"/>
        <v>Posgrado</v>
      </c>
      <c r="L214" s="95" t="s">
        <v>721</v>
      </c>
    </row>
    <row r="215" spans="3:12" ht="15.75" thickBot="1" x14ac:dyDescent="0.3">
      <c r="C215" s="133" t="s">
        <v>96</v>
      </c>
      <c r="D215" s="189"/>
      <c r="E215" s="148">
        <v>12</v>
      </c>
      <c r="F215" s="287">
        <f>HLOOKUP($C215,$BZ$2:$CM$3,2,0)</f>
        <v>463.22</v>
      </c>
      <c r="G215" s="110">
        <f>D215*E215*F215</f>
        <v>0</v>
      </c>
      <c r="H215" s="161"/>
      <c r="I215" s="111" t="s">
        <v>151</v>
      </c>
      <c r="J215" s="111" t="str">
        <f>VLOOKUP(I215,Presupuesto!$B$11:$C$565,2,0)</f>
        <v>SUELDOS Y SALARIOS PERMANENTES</v>
      </c>
      <c r="K215" s="95" t="str">
        <f t="shared" si="5"/>
        <v>Posgrado</v>
      </c>
      <c r="L215" s="95" t="s">
        <v>721</v>
      </c>
    </row>
    <row r="216" spans="3:12" x14ac:dyDescent="0.25">
      <c r="C216" s="166" t="s">
        <v>1330</v>
      </c>
      <c r="D216" s="158"/>
      <c r="E216" s="150">
        <v>0</v>
      </c>
      <c r="F216" s="97">
        <f>IF(E215=0,"",(G215/E215)/12*E215)</f>
        <v>0</v>
      </c>
      <c r="G216" s="94">
        <f>F216</f>
        <v>0</v>
      </c>
      <c r="H216" s="159"/>
      <c r="I216" s="113" t="s">
        <v>164</v>
      </c>
      <c r="J216" s="113" t="str">
        <f>VLOOKUP(I216,Presupuesto!$B$11:$C$565,2,0)</f>
        <v>AGUINALDO Y DECIMO CUARTO MES</v>
      </c>
      <c r="K216" s="95" t="str">
        <f t="shared" si="5"/>
        <v>Posgrado</v>
      </c>
      <c r="L216" s="95" t="s">
        <v>721</v>
      </c>
    </row>
    <row r="217" spans="3:12" ht="15.75" thickBot="1" x14ac:dyDescent="0.3">
      <c r="C217" s="167" t="s">
        <v>1331</v>
      </c>
      <c r="D217" s="158"/>
      <c r="E217" s="150">
        <v>0</v>
      </c>
      <c r="F217" s="114">
        <f>IF(E215&lt;6,"",((E215-6)/12)*(G215/E215))</f>
        <v>0</v>
      </c>
      <c r="G217" s="94">
        <f>F217</f>
        <v>0</v>
      </c>
      <c r="H217" s="159"/>
      <c r="I217" s="98" t="s">
        <v>165</v>
      </c>
      <c r="J217" s="98" t="str">
        <f>VLOOKUP(I217,Presupuesto!$B$11:$C$565,2,0)</f>
        <v>DECIMOCUARTO MES</v>
      </c>
      <c r="K217" s="95" t="str">
        <f t="shared" si="5"/>
        <v>Posgrado</v>
      </c>
      <c r="L217" s="95" t="s">
        <v>721</v>
      </c>
    </row>
    <row r="218" spans="3:12" ht="15.75" thickBot="1" x14ac:dyDescent="0.3">
      <c r="C218" s="133" t="s">
        <v>97</v>
      </c>
      <c r="D218" s="189"/>
      <c r="E218" s="148">
        <v>12</v>
      </c>
      <c r="F218" s="287">
        <f>HLOOKUP($C218,$BZ$2:$CM$3,2,0)</f>
        <v>2007.3</v>
      </c>
      <c r="G218" s="110">
        <f>D218*E218*F218</f>
        <v>0</v>
      </c>
      <c r="H218" s="161"/>
      <c r="I218" s="111" t="s">
        <v>151</v>
      </c>
      <c r="J218" s="111" t="str">
        <f>VLOOKUP(I218,Presupuesto!$B$11:$C$565,2,0)</f>
        <v>SUELDOS Y SALARIOS PERMANENTES</v>
      </c>
      <c r="K218" s="95" t="str">
        <f t="shared" si="5"/>
        <v>Posgrado</v>
      </c>
      <c r="L218" s="95" t="s">
        <v>721</v>
      </c>
    </row>
    <row r="219" spans="3:12" x14ac:dyDescent="0.25">
      <c r="C219" s="166" t="s">
        <v>1330</v>
      </c>
      <c r="D219" s="158"/>
      <c r="E219" s="150">
        <v>0</v>
      </c>
      <c r="F219" s="97">
        <f>IF(E218=0,"",(G218/E218)/12*E218)</f>
        <v>0</v>
      </c>
      <c r="G219" s="94">
        <f>F219</f>
        <v>0</v>
      </c>
      <c r="H219" s="159"/>
      <c r="I219" s="113" t="s">
        <v>164</v>
      </c>
      <c r="J219" s="113" t="str">
        <f>VLOOKUP(I219,Presupuesto!$B$11:$C$565,2,0)</f>
        <v>AGUINALDO Y DECIMO CUARTO MES</v>
      </c>
      <c r="K219" s="95" t="str">
        <f t="shared" si="5"/>
        <v>Posgrado</v>
      </c>
      <c r="L219" s="95" t="s">
        <v>721</v>
      </c>
    </row>
    <row r="220" spans="3:12" ht="15.75" thickBot="1" x14ac:dyDescent="0.3">
      <c r="C220" s="167" t="s">
        <v>1331</v>
      </c>
      <c r="D220" s="158"/>
      <c r="E220" s="150">
        <v>0</v>
      </c>
      <c r="F220" s="114">
        <f>IF(E218&lt;6,"",((E218-6)/12)*(G218/E218))</f>
        <v>0</v>
      </c>
      <c r="G220" s="94">
        <f>F220</f>
        <v>0</v>
      </c>
      <c r="H220" s="159"/>
      <c r="I220" s="98" t="s">
        <v>165</v>
      </c>
      <c r="J220" s="98" t="str">
        <f>VLOOKUP(I220,Presupuesto!$B$11:$C$565,2,0)</f>
        <v>DECIMOCUARTO MES</v>
      </c>
      <c r="K220" s="95" t="str">
        <f t="shared" si="5"/>
        <v>Posgrado</v>
      </c>
      <c r="L220" s="95" t="s">
        <v>721</v>
      </c>
    </row>
    <row r="221" spans="3:12" s="435" customFormat="1" ht="15.75" thickBot="1" x14ac:dyDescent="0.3">
      <c r="C221" s="136" t="s">
        <v>101</v>
      </c>
      <c r="D221" s="189"/>
      <c r="E221" s="148">
        <v>12</v>
      </c>
      <c r="F221" s="135">
        <v>12000</v>
      </c>
      <c r="G221" s="110">
        <f>D221*E221*F221</f>
        <v>0</v>
      </c>
      <c r="H221" s="161"/>
      <c r="I221" s="111" t="s">
        <v>200</v>
      </c>
      <c r="J221" s="111" t="str">
        <f>VLOOKUP(I221,Presupuesto!$B$11:$C$565,2,0)</f>
        <v>CONTRATOS ESPECIALES</v>
      </c>
      <c r="K221" s="95" t="str">
        <f t="shared" si="5"/>
        <v>Posgrado</v>
      </c>
      <c r="L221" s="95" t="s">
        <v>721</v>
      </c>
    </row>
    <row r="222" spans="3:12" s="435" customFormat="1" x14ac:dyDescent="0.25">
      <c r="C222" s="166" t="s">
        <v>1330</v>
      </c>
      <c r="D222" s="158"/>
      <c r="E222" s="150">
        <v>0</v>
      </c>
      <c r="F222" s="114">
        <f>IF(E221=0,"",(G221/E221)/12*E221)</f>
        <v>0</v>
      </c>
      <c r="G222" s="94">
        <f>F222</f>
        <v>0</v>
      </c>
      <c r="H222" s="159"/>
      <c r="I222" s="98" t="s">
        <v>200</v>
      </c>
      <c r="J222" s="98" t="str">
        <f>VLOOKUP(I222,Presupuesto!$B$11:$C$565,2,0)</f>
        <v>CONTRATOS ESPECIALES</v>
      </c>
      <c r="K222" s="95" t="str">
        <f t="shared" si="5"/>
        <v>Posgrado</v>
      </c>
      <c r="L222" s="95" t="s">
        <v>719</v>
      </c>
    </row>
    <row r="223" spans="3:12" s="435" customFormat="1" ht="15.75" thickBot="1" x14ac:dyDescent="0.3">
      <c r="C223" s="167" t="s">
        <v>1331</v>
      </c>
      <c r="D223" s="158"/>
      <c r="E223" s="150">
        <v>0</v>
      </c>
      <c r="F223" s="97">
        <v>0</v>
      </c>
      <c r="G223" s="94">
        <v>0</v>
      </c>
      <c r="H223" s="159"/>
      <c r="I223" s="98" t="s">
        <v>200</v>
      </c>
      <c r="J223" s="98" t="str">
        <f>VLOOKUP(I223,Presupuesto!$B$11:$C$565,2,0)</f>
        <v>CONTRATOS ESPECIALES</v>
      </c>
      <c r="K223" s="95" t="str">
        <f t="shared" si="5"/>
        <v>Posgrado</v>
      </c>
      <c r="L223" s="95" t="s">
        <v>727</v>
      </c>
    </row>
    <row r="224" spans="3:12" s="435" customFormat="1" ht="15.75" thickBot="1" x14ac:dyDescent="0.3">
      <c r="C224" s="136" t="s">
        <v>101</v>
      </c>
      <c r="D224" s="189"/>
      <c r="E224" s="148">
        <v>12</v>
      </c>
      <c r="F224" s="135">
        <v>35000</v>
      </c>
      <c r="G224" s="110">
        <f>D224*E224*F224</f>
        <v>0</v>
      </c>
      <c r="H224" s="161"/>
      <c r="I224" s="111" t="s">
        <v>200</v>
      </c>
      <c r="J224" s="111" t="str">
        <f>VLOOKUP(I224,Presupuesto!$B$11:$C$565,2,0)</f>
        <v>CONTRATOS ESPECIALES</v>
      </c>
      <c r="K224" s="95" t="str">
        <f t="shared" si="5"/>
        <v>Posgrado</v>
      </c>
      <c r="L224" s="95" t="s">
        <v>721</v>
      </c>
    </row>
    <row r="225" spans="3:12" s="435" customFormat="1" x14ac:dyDescent="0.25">
      <c r="C225" s="166" t="s">
        <v>1330</v>
      </c>
      <c r="D225" s="158"/>
      <c r="E225" s="150">
        <v>0</v>
      </c>
      <c r="F225" s="114">
        <f>IF(E224=0,"",(G224/E224)/12*E224)</f>
        <v>0</v>
      </c>
      <c r="G225" s="94">
        <f>F225</f>
        <v>0</v>
      </c>
      <c r="H225" s="159"/>
      <c r="I225" s="98" t="s">
        <v>200</v>
      </c>
      <c r="J225" s="98" t="str">
        <f>VLOOKUP(I225,Presupuesto!$B$11:$C$565,2,0)</f>
        <v>CONTRATOS ESPECIALES</v>
      </c>
      <c r="K225" s="95" t="str">
        <f t="shared" si="5"/>
        <v>Posgrado</v>
      </c>
      <c r="L225" s="95" t="s">
        <v>719</v>
      </c>
    </row>
    <row r="226" spans="3:12" s="435" customFormat="1" ht="15.75" thickBot="1" x14ac:dyDescent="0.3">
      <c r="C226" s="167" t="s">
        <v>1331</v>
      </c>
      <c r="D226" s="158"/>
      <c r="E226" s="150">
        <v>0</v>
      </c>
      <c r="F226" s="97">
        <v>0</v>
      </c>
      <c r="G226" s="94">
        <f>F226</f>
        <v>0</v>
      </c>
      <c r="H226" s="159"/>
      <c r="I226" s="98" t="s">
        <v>200</v>
      </c>
      <c r="J226" s="98" t="str">
        <f>VLOOKUP(I226,Presupuesto!$B$11:$C$565,2,0)</f>
        <v>CONTRATOS ESPECIALES</v>
      </c>
      <c r="K226" s="95" t="str">
        <f t="shared" si="5"/>
        <v>Posgrado</v>
      </c>
      <c r="L226" s="95" t="s">
        <v>727</v>
      </c>
    </row>
    <row r="227" spans="3:12" s="435" customFormat="1" ht="15.75" thickBot="1" x14ac:dyDescent="0.3">
      <c r="C227" s="136" t="s">
        <v>101</v>
      </c>
      <c r="D227" s="189"/>
      <c r="E227" s="148">
        <v>12</v>
      </c>
      <c r="F227" s="135">
        <v>26000</v>
      </c>
      <c r="G227" s="110">
        <f>D227*E227*F227</f>
        <v>0</v>
      </c>
      <c r="H227" s="161"/>
      <c r="I227" s="111" t="s">
        <v>200</v>
      </c>
      <c r="J227" s="111" t="str">
        <f>VLOOKUP(I227,Presupuesto!$B$11:$C$565,2,0)</f>
        <v>CONTRATOS ESPECIALES</v>
      </c>
      <c r="K227" s="95" t="str">
        <f t="shared" si="5"/>
        <v>Posgrado</v>
      </c>
      <c r="L227" s="95" t="s">
        <v>721</v>
      </c>
    </row>
    <row r="228" spans="3:12" s="435" customFormat="1" x14ac:dyDescent="0.25">
      <c r="C228" s="166" t="s">
        <v>1330</v>
      </c>
      <c r="D228" s="158"/>
      <c r="E228" s="150">
        <v>0</v>
      </c>
      <c r="F228" s="114">
        <f>IF(E227=0,"",(G227/E227)/12*E227)</f>
        <v>0</v>
      </c>
      <c r="G228" s="94">
        <f>F228</f>
        <v>0</v>
      </c>
      <c r="H228" s="159"/>
      <c r="I228" s="98" t="s">
        <v>200</v>
      </c>
      <c r="J228" s="98" t="str">
        <f>VLOOKUP(I228,Presupuesto!$B$11:$C$565,2,0)</f>
        <v>CONTRATOS ESPECIALES</v>
      </c>
      <c r="K228" s="95" t="str">
        <f t="shared" si="5"/>
        <v>Posgrado</v>
      </c>
      <c r="L228" s="95" t="s">
        <v>719</v>
      </c>
    </row>
    <row r="229" spans="3:12" s="435" customFormat="1" ht="15.75" thickBot="1" x14ac:dyDescent="0.3">
      <c r="C229" s="167" t="s">
        <v>1331</v>
      </c>
      <c r="D229" s="158"/>
      <c r="E229" s="150">
        <v>0</v>
      </c>
      <c r="F229" s="97">
        <v>0</v>
      </c>
      <c r="G229" s="94">
        <f>F229</f>
        <v>0</v>
      </c>
      <c r="H229" s="159"/>
      <c r="I229" s="98" t="s">
        <v>200</v>
      </c>
      <c r="J229" s="98" t="str">
        <f>VLOOKUP(I229,Presupuesto!$B$11:$C$565,2,0)</f>
        <v>CONTRATOS ESPECIALES</v>
      </c>
      <c r="K229" s="95" t="str">
        <f t="shared" si="5"/>
        <v>Posgrado</v>
      </c>
      <c r="L229" s="95" t="s">
        <v>727</v>
      </c>
    </row>
    <row r="230" spans="3:12" ht="15.75" thickBot="1" x14ac:dyDescent="0.3">
      <c r="C230" s="136" t="s">
        <v>101</v>
      </c>
      <c r="D230" s="189"/>
      <c r="E230" s="148">
        <v>12</v>
      </c>
      <c r="F230" s="135">
        <v>32000</v>
      </c>
      <c r="G230" s="110">
        <f>D230*E230*F230</f>
        <v>0</v>
      </c>
      <c r="H230" s="161"/>
      <c r="I230" s="111" t="s">
        <v>200</v>
      </c>
      <c r="J230" s="111" t="str">
        <f>VLOOKUP(I230,Presupuesto!$B$11:$C$565,2,0)</f>
        <v>CONTRATOS ESPECIALES</v>
      </c>
      <c r="K230" s="95" t="str">
        <f t="shared" si="5"/>
        <v>Posgrado</v>
      </c>
      <c r="L230" s="95" t="s">
        <v>721</v>
      </c>
    </row>
    <row r="231" spans="3:12" x14ac:dyDescent="0.25">
      <c r="C231" s="166" t="s">
        <v>1330</v>
      </c>
      <c r="D231" s="158"/>
      <c r="E231" s="150">
        <v>0</v>
      </c>
      <c r="F231" s="114">
        <f>IF(E230=0,"",(G230/E230)/12*E230)</f>
        <v>0</v>
      </c>
      <c r="G231" s="94">
        <f>F231</f>
        <v>0</v>
      </c>
      <c r="H231" s="159"/>
      <c r="I231" s="98" t="s">
        <v>200</v>
      </c>
      <c r="J231" s="98" t="str">
        <f>VLOOKUP(I231,Presupuesto!$B$11:$C$565,2,0)</f>
        <v>CONTRATOS ESPECIALES</v>
      </c>
      <c r="K231" s="95" t="str">
        <f t="shared" si="5"/>
        <v>Posgrado</v>
      </c>
      <c r="L231" s="95" t="s">
        <v>719</v>
      </c>
    </row>
    <row r="232" spans="3:12" x14ac:dyDescent="0.25">
      <c r="C232" s="167" t="s">
        <v>1331</v>
      </c>
      <c r="D232" s="158"/>
      <c r="E232" s="150">
        <v>0</v>
      </c>
      <c r="F232" s="97">
        <v>0</v>
      </c>
      <c r="G232" s="94">
        <f>F232</f>
        <v>0</v>
      </c>
      <c r="H232" s="159"/>
      <c r="I232" s="98" t="s">
        <v>200</v>
      </c>
      <c r="J232" s="98" t="str">
        <f>VLOOKUP(I232,Presupuesto!$B$11:$C$565,2,0)</f>
        <v>CONTRATOS ESPECIALES</v>
      </c>
      <c r="K232" s="95" t="str">
        <f t="shared" si="5"/>
        <v>Posgrado</v>
      </c>
      <c r="L232" s="95" t="s">
        <v>727</v>
      </c>
    </row>
    <row r="234" spans="3:12" ht="15.75" thickBot="1" x14ac:dyDescent="0.3">
      <c r="C234" s="435"/>
      <c r="D234" s="424"/>
      <c r="E234" s="435"/>
      <c r="F234" s="435"/>
      <c r="G234" s="435"/>
      <c r="H234" s="424"/>
      <c r="I234" s="435"/>
      <c r="J234" s="435"/>
      <c r="K234" s="149"/>
      <c r="L234" s="435"/>
    </row>
    <row r="235" spans="3:12" ht="15.75" thickBot="1" x14ac:dyDescent="0.3">
      <c r="C235" s="68" t="s">
        <v>1308</v>
      </c>
      <c r="D235" s="30">
        <f>SUM(G242:G292)</f>
        <v>0</v>
      </c>
      <c r="E235" s="91"/>
      <c r="F235" s="91"/>
      <c r="G235" s="91"/>
      <c r="H235" s="75"/>
      <c r="I235" s="75"/>
      <c r="J235" s="75"/>
      <c r="K235" s="149"/>
      <c r="L235" s="435"/>
    </row>
    <row r="236" spans="3:12" x14ac:dyDescent="0.25">
      <c r="C236" s="435"/>
      <c r="D236" s="31"/>
      <c r="E236" s="91"/>
      <c r="F236" s="91"/>
      <c r="G236" s="91"/>
      <c r="H236" s="75"/>
      <c r="I236" s="75"/>
      <c r="J236" s="75"/>
      <c r="K236" s="149"/>
      <c r="L236" s="435"/>
    </row>
    <row r="237" spans="3:12" x14ac:dyDescent="0.25">
      <c r="C237" s="435"/>
      <c r="D237" s="31"/>
      <c r="E237" s="91"/>
      <c r="F237" s="91"/>
      <c r="G237" s="91"/>
      <c r="H237" s="75"/>
      <c r="I237" s="75"/>
      <c r="J237" s="75"/>
      <c r="K237" s="149"/>
      <c r="L237" s="435"/>
    </row>
    <row r="238" spans="3:12" ht="15.75" x14ac:dyDescent="0.25">
      <c r="C238" s="191" t="s">
        <v>1309</v>
      </c>
      <c r="D238" s="349"/>
      <c r="E238" s="91"/>
      <c r="F238" s="91"/>
      <c r="G238" s="91"/>
      <c r="H238" s="75"/>
      <c r="I238" s="75"/>
      <c r="J238" s="75"/>
      <c r="K238" s="149"/>
      <c r="L238" s="435"/>
    </row>
    <row r="239" spans="3:12" ht="18.75" x14ac:dyDescent="0.25">
      <c r="C239" s="199" t="e">
        <f>IFERROR(VLOOKUP(D238,'1. Desarrollo e Innov. Curricu.'!$F:$G,2,FALSE),IFERROR(VLOOKUP(D238,'2. Investigación Científica'!$F:$G,2,FALSE),IFERROR(VLOOKUP(D238,'3. Vinculación Univ. Sociedad'!$F:$G,2,FALSE),IFERROR(VLOOKUP(D238,'4. Docencia y Profesorado Univ.'!$F:$G,2,FALSE),IFERROR(VLOOKUP(D238,'5. Estudiantes y Graduados'!$F:$G,2,FALSE),IFERROR(VLOOKUP(D238,'11. Gestion Administrativa'!$F:$G,2,FALSE),IFERROR(VLOOKUP(D238,'13. Gestión Académica'!$F:$G,2,FALSE),IFERROR(VLOOKUP(D238,'9. Asegura. de la Calid. y M'!$F:$G,2,FALSE),IFERROR(VLOOKUP(D238,'6. Gestión del Conocimiento'!$F:$G,2,FALSE),IFERROR(VLOOKUP(D238,'15. Gobernabilidad y Proceso...'!$F:$G,2,FALSE),IFERROR(VLOOKUP(D238,'12. Gestión del Talento Humano'!$F:$G,2,FALSE),IFERROR(VLOOKUP(D238,'14. Internacional... de la E.S.'!$F:$G,2,FALSE),IFERROR(VLOOKUP(D238,'10. Posgrado'!$F:$G,2,FALSE),IFERROR(VLOOKUP(D238,'17. Gestión TIC'!$F:$G,2,FALSE),IFERROR(VLOOKUP(D238,'16. Desa. del Sistema Educ.Sup.'!$F:$G,2,FALSE),IFERROR(VLOOKUP(D238,'8. Cultura de Inno. Insti...'!$F:$G,2,FALSE),VLOOKUP(D238,'7. Lo Esencial de la Reforma U.'!$F:$G,2,0)))))))))))))))))</f>
        <v>#N/A</v>
      </c>
      <c r="D239" s="31"/>
      <c r="E239" s="91"/>
      <c r="F239" s="91"/>
      <c r="G239" s="91"/>
      <c r="H239" s="75"/>
      <c r="I239" s="75"/>
      <c r="J239" s="75"/>
      <c r="K239" s="149"/>
      <c r="L239" s="435"/>
    </row>
    <row r="240" spans="3:12" ht="15.75" thickBot="1" x14ac:dyDescent="0.3">
      <c r="C240" s="172"/>
      <c r="D240" s="31"/>
      <c r="E240" s="91"/>
      <c r="F240" s="91"/>
      <c r="G240" s="91"/>
      <c r="H240" s="75"/>
      <c r="I240" s="75"/>
      <c r="J240" s="75"/>
      <c r="K240" s="149"/>
      <c r="L240" s="435"/>
    </row>
    <row r="241" spans="3:12" ht="30.75" thickBot="1" x14ac:dyDescent="0.3">
      <c r="C241" s="130" t="s">
        <v>1310</v>
      </c>
      <c r="D241" s="134" t="s">
        <v>99</v>
      </c>
      <c r="E241" s="165" t="s">
        <v>1329</v>
      </c>
      <c r="F241" s="134" t="s">
        <v>1312</v>
      </c>
      <c r="G241" s="131" t="s">
        <v>1313</v>
      </c>
      <c r="H241" s="129" t="s">
        <v>1314</v>
      </c>
      <c r="I241" s="132" t="s">
        <v>1315</v>
      </c>
      <c r="J241" s="132" t="s">
        <v>711</v>
      </c>
      <c r="K241" s="132" t="s">
        <v>1316</v>
      </c>
      <c r="L241" s="132" t="s">
        <v>1317</v>
      </c>
    </row>
    <row r="242" spans="3:12" ht="15.75" thickBot="1" x14ac:dyDescent="0.3">
      <c r="C242" s="133" t="s">
        <v>84</v>
      </c>
      <c r="D242" s="189"/>
      <c r="E242" s="148">
        <v>12</v>
      </c>
      <c r="F242" s="287">
        <f>HLOOKUP($C242,$BZ$2:$CM$3,2,0)</f>
        <v>43674.39</v>
      </c>
      <c r="G242" s="110">
        <f>D242*E242*F242</f>
        <v>0</v>
      </c>
      <c r="H242" s="161"/>
      <c r="I242" s="111" t="s">
        <v>151</v>
      </c>
      <c r="J242" s="111" t="str">
        <f>VLOOKUP(I242,Presupuesto!$B$11:$C$565,2,0)</f>
        <v>SUELDOS Y SALARIOS PERMANENTES</v>
      </c>
      <c r="K242" s="207" t="s">
        <v>72</v>
      </c>
      <c r="L242" s="95" t="s">
        <v>719</v>
      </c>
    </row>
    <row r="243" spans="3:12" x14ac:dyDescent="0.25">
      <c r="C243" s="166" t="s">
        <v>1330</v>
      </c>
      <c r="D243" s="158"/>
      <c r="E243" s="150">
        <v>0</v>
      </c>
      <c r="F243" s="97">
        <f>IF(E242=0,"",(G242/E242)/12*E242)</f>
        <v>0</v>
      </c>
      <c r="G243" s="94">
        <f>F243</f>
        <v>0</v>
      </c>
      <c r="H243" s="159"/>
      <c r="I243" s="113" t="s">
        <v>164</v>
      </c>
      <c r="J243" s="113" t="str">
        <f>VLOOKUP(I243,Presupuesto!$B$11:$C$565,2,0)</f>
        <v>AGUINALDO Y DECIMO CUARTO MES</v>
      </c>
      <c r="K243" s="95" t="str">
        <f t="shared" ref="K243:K274" si="6">$K$242</f>
        <v>Posgrado</v>
      </c>
      <c r="L243" s="95" t="s">
        <v>720</v>
      </c>
    </row>
    <row r="244" spans="3:12" ht="15.75" thickBot="1" x14ac:dyDescent="0.3">
      <c r="C244" s="167" t="s">
        <v>1331</v>
      </c>
      <c r="D244" s="158"/>
      <c r="E244" s="150">
        <v>0</v>
      </c>
      <c r="F244" s="114">
        <f>IF(E242&lt;6,"",((E242-6)/12)*(G242/E242))</f>
        <v>0</v>
      </c>
      <c r="G244" s="94">
        <f>F244</f>
        <v>0</v>
      </c>
      <c r="H244" s="159"/>
      <c r="I244" s="98" t="s">
        <v>165</v>
      </c>
      <c r="J244" s="98" t="str">
        <f>VLOOKUP(I244,Presupuesto!$B$11:$C$565,2,0)</f>
        <v>DECIMOCUARTO MES</v>
      </c>
      <c r="K244" s="95" t="str">
        <f t="shared" si="6"/>
        <v>Posgrado</v>
      </c>
      <c r="L244" s="95" t="s">
        <v>721</v>
      </c>
    </row>
    <row r="245" spans="3:12" ht="15.75" thickBot="1" x14ac:dyDescent="0.3">
      <c r="C245" s="133" t="s">
        <v>85</v>
      </c>
      <c r="D245" s="189"/>
      <c r="E245" s="148">
        <v>12</v>
      </c>
      <c r="F245" s="287">
        <f>HLOOKUP($C245,$BZ$2:$CM$3,2,0)</f>
        <v>39703.99</v>
      </c>
      <c r="G245" s="110">
        <f>D245*E245*F245</f>
        <v>0</v>
      </c>
      <c r="H245" s="161"/>
      <c r="I245" s="111" t="s">
        <v>151</v>
      </c>
      <c r="J245" s="111" t="str">
        <f>VLOOKUP(I245,Presupuesto!$B$11:$C$565,2,0)</f>
        <v>SUELDOS Y SALARIOS PERMANENTES</v>
      </c>
      <c r="K245" s="95" t="str">
        <f t="shared" si="6"/>
        <v>Posgrado</v>
      </c>
      <c r="L245" s="95" t="s">
        <v>721</v>
      </c>
    </row>
    <row r="246" spans="3:12" x14ac:dyDescent="0.25">
      <c r="C246" s="166" t="s">
        <v>1330</v>
      </c>
      <c r="D246" s="158"/>
      <c r="E246" s="150">
        <v>0</v>
      </c>
      <c r="F246" s="97">
        <f>IF(E245=0,"",(G245/E245)/12*E245)</f>
        <v>0</v>
      </c>
      <c r="G246" s="94">
        <f>F246</f>
        <v>0</v>
      </c>
      <c r="H246" s="159"/>
      <c r="I246" s="113" t="s">
        <v>164</v>
      </c>
      <c r="J246" s="113" t="str">
        <f>VLOOKUP(I246,Presupuesto!$B$11:$C$565,2,0)</f>
        <v>AGUINALDO Y DECIMO CUARTO MES</v>
      </c>
      <c r="K246" s="95" t="str">
        <f t="shared" si="6"/>
        <v>Posgrado</v>
      </c>
      <c r="L246" s="95" t="s">
        <v>721</v>
      </c>
    </row>
    <row r="247" spans="3:12" ht="15.75" thickBot="1" x14ac:dyDescent="0.3">
      <c r="C247" s="167" t="s">
        <v>1331</v>
      </c>
      <c r="D247" s="158"/>
      <c r="E247" s="150">
        <v>0</v>
      </c>
      <c r="F247" s="114">
        <f>IF(E245&lt;6,"",((E245-6)/12)*(G245/E245))</f>
        <v>0</v>
      </c>
      <c r="G247" s="94">
        <f>F247</f>
        <v>0</v>
      </c>
      <c r="H247" s="159"/>
      <c r="I247" s="98" t="s">
        <v>165</v>
      </c>
      <c r="J247" s="98" t="str">
        <f>VLOOKUP(I247,Presupuesto!$B$11:$C$565,2,0)</f>
        <v>DECIMOCUARTO MES</v>
      </c>
      <c r="K247" s="95" t="str">
        <f t="shared" si="6"/>
        <v>Posgrado</v>
      </c>
      <c r="L247" s="95" t="s">
        <v>721</v>
      </c>
    </row>
    <row r="248" spans="3:12" ht="15.75" thickBot="1" x14ac:dyDescent="0.3">
      <c r="C248" s="133" t="s">
        <v>86</v>
      </c>
      <c r="D248" s="189"/>
      <c r="E248" s="148">
        <v>12</v>
      </c>
      <c r="F248" s="287">
        <f>HLOOKUP($C248,$BZ$2:$CM$3,2,0)</f>
        <v>35733.589999999997</v>
      </c>
      <c r="G248" s="110">
        <f>D248*E248*F248</f>
        <v>0</v>
      </c>
      <c r="H248" s="161"/>
      <c r="I248" s="111" t="s">
        <v>151</v>
      </c>
      <c r="J248" s="111" t="str">
        <f>VLOOKUP(I248,Presupuesto!$B$11:$C$565,2,0)</f>
        <v>SUELDOS Y SALARIOS PERMANENTES</v>
      </c>
      <c r="K248" s="95" t="str">
        <f t="shared" si="6"/>
        <v>Posgrado</v>
      </c>
      <c r="L248" s="95" t="s">
        <v>721</v>
      </c>
    </row>
    <row r="249" spans="3:12" x14ac:dyDescent="0.25">
      <c r="C249" s="166" t="s">
        <v>1330</v>
      </c>
      <c r="D249" s="158"/>
      <c r="E249" s="150">
        <v>0</v>
      </c>
      <c r="F249" s="97">
        <f>IF(E248=0,"",(G248/E248)/12*E248)</f>
        <v>0</v>
      </c>
      <c r="G249" s="94">
        <f>F249</f>
        <v>0</v>
      </c>
      <c r="H249" s="159"/>
      <c r="I249" s="113" t="s">
        <v>164</v>
      </c>
      <c r="J249" s="113" t="str">
        <f>VLOOKUP(I249,Presupuesto!$B$11:$C$565,2,0)</f>
        <v>AGUINALDO Y DECIMO CUARTO MES</v>
      </c>
      <c r="K249" s="95" t="str">
        <f t="shared" si="6"/>
        <v>Posgrado</v>
      </c>
      <c r="L249" s="95" t="s">
        <v>721</v>
      </c>
    </row>
    <row r="250" spans="3:12" ht="15.75" thickBot="1" x14ac:dyDescent="0.3">
      <c r="C250" s="167" t="s">
        <v>1331</v>
      </c>
      <c r="D250" s="158"/>
      <c r="E250" s="150">
        <v>0</v>
      </c>
      <c r="F250" s="114">
        <f>IF(E248&lt;6,"",((E248-6)/12)*(G248/E248))</f>
        <v>0</v>
      </c>
      <c r="G250" s="94">
        <f>F250</f>
        <v>0</v>
      </c>
      <c r="H250" s="159"/>
      <c r="I250" s="98" t="s">
        <v>165</v>
      </c>
      <c r="J250" s="98" t="str">
        <f>VLOOKUP(I250,Presupuesto!$B$11:$C$565,2,0)</f>
        <v>DECIMOCUARTO MES</v>
      </c>
      <c r="K250" s="95" t="str">
        <f t="shared" si="6"/>
        <v>Posgrado</v>
      </c>
      <c r="L250" s="95" t="s">
        <v>721</v>
      </c>
    </row>
    <row r="251" spans="3:12" ht="15.75" thickBot="1" x14ac:dyDescent="0.3">
      <c r="C251" s="133" t="s">
        <v>87</v>
      </c>
      <c r="D251" s="189"/>
      <c r="E251" s="148">
        <v>12</v>
      </c>
      <c r="F251" s="287">
        <f>HLOOKUP($C251,$BZ$2:$CM$3,2,0)</f>
        <v>31763.19</v>
      </c>
      <c r="G251" s="110">
        <f>D251*E251*F251</f>
        <v>0</v>
      </c>
      <c r="H251" s="161"/>
      <c r="I251" s="111" t="s">
        <v>151</v>
      </c>
      <c r="J251" s="111" t="str">
        <f>VLOOKUP(I251,Presupuesto!$B$11:$C$565,2,0)</f>
        <v>SUELDOS Y SALARIOS PERMANENTES</v>
      </c>
      <c r="K251" s="95" t="str">
        <f t="shared" si="6"/>
        <v>Posgrado</v>
      </c>
      <c r="L251" s="95" t="s">
        <v>721</v>
      </c>
    </row>
    <row r="252" spans="3:12" x14ac:dyDescent="0.25">
      <c r="C252" s="166" t="s">
        <v>1330</v>
      </c>
      <c r="D252" s="158"/>
      <c r="E252" s="150">
        <v>0</v>
      </c>
      <c r="F252" s="97">
        <f>IF(E251=0,"",(G251/E251)/12*E251)</f>
        <v>0</v>
      </c>
      <c r="G252" s="94">
        <f>F252</f>
        <v>0</v>
      </c>
      <c r="H252" s="159"/>
      <c r="I252" s="113" t="s">
        <v>164</v>
      </c>
      <c r="J252" s="113" t="str">
        <f>VLOOKUP(I252,Presupuesto!$B$11:$C$565,2,0)</f>
        <v>AGUINALDO Y DECIMO CUARTO MES</v>
      </c>
      <c r="K252" s="95" t="str">
        <f t="shared" si="6"/>
        <v>Posgrado</v>
      </c>
      <c r="L252" s="95" t="s">
        <v>721</v>
      </c>
    </row>
    <row r="253" spans="3:12" ht="15.75" thickBot="1" x14ac:dyDescent="0.3">
      <c r="C253" s="167" t="s">
        <v>1331</v>
      </c>
      <c r="D253" s="158"/>
      <c r="E253" s="150">
        <v>0</v>
      </c>
      <c r="F253" s="114">
        <f>IF(E251&lt;6,"",((E251-6)/12)*(G251/E251))</f>
        <v>0</v>
      </c>
      <c r="G253" s="94">
        <f>F253</f>
        <v>0</v>
      </c>
      <c r="H253" s="159"/>
      <c r="I253" s="98" t="s">
        <v>165</v>
      </c>
      <c r="J253" s="98" t="str">
        <f>VLOOKUP(I253,Presupuesto!$B$11:$C$565,2,0)</f>
        <v>DECIMOCUARTO MES</v>
      </c>
      <c r="K253" s="95" t="str">
        <f t="shared" si="6"/>
        <v>Posgrado</v>
      </c>
      <c r="L253" s="95" t="s">
        <v>721</v>
      </c>
    </row>
    <row r="254" spans="3:12" ht="15.75" thickBot="1" x14ac:dyDescent="0.3">
      <c r="C254" s="133" t="s">
        <v>88</v>
      </c>
      <c r="D254" s="189"/>
      <c r="E254" s="148">
        <v>12</v>
      </c>
      <c r="F254" s="287">
        <f>HLOOKUP($C254,$BZ$2:$CM$3,2,0)</f>
        <v>29777.99</v>
      </c>
      <c r="G254" s="110">
        <f>D254*E254*F254</f>
        <v>0</v>
      </c>
      <c r="H254" s="161"/>
      <c r="I254" s="111" t="s">
        <v>151</v>
      </c>
      <c r="J254" s="111" t="str">
        <f>VLOOKUP(I254,Presupuesto!$B$11:$C$565,2,0)</f>
        <v>SUELDOS Y SALARIOS PERMANENTES</v>
      </c>
      <c r="K254" s="95" t="str">
        <f t="shared" si="6"/>
        <v>Posgrado</v>
      </c>
      <c r="L254" s="95" t="s">
        <v>721</v>
      </c>
    </row>
    <row r="255" spans="3:12" x14ac:dyDescent="0.25">
      <c r="C255" s="166" t="s">
        <v>1330</v>
      </c>
      <c r="D255" s="158"/>
      <c r="E255" s="150">
        <v>0</v>
      </c>
      <c r="F255" s="97">
        <f>IF(E254=0,"",(G254/E254)/12*E254)</f>
        <v>0</v>
      </c>
      <c r="G255" s="94">
        <f>F255</f>
        <v>0</v>
      </c>
      <c r="H255" s="159"/>
      <c r="I255" s="113" t="s">
        <v>164</v>
      </c>
      <c r="J255" s="113" t="str">
        <f>VLOOKUP(I255,Presupuesto!$B$11:$C$565,2,0)</f>
        <v>AGUINALDO Y DECIMO CUARTO MES</v>
      </c>
      <c r="K255" s="95" t="str">
        <f t="shared" si="6"/>
        <v>Posgrado</v>
      </c>
      <c r="L255" s="95" t="s">
        <v>721</v>
      </c>
    </row>
    <row r="256" spans="3:12" ht="15.75" thickBot="1" x14ac:dyDescent="0.3">
      <c r="C256" s="167" t="s">
        <v>1331</v>
      </c>
      <c r="D256" s="158"/>
      <c r="E256" s="150">
        <v>0</v>
      </c>
      <c r="F256" s="114">
        <f>IF(E254&lt;6,"",((E254-6)/12)*(G254/E254))</f>
        <v>0</v>
      </c>
      <c r="G256" s="94">
        <f>F256</f>
        <v>0</v>
      </c>
      <c r="H256" s="159"/>
      <c r="I256" s="98" t="s">
        <v>165</v>
      </c>
      <c r="J256" s="98" t="str">
        <f>VLOOKUP(I256,Presupuesto!$B$11:$C$565,2,0)</f>
        <v>DECIMOCUARTO MES</v>
      </c>
      <c r="K256" s="95" t="str">
        <f t="shared" si="6"/>
        <v>Posgrado</v>
      </c>
      <c r="L256" s="95" t="s">
        <v>721</v>
      </c>
    </row>
    <row r="257" spans="3:12" ht="15.75" thickBot="1" x14ac:dyDescent="0.3">
      <c r="C257" s="133" t="s">
        <v>89</v>
      </c>
      <c r="D257" s="189"/>
      <c r="E257" s="148">
        <v>12</v>
      </c>
      <c r="F257" s="287">
        <f>HLOOKUP($C257,$BZ$2:$CM$3,2,0)</f>
        <v>27792.79</v>
      </c>
      <c r="G257" s="110">
        <f>D257*E257*F257</f>
        <v>0</v>
      </c>
      <c r="H257" s="161"/>
      <c r="I257" s="111" t="s">
        <v>151</v>
      </c>
      <c r="J257" s="111" t="str">
        <f>VLOOKUP(I257,Presupuesto!$B$11:$C$565,2,0)</f>
        <v>SUELDOS Y SALARIOS PERMANENTES</v>
      </c>
      <c r="K257" s="95" t="str">
        <f t="shared" si="6"/>
        <v>Posgrado</v>
      </c>
      <c r="L257" s="95" t="s">
        <v>721</v>
      </c>
    </row>
    <row r="258" spans="3:12" x14ac:dyDescent="0.25">
      <c r="C258" s="166" t="s">
        <v>1330</v>
      </c>
      <c r="D258" s="158"/>
      <c r="E258" s="150">
        <v>0</v>
      </c>
      <c r="F258" s="97">
        <f>IF(E257=0,"",(G257/E257)/12*E257)</f>
        <v>0</v>
      </c>
      <c r="G258" s="94">
        <f>F258</f>
        <v>0</v>
      </c>
      <c r="H258" s="159"/>
      <c r="I258" s="113" t="s">
        <v>164</v>
      </c>
      <c r="J258" s="113" t="str">
        <f>VLOOKUP(I258,Presupuesto!$B$11:$C$565,2,0)</f>
        <v>AGUINALDO Y DECIMO CUARTO MES</v>
      </c>
      <c r="K258" s="95" t="str">
        <f t="shared" si="6"/>
        <v>Posgrado</v>
      </c>
      <c r="L258" s="95" t="s">
        <v>721</v>
      </c>
    </row>
    <row r="259" spans="3:12" ht="15.75" thickBot="1" x14ac:dyDescent="0.3">
      <c r="C259" s="167" t="s">
        <v>1331</v>
      </c>
      <c r="D259" s="158"/>
      <c r="E259" s="150">
        <v>0</v>
      </c>
      <c r="F259" s="114">
        <f>IF(E257&lt;6,"",((E257-6)/12)*(G257/E257))</f>
        <v>0</v>
      </c>
      <c r="G259" s="94">
        <f>F259</f>
        <v>0</v>
      </c>
      <c r="H259" s="159"/>
      <c r="I259" s="98" t="s">
        <v>165</v>
      </c>
      <c r="J259" s="98" t="str">
        <f>VLOOKUP(I259,Presupuesto!$B$11:$C$565,2,0)</f>
        <v>DECIMOCUARTO MES</v>
      </c>
      <c r="K259" s="95" t="str">
        <f t="shared" si="6"/>
        <v>Posgrado</v>
      </c>
      <c r="L259" s="95" t="s">
        <v>721</v>
      </c>
    </row>
    <row r="260" spans="3:12" ht="15.75" thickBot="1" x14ac:dyDescent="0.3">
      <c r="C260" s="133" t="s">
        <v>90</v>
      </c>
      <c r="D260" s="189"/>
      <c r="E260" s="148">
        <v>12</v>
      </c>
      <c r="F260" s="287">
        <f>HLOOKUP($C260,$BZ$2:$CM$3,2,0)</f>
        <v>18859.39</v>
      </c>
      <c r="G260" s="110">
        <f>D260*E260*F260</f>
        <v>0</v>
      </c>
      <c r="H260" s="161"/>
      <c r="I260" s="111" t="s">
        <v>151</v>
      </c>
      <c r="J260" s="111" t="str">
        <f>VLOOKUP(I260,Presupuesto!$B$11:$C$565,2,0)</f>
        <v>SUELDOS Y SALARIOS PERMANENTES</v>
      </c>
      <c r="K260" s="95" t="str">
        <f t="shared" si="6"/>
        <v>Posgrado</v>
      </c>
      <c r="L260" s="95" t="s">
        <v>721</v>
      </c>
    </row>
    <row r="261" spans="3:12" x14ac:dyDescent="0.25">
      <c r="C261" s="166" t="s">
        <v>1330</v>
      </c>
      <c r="D261" s="158"/>
      <c r="E261" s="150">
        <v>0</v>
      </c>
      <c r="F261" s="97">
        <f>IF(E260=0,"",(G260/E260)/12*E260)</f>
        <v>0</v>
      </c>
      <c r="G261" s="94">
        <f>F261</f>
        <v>0</v>
      </c>
      <c r="H261" s="159"/>
      <c r="I261" s="113" t="s">
        <v>164</v>
      </c>
      <c r="J261" s="113" t="str">
        <f>VLOOKUP(I261,Presupuesto!$B$11:$C$565,2,0)</f>
        <v>AGUINALDO Y DECIMO CUARTO MES</v>
      </c>
      <c r="K261" s="95" t="str">
        <f t="shared" si="6"/>
        <v>Posgrado</v>
      </c>
      <c r="L261" s="95" t="s">
        <v>721</v>
      </c>
    </row>
    <row r="262" spans="3:12" ht="15.75" thickBot="1" x14ac:dyDescent="0.3">
      <c r="C262" s="167" t="s">
        <v>1331</v>
      </c>
      <c r="D262" s="158"/>
      <c r="E262" s="150">
        <v>0</v>
      </c>
      <c r="F262" s="114">
        <f>IF(E260&lt;6,"",((E260-6)/12)*(G260/E260))</f>
        <v>0</v>
      </c>
      <c r="G262" s="94">
        <f>F262</f>
        <v>0</v>
      </c>
      <c r="H262" s="159"/>
      <c r="I262" s="98" t="s">
        <v>165</v>
      </c>
      <c r="J262" s="98" t="str">
        <f>VLOOKUP(I262,Presupuesto!$B$11:$C$565,2,0)</f>
        <v>DECIMOCUARTO MES</v>
      </c>
      <c r="K262" s="95" t="str">
        <f t="shared" si="6"/>
        <v>Posgrado</v>
      </c>
      <c r="L262" s="95" t="s">
        <v>721</v>
      </c>
    </row>
    <row r="263" spans="3:12" ht="15.75" thickBot="1" x14ac:dyDescent="0.3">
      <c r="C263" s="133" t="s">
        <v>91</v>
      </c>
      <c r="D263" s="189"/>
      <c r="E263" s="148">
        <v>12</v>
      </c>
      <c r="F263" s="287">
        <f>HLOOKUP($C263,$BZ$2:$CM$3,2,0)</f>
        <v>17866.8</v>
      </c>
      <c r="G263" s="110">
        <f>D263*E263*F263</f>
        <v>0</v>
      </c>
      <c r="H263" s="161"/>
      <c r="I263" s="111" t="s">
        <v>151</v>
      </c>
      <c r="J263" s="111" t="str">
        <f>VLOOKUP(I263,Presupuesto!$B$11:$C$565,2,0)</f>
        <v>SUELDOS Y SALARIOS PERMANENTES</v>
      </c>
      <c r="K263" s="95" t="str">
        <f t="shared" si="6"/>
        <v>Posgrado</v>
      </c>
      <c r="L263" s="95" t="s">
        <v>721</v>
      </c>
    </row>
    <row r="264" spans="3:12" x14ac:dyDescent="0.25">
      <c r="C264" s="166" t="s">
        <v>1330</v>
      </c>
      <c r="D264" s="158"/>
      <c r="E264" s="150">
        <v>0</v>
      </c>
      <c r="F264" s="97">
        <f>IF(E263=0,"",(G263/E263)/12*E263)</f>
        <v>0</v>
      </c>
      <c r="G264" s="94">
        <f>F264</f>
        <v>0</v>
      </c>
      <c r="H264" s="159"/>
      <c r="I264" s="113" t="s">
        <v>164</v>
      </c>
      <c r="J264" s="113" t="str">
        <f>VLOOKUP(I264,Presupuesto!$B$11:$C$565,2,0)</f>
        <v>AGUINALDO Y DECIMO CUARTO MES</v>
      </c>
      <c r="K264" s="95" t="str">
        <f t="shared" si="6"/>
        <v>Posgrado</v>
      </c>
      <c r="L264" s="95" t="s">
        <v>721</v>
      </c>
    </row>
    <row r="265" spans="3:12" ht="15.75" thickBot="1" x14ac:dyDescent="0.3">
      <c r="C265" s="167" t="s">
        <v>1331</v>
      </c>
      <c r="D265" s="158"/>
      <c r="E265" s="150">
        <v>0</v>
      </c>
      <c r="F265" s="114">
        <f>IF(E263&lt;6,"",((E263-6)/12)*(G263/E263))</f>
        <v>0</v>
      </c>
      <c r="G265" s="94">
        <f>F265</f>
        <v>0</v>
      </c>
      <c r="H265" s="159"/>
      <c r="I265" s="98" t="s">
        <v>165</v>
      </c>
      <c r="J265" s="98" t="str">
        <f>VLOOKUP(I265,Presupuesto!$B$11:$C$565,2,0)</f>
        <v>DECIMOCUARTO MES</v>
      </c>
      <c r="K265" s="95" t="str">
        <f t="shared" si="6"/>
        <v>Posgrado</v>
      </c>
      <c r="L265" s="95" t="s">
        <v>721</v>
      </c>
    </row>
    <row r="266" spans="3:12" ht="15.75" thickBot="1" x14ac:dyDescent="0.3">
      <c r="C266" s="133" t="s">
        <v>92</v>
      </c>
      <c r="D266" s="189"/>
      <c r="E266" s="148">
        <v>12</v>
      </c>
      <c r="F266" s="287">
        <f>HLOOKUP($C266,$BZ$2:$CM$3,2,0)</f>
        <v>13896.4</v>
      </c>
      <c r="G266" s="110">
        <f>D266*E266*F266</f>
        <v>0</v>
      </c>
      <c r="H266" s="161"/>
      <c r="I266" s="111" t="s">
        <v>151</v>
      </c>
      <c r="J266" s="111" t="str">
        <f>VLOOKUP(I266,Presupuesto!$B$11:$C$565,2,0)</f>
        <v>SUELDOS Y SALARIOS PERMANENTES</v>
      </c>
      <c r="K266" s="95" t="str">
        <f t="shared" si="6"/>
        <v>Posgrado</v>
      </c>
      <c r="L266" s="95" t="s">
        <v>721</v>
      </c>
    </row>
    <row r="267" spans="3:12" x14ac:dyDescent="0.25">
      <c r="C267" s="166" t="s">
        <v>1330</v>
      </c>
      <c r="D267" s="158"/>
      <c r="E267" s="150">
        <v>0</v>
      </c>
      <c r="F267" s="97">
        <f>IF(E266=0,"",(G266/E266)/12*E266)</f>
        <v>0</v>
      </c>
      <c r="G267" s="94">
        <f>F267</f>
        <v>0</v>
      </c>
      <c r="H267" s="159"/>
      <c r="I267" s="113" t="s">
        <v>164</v>
      </c>
      <c r="J267" s="113" t="str">
        <f>VLOOKUP(I267,Presupuesto!$B$11:$C$565,2,0)</f>
        <v>AGUINALDO Y DECIMO CUARTO MES</v>
      </c>
      <c r="K267" s="95" t="str">
        <f t="shared" si="6"/>
        <v>Posgrado</v>
      </c>
      <c r="L267" s="95" t="s">
        <v>721</v>
      </c>
    </row>
    <row r="268" spans="3:12" ht="15.75" thickBot="1" x14ac:dyDescent="0.3">
      <c r="C268" s="167" t="s">
        <v>1331</v>
      </c>
      <c r="D268" s="158"/>
      <c r="E268" s="150">
        <v>0</v>
      </c>
      <c r="F268" s="114">
        <f>IF(E266&lt;6,"",((E266-6)/12)*(G266/E266))</f>
        <v>0</v>
      </c>
      <c r="G268" s="94">
        <f>F268</f>
        <v>0</v>
      </c>
      <c r="H268" s="159"/>
      <c r="I268" s="98" t="s">
        <v>165</v>
      </c>
      <c r="J268" s="98" t="str">
        <f>VLOOKUP(I268,Presupuesto!$B$11:$C$565,2,0)</f>
        <v>DECIMOCUARTO MES</v>
      </c>
      <c r="K268" s="95" t="str">
        <f t="shared" si="6"/>
        <v>Posgrado</v>
      </c>
      <c r="L268" s="95" t="s">
        <v>721</v>
      </c>
    </row>
    <row r="269" spans="3:12" ht="15.75" thickBot="1" x14ac:dyDescent="0.3">
      <c r="C269" s="133" t="s">
        <v>93</v>
      </c>
      <c r="D269" s="189"/>
      <c r="E269" s="148">
        <v>12</v>
      </c>
      <c r="F269" s="287">
        <f>HLOOKUP($C269,$BZ$2:$CM$3,2,0)</f>
        <v>15004.09</v>
      </c>
      <c r="G269" s="110">
        <f>D269*E269*F269</f>
        <v>0</v>
      </c>
      <c r="H269" s="161"/>
      <c r="I269" s="111" t="s">
        <v>151</v>
      </c>
      <c r="J269" s="111" t="str">
        <f>VLOOKUP(I269,Presupuesto!$B$11:$C$565,2,0)</f>
        <v>SUELDOS Y SALARIOS PERMANENTES</v>
      </c>
      <c r="K269" s="95" t="str">
        <f t="shared" si="6"/>
        <v>Posgrado</v>
      </c>
      <c r="L269" s="95" t="s">
        <v>721</v>
      </c>
    </row>
    <row r="270" spans="3:12" x14ac:dyDescent="0.25">
      <c r="C270" s="166" t="s">
        <v>1330</v>
      </c>
      <c r="D270" s="158"/>
      <c r="E270" s="150">
        <v>0</v>
      </c>
      <c r="F270" s="97">
        <f>IF(E269=0,"",(G269/E269)/12*E269)</f>
        <v>0</v>
      </c>
      <c r="G270" s="94">
        <f>F270</f>
        <v>0</v>
      </c>
      <c r="H270" s="159"/>
      <c r="I270" s="113" t="s">
        <v>164</v>
      </c>
      <c r="J270" s="113" t="str">
        <f>VLOOKUP(I270,Presupuesto!$B$11:$C$565,2,0)</f>
        <v>AGUINALDO Y DECIMO CUARTO MES</v>
      </c>
      <c r="K270" s="95" t="str">
        <f t="shared" si="6"/>
        <v>Posgrado</v>
      </c>
      <c r="L270" s="95" t="s">
        <v>721</v>
      </c>
    </row>
    <row r="271" spans="3:12" ht="15.75" thickBot="1" x14ac:dyDescent="0.3">
      <c r="C271" s="167" t="s">
        <v>1331</v>
      </c>
      <c r="D271" s="158"/>
      <c r="E271" s="150">
        <v>0</v>
      </c>
      <c r="F271" s="114">
        <f>IF(E269&lt;6,"",((E269-6)/12)*(G269/E269))</f>
        <v>0</v>
      </c>
      <c r="G271" s="94">
        <f>F271</f>
        <v>0</v>
      </c>
      <c r="H271" s="159"/>
      <c r="I271" s="98" t="s">
        <v>165</v>
      </c>
      <c r="J271" s="98" t="str">
        <f>VLOOKUP(I271,Presupuesto!$B$11:$C$565,2,0)</f>
        <v>DECIMOCUARTO MES</v>
      </c>
      <c r="K271" s="95" t="str">
        <f t="shared" si="6"/>
        <v>Posgrado</v>
      </c>
      <c r="L271" s="95" t="s">
        <v>721</v>
      </c>
    </row>
    <row r="272" spans="3:12" ht="15.75" thickBot="1" x14ac:dyDescent="0.3">
      <c r="C272" s="133" t="s">
        <v>94</v>
      </c>
      <c r="D272" s="189"/>
      <c r="E272" s="148">
        <v>12</v>
      </c>
      <c r="F272" s="287">
        <f>HLOOKUP($C272,$BZ$2:$CM$3,2,0)</f>
        <v>13238.9</v>
      </c>
      <c r="G272" s="110">
        <f>D272*E272*F272</f>
        <v>0</v>
      </c>
      <c r="H272" s="161"/>
      <c r="I272" s="111" t="s">
        <v>151</v>
      </c>
      <c r="J272" s="111" t="str">
        <f>VLOOKUP(I272,Presupuesto!$B$11:$C$565,2,0)</f>
        <v>SUELDOS Y SALARIOS PERMANENTES</v>
      </c>
      <c r="K272" s="95" t="str">
        <f t="shared" si="6"/>
        <v>Posgrado</v>
      </c>
      <c r="L272" s="95" t="s">
        <v>721</v>
      </c>
    </row>
    <row r="273" spans="3:12" x14ac:dyDescent="0.25">
      <c r="C273" s="166" t="s">
        <v>1330</v>
      </c>
      <c r="D273" s="158"/>
      <c r="E273" s="150">
        <v>0</v>
      </c>
      <c r="F273" s="97">
        <f>IF(E272=0,"",(G272/E272)/12*E272)</f>
        <v>0</v>
      </c>
      <c r="G273" s="94">
        <f>F273</f>
        <v>0</v>
      </c>
      <c r="H273" s="159"/>
      <c r="I273" s="113" t="s">
        <v>164</v>
      </c>
      <c r="J273" s="113" t="str">
        <f>VLOOKUP(I273,Presupuesto!$B$11:$C$565,2,0)</f>
        <v>AGUINALDO Y DECIMO CUARTO MES</v>
      </c>
      <c r="K273" s="95" t="str">
        <f t="shared" si="6"/>
        <v>Posgrado</v>
      </c>
      <c r="L273" s="95" t="s">
        <v>721</v>
      </c>
    </row>
    <row r="274" spans="3:12" ht="15.75" thickBot="1" x14ac:dyDescent="0.3">
      <c r="C274" s="167" t="s">
        <v>1331</v>
      </c>
      <c r="D274" s="158"/>
      <c r="E274" s="150">
        <v>0</v>
      </c>
      <c r="F274" s="114">
        <f>IF(E272&lt;6,"",((E272-6)/12)*(G272/E272))</f>
        <v>0</v>
      </c>
      <c r="G274" s="94">
        <f>F274</f>
        <v>0</v>
      </c>
      <c r="H274" s="159"/>
      <c r="I274" s="98" t="s">
        <v>165</v>
      </c>
      <c r="J274" s="98" t="str">
        <f>VLOOKUP(I274,Presupuesto!$B$11:$C$565,2,0)</f>
        <v>DECIMOCUARTO MES</v>
      </c>
      <c r="K274" s="95" t="str">
        <f t="shared" si="6"/>
        <v>Posgrado</v>
      </c>
      <c r="L274" s="95" t="s">
        <v>721</v>
      </c>
    </row>
    <row r="275" spans="3:12" ht="15.75" thickBot="1" x14ac:dyDescent="0.3">
      <c r="C275" s="133" t="s">
        <v>95</v>
      </c>
      <c r="D275" s="189"/>
      <c r="E275" s="148">
        <v>12</v>
      </c>
      <c r="F275" s="287">
        <f>HLOOKUP($C275,$BZ$2:$CM$3,2,0)</f>
        <v>12356.31</v>
      </c>
      <c r="G275" s="110">
        <f>D275*E275*F275</f>
        <v>0</v>
      </c>
      <c r="H275" s="161"/>
      <c r="I275" s="111" t="s">
        <v>151</v>
      </c>
      <c r="J275" s="111" t="str">
        <f>VLOOKUP(I275,Presupuesto!$B$11:$C$565,2,0)</f>
        <v>SUELDOS Y SALARIOS PERMANENTES</v>
      </c>
      <c r="K275" s="95" t="str">
        <f t="shared" ref="K275:K292" si="7">$K$242</f>
        <v>Posgrado</v>
      </c>
      <c r="L275" s="95" t="s">
        <v>721</v>
      </c>
    </row>
    <row r="276" spans="3:12" x14ac:dyDescent="0.25">
      <c r="C276" s="166" t="s">
        <v>1330</v>
      </c>
      <c r="D276" s="158"/>
      <c r="E276" s="150">
        <v>0</v>
      </c>
      <c r="F276" s="97">
        <f>IF(E275=0,"",(G275/E275)/12*E275)</f>
        <v>0</v>
      </c>
      <c r="G276" s="94">
        <f>F276</f>
        <v>0</v>
      </c>
      <c r="H276" s="159"/>
      <c r="I276" s="113" t="s">
        <v>164</v>
      </c>
      <c r="J276" s="113" t="str">
        <f>VLOOKUP(I276,Presupuesto!$B$11:$C$565,2,0)</f>
        <v>AGUINALDO Y DECIMO CUARTO MES</v>
      </c>
      <c r="K276" s="95" t="str">
        <f t="shared" si="7"/>
        <v>Posgrado</v>
      </c>
      <c r="L276" s="95" t="s">
        <v>721</v>
      </c>
    </row>
    <row r="277" spans="3:12" ht="15.75" thickBot="1" x14ac:dyDescent="0.3">
      <c r="C277" s="167" t="s">
        <v>1331</v>
      </c>
      <c r="D277" s="158"/>
      <c r="E277" s="150">
        <v>0</v>
      </c>
      <c r="F277" s="114">
        <f>IF(E275&lt;6,"",((E275-6)/12)*(G275/E275))</f>
        <v>0</v>
      </c>
      <c r="G277" s="94">
        <f>F277</f>
        <v>0</v>
      </c>
      <c r="H277" s="159"/>
      <c r="I277" s="98" t="s">
        <v>165</v>
      </c>
      <c r="J277" s="98" t="str">
        <f>VLOOKUP(I277,Presupuesto!$B$11:$C$565,2,0)</f>
        <v>DECIMOCUARTO MES</v>
      </c>
      <c r="K277" s="95" t="str">
        <f t="shared" si="7"/>
        <v>Posgrado</v>
      </c>
      <c r="L277" s="95" t="s">
        <v>721</v>
      </c>
    </row>
    <row r="278" spans="3:12" ht="15.75" thickBot="1" x14ac:dyDescent="0.3">
      <c r="C278" s="133" t="s">
        <v>96</v>
      </c>
      <c r="D278" s="189"/>
      <c r="E278" s="148">
        <v>12</v>
      </c>
      <c r="F278" s="287">
        <f>HLOOKUP($C278,$BZ$2:$CM$3,2,0)</f>
        <v>463.22</v>
      </c>
      <c r="G278" s="110">
        <f>D278*E278*F278</f>
        <v>0</v>
      </c>
      <c r="H278" s="161"/>
      <c r="I278" s="111" t="s">
        <v>151</v>
      </c>
      <c r="J278" s="111" t="str">
        <f>VLOOKUP(I278,Presupuesto!$B$11:$C$565,2,0)</f>
        <v>SUELDOS Y SALARIOS PERMANENTES</v>
      </c>
      <c r="K278" s="95" t="str">
        <f t="shared" si="7"/>
        <v>Posgrado</v>
      </c>
      <c r="L278" s="95" t="s">
        <v>721</v>
      </c>
    </row>
    <row r="279" spans="3:12" x14ac:dyDescent="0.25">
      <c r="C279" s="166" t="s">
        <v>1330</v>
      </c>
      <c r="D279" s="158"/>
      <c r="E279" s="150">
        <v>0</v>
      </c>
      <c r="F279" s="97">
        <f>IF(E278=0,"",(G278/E278)/12*E278)</f>
        <v>0</v>
      </c>
      <c r="G279" s="94">
        <f>F279</f>
        <v>0</v>
      </c>
      <c r="H279" s="159"/>
      <c r="I279" s="113" t="s">
        <v>164</v>
      </c>
      <c r="J279" s="113" t="str">
        <f>VLOOKUP(I279,Presupuesto!$B$11:$C$565,2,0)</f>
        <v>AGUINALDO Y DECIMO CUARTO MES</v>
      </c>
      <c r="K279" s="95" t="str">
        <f t="shared" si="7"/>
        <v>Posgrado</v>
      </c>
      <c r="L279" s="95" t="s">
        <v>721</v>
      </c>
    </row>
    <row r="280" spans="3:12" ht="15.75" thickBot="1" x14ac:dyDescent="0.3">
      <c r="C280" s="167" t="s">
        <v>1331</v>
      </c>
      <c r="D280" s="158"/>
      <c r="E280" s="150">
        <v>0</v>
      </c>
      <c r="F280" s="114">
        <f>IF(E278&lt;6,"",((E278-6)/12)*(G278/E278))</f>
        <v>0</v>
      </c>
      <c r="G280" s="94">
        <f>F280</f>
        <v>0</v>
      </c>
      <c r="H280" s="159"/>
      <c r="I280" s="98" t="s">
        <v>165</v>
      </c>
      <c r="J280" s="98" t="str">
        <f>VLOOKUP(I280,Presupuesto!$B$11:$C$565,2,0)</f>
        <v>DECIMOCUARTO MES</v>
      </c>
      <c r="K280" s="95" t="str">
        <f t="shared" si="7"/>
        <v>Posgrado</v>
      </c>
      <c r="L280" s="95" t="s">
        <v>721</v>
      </c>
    </row>
    <row r="281" spans="3:12" ht="15.75" thickBot="1" x14ac:dyDescent="0.3">
      <c r="C281" s="133" t="s">
        <v>97</v>
      </c>
      <c r="D281" s="189"/>
      <c r="E281" s="148">
        <v>12</v>
      </c>
      <c r="F281" s="287">
        <f>HLOOKUP($C281,$BZ$2:$CM$3,2,0)</f>
        <v>2007.3</v>
      </c>
      <c r="G281" s="110">
        <f>D281*E281*F281</f>
        <v>0</v>
      </c>
      <c r="H281" s="161"/>
      <c r="I281" s="111" t="s">
        <v>151</v>
      </c>
      <c r="J281" s="111" t="str">
        <f>VLOOKUP(I281,Presupuesto!$B$11:$C$565,2,0)</f>
        <v>SUELDOS Y SALARIOS PERMANENTES</v>
      </c>
      <c r="K281" s="95" t="str">
        <f t="shared" si="7"/>
        <v>Posgrado</v>
      </c>
      <c r="L281" s="95" t="s">
        <v>721</v>
      </c>
    </row>
    <row r="282" spans="3:12" x14ac:dyDescent="0.25">
      <c r="C282" s="166" t="s">
        <v>1330</v>
      </c>
      <c r="D282" s="158"/>
      <c r="E282" s="150">
        <v>0</v>
      </c>
      <c r="F282" s="97">
        <f>IF(E281=0,"",(G281/E281)/12*E281)</f>
        <v>0</v>
      </c>
      <c r="G282" s="94">
        <f>F282</f>
        <v>0</v>
      </c>
      <c r="H282" s="159"/>
      <c r="I282" s="113" t="s">
        <v>164</v>
      </c>
      <c r="J282" s="113" t="str">
        <f>VLOOKUP(I282,Presupuesto!$B$11:$C$565,2,0)</f>
        <v>AGUINALDO Y DECIMO CUARTO MES</v>
      </c>
      <c r="K282" s="95" t="str">
        <f t="shared" si="7"/>
        <v>Posgrado</v>
      </c>
      <c r="L282" s="95" t="s">
        <v>721</v>
      </c>
    </row>
    <row r="283" spans="3:12" ht="15.75" thickBot="1" x14ac:dyDescent="0.3">
      <c r="C283" s="167" t="s">
        <v>1331</v>
      </c>
      <c r="D283" s="158"/>
      <c r="E283" s="150">
        <v>0</v>
      </c>
      <c r="F283" s="114">
        <f>IF(E281&lt;6,"",((E281-6)/12)*(G281/E281))</f>
        <v>0</v>
      </c>
      <c r="G283" s="94">
        <f>F283</f>
        <v>0</v>
      </c>
      <c r="H283" s="159"/>
      <c r="I283" s="98" t="s">
        <v>165</v>
      </c>
      <c r="J283" s="98" t="str">
        <f>VLOOKUP(I283,Presupuesto!$B$11:$C$565,2,0)</f>
        <v>DECIMOCUARTO MES</v>
      </c>
      <c r="K283" s="95" t="str">
        <f t="shared" si="7"/>
        <v>Posgrado</v>
      </c>
      <c r="L283" s="95" t="s">
        <v>721</v>
      </c>
    </row>
    <row r="284" spans="3:12" ht="15.75" thickBot="1" x14ac:dyDescent="0.3">
      <c r="C284" s="136" t="s">
        <v>101</v>
      </c>
      <c r="D284" s="189"/>
      <c r="E284" s="148">
        <v>12</v>
      </c>
      <c r="F284" s="135">
        <v>30000</v>
      </c>
      <c r="G284" s="110">
        <f>D284*E284*F284</f>
        <v>0</v>
      </c>
      <c r="H284" s="161"/>
      <c r="I284" s="111" t="s">
        <v>200</v>
      </c>
      <c r="J284" s="111" t="str">
        <f>VLOOKUP(I284,Presupuesto!$B$11:$C$565,2,0)</f>
        <v>CONTRATOS ESPECIALES</v>
      </c>
      <c r="K284" s="95" t="str">
        <f t="shared" si="7"/>
        <v>Posgrado</v>
      </c>
      <c r="L284" s="95" t="s">
        <v>721</v>
      </c>
    </row>
    <row r="285" spans="3:12" x14ac:dyDescent="0.25">
      <c r="C285" s="166" t="s">
        <v>1330</v>
      </c>
      <c r="D285" s="158"/>
      <c r="E285" s="150">
        <v>0</v>
      </c>
      <c r="F285" s="114">
        <f>IF(E284=0,"",(G284/E284)/12*E284)</f>
        <v>0</v>
      </c>
      <c r="G285" s="94">
        <f>F285</f>
        <v>0</v>
      </c>
      <c r="H285" s="159"/>
      <c r="I285" s="98" t="s">
        <v>200</v>
      </c>
      <c r="J285" s="98" t="str">
        <f>VLOOKUP(I285,Presupuesto!$B$11:$C$565,2,0)</f>
        <v>CONTRATOS ESPECIALES</v>
      </c>
      <c r="K285" s="95" t="str">
        <f t="shared" si="7"/>
        <v>Posgrado</v>
      </c>
      <c r="L285" s="95" t="s">
        <v>719</v>
      </c>
    </row>
    <row r="286" spans="3:12" ht="15.75" thickBot="1" x14ac:dyDescent="0.3">
      <c r="C286" s="167" t="s">
        <v>1331</v>
      </c>
      <c r="D286" s="158"/>
      <c r="E286" s="150">
        <v>0</v>
      </c>
      <c r="F286" s="97">
        <f>IF(E284&lt;6,"",((E284-6)/12)*(G284/E284))</f>
        <v>0</v>
      </c>
      <c r="G286" s="94">
        <f>F286</f>
        <v>0</v>
      </c>
      <c r="H286" s="159"/>
      <c r="I286" s="98" t="s">
        <v>200</v>
      </c>
      <c r="J286" s="98" t="str">
        <f>VLOOKUP(I286,Presupuesto!$B$11:$C$565,2,0)</f>
        <v>CONTRATOS ESPECIALES</v>
      </c>
      <c r="K286" s="95" t="str">
        <f t="shared" si="7"/>
        <v>Posgrado</v>
      </c>
      <c r="L286" s="95" t="s">
        <v>727</v>
      </c>
    </row>
    <row r="287" spans="3:12" ht="15.75" thickBot="1" x14ac:dyDescent="0.3">
      <c r="C287" s="136" t="s">
        <v>102</v>
      </c>
      <c r="D287" s="189"/>
      <c r="E287" s="148">
        <v>12</v>
      </c>
      <c r="F287" s="115">
        <v>30000</v>
      </c>
      <c r="G287" s="110">
        <f>D287*E287*F287</f>
        <v>0</v>
      </c>
      <c r="H287" s="161"/>
      <c r="I287" s="111" t="s">
        <v>298</v>
      </c>
      <c r="J287" s="111" t="str">
        <f>VLOOKUP(I287,Presupuesto!$B$11:$C$565,2,0)</f>
        <v>OTROS SERVICIOS TECNICOS Y PROFESIONALES</v>
      </c>
      <c r="K287" s="95" t="str">
        <f t="shared" si="7"/>
        <v>Posgrado</v>
      </c>
      <c r="L287" s="95" t="s">
        <v>719</v>
      </c>
    </row>
    <row r="288" spans="3:12" x14ac:dyDescent="0.25">
      <c r="C288" s="166" t="s">
        <v>1330</v>
      </c>
      <c r="D288" s="158"/>
      <c r="E288" s="150">
        <v>0</v>
      </c>
      <c r="F288" s="97">
        <v>0</v>
      </c>
      <c r="G288" s="94">
        <f>F288</f>
        <v>0</v>
      </c>
      <c r="H288" s="159"/>
      <c r="I288" s="98" t="s">
        <v>298</v>
      </c>
      <c r="J288" s="98" t="str">
        <f>VLOOKUP(I288,Presupuesto!$B$11:$C$565,2,0)</f>
        <v>OTROS SERVICIOS TECNICOS Y PROFESIONALES</v>
      </c>
      <c r="K288" s="95" t="str">
        <f t="shared" si="7"/>
        <v>Posgrado</v>
      </c>
      <c r="L288" s="95" t="s">
        <v>719</v>
      </c>
    </row>
    <row r="289" spans="3:12" ht="15.75" thickBot="1" x14ac:dyDescent="0.3">
      <c r="C289" s="167" t="s">
        <v>1331</v>
      </c>
      <c r="D289" s="158"/>
      <c r="E289" s="150">
        <v>0</v>
      </c>
      <c r="F289" s="97">
        <v>0</v>
      </c>
      <c r="G289" s="94">
        <f>F289</f>
        <v>0</v>
      </c>
      <c r="H289" s="159"/>
      <c r="I289" s="98" t="s">
        <v>298</v>
      </c>
      <c r="J289" s="98" t="str">
        <f>VLOOKUP(I289,Presupuesto!$B$11:$C$565,2,0)</f>
        <v>OTROS SERVICIOS TECNICOS Y PROFESIONALES</v>
      </c>
      <c r="K289" s="95" t="str">
        <f t="shared" si="7"/>
        <v>Posgrado</v>
      </c>
      <c r="L289" s="95" t="s">
        <v>719</v>
      </c>
    </row>
    <row r="290" spans="3:12" ht="15.75" thickBot="1" x14ac:dyDescent="0.3">
      <c r="C290" s="136" t="s">
        <v>103</v>
      </c>
      <c r="D290" s="189"/>
      <c r="E290" s="148">
        <v>12</v>
      </c>
      <c r="F290" s="115">
        <v>30000</v>
      </c>
      <c r="G290" s="110">
        <f>D290*E290*F290</f>
        <v>0</v>
      </c>
      <c r="H290" s="161"/>
      <c r="I290" s="111" t="s">
        <v>151</v>
      </c>
      <c r="J290" s="111" t="str">
        <f>VLOOKUP(I290,Presupuesto!$B$11:$C$565,2,0)</f>
        <v>SUELDOS Y SALARIOS PERMANENTES</v>
      </c>
      <c r="K290" s="95" t="str">
        <f t="shared" si="7"/>
        <v>Posgrado</v>
      </c>
      <c r="L290" s="95" t="s">
        <v>719</v>
      </c>
    </row>
    <row r="291" spans="3:12" x14ac:dyDescent="0.25">
      <c r="C291" s="166" t="s">
        <v>1330</v>
      </c>
      <c r="D291" s="164"/>
      <c r="E291" s="127">
        <v>0</v>
      </c>
      <c r="F291" s="116">
        <f>IF(E290=0,"",(G290/E290)/12*E290)</f>
        <v>0</v>
      </c>
      <c r="G291" s="117">
        <f>F291</f>
        <v>0</v>
      </c>
      <c r="H291" s="159"/>
      <c r="I291" s="98" t="s">
        <v>164</v>
      </c>
      <c r="J291" s="98" t="str">
        <f>VLOOKUP(I291,Presupuesto!$B$11:$C$565,2,0)</f>
        <v>AGUINALDO Y DECIMO CUARTO MES</v>
      </c>
      <c r="K291" s="95" t="str">
        <f t="shared" si="7"/>
        <v>Posgrado</v>
      </c>
      <c r="L291" s="95" t="s">
        <v>719</v>
      </c>
    </row>
    <row r="292" spans="3:12" ht="15.75" thickBot="1" x14ac:dyDescent="0.3">
      <c r="C292" s="168" t="s">
        <v>1331</v>
      </c>
      <c r="D292" s="157"/>
      <c r="E292" s="128">
        <v>0</v>
      </c>
      <c r="F292" s="102">
        <f>IF(E290&lt;6,"",((E290-6)/12)*(G290/E290))</f>
        <v>0</v>
      </c>
      <c r="G292" s="102">
        <f>F292</f>
        <v>0</v>
      </c>
      <c r="H292" s="157"/>
      <c r="I292" s="103" t="s">
        <v>165</v>
      </c>
      <c r="J292" s="120" t="str">
        <f>VLOOKUP(I292,Presupuesto!$B$11:$C$565,2,0)</f>
        <v>DECIMOCUARTO MES</v>
      </c>
      <c r="K292" s="103" t="str">
        <f t="shared" si="7"/>
        <v>Posgrado</v>
      </c>
      <c r="L292" s="120" t="s">
        <v>719</v>
      </c>
    </row>
    <row r="294" spans="3:12" ht="15.75" thickBot="1" x14ac:dyDescent="0.3">
      <c r="C294" s="435"/>
      <c r="D294" s="424"/>
      <c r="E294" s="435"/>
      <c r="F294" s="435"/>
      <c r="G294" s="435"/>
      <c r="H294" s="424"/>
      <c r="I294" s="435"/>
      <c r="J294" s="435"/>
      <c r="K294" s="149"/>
      <c r="L294" s="435"/>
    </row>
    <row r="295" spans="3:12" ht="15.75" thickBot="1" x14ac:dyDescent="0.3">
      <c r="C295" s="68" t="s">
        <v>1308</v>
      </c>
      <c r="D295" s="30">
        <f>SUM(G302:G352)</f>
        <v>0</v>
      </c>
      <c r="E295" s="91"/>
      <c r="F295" s="91"/>
      <c r="G295" s="91"/>
      <c r="H295" s="75"/>
      <c r="I295" s="75"/>
      <c r="J295" s="75"/>
      <c r="K295" s="149"/>
      <c r="L295" s="435"/>
    </row>
    <row r="296" spans="3:12" x14ac:dyDescent="0.25">
      <c r="C296" s="435"/>
      <c r="D296" s="31"/>
      <c r="E296" s="91"/>
      <c r="F296" s="91"/>
      <c r="G296" s="91"/>
      <c r="H296" s="75"/>
      <c r="I296" s="75"/>
      <c r="J296" s="75"/>
      <c r="K296" s="149"/>
      <c r="L296" s="435"/>
    </row>
    <row r="297" spans="3:12" x14ac:dyDescent="0.25">
      <c r="C297" s="435"/>
      <c r="D297" s="31"/>
      <c r="E297" s="91"/>
      <c r="F297" s="91"/>
      <c r="G297" s="91"/>
      <c r="H297" s="75"/>
      <c r="I297" s="75"/>
      <c r="J297" s="75"/>
      <c r="K297" s="149"/>
      <c r="L297" s="435"/>
    </row>
    <row r="298" spans="3:12" ht="15.75" x14ac:dyDescent="0.25">
      <c r="C298" s="191" t="s">
        <v>1309</v>
      </c>
      <c r="D298" s="349"/>
      <c r="E298" s="91"/>
      <c r="F298" s="91"/>
      <c r="G298" s="91"/>
      <c r="H298" s="75"/>
      <c r="I298" s="75"/>
      <c r="J298" s="75"/>
      <c r="K298" s="149"/>
      <c r="L298" s="435"/>
    </row>
    <row r="299" spans="3:12" ht="18.75" x14ac:dyDescent="0.25">
      <c r="C299" s="199" t="e">
        <f>IFERROR(VLOOKUP(D298,'1. Desarrollo e Innov. Curricu.'!$F:$G,2,FALSE),IFERROR(VLOOKUP(D298,'2. Investigación Científica'!$F:$G,2,FALSE),IFERROR(VLOOKUP(D298,'3. Vinculación Univ. Sociedad'!$F:$G,2,FALSE),IFERROR(VLOOKUP(D298,'4. Docencia y Profesorado Univ.'!$F:$G,2,FALSE),IFERROR(VLOOKUP(D298,'5. Estudiantes y Graduados'!$F:$G,2,FALSE),IFERROR(VLOOKUP(D298,'11. Gestion Administrativa'!$F:$G,2,FALSE),IFERROR(VLOOKUP(D298,'13. Gestión Académica'!$F:$G,2,FALSE),IFERROR(VLOOKUP(D298,'9. Asegura. de la Calid. y M'!$F:$G,2,FALSE),IFERROR(VLOOKUP(D298,'6. Gestión del Conocimiento'!$F:$G,2,FALSE),IFERROR(VLOOKUP(D298,'15. Gobernabilidad y Proceso...'!$F:$G,2,FALSE),IFERROR(VLOOKUP(D298,'12. Gestión del Talento Humano'!$F:$G,2,FALSE),IFERROR(VLOOKUP(D298,'14. Internacional... de la E.S.'!$F:$G,2,FALSE),IFERROR(VLOOKUP(D298,'10. Posgrado'!$F:$G,2,FALSE),IFERROR(VLOOKUP(D298,'17. Gestión TIC'!$F:$G,2,FALSE),IFERROR(VLOOKUP(D298,'16. Desa. del Sistema Educ.Sup.'!$F:$G,2,FALSE),IFERROR(VLOOKUP(D298,'8. Cultura de Inno. Insti...'!$F:$G,2,FALSE),VLOOKUP(D298,'7. Lo Esencial de la Reforma U.'!$F:$G,2,0)))))))))))))))))</f>
        <v>#N/A</v>
      </c>
      <c r="D299" s="31"/>
      <c r="E299" s="91"/>
      <c r="F299" s="91"/>
      <c r="G299" s="91"/>
      <c r="H299" s="75"/>
      <c r="I299" s="75"/>
      <c r="J299" s="75"/>
      <c r="K299" s="149"/>
      <c r="L299" s="435"/>
    </row>
    <row r="300" spans="3:12" ht="15.75" thickBot="1" x14ac:dyDescent="0.3">
      <c r="C300" s="172"/>
      <c r="D300" s="31"/>
      <c r="E300" s="91"/>
      <c r="F300" s="91"/>
      <c r="G300" s="91"/>
      <c r="H300" s="75"/>
      <c r="I300" s="75"/>
      <c r="J300" s="75"/>
      <c r="K300" s="149"/>
      <c r="L300" s="435"/>
    </row>
    <row r="301" spans="3:12" ht="30.75" thickBot="1" x14ac:dyDescent="0.3">
      <c r="C301" s="130" t="s">
        <v>1310</v>
      </c>
      <c r="D301" s="134" t="s">
        <v>99</v>
      </c>
      <c r="E301" s="165" t="s">
        <v>1329</v>
      </c>
      <c r="F301" s="134" t="s">
        <v>1312</v>
      </c>
      <c r="G301" s="131" t="s">
        <v>1313</v>
      </c>
      <c r="H301" s="129" t="s">
        <v>1314</v>
      </c>
      <c r="I301" s="132" t="s">
        <v>1315</v>
      </c>
      <c r="J301" s="132" t="s">
        <v>711</v>
      </c>
      <c r="K301" s="132" t="s">
        <v>1316</v>
      </c>
      <c r="L301" s="132" t="s">
        <v>1317</v>
      </c>
    </row>
    <row r="302" spans="3:12" ht="15.75" thickBot="1" x14ac:dyDescent="0.3">
      <c r="C302" s="133" t="s">
        <v>84</v>
      </c>
      <c r="D302" s="189"/>
      <c r="E302" s="148">
        <v>12</v>
      </c>
      <c r="F302" s="287">
        <f>HLOOKUP($C302,$BZ$2:$CM$3,2,0)</f>
        <v>43674.39</v>
      </c>
      <c r="G302" s="110">
        <f>D302*E302*F302</f>
        <v>0</v>
      </c>
      <c r="H302" s="161"/>
      <c r="I302" s="111" t="s">
        <v>151</v>
      </c>
      <c r="J302" s="111" t="str">
        <f>VLOOKUP(I302,Presupuesto!$B$11:$C$565,2,0)</f>
        <v>SUELDOS Y SALARIOS PERMANENTES</v>
      </c>
      <c r="K302" s="207" t="s">
        <v>72</v>
      </c>
      <c r="L302" s="95" t="s">
        <v>719</v>
      </c>
    </row>
    <row r="303" spans="3:12" x14ac:dyDescent="0.25">
      <c r="C303" s="166" t="s">
        <v>1330</v>
      </c>
      <c r="D303" s="158"/>
      <c r="E303" s="150">
        <v>0</v>
      </c>
      <c r="F303" s="97">
        <f>IF(E302=0,"",(G302/E302)/12*E302)</f>
        <v>0</v>
      </c>
      <c r="G303" s="94">
        <f>F303</f>
        <v>0</v>
      </c>
      <c r="H303" s="159"/>
      <c r="I303" s="113" t="s">
        <v>164</v>
      </c>
      <c r="J303" s="113" t="str">
        <f>VLOOKUP(I303,Presupuesto!$B$11:$C$565,2,0)</f>
        <v>AGUINALDO Y DECIMO CUARTO MES</v>
      </c>
      <c r="K303" s="95" t="str">
        <f t="shared" ref="K303:K334" si="8">$K$302</f>
        <v>Posgrado</v>
      </c>
      <c r="L303" s="95" t="s">
        <v>720</v>
      </c>
    </row>
    <row r="304" spans="3:12" ht="15.75" thickBot="1" x14ac:dyDescent="0.3">
      <c r="C304" s="167" t="s">
        <v>1331</v>
      </c>
      <c r="D304" s="158"/>
      <c r="E304" s="150">
        <v>0</v>
      </c>
      <c r="F304" s="114">
        <f>IF(E302&lt;6,"",((E302-6)/12)*(G302/E302))</f>
        <v>0</v>
      </c>
      <c r="G304" s="94">
        <f>F304</f>
        <v>0</v>
      </c>
      <c r="H304" s="159"/>
      <c r="I304" s="98" t="s">
        <v>165</v>
      </c>
      <c r="J304" s="98" t="str">
        <f>VLOOKUP(I304,Presupuesto!$B$11:$C$565,2,0)</f>
        <v>DECIMOCUARTO MES</v>
      </c>
      <c r="K304" s="95" t="str">
        <f t="shared" si="8"/>
        <v>Posgrado</v>
      </c>
      <c r="L304" s="95" t="s">
        <v>721</v>
      </c>
    </row>
    <row r="305" spans="3:12" ht="15.75" thickBot="1" x14ac:dyDescent="0.3">
      <c r="C305" s="133" t="s">
        <v>85</v>
      </c>
      <c r="D305" s="189"/>
      <c r="E305" s="148">
        <v>12</v>
      </c>
      <c r="F305" s="287">
        <f>HLOOKUP($C305,$BZ$2:$CM$3,2,0)</f>
        <v>39703.99</v>
      </c>
      <c r="G305" s="110">
        <f>D305*E305*F305</f>
        <v>0</v>
      </c>
      <c r="H305" s="161"/>
      <c r="I305" s="111" t="s">
        <v>151</v>
      </c>
      <c r="J305" s="111" t="str">
        <f>VLOOKUP(I305,Presupuesto!$B$11:$C$565,2,0)</f>
        <v>SUELDOS Y SALARIOS PERMANENTES</v>
      </c>
      <c r="K305" s="95" t="str">
        <f t="shared" si="8"/>
        <v>Posgrado</v>
      </c>
      <c r="L305" s="95" t="s">
        <v>721</v>
      </c>
    </row>
    <row r="306" spans="3:12" x14ac:dyDescent="0.25">
      <c r="C306" s="166" t="s">
        <v>1330</v>
      </c>
      <c r="D306" s="158"/>
      <c r="E306" s="150">
        <v>0</v>
      </c>
      <c r="F306" s="97">
        <f>IF(E305=0,"",(G305/E305)/12*E305)</f>
        <v>0</v>
      </c>
      <c r="G306" s="94">
        <f>F306</f>
        <v>0</v>
      </c>
      <c r="H306" s="159"/>
      <c r="I306" s="113" t="s">
        <v>164</v>
      </c>
      <c r="J306" s="113" t="str">
        <f>VLOOKUP(I306,Presupuesto!$B$11:$C$565,2,0)</f>
        <v>AGUINALDO Y DECIMO CUARTO MES</v>
      </c>
      <c r="K306" s="95" t="str">
        <f t="shared" si="8"/>
        <v>Posgrado</v>
      </c>
      <c r="L306" s="95" t="s">
        <v>721</v>
      </c>
    </row>
    <row r="307" spans="3:12" ht="15.75" thickBot="1" x14ac:dyDescent="0.3">
      <c r="C307" s="167" t="s">
        <v>1331</v>
      </c>
      <c r="D307" s="158"/>
      <c r="E307" s="150">
        <v>0</v>
      </c>
      <c r="F307" s="114">
        <f>IF(E305&lt;6,"",((E305-6)/12)*(G305/E305))</f>
        <v>0</v>
      </c>
      <c r="G307" s="94">
        <f>F307</f>
        <v>0</v>
      </c>
      <c r="H307" s="159"/>
      <c r="I307" s="98" t="s">
        <v>165</v>
      </c>
      <c r="J307" s="98" t="str">
        <f>VLOOKUP(I307,Presupuesto!$B$11:$C$565,2,0)</f>
        <v>DECIMOCUARTO MES</v>
      </c>
      <c r="K307" s="95" t="str">
        <f t="shared" si="8"/>
        <v>Posgrado</v>
      </c>
      <c r="L307" s="95" t="s">
        <v>721</v>
      </c>
    </row>
    <row r="308" spans="3:12" ht="15.75" thickBot="1" x14ac:dyDescent="0.3">
      <c r="C308" s="133" t="s">
        <v>86</v>
      </c>
      <c r="D308" s="189"/>
      <c r="E308" s="148">
        <v>12</v>
      </c>
      <c r="F308" s="287">
        <f>HLOOKUP($C308,$BZ$2:$CM$3,2,0)</f>
        <v>35733.589999999997</v>
      </c>
      <c r="G308" s="110">
        <f>D308*E308*F308</f>
        <v>0</v>
      </c>
      <c r="H308" s="161"/>
      <c r="I308" s="111" t="s">
        <v>151</v>
      </c>
      <c r="J308" s="111" t="str">
        <f>VLOOKUP(I308,Presupuesto!$B$11:$C$565,2,0)</f>
        <v>SUELDOS Y SALARIOS PERMANENTES</v>
      </c>
      <c r="K308" s="95" t="str">
        <f t="shared" si="8"/>
        <v>Posgrado</v>
      </c>
      <c r="L308" s="95" t="s">
        <v>721</v>
      </c>
    </row>
    <row r="309" spans="3:12" x14ac:dyDescent="0.25">
      <c r="C309" s="166" t="s">
        <v>1330</v>
      </c>
      <c r="D309" s="158"/>
      <c r="E309" s="150">
        <v>0</v>
      </c>
      <c r="F309" s="97">
        <f>IF(E308=0,"",(G308/E308)/12*E308)</f>
        <v>0</v>
      </c>
      <c r="G309" s="94">
        <f>F309</f>
        <v>0</v>
      </c>
      <c r="H309" s="159"/>
      <c r="I309" s="113" t="s">
        <v>164</v>
      </c>
      <c r="J309" s="113" t="str">
        <f>VLOOKUP(I309,Presupuesto!$B$11:$C$565,2,0)</f>
        <v>AGUINALDO Y DECIMO CUARTO MES</v>
      </c>
      <c r="K309" s="95" t="str">
        <f t="shared" si="8"/>
        <v>Posgrado</v>
      </c>
      <c r="L309" s="95" t="s">
        <v>721</v>
      </c>
    </row>
    <row r="310" spans="3:12" ht="15.75" thickBot="1" x14ac:dyDescent="0.3">
      <c r="C310" s="167" t="s">
        <v>1331</v>
      </c>
      <c r="D310" s="158"/>
      <c r="E310" s="150">
        <v>0</v>
      </c>
      <c r="F310" s="114">
        <f>IF(E308&lt;6,"",((E308-6)/12)*(G308/E308))</f>
        <v>0</v>
      </c>
      <c r="G310" s="94">
        <f>F310</f>
        <v>0</v>
      </c>
      <c r="H310" s="159"/>
      <c r="I310" s="98" t="s">
        <v>165</v>
      </c>
      <c r="J310" s="98" t="str">
        <f>VLOOKUP(I310,Presupuesto!$B$11:$C$565,2,0)</f>
        <v>DECIMOCUARTO MES</v>
      </c>
      <c r="K310" s="95" t="str">
        <f t="shared" si="8"/>
        <v>Posgrado</v>
      </c>
      <c r="L310" s="95" t="s">
        <v>721</v>
      </c>
    </row>
    <row r="311" spans="3:12" ht="15.75" thickBot="1" x14ac:dyDescent="0.3">
      <c r="C311" s="133" t="s">
        <v>87</v>
      </c>
      <c r="D311" s="189"/>
      <c r="E311" s="148">
        <v>12</v>
      </c>
      <c r="F311" s="287">
        <f>HLOOKUP($C311,$BZ$2:$CM$3,2,0)</f>
        <v>31763.19</v>
      </c>
      <c r="G311" s="110">
        <f>D311*E311*F311</f>
        <v>0</v>
      </c>
      <c r="H311" s="161"/>
      <c r="I311" s="111" t="s">
        <v>151</v>
      </c>
      <c r="J311" s="111" t="str">
        <f>VLOOKUP(I311,Presupuesto!$B$11:$C$565,2,0)</f>
        <v>SUELDOS Y SALARIOS PERMANENTES</v>
      </c>
      <c r="K311" s="95" t="str">
        <f t="shared" si="8"/>
        <v>Posgrado</v>
      </c>
      <c r="L311" s="95" t="s">
        <v>721</v>
      </c>
    </row>
    <row r="312" spans="3:12" x14ac:dyDescent="0.25">
      <c r="C312" s="166" t="s">
        <v>1330</v>
      </c>
      <c r="D312" s="158"/>
      <c r="E312" s="150">
        <v>0</v>
      </c>
      <c r="F312" s="97">
        <f>IF(E311=0,"",(G311/E311)/12*E311)</f>
        <v>0</v>
      </c>
      <c r="G312" s="94">
        <f>F312</f>
        <v>0</v>
      </c>
      <c r="H312" s="159"/>
      <c r="I312" s="113" t="s">
        <v>164</v>
      </c>
      <c r="J312" s="113" t="str">
        <f>VLOOKUP(I312,Presupuesto!$B$11:$C$565,2,0)</f>
        <v>AGUINALDO Y DECIMO CUARTO MES</v>
      </c>
      <c r="K312" s="95" t="str">
        <f t="shared" si="8"/>
        <v>Posgrado</v>
      </c>
      <c r="L312" s="95" t="s">
        <v>721</v>
      </c>
    </row>
    <row r="313" spans="3:12" ht="15.75" thickBot="1" x14ac:dyDescent="0.3">
      <c r="C313" s="167" t="s">
        <v>1331</v>
      </c>
      <c r="D313" s="158"/>
      <c r="E313" s="150">
        <v>0</v>
      </c>
      <c r="F313" s="114">
        <f>IF(E311&lt;6,"",((E311-6)/12)*(G311/E311))</f>
        <v>0</v>
      </c>
      <c r="G313" s="94">
        <f>F313</f>
        <v>0</v>
      </c>
      <c r="H313" s="159"/>
      <c r="I313" s="98" t="s">
        <v>165</v>
      </c>
      <c r="J313" s="98" t="str">
        <f>VLOOKUP(I313,Presupuesto!$B$11:$C$565,2,0)</f>
        <v>DECIMOCUARTO MES</v>
      </c>
      <c r="K313" s="95" t="str">
        <f t="shared" si="8"/>
        <v>Posgrado</v>
      </c>
      <c r="L313" s="95" t="s">
        <v>721</v>
      </c>
    </row>
    <row r="314" spans="3:12" ht="15.75" thickBot="1" x14ac:dyDescent="0.3">
      <c r="C314" s="133" t="s">
        <v>88</v>
      </c>
      <c r="D314" s="189"/>
      <c r="E314" s="148">
        <v>12</v>
      </c>
      <c r="F314" s="287">
        <f>HLOOKUP($C314,$BZ$2:$CM$3,2,0)</f>
        <v>29777.99</v>
      </c>
      <c r="G314" s="110">
        <f>D314*E314*F314</f>
        <v>0</v>
      </c>
      <c r="H314" s="161"/>
      <c r="I314" s="111" t="s">
        <v>151</v>
      </c>
      <c r="J314" s="111" t="str">
        <f>VLOOKUP(I314,Presupuesto!$B$11:$C$565,2,0)</f>
        <v>SUELDOS Y SALARIOS PERMANENTES</v>
      </c>
      <c r="K314" s="95" t="str">
        <f t="shared" si="8"/>
        <v>Posgrado</v>
      </c>
      <c r="L314" s="95" t="s">
        <v>721</v>
      </c>
    </row>
    <row r="315" spans="3:12" x14ac:dyDescent="0.25">
      <c r="C315" s="166" t="s">
        <v>1330</v>
      </c>
      <c r="D315" s="158"/>
      <c r="E315" s="150">
        <v>0</v>
      </c>
      <c r="F315" s="97">
        <f>IF(E314=0,"",(G314/E314)/12*E314)</f>
        <v>0</v>
      </c>
      <c r="G315" s="94">
        <f>F315</f>
        <v>0</v>
      </c>
      <c r="H315" s="159"/>
      <c r="I315" s="113" t="s">
        <v>164</v>
      </c>
      <c r="J315" s="113" t="str">
        <f>VLOOKUP(I315,Presupuesto!$B$11:$C$565,2,0)</f>
        <v>AGUINALDO Y DECIMO CUARTO MES</v>
      </c>
      <c r="K315" s="95" t="str">
        <f t="shared" si="8"/>
        <v>Posgrado</v>
      </c>
      <c r="L315" s="95" t="s">
        <v>721</v>
      </c>
    </row>
    <row r="316" spans="3:12" ht="15.75" thickBot="1" x14ac:dyDescent="0.3">
      <c r="C316" s="167" t="s">
        <v>1331</v>
      </c>
      <c r="D316" s="158"/>
      <c r="E316" s="150">
        <v>0</v>
      </c>
      <c r="F316" s="114">
        <f>IF(E314&lt;6,"",((E314-6)/12)*(G314/E314))</f>
        <v>0</v>
      </c>
      <c r="G316" s="94">
        <f>F316</f>
        <v>0</v>
      </c>
      <c r="H316" s="159"/>
      <c r="I316" s="98" t="s">
        <v>165</v>
      </c>
      <c r="J316" s="98" t="str">
        <f>VLOOKUP(I316,Presupuesto!$B$11:$C$565,2,0)</f>
        <v>DECIMOCUARTO MES</v>
      </c>
      <c r="K316" s="95" t="str">
        <f t="shared" si="8"/>
        <v>Posgrado</v>
      </c>
      <c r="L316" s="95" t="s">
        <v>721</v>
      </c>
    </row>
    <row r="317" spans="3:12" ht="15.75" thickBot="1" x14ac:dyDescent="0.3">
      <c r="C317" s="133" t="s">
        <v>89</v>
      </c>
      <c r="D317" s="189"/>
      <c r="E317" s="148">
        <v>12</v>
      </c>
      <c r="F317" s="287">
        <f>HLOOKUP($C317,$BZ$2:$CM$3,2,0)</f>
        <v>27792.79</v>
      </c>
      <c r="G317" s="110">
        <f>D317*E317*F317</f>
        <v>0</v>
      </c>
      <c r="H317" s="161"/>
      <c r="I317" s="111" t="s">
        <v>151</v>
      </c>
      <c r="J317" s="111" t="str">
        <f>VLOOKUP(I317,Presupuesto!$B$11:$C$565,2,0)</f>
        <v>SUELDOS Y SALARIOS PERMANENTES</v>
      </c>
      <c r="K317" s="95" t="str">
        <f t="shared" si="8"/>
        <v>Posgrado</v>
      </c>
      <c r="L317" s="95" t="s">
        <v>721</v>
      </c>
    </row>
    <row r="318" spans="3:12" x14ac:dyDescent="0.25">
      <c r="C318" s="166" t="s">
        <v>1330</v>
      </c>
      <c r="D318" s="158"/>
      <c r="E318" s="150">
        <v>0</v>
      </c>
      <c r="F318" s="97">
        <f>IF(E317=0,"",(G317/E317)/12*E317)</f>
        <v>0</v>
      </c>
      <c r="G318" s="94">
        <f>F318</f>
        <v>0</v>
      </c>
      <c r="H318" s="159"/>
      <c r="I318" s="113" t="s">
        <v>164</v>
      </c>
      <c r="J318" s="113" t="str">
        <f>VLOOKUP(I318,Presupuesto!$B$11:$C$565,2,0)</f>
        <v>AGUINALDO Y DECIMO CUARTO MES</v>
      </c>
      <c r="K318" s="95" t="str">
        <f t="shared" si="8"/>
        <v>Posgrado</v>
      </c>
      <c r="L318" s="95" t="s">
        <v>721</v>
      </c>
    </row>
    <row r="319" spans="3:12" ht="15.75" thickBot="1" x14ac:dyDescent="0.3">
      <c r="C319" s="167" t="s">
        <v>1331</v>
      </c>
      <c r="D319" s="158"/>
      <c r="E319" s="150">
        <v>0</v>
      </c>
      <c r="F319" s="114">
        <f>IF(E317&lt;6,"",((E317-6)/12)*(G317/E317))</f>
        <v>0</v>
      </c>
      <c r="G319" s="94">
        <f>F319</f>
        <v>0</v>
      </c>
      <c r="H319" s="159"/>
      <c r="I319" s="98" t="s">
        <v>165</v>
      </c>
      <c r="J319" s="98" t="str">
        <f>VLOOKUP(I319,Presupuesto!$B$11:$C$565,2,0)</f>
        <v>DECIMOCUARTO MES</v>
      </c>
      <c r="K319" s="95" t="str">
        <f t="shared" si="8"/>
        <v>Posgrado</v>
      </c>
      <c r="L319" s="95" t="s">
        <v>721</v>
      </c>
    </row>
    <row r="320" spans="3:12" ht="15.75" thickBot="1" x14ac:dyDescent="0.3">
      <c r="C320" s="133" t="s">
        <v>90</v>
      </c>
      <c r="D320" s="189"/>
      <c r="E320" s="148">
        <v>12</v>
      </c>
      <c r="F320" s="287">
        <f>HLOOKUP($C320,$BZ$2:$CM$3,2,0)</f>
        <v>18859.39</v>
      </c>
      <c r="G320" s="110">
        <f>D320*E320*F320</f>
        <v>0</v>
      </c>
      <c r="H320" s="161"/>
      <c r="I320" s="111" t="s">
        <v>151</v>
      </c>
      <c r="J320" s="111" t="str">
        <f>VLOOKUP(I320,Presupuesto!$B$11:$C$565,2,0)</f>
        <v>SUELDOS Y SALARIOS PERMANENTES</v>
      </c>
      <c r="K320" s="95" t="str">
        <f t="shared" si="8"/>
        <v>Posgrado</v>
      </c>
      <c r="L320" s="95" t="s">
        <v>721</v>
      </c>
    </row>
    <row r="321" spans="3:12" x14ac:dyDescent="0.25">
      <c r="C321" s="166" t="s">
        <v>1330</v>
      </c>
      <c r="D321" s="158"/>
      <c r="E321" s="150">
        <v>0</v>
      </c>
      <c r="F321" s="97">
        <f>IF(E320=0,"",(G320/E320)/12*E320)</f>
        <v>0</v>
      </c>
      <c r="G321" s="94">
        <f>F321</f>
        <v>0</v>
      </c>
      <c r="H321" s="159"/>
      <c r="I321" s="113" t="s">
        <v>164</v>
      </c>
      <c r="J321" s="113" t="str">
        <f>VLOOKUP(I321,Presupuesto!$B$11:$C$565,2,0)</f>
        <v>AGUINALDO Y DECIMO CUARTO MES</v>
      </c>
      <c r="K321" s="95" t="str">
        <f t="shared" si="8"/>
        <v>Posgrado</v>
      </c>
      <c r="L321" s="95" t="s">
        <v>721</v>
      </c>
    </row>
    <row r="322" spans="3:12" ht="15.75" thickBot="1" x14ac:dyDescent="0.3">
      <c r="C322" s="167" t="s">
        <v>1331</v>
      </c>
      <c r="D322" s="158"/>
      <c r="E322" s="150">
        <v>0</v>
      </c>
      <c r="F322" s="114">
        <f>IF(E320&lt;6,"",((E320-6)/12)*(G320/E320))</f>
        <v>0</v>
      </c>
      <c r="G322" s="94">
        <f>F322</f>
        <v>0</v>
      </c>
      <c r="H322" s="159"/>
      <c r="I322" s="98" t="s">
        <v>165</v>
      </c>
      <c r="J322" s="98" t="str">
        <f>VLOOKUP(I322,Presupuesto!$B$11:$C$565,2,0)</f>
        <v>DECIMOCUARTO MES</v>
      </c>
      <c r="K322" s="95" t="str">
        <f t="shared" si="8"/>
        <v>Posgrado</v>
      </c>
      <c r="L322" s="95" t="s">
        <v>721</v>
      </c>
    </row>
    <row r="323" spans="3:12" ht="15.75" thickBot="1" x14ac:dyDescent="0.3">
      <c r="C323" s="133" t="s">
        <v>91</v>
      </c>
      <c r="D323" s="189"/>
      <c r="E323" s="148">
        <v>12</v>
      </c>
      <c r="F323" s="287">
        <f>HLOOKUP($C323,$BZ$2:$CM$3,2,0)</f>
        <v>17866.8</v>
      </c>
      <c r="G323" s="110">
        <f>D323*E323*F323</f>
        <v>0</v>
      </c>
      <c r="H323" s="161"/>
      <c r="I323" s="111" t="s">
        <v>151</v>
      </c>
      <c r="J323" s="111" t="str">
        <f>VLOOKUP(I323,Presupuesto!$B$11:$C$565,2,0)</f>
        <v>SUELDOS Y SALARIOS PERMANENTES</v>
      </c>
      <c r="K323" s="95" t="str">
        <f t="shared" si="8"/>
        <v>Posgrado</v>
      </c>
      <c r="L323" s="95" t="s">
        <v>721</v>
      </c>
    </row>
    <row r="324" spans="3:12" x14ac:dyDescent="0.25">
      <c r="C324" s="166" t="s">
        <v>1330</v>
      </c>
      <c r="D324" s="158"/>
      <c r="E324" s="150">
        <v>0</v>
      </c>
      <c r="F324" s="97">
        <f>IF(E323=0,"",(G323/E323)/12*E323)</f>
        <v>0</v>
      </c>
      <c r="G324" s="94">
        <f>F324</f>
        <v>0</v>
      </c>
      <c r="H324" s="159"/>
      <c r="I324" s="113" t="s">
        <v>164</v>
      </c>
      <c r="J324" s="113" t="str">
        <f>VLOOKUP(I324,Presupuesto!$B$11:$C$565,2,0)</f>
        <v>AGUINALDO Y DECIMO CUARTO MES</v>
      </c>
      <c r="K324" s="95" t="str">
        <f t="shared" si="8"/>
        <v>Posgrado</v>
      </c>
      <c r="L324" s="95" t="s">
        <v>721</v>
      </c>
    </row>
    <row r="325" spans="3:12" ht="15.75" thickBot="1" x14ac:dyDescent="0.3">
      <c r="C325" s="167" t="s">
        <v>1331</v>
      </c>
      <c r="D325" s="158"/>
      <c r="E325" s="150">
        <v>0</v>
      </c>
      <c r="F325" s="114">
        <f>IF(E323&lt;6,"",((E323-6)/12)*(G323/E323))</f>
        <v>0</v>
      </c>
      <c r="G325" s="94">
        <f>F325</f>
        <v>0</v>
      </c>
      <c r="H325" s="159"/>
      <c r="I325" s="98" t="s">
        <v>165</v>
      </c>
      <c r="J325" s="98" t="str">
        <f>VLOOKUP(I325,Presupuesto!$B$11:$C$565,2,0)</f>
        <v>DECIMOCUARTO MES</v>
      </c>
      <c r="K325" s="95" t="str">
        <f t="shared" si="8"/>
        <v>Posgrado</v>
      </c>
      <c r="L325" s="95" t="s">
        <v>721</v>
      </c>
    </row>
    <row r="326" spans="3:12" ht="15.75" thickBot="1" x14ac:dyDescent="0.3">
      <c r="C326" s="133" t="s">
        <v>92</v>
      </c>
      <c r="D326" s="189"/>
      <c r="E326" s="148">
        <v>12</v>
      </c>
      <c r="F326" s="287">
        <f>HLOOKUP($C326,$BZ$2:$CM$3,2,0)</f>
        <v>13896.4</v>
      </c>
      <c r="G326" s="110">
        <f>D326*E326*F326</f>
        <v>0</v>
      </c>
      <c r="H326" s="161"/>
      <c r="I326" s="111" t="s">
        <v>151</v>
      </c>
      <c r="J326" s="111" t="str">
        <f>VLOOKUP(I326,Presupuesto!$B$11:$C$565,2,0)</f>
        <v>SUELDOS Y SALARIOS PERMANENTES</v>
      </c>
      <c r="K326" s="95" t="str">
        <f t="shared" si="8"/>
        <v>Posgrado</v>
      </c>
      <c r="L326" s="95" t="s">
        <v>721</v>
      </c>
    </row>
    <row r="327" spans="3:12" x14ac:dyDescent="0.25">
      <c r="C327" s="166" t="s">
        <v>1330</v>
      </c>
      <c r="D327" s="158"/>
      <c r="E327" s="150">
        <v>0</v>
      </c>
      <c r="F327" s="97">
        <f>IF(E326=0,"",(G326/E326)/12*E326)</f>
        <v>0</v>
      </c>
      <c r="G327" s="94">
        <f>F327</f>
        <v>0</v>
      </c>
      <c r="H327" s="159"/>
      <c r="I327" s="113" t="s">
        <v>164</v>
      </c>
      <c r="J327" s="113" t="str">
        <f>VLOOKUP(I327,Presupuesto!$B$11:$C$565,2,0)</f>
        <v>AGUINALDO Y DECIMO CUARTO MES</v>
      </c>
      <c r="K327" s="95" t="str">
        <f t="shared" si="8"/>
        <v>Posgrado</v>
      </c>
      <c r="L327" s="95" t="s">
        <v>721</v>
      </c>
    </row>
    <row r="328" spans="3:12" ht="15.75" thickBot="1" x14ac:dyDescent="0.3">
      <c r="C328" s="167" t="s">
        <v>1331</v>
      </c>
      <c r="D328" s="158"/>
      <c r="E328" s="150">
        <v>0</v>
      </c>
      <c r="F328" s="114">
        <f>IF(E326&lt;6,"",((E326-6)/12)*(G326/E326))</f>
        <v>0</v>
      </c>
      <c r="G328" s="94">
        <f>F328</f>
        <v>0</v>
      </c>
      <c r="H328" s="159"/>
      <c r="I328" s="98" t="s">
        <v>165</v>
      </c>
      <c r="J328" s="98" t="str">
        <f>VLOOKUP(I328,Presupuesto!$B$11:$C$565,2,0)</f>
        <v>DECIMOCUARTO MES</v>
      </c>
      <c r="K328" s="95" t="str">
        <f t="shared" si="8"/>
        <v>Posgrado</v>
      </c>
      <c r="L328" s="95" t="s">
        <v>721</v>
      </c>
    </row>
    <row r="329" spans="3:12" ht="15.75" thickBot="1" x14ac:dyDescent="0.3">
      <c r="C329" s="133" t="s">
        <v>93</v>
      </c>
      <c r="D329" s="189"/>
      <c r="E329" s="148">
        <v>12</v>
      </c>
      <c r="F329" s="287">
        <f>HLOOKUP($C329,$BZ$2:$CM$3,2,0)</f>
        <v>15004.09</v>
      </c>
      <c r="G329" s="110">
        <f>D329*E329*F329</f>
        <v>0</v>
      </c>
      <c r="H329" s="161"/>
      <c r="I329" s="111" t="s">
        <v>151</v>
      </c>
      <c r="J329" s="111" t="str">
        <f>VLOOKUP(I329,Presupuesto!$B$11:$C$565,2,0)</f>
        <v>SUELDOS Y SALARIOS PERMANENTES</v>
      </c>
      <c r="K329" s="95" t="str">
        <f t="shared" si="8"/>
        <v>Posgrado</v>
      </c>
      <c r="L329" s="95" t="s">
        <v>721</v>
      </c>
    </row>
    <row r="330" spans="3:12" x14ac:dyDescent="0.25">
      <c r="C330" s="166" t="s">
        <v>1330</v>
      </c>
      <c r="D330" s="158"/>
      <c r="E330" s="150">
        <v>0</v>
      </c>
      <c r="F330" s="97">
        <f>IF(E329=0,"",(G329/E329)/12*E329)</f>
        <v>0</v>
      </c>
      <c r="G330" s="94">
        <f>F330</f>
        <v>0</v>
      </c>
      <c r="H330" s="159"/>
      <c r="I330" s="113" t="s">
        <v>164</v>
      </c>
      <c r="J330" s="113" t="str">
        <f>VLOOKUP(I330,Presupuesto!$B$11:$C$565,2,0)</f>
        <v>AGUINALDO Y DECIMO CUARTO MES</v>
      </c>
      <c r="K330" s="95" t="str">
        <f t="shared" si="8"/>
        <v>Posgrado</v>
      </c>
      <c r="L330" s="95" t="s">
        <v>721</v>
      </c>
    </row>
    <row r="331" spans="3:12" ht="15.75" thickBot="1" x14ac:dyDescent="0.3">
      <c r="C331" s="167" t="s">
        <v>1331</v>
      </c>
      <c r="D331" s="158"/>
      <c r="E331" s="150">
        <v>0</v>
      </c>
      <c r="F331" s="114">
        <f>IF(E329&lt;6,"",((E329-6)/12)*(G329/E329))</f>
        <v>0</v>
      </c>
      <c r="G331" s="94">
        <f>F331</f>
        <v>0</v>
      </c>
      <c r="H331" s="159"/>
      <c r="I331" s="98" t="s">
        <v>165</v>
      </c>
      <c r="J331" s="98" t="str">
        <f>VLOOKUP(I331,Presupuesto!$B$11:$C$565,2,0)</f>
        <v>DECIMOCUARTO MES</v>
      </c>
      <c r="K331" s="95" t="str">
        <f t="shared" si="8"/>
        <v>Posgrado</v>
      </c>
      <c r="L331" s="95" t="s">
        <v>721</v>
      </c>
    </row>
    <row r="332" spans="3:12" ht="15.75" thickBot="1" x14ac:dyDescent="0.3">
      <c r="C332" s="133" t="s">
        <v>94</v>
      </c>
      <c r="D332" s="189"/>
      <c r="E332" s="148">
        <v>12</v>
      </c>
      <c r="F332" s="287">
        <f>HLOOKUP($C332,$BZ$2:$CM$3,2,0)</f>
        <v>13238.9</v>
      </c>
      <c r="G332" s="110">
        <f>D332*E332*F332</f>
        <v>0</v>
      </c>
      <c r="H332" s="161"/>
      <c r="I332" s="111" t="s">
        <v>151</v>
      </c>
      <c r="J332" s="111" t="str">
        <f>VLOOKUP(I332,Presupuesto!$B$11:$C$565,2,0)</f>
        <v>SUELDOS Y SALARIOS PERMANENTES</v>
      </c>
      <c r="K332" s="95" t="str">
        <f t="shared" si="8"/>
        <v>Posgrado</v>
      </c>
      <c r="L332" s="95" t="s">
        <v>721</v>
      </c>
    </row>
    <row r="333" spans="3:12" x14ac:dyDescent="0.25">
      <c r="C333" s="166" t="s">
        <v>1330</v>
      </c>
      <c r="D333" s="158"/>
      <c r="E333" s="150">
        <v>0</v>
      </c>
      <c r="F333" s="97">
        <f>IF(E332=0,"",(G332/E332)/12*E332)</f>
        <v>0</v>
      </c>
      <c r="G333" s="94">
        <f>F333</f>
        <v>0</v>
      </c>
      <c r="H333" s="159"/>
      <c r="I333" s="113" t="s">
        <v>164</v>
      </c>
      <c r="J333" s="113" t="str">
        <f>VLOOKUP(I333,Presupuesto!$B$11:$C$565,2,0)</f>
        <v>AGUINALDO Y DECIMO CUARTO MES</v>
      </c>
      <c r="K333" s="95" t="str">
        <f t="shared" si="8"/>
        <v>Posgrado</v>
      </c>
      <c r="L333" s="95" t="s">
        <v>721</v>
      </c>
    </row>
    <row r="334" spans="3:12" ht="15.75" thickBot="1" x14ac:dyDescent="0.3">
      <c r="C334" s="167" t="s">
        <v>1331</v>
      </c>
      <c r="D334" s="158"/>
      <c r="E334" s="150">
        <v>0</v>
      </c>
      <c r="F334" s="114">
        <f>IF(E332&lt;6,"",((E332-6)/12)*(G332/E332))</f>
        <v>0</v>
      </c>
      <c r="G334" s="94">
        <f>F334</f>
        <v>0</v>
      </c>
      <c r="H334" s="159"/>
      <c r="I334" s="98" t="s">
        <v>165</v>
      </c>
      <c r="J334" s="98" t="str">
        <f>VLOOKUP(I334,Presupuesto!$B$11:$C$565,2,0)</f>
        <v>DECIMOCUARTO MES</v>
      </c>
      <c r="K334" s="95" t="str">
        <f t="shared" si="8"/>
        <v>Posgrado</v>
      </c>
      <c r="L334" s="95" t="s">
        <v>721</v>
      </c>
    </row>
    <row r="335" spans="3:12" ht="15.75" thickBot="1" x14ac:dyDescent="0.3">
      <c r="C335" s="133" t="s">
        <v>95</v>
      </c>
      <c r="D335" s="189"/>
      <c r="E335" s="148">
        <v>12</v>
      </c>
      <c r="F335" s="287">
        <f>HLOOKUP($C335,$BZ$2:$CM$3,2,0)</f>
        <v>12356.31</v>
      </c>
      <c r="G335" s="110">
        <f>D335*E335*F335</f>
        <v>0</v>
      </c>
      <c r="H335" s="161"/>
      <c r="I335" s="111" t="s">
        <v>151</v>
      </c>
      <c r="J335" s="111" t="str">
        <f>VLOOKUP(I335,Presupuesto!$B$11:$C$565,2,0)</f>
        <v>SUELDOS Y SALARIOS PERMANENTES</v>
      </c>
      <c r="K335" s="95" t="str">
        <f t="shared" ref="K335:K352" si="9">$K$302</f>
        <v>Posgrado</v>
      </c>
      <c r="L335" s="95" t="s">
        <v>721</v>
      </c>
    </row>
    <row r="336" spans="3:12" x14ac:dyDescent="0.25">
      <c r="C336" s="166" t="s">
        <v>1330</v>
      </c>
      <c r="D336" s="158"/>
      <c r="E336" s="150">
        <v>0</v>
      </c>
      <c r="F336" s="97">
        <f>IF(E335=0,"",(G335/E335)/12*E335)</f>
        <v>0</v>
      </c>
      <c r="G336" s="94">
        <f>F336</f>
        <v>0</v>
      </c>
      <c r="H336" s="159"/>
      <c r="I336" s="113" t="s">
        <v>164</v>
      </c>
      <c r="J336" s="113" t="str">
        <f>VLOOKUP(I336,Presupuesto!$B$11:$C$565,2,0)</f>
        <v>AGUINALDO Y DECIMO CUARTO MES</v>
      </c>
      <c r="K336" s="95" t="str">
        <f t="shared" si="9"/>
        <v>Posgrado</v>
      </c>
      <c r="L336" s="95" t="s">
        <v>721</v>
      </c>
    </row>
    <row r="337" spans="3:12" ht="15.75" thickBot="1" x14ac:dyDescent="0.3">
      <c r="C337" s="167" t="s">
        <v>1331</v>
      </c>
      <c r="D337" s="158"/>
      <c r="E337" s="150">
        <v>0</v>
      </c>
      <c r="F337" s="114">
        <f>IF(E335&lt;6,"",((E335-6)/12)*(G335/E335))</f>
        <v>0</v>
      </c>
      <c r="G337" s="94">
        <f>F337</f>
        <v>0</v>
      </c>
      <c r="H337" s="159"/>
      <c r="I337" s="98" t="s">
        <v>165</v>
      </c>
      <c r="J337" s="98" t="str">
        <f>VLOOKUP(I337,Presupuesto!$B$11:$C$565,2,0)</f>
        <v>DECIMOCUARTO MES</v>
      </c>
      <c r="K337" s="95" t="str">
        <f t="shared" si="9"/>
        <v>Posgrado</v>
      </c>
      <c r="L337" s="95" t="s">
        <v>721</v>
      </c>
    </row>
    <row r="338" spans="3:12" ht="15.75" thickBot="1" x14ac:dyDescent="0.3">
      <c r="C338" s="133" t="s">
        <v>96</v>
      </c>
      <c r="D338" s="189"/>
      <c r="E338" s="148">
        <v>12</v>
      </c>
      <c r="F338" s="287">
        <f>HLOOKUP($C338,$BZ$2:$CM$3,2,0)</f>
        <v>463.22</v>
      </c>
      <c r="G338" s="110">
        <f>D338*E338*F338</f>
        <v>0</v>
      </c>
      <c r="H338" s="161"/>
      <c r="I338" s="111" t="s">
        <v>151</v>
      </c>
      <c r="J338" s="111" t="str">
        <f>VLOOKUP(I338,Presupuesto!$B$11:$C$565,2,0)</f>
        <v>SUELDOS Y SALARIOS PERMANENTES</v>
      </c>
      <c r="K338" s="95" t="str">
        <f t="shared" si="9"/>
        <v>Posgrado</v>
      </c>
      <c r="L338" s="95" t="s">
        <v>721</v>
      </c>
    </row>
    <row r="339" spans="3:12" x14ac:dyDescent="0.25">
      <c r="C339" s="166" t="s">
        <v>1330</v>
      </c>
      <c r="D339" s="158"/>
      <c r="E339" s="150">
        <v>0</v>
      </c>
      <c r="F339" s="97">
        <f>IF(E338=0,"",(G338/E338)/12*E338)</f>
        <v>0</v>
      </c>
      <c r="G339" s="94">
        <f>F339</f>
        <v>0</v>
      </c>
      <c r="H339" s="159"/>
      <c r="I339" s="113" t="s">
        <v>164</v>
      </c>
      <c r="J339" s="113" t="str">
        <f>VLOOKUP(I339,Presupuesto!$B$11:$C$565,2,0)</f>
        <v>AGUINALDO Y DECIMO CUARTO MES</v>
      </c>
      <c r="K339" s="95" t="str">
        <f t="shared" si="9"/>
        <v>Posgrado</v>
      </c>
      <c r="L339" s="95" t="s">
        <v>721</v>
      </c>
    </row>
    <row r="340" spans="3:12" ht="15.75" thickBot="1" x14ac:dyDescent="0.3">
      <c r="C340" s="167" t="s">
        <v>1331</v>
      </c>
      <c r="D340" s="158"/>
      <c r="E340" s="150">
        <v>0</v>
      </c>
      <c r="F340" s="114">
        <f>IF(E338&lt;6,"",((E338-6)/12)*(G338/E338))</f>
        <v>0</v>
      </c>
      <c r="G340" s="94">
        <f>F340</f>
        <v>0</v>
      </c>
      <c r="H340" s="159"/>
      <c r="I340" s="98" t="s">
        <v>165</v>
      </c>
      <c r="J340" s="98" t="str">
        <f>VLOOKUP(I340,Presupuesto!$B$11:$C$565,2,0)</f>
        <v>DECIMOCUARTO MES</v>
      </c>
      <c r="K340" s="95" t="str">
        <f t="shared" si="9"/>
        <v>Posgrado</v>
      </c>
      <c r="L340" s="95" t="s">
        <v>721</v>
      </c>
    </row>
    <row r="341" spans="3:12" ht="15.75" thickBot="1" x14ac:dyDescent="0.3">
      <c r="C341" s="133" t="s">
        <v>97</v>
      </c>
      <c r="D341" s="189"/>
      <c r="E341" s="148">
        <v>12</v>
      </c>
      <c r="F341" s="287">
        <f>HLOOKUP($C341,$BZ$2:$CM$3,2,0)</f>
        <v>2007.3</v>
      </c>
      <c r="G341" s="110">
        <f>D341*E341*F341</f>
        <v>0</v>
      </c>
      <c r="H341" s="161"/>
      <c r="I341" s="111" t="s">
        <v>151</v>
      </c>
      <c r="J341" s="111" t="str">
        <f>VLOOKUP(I341,Presupuesto!$B$11:$C$565,2,0)</f>
        <v>SUELDOS Y SALARIOS PERMANENTES</v>
      </c>
      <c r="K341" s="95" t="str">
        <f t="shared" si="9"/>
        <v>Posgrado</v>
      </c>
      <c r="L341" s="95" t="s">
        <v>721</v>
      </c>
    </row>
    <row r="342" spans="3:12" x14ac:dyDescent="0.25">
      <c r="C342" s="166" t="s">
        <v>1330</v>
      </c>
      <c r="D342" s="158"/>
      <c r="E342" s="150">
        <v>0</v>
      </c>
      <c r="F342" s="97">
        <f>IF(E341=0,"",(G341/E341)/12*E341)</f>
        <v>0</v>
      </c>
      <c r="G342" s="94">
        <f>F342</f>
        <v>0</v>
      </c>
      <c r="H342" s="159"/>
      <c r="I342" s="113" t="s">
        <v>164</v>
      </c>
      <c r="J342" s="113" t="str">
        <f>VLOOKUP(I342,Presupuesto!$B$11:$C$565,2,0)</f>
        <v>AGUINALDO Y DECIMO CUARTO MES</v>
      </c>
      <c r="K342" s="95" t="str">
        <f t="shared" si="9"/>
        <v>Posgrado</v>
      </c>
      <c r="L342" s="95" t="s">
        <v>721</v>
      </c>
    </row>
    <row r="343" spans="3:12" ht="15.75" thickBot="1" x14ac:dyDescent="0.3">
      <c r="C343" s="167" t="s">
        <v>1331</v>
      </c>
      <c r="D343" s="158"/>
      <c r="E343" s="150">
        <v>0</v>
      </c>
      <c r="F343" s="114">
        <f>IF(E341&lt;6,"",((E341-6)/12)*(G341/E341))</f>
        <v>0</v>
      </c>
      <c r="G343" s="94">
        <f>F343</f>
        <v>0</v>
      </c>
      <c r="H343" s="159"/>
      <c r="I343" s="98" t="s">
        <v>165</v>
      </c>
      <c r="J343" s="98" t="str">
        <f>VLOOKUP(I343,Presupuesto!$B$11:$C$565,2,0)</f>
        <v>DECIMOCUARTO MES</v>
      </c>
      <c r="K343" s="95" t="str">
        <f t="shared" si="9"/>
        <v>Posgrado</v>
      </c>
      <c r="L343" s="95" t="s">
        <v>721</v>
      </c>
    </row>
    <row r="344" spans="3:12" ht="15.75" thickBot="1" x14ac:dyDescent="0.3">
      <c r="C344" s="136" t="s">
        <v>101</v>
      </c>
      <c r="D344" s="189"/>
      <c r="E344" s="148">
        <v>12</v>
      </c>
      <c r="F344" s="135">
        <v>30000</v>
      </c>
      <c r="G344" s="110">
        <f>D344*E344*F344</f>
        <v>0</v>
      </c>
      <c r="H344" s="161"/>
      <c r="I344" s="111" t="s">
        <v>200</v>
      </c>
      <c r="J344" s="111" t="str">
        <f>VLOOKUP(I344,Presupuesto!$B$11:$C$565,2,0)</f>
        <v>CONTRATOS ESPECIALES</v>
      </c>
      <c r="K344" s="95" t="str">
        <f t="shared" si="9"/>
        <v>Posgrado</v>
      </c>
      <c r="L344" s="95" t="s">
        <v>721</v>
      </c>
    </row>
    <row r="345" spans="3:12" x14ac:dyDescent="0.25">
      <c r="C345" s="166" t="s">
        <v>1330</v>
      </c>
      <c r="D345" s="158"/>
      <c r="E345" s="150">
        <v>0</v>
      </c>
      <c r="F345" s="114">
        <f>IF(E344=0,"",(G344/E344)/12*E344)</f>
        <v>0</v>
      </c>
      <c r="G345" s="94">
        <f>F345</f>
        <v>0</v>
      </c>
      <c r="H345" s="159"/>
      <c r="I345" s="98" t="s">
        <v>200</v>
      </c>
      <c r="J345" s="98" t="str">
        <f>VLOOKUP(I345,Presupuesto!$B$11:$C$565,2,0)</f>
        <v>CONTRATOS ESPECIALES</v>
      </c>
      <c r="K345" s="95" t="str">
        <f t="shared" si="9"/>
        <v>Posgrado</v>
      </c>
      <c r="L345" s="95" t="s">
        <v>719</v>
      </c>
    </row>
    <row r="346" spans="3:12" ht="15.75" thickBot="1" x14ac:dyDescent="0.3">
      <c r="C346" s="167" t="s">
        <v>1331</v>
      </c>
      <c r="D346" s="158"/>
      <c r="E346" s="150">
        <v>0</v>
      </c>
      <c r="F346" s="97">
        <f>IF(E344&lt;6,"",((E344-6)/12)*(G344/E344))</f>
        <v>0</v>
      </c>
      <c r="G346" s="94">
        <f>F346</f>
        <v>0</v>
      </c>
      <c r="H346" s="159"/>
      <c r="I346" s="98" t="s">
        <v>200</v>
      </c>
      <c r="J346" s="98" t="str">
        <f>VLOOKUP(I346,Presupuesto!$B$11:$C$565,2,0)</f>
        <v>CONTRATOS ESPECIALES</v>
      </c>
      <c r="K346" s="95" t="str">
        <f t="shared" si="9"/>
        <v>Posgrado</v>
      </c>
      <c r="L346" s="95" t="s">
        <v>727</v>
      </c>
    </row>
    <row r="347" spans="3:12" ht="15.75" thickBot="1" x14ac:dyDescent="0.3">
      <c r="C347" s="136" t="s">
        <v>102</v>
      </c>
      <c r="D347" s="189"/>
      <c r="E347" s="148">
        <v>12</v>
      </c>
      <c r="F347" s="115">
        <v>30000</v>
      </c>
      <c r="G347" s="110">
        <f>D347*E347*F347</f>
        <v>0</v>
      </c>
      <c r="H347" s="161"/>
      <c r="I347" s="111" t="s">
        <v>298</v>
      </c>
      <c r="J347" s="111" t="str">
        <f>VLOOKUP(I347,Presupuesto!$B$11:$C$565,2,0)</f>
        <v>OTROS SERVICIOS TECNICOS Y PROFESIONALES</v>
      </c>
      <c r="K347" s="95" t="str">
        <f t="shared" si="9"/>
        <v>Posgrado</v>
      </c>
      <c r="L347" s="95" t="s">
        <v>719</v>
      </c>
    </row>
    <row r="348" spans="3:12" x14ac:dyDescent="0.25">
      <c r="C348" s="166" t="s">
        <v>1330</v>
      </c>
      <c r="D348" s="158"/>
      <c r="E348" s="150">
        <v>0</v>
      </c>
      <c r="F348" s="97">
        <v>0</v>
      </c>
      <c r="G348" s="94">
        <f>F348</f>
        <v>0</v>
      </c>
      <c r="H348" s="159"/>
      <c r="I348" s="98" t="s">
        <v>298</v>
      </c>
      <c r="J348" s="98" t="str">
        <f>VLOOKUP(I348,Presupuesto!$B$11:$C$565,2,0)</f>
        <v>OTROS SERVICIOS TECNICOS Y PROFESIONALES</v>
      </c>
      <c r="K348" s="95" t="str">
        <f t="shared" si="9"/>
        <v>Posgrado</v>
      </c>
      <c r="L348" s="95" t="s">
        <v>719</v>
      </c>
    </row>
    <row r="349" spans="3:12" ht="15.75" thickBot="1" x14ac:dyDescent="0.3">
      <c r="C349" s="167" t="s">
        <v>1331</v>
      </c>
      <c r="D349" s="158"/>
      <c r="E349" s="150">
        <v>0</v>
      </c>
      <c r="F349" s="97">
        <v>0</v>
      </c>
      <c r="G349" s="94">
        <f>F349</f>
        <v>0</v>
      </c>
      <c r="H349" s="159"/>
      <c r="I349" s="98" t="s">
        <v>298</v>
      </c>
      <c r="J349" s="98" t="str">
        <f>VLOOKUP(I349,Presupuesto!$B$11:$C$565,2,0)</f>
        <v>OTROS SERVICIOS TECNICOS Y PROFESIONALES</v>
      </c>
      <c r="K349" s="95" t="str">
        <f t="shared" si="9"/>
        <v>Posgrado</v>
      </c>
      <c r="L349" s="95" t="s">
        <v>719</v>
      </c>
    </row>
    <row r="350" spans="3:12" ht="15.75" thickBot="1" x14ac:dyDescent="0.3">
      <c r="C350" s="136" t="s">
        <v>103</v>
      </c>
      <c r="D350" s="189"/>
      <c r="E350" s="148">
        <v>12</v>
      </c>
      <c r="F350" s="115">
        <v>30000</v>
      </c>
      <c r="G350" s="110">
        <f>D350*E350*F350</f>
        <v>0</v>
      </c>
      <c r="H350" s="161"/>
      <c r="I350" s="111" t="s">
        <v>151</v>
      </c>
      <c r="J350" s="111" t="str">
        <f>VLOOKUP(I350,Presupuesto!$B$11:$C$565,2,0)</f>
        <v>SUELDOS Y SALARIOS PERMANENTES</v>
      </c>
      <c r="K350" s="95" t="str">
        <f t="shared" si="9"/>
        <v>Posgrado</v>
      </c>
      <c r="L350" s="95" t="s">
        <v>719</v>
      </c>
    </row>
    <row r="351" spans="3:12" x14ac:dyDescent="0.25">
      <c r="C351" s="166" t="s">
        <v>1330</v>
      </c>
      <c r="D351" s="164"/>
      <c r="E351" s="127">
        <v>0</v>
      </c>
      <c r="F351" s="116">
        <f>IF(E350=0,"",(G350/E350)/12*E350)</f>
        <v>0</v>
      </c>
      <c r="G351" s="117">
        <f>F351</f>
        <v>0</v>
      </c>
      <c r="H351" s="159"/>
      <c r="I351" s="98" t="s">
        <v>164</v>
      </c>
      <c r="J351" s="98" t="str">
        <f>VLOOKUP(I351,Presupuesto!$B$11:$C$565,2,0)</f>
        <v>AGUINALDO Y DECIMO CUARTO MES</v>
      </c>
      <c r="K351" s="95" t="str">
        <f t="shared" si="9"/>
        <v>Posgrado</v>
      </c>
      <c r="L351" s="95" t="s">
        <v>719</v>
      </c>
    </row>
    <row r="352" spans="3:12" ht="15.75" thickBot="1" x14ac:dyDescent="0.3">
      <c r="C352" s="168" t="s">
        <v>1331</v>
      </c>
      <c r="D352" s="157"/>
      <c r="E352" s="128">
        <v>0</v>
      </c>
      <c r="F352" s="102">
        <f>IF(E350&lt;6,"",((E350-6)/12)*(G350/E350))</f>
        <v>0</v>
      </c>
      <c r="G352" s="102">
        <f>F352</f>
        <v>0</v>
      </c>
      <c r="H352" s="157"/>
      <c r="I352" s="103" t="s">
        <v>165</v>
      </c>
      <c r="J352" s="120" t="str">
        <f>VLOOKUP(I352,Presupuesto!$B$11:$C$565,2,0)</f>
        <v>DECIMOCUARTO MES</v>
      </c>
      <c r="K352" s="103" t="str">
        <f t="shared" si="9"/>
        <v>Posgrado</v>
      </c>
      <c r="L352" s="120" t="s">
        <v>719</v>
      </c>
    </row>
    <row r="354" spans="3:12" ht="15.75" thickBot="1" x14ac:dyDescent="0.3">
      <c r="C354" s="435"/>
      <c r="D354" s="424"/>
      <c r="E354" s="435"/>
      <c r="F354" s="435"/>
      <c r="G354" s="435"/>
      <c r="H354" s="424"/>
      <c r="I354" s="435"/>
      <c r="J354" s="435"/>
      <c r="K354" s="149"/>
      <c r="L354" s="435"/>
    </row>
    <row r="355" spans="3:12" ht="15.75" thickBot="1" x14ac:dyDescent="0.3">
      <c r="C355" s="68" t="s">
        <v>1308</v>
      </c>
      <c r="D355" s="30">
        <f>SUM(G362:G412)</f>
        <v>0</v>
      </c>
      <c r="E355" s="91"/>
      <c r="F355" s="91"/>
      <c r="G355" s="91"/>
      <c r="H355" s="75"/>
      <c r="I355" s="75"/>
      <c r="J355" s="75"/>
      <c r="K355" s="149"/>
      <c r="L355" s="435"/>
    </row>
    <row r="356" spans="3:12" x14ac:dyDescent="0.25">
      <c r="C356" s="435"/>
      <c r="D356" s="31"/>
      <c r="E356" s="91"/>
      <c r="F356" s="91"/>
      <c r="G356" s="91"/>
      <c r="H356" s="75"/>
      <c r="I356" s="75"/>
      <c r="J356" s="75"/>
      <c r="K356" s="149"/>
      <c r="L356" s="435"/>
    </row>
    <row r="357" spans="3:12" x14ac:dyDescent="0.25">
      <c r="C357" s="435"/>
      <c r="D357" s="31"/>
      <c r="E357" s="91"/>
      <c r="F357" s="91"/>
      <c r="G357" s="91"/>
      <c r="H357" s="75"/>
      <c r="I357" s="75"/>
      <c r="J357" s="75"/>
      <c r="K357" s="149"/>
      <c r="L357" s="435"/>
    </row>
    <row r="358" spans="3:12" ht="15.75" x14ac:dyDescent="0.25">
      <c r="C358" s="191" t="s">
        <v>1309</v>
      </c>
      <c r="D358" s="349"/>
      <c r="E358" s="91"/>
      <c r="F358" s="91"/>
      <c r="G358" s="91"/>
      <c r="H358" s="75"/>
      <c r="I358" s="75"/>
      <c r="J358" s="75"/>
      <c r="K358" s="149"/>
      <c r="L358" s="435"/>
    </row>
    <row r="359" spans="3:12" ht="18.75" x14ac:dyDescent="0.25">
      <c r="C359" s="199" t="e">
        <f>IFERROR(VLOOKUP(D358,'1. Desarrollo e Innov. Curricu.'!$F:$G,2,FALSE),IFERROR(VLOOKUP(D358,'2. Investigación Científica'!$F:$G,2,FALSE),IFERROR(VLOOKUP(D358,'3. Vinculación Univ. Sociedad'!$F:$G,2,FALSE),IFERROR(VLOOKUP(D358,'4. Docencia y Profesorado Univ.'!$F:$G,2,FALSE),IFERROR(VLOOKUP(D358,'5. Estudiantes y Graduados'!$F:$G,2,FALSE),IFERROR(VLOOKUP(D358,'11. Gestion Administrativa'!$F:$G,2,FALSE),IFERROR(VLOOKUP(D358,'13. Gestión Académica'!$F:$G,2,FALSE),IFERROR(VLOOKUP(D358,'9. Asegura. de la Calid. y M'!$F:$G,2,FALSE),IFERROR(VLOOKUP(D358,'6. Gestión del Conocimiento'!$F:$G,2,FALSE),IFERROR(VLOOKUP(D358,'15. Gobernabilidad y Proceso...'!$F:$G,2,FALSE),IFERROR(VLOOKUP(D358,'12. Gestión del Talento Humano'!$F:$G,2,FALSE),IFERROR(VLOOKUP(D358,'14. Internacional... de la E.S.'!$F:$G,2,FALSE),IFERROR(VLOOKUP(D358,'10. Posgrado'!$F:$G,2,FALSE),IFERROR(VLOOKUP(D358,'17. Gestión TIC'!$F:$G,2,FALSE),IFERROR(VLOOKUP(D358,'16. Desa. del Sistema Educ.Sup.'!$F:$G,2,FALSE),IFERROR(VLOOKUP(D358,'8. Cultura de Inno. Insti...'!$F:$G,2,FALSE),VLOOKUP(D358,'7. Lo Esencial de la Reforma U.'!$F:$G,2,0)))))))))))))))))</f>
        <v>#N/A</v>
      </c>
      <c r="D359" s="31"/>
      <c r="E359" s="91"/>
      <c r="F359" s="91"/>
      <c r="G359" s="91"/>
      <c r="H359" s="75"/>
      <c r="I359" s="75"/>
      <c r="J359" s="75"/>
      <c r="K359" s="149"/>
      <c r="L359" s="435"/>
    </row>
    <row r="360" spans="3:12" ht="15.75" thickBot="1" x14ac:dyDescent="0.3">
      <c r="C360" s="172"/>
      <c r="D360" s="31"/>
      <c r="E360" s="91"/>
      <c r="F360" s="91"/>
      <c r="G360" s="91"/>
      <c r="H360" s="75"/>
      <c r="I360" s="75"/>
      <c r="J360" s="75"/>
      <c r="K360" s="149"/>
      <c r="L360" s="435"/>
    </row>
    <row r="361" spans="3:12" ht="30.75" thickBot="1" x14ac:dyDescent="0.3">
      <c r="C361" s="130" t="s">
        <v>1310</v>
      </c>
      <c r="D361" s="134" t="s">
        <v>99</v>
      </c>
      <c r="E361" s="165" t="s">
        <v>1329</v>
      </c>
      <c r="F361" s="134" t="s">
        <v>1312</v>
      </c>
      <c r="G361" s="131" t="s">
        <v>1313</v>
      </c>
      <c r="H361" s="129" t="s">
        <v>1314</v>
      </c>
      <c r="I361" s="132" t="s">
        <v>1315</v>
      </c>
      <c r="J361" s="132" t="s">
        <v>711</v>
      </c>
      <c r="K361" s="132" t="s">
        <v>1316</v>
      </c>
      <c r="L361" s="132" t="s">
        <v>1317</v>
      </c>
    </row>
    <row r="362" spans="3:12" ht="15.75" thickBot="1" x14ac:dyDescent="0.3">
      <c r="C362" s="133" t="s">
        <v>84</v>
      </c>
      <c r="D362" s="189"/>
      <c r="E362" s="148">
        <v>12</v>
      </c>
      <c r="F362" s="287">
        <f>HLOOKUP($C362,$BZ$2:$CM$3,2,0)</f>
        <v>43674.39</v>
      </c>
      <c r="G362" s="110">
        <f>D362*E362*F362</f>
        <v>0</v>
      </c>
      <c r="H362" s="161"/>
      <c r="I362" s="111" t="s">
        <v>151</v>
      </c>
      <c r="J362" s="111" t="str">
        <f>VLOOKUP(I362,Presupuesto!$B$11:$C$565,2,0)</f>
        <v>SUELDOS Y SALARIOS PERMANENTES</v>
      </c>
      <c r="K362" s="207" t="s">
        <v>72</v>
      </c>
      <c r="L362" s="95" t="s">
        <v>719</v>
      </c>
    </row>
    <row r="363" spans="3:12" x14ac:dyDescent="0.25">
      <c r="C363" s="166" t="s">
        <v>1330</v>
      </c>
      <c r="D363" s="158"/>
      <c r="E363" s="150">
        <v>0</v>
      </c>
      <c r="F363" s="97">
        <f>IF(E362=0,"",(G362/E362)/12*E362)</f>
        <v>0</v>
      </c>
      <c r="G363" s="94">
        <f>F363</f>
        <v>0</v>
      </c>
      <c r="H363" s="159"/>
      <c r="I363" s="113" t="s">
        <v>164</v>
      </c>
      <c r="J363" s="113" t="str">
        <f>VLOOKUP(I363,Presupuesto!$B$11:$C$565,2,0)</f>
        <v>AGUINALDO Y DECIMO CUARTO MES</v>
      </c>
      <c r="K363" s="95" t="str">
        <f t="shared" ref="K363:K394" si="10">$K$362</f>
        <v>Posgrado</v>
      </c>
      <c r="L363" s="95" t="s">
        <v>720</v>
      </c>
    </row>
    <row r="364" spans="3:12" ht="15.75" thickBot="1" x14ac:dyDescent="0.3">
      <c r="C364" s="167" t="s">
        <v>1331</v>
      </c>
      <c r="D364" s="158"/>
      <c r="E364" s="150">
        <v>0</v>
      </c>
      <c r="F364" s="114">
        <f>IF(E362&lt;6,"",((E362-6)/12)*(G362/E362))</f>
        <v>0</v>
      </c>
      <c r="G364" s="94">
        <f>F364</f>
        <v>0</v>
      </c>
      <c r="H364" s="159"/>
      <c r="I364" s="98" t="s">
        <v>165</v>
      </c>
      <c r="J364" s="98" t="str">
        <f>VLOOKUP(I364,Presupuesto!$B$11:$C$565,2,0)</f>
        <v>DECIMOCUARTO MES</v>
      </c>
      <c r="K364" s="95" t="str">
        <f t="shared" si="10"/>
        <v>Posgrado</v>
      </c>
      <c r="L364" s="95" t="s">
        <v>721</v>
      </c>
    </row>
    <row r="365" spans="3:12" ht="15.75" thickBot="1" x14ac:dyDescent="0.3">
      <c r="C365" s="133" t="s">
        <v>85</v>
      </c>
      <c r="D365" s="189"/>
      <c r="E365" s="148">
        <v>12</v>
      </c>
      <c r="F365" s="287">
        <f>HLOOKUP($C365,$BZ$2:$CM$3,2,0)</f>
        <v>39703.99</v>
      </c>
      <c r="G365" s="110">
        <f>D365*E365*F365</f>
        <v>0</v>
      </c>
      <c r="H365" s="161"/>
      <c r="I365" s="111" t="s">
        <v>151</v>
      </c>
      <c r="J365" s="111" t="str">
        <f>VLOOKUP(I365,Presupuesto!$B$11:$C$565,2,0)</f>
        <v>SUELDOS Y SALARIOS PERMANENTES</v>
      </c>
      <c r="K365" s="95" t="str">
        <f t="shared" si="10"/>
        <v>Posgrado</v>
      </c>
      <c r="L365" s="95" t="s">
        <v>721</v>
      </c>
    </row>
    <row r="366" spans="3:12" x14ac:dyDescent="0.25">
      <c r="C366" s="166" t="s">
        <v>1330</v>
      </c>
      <c r="D366" s="158"/>
      <c r="E366" s="150">
        <v>0</v>
      </c>
      <c r="F366" s="97">
        <f>IF(E365=0,"",(G365/E365)/12*E365)</f>
        <v>0</v>
      </c>
      <c r="G366" s="94">
        <f>F366</f>
        <v>0</v>
      </c>
      <c r="H366" s="159"/>
      <c r="I366" s="113" t="s">
        <v>164</v>
      </c>
      <c r="J366" s="113" t="str">
        <f>VLOOKUP(I366,Presupuesto!$B$11:$C$565,2,0)</f>
        <v>AGUINALDO Y DECIMO CUARTO MES</v>
      </c>
      <c r="K366" s="95" t="str">
        <f t="shared" si="10"/>
        <v>Posgrado</v>
      </c>
      <c r="L366" s="95" t="s">
        <v>721</v>
      </c>
    </row>
    <row r="367" spans="3:12" ht="15.75" thickBot="1" x14ac:dyDescent="0.3">
      <c r="C367" s="167" t="s">
        <v>1331</v>
      </c>
      <c r="D367" s="158"/>
      <c r="E367" s="150">
        <v>0</v>
      </c>
      <c r="F367" s="114">
        <f>IF(E365&lt;6,"",((E365-6)/12)*(G365/E365))</f>
        <v>0</v>
      </c>
      <c r="G367" s="94">
        <f>F367</f>
        <v>0</v>
      </c>
      <c r="H367" s="159"/>
      <c r="I367" s="98" t="s">
        <v>165</v>
      </c>
      <c r="J367" s="98" t="str">
        <f>VLOOKUP(I367,Presupuesto!$B$11:$C$565,2,0)</f>
        <v>DECIMOCUARTO MES</v>
      </c>
      <c r="K367" s="95" t="str">
        <f t="shared" si="10"/>
        <v>Posgrado</v>
      </c>
      <c r="L367" s="95" t="s">
        <v>721</v>
      </c>
    </row>
    <row r="368" spans="3:12" ht="15.75" thickBot="1" x14ac:dyDescent="0.3">
      <c r="C368" s="133" t="s">
        <v>86</v>
      </c>
      <c r="D368" s="189"/>
      <c r="E368" s="148">
        <v>12</v>
      </c>
      <c r="F368" s="287">
        <f>HLOOKUP($C368,$BZ$2:$CM$3,2,0)</f>
        <v>35733.589999999997</v>
      </c>
      <c r="G368" s="110">
        <f>D368*E368*F368</f>
        <v>0</v>
      </c>
      <c r="H368" s="161"/>
      <c r="I368" s="111" t="s">
        <v>151</v>
      </c>
      <c r="J368" s="111" t="str">
        <f>VLOOKUP(I368,Presupuesto!$B$11:$C$565,2,0)</f>
        <v>SUELDOS Y SALARIOS PERMANENTES</v>
      </c>
      <c r="K368" s="95" t="str">
        <f t="shared" si="10"/>
        <v>Posgrado</v>
      </c>
      <c r="L368" s="95" t="s">
        <v>721</v>
      </c>
    </row>
    <row r="369" spans="3:12" x14ac:dyDescent="0.25">
      <c r="C369" s="166" t="s">
        <v>1330</v>
      </c>
      <c r="D369" s="158"/>
      <c r="E369" s="150">
        <v>0</v>
      </c>
      <c r="F369" s="97">
        <f>IF(E368=0,"",(G368/E368)/12*E368)</f>
        <v>0</v>
      </c>
      <c r="G369" s="94">
        <f>F369</f>
        <v>0</v>
      </c>
      <c r="H369" s="159"/>
      <c r="I369" s="113" t="s">
        <v>164</v>
      </c>
      <c r="J369" s="113" t="str">
        <f>VLOOKUP(I369,Presupuesto!$B$11:$C$565,2,0)</f>
        <v>AGUINALDO Y DECIMO CUARTO MES</v>
      </c>
      <c r="K369" s="95" t="str">
        <f t="shared" si="10"/>
        <v>Posgrado</v>
      </c>
      <c r="L369" s="95" t="s">
        <v>721</v>
      </c>
    </row>
    <row r="370" spans="3:12" ht="15.75" thickBot="1" x14ac:dyDescent="0.3">
      <c r="C370" s="167" t="s">
        <v>1331</v>
      </c>
      <c r="D370" s="158"/>
      <c r="E370" s="150">
        <v>0</v>
      </c>
      <c r="F370" s="114">
        <f>IF(E368&lt;6,"",((E368-6)/12)*(G368/E368))</f>
        <v>0</v>
      </c>
      <c r="G370" s="94">
        <f>F370</f>
        <v>0</v>
      </c>
      <c r="H370" s="159"/>
      <c r="I370" s="98" t="s">
        <v>165</v>
      </c>
      <c r="J370" s="98" t="str">
        <f>VLOOKUP(I370,Presupuesto!$B$11:$C$565,2,0)</f>
        <v>DECIMOCUARTO MES</v>
      </c>
      <c r="K370" s="95" t="str">
        <f t="shared" si="10"/>
        <v>Posgrado</v>
      </c>
      <c r="L370" s="95" t="s">
        <v>721</v>
      </c>
    </row>
    <row r="371" spans="3:12" ht="15.75" thickBot="1" x14ac:dyDescent="0.3">
      <c r="C371" s="133" t="s">
        <v>87</v>
      </c>
      <c r="D371" s="189"/>
      <c r="E371" s="148">
        <v>12</v>
      </c>
      <c r="F371" s="287">
        <f>HLOOKUP($C371,$BZ$2:$CM$3,2,0)</f>
        <v>31763.19</v>
      </c>
      <c r="G371" s="110">
        <f>D371*E371*F371</f>
        <v>0</v>
      </c>
      <c r="H371" s="161"/>
      <c r="I371" s="111" t="s">
        <v>151</v>
      </c>
      <c r="J371" s="111" t="str">
        <f>VLOOKUP(I371,Presupuesto!$B$11:$C$565,2,0)</f>
        <v>SUELDOS Y SALARIOS PERMANENTES</v>
      </c>
      <c r="K371" s="95" t="str">
        <f t="shared" si="10"/>
        <v>Posgrado</v>
      </c>
      <c r="L371" s="95" t="s">
        <v>721</v>
      </c>
    </row>
    <row r="372" spans="3:12" x14ac:dyDescent="0.25">
      <c r="C372" s="166" t="s">
        <v>1330</v>
      </c>
      <c r="D372" s="158"/>
      <c r="E372" s="150">
        <v>0</v>
      </c>
      <c r="F372" s="97">
        <f>IF(E371=0,"",(G371/E371)/12*E371)</f>
        <v>0</v>
      </c>
      <c r="G372" s="94">
        <f>F372</f>
        <v>0</v>
      </c>
      <c r="H372" s="159"/>
      <c r="I372" s="113" t="s">
        <v>164</v>
      </c>
      <c r="J372" s="113" t="str">
        <f>VLOOKUP(I372,Presupuesto!$B$11:$C$565,2,0)</f>
        <v>AGUINALDO Y DECIMO CUARTO MES</v>
      </c>
      <c r="K372" s="95" t="str">
        <f t="shared" si="10"/>
        <v>Posgrado</v>
      </c>
      <c r="L372" s="95" t="s">
        <v>721</v>
      </c>
    </row>
    <row r="373" spans="3:12" ht="15.75" thickBot="1" x14ac:dyDescent="0.3">
      <c r="C373" s="167" t="s">
        <v>1331</v>
      </c>
      <c r="D373" s="158"/>
      <c r="E373" s="150">
        <v>0</v>
      </c>
      <c r="F373" s="114">
        <f>IF(E371&lt;6,"",((E371-6)/12)*(G371/E371))</f>
        <v>0</v>
      </c>
      <c r="G373" s="94">
        <f>F373</f>
        <v>0</v>
      </c>
      <c r="H373" s="159"/>
      <c r="I373" s="98" t="s">
        <v>165</v>
      </c>
      <c r="J373" s="98" t="str">
        <f>VLOOKUP(I373,Presupuesto!$B$11:$C$565,2,0)</f>
        <v>DECIMOCUARTO MES</v>
      </c>
      <c r="K373" s="95" t="str">
        <f t="shared" si="10"/>
        <v>Posgrado</v>
      </c>
      <c r="L373" s="95" t="s">
        <v>721</v>
      </c>
    </row>
    <row r="374" spans="3:12" ht="15.75" thickBot="1" x14ac:dyDescent="0.3">
      <c r="C374" s="133" t="s">
        <v>88</v>
      </c>
      <c r="D374" s="189"/>
      <c r="E374" s="148">
        <v>12</v>
      </c>
      <c r="F374" s="287">
        <f>HLOOKUP($C374,$BZ$2:$CM$3,2,0)</f>
        <v>29777.99</v>
      </c>
      <c r="G374" s="110">
        <f>D374*E374*F374</f>
        <v>0</v>
      </c>
      <c r="H374" s="161"/>
      <c r="I374" s="111" t="s">
        <v>151</v>
      </c>
      <c r="J374" s="111" t="str">
        <f>VLOOKUP(I374,Presupuesto!$B$11:$C$565,2,0)</f>
        <v>SUELDOS Y SALARIOS PERMANENTES</v>
      </c>
      <c r="K374" s="95" t="str">
        <f t="shared" si="10"/>
        <v>Posgrado</v>
      </c>
      <c r="L374" s="95" t="s">
        <v>721</v>
      </c>
    </row>
    <row r="375" spans="3:12" x14ac:dyDescent="0.25">
      <c r="C375" s="166" t="s">
        <v>1330</v>
      </c>
      <c r="D375" s="158"/>
      <c r="E375" s="150">
        <v>0</v>
      </c>
      <c r="F375" s="97">
        <f>IF(E374=0,"",(G374/E374)/12*E374)</f>
        <v>0</v>
      </c>
      <c r="G375" s="94">
        <f>F375</f>
        <v>0</v>
      </c>
      <c r="H375" s="159"/>
      <c r="I375" s="113" t="s">
        <v>164</v>
      </c>
      <c r="J375" s="113" t="str">
        <f>VLOOKUP(I375,Presupuesto!$B$11:$C$565,2,0)</f>
        <v>AGUINALDO Y DECIMO CUARTO MES</v>
      </c>
      <c r="K375" s="95" t="str">
        <f t="shared" si="10"/>
        <v>Posgrado</v>
      </c>
      <c r="L375" s="95" t="s">
        <v>721</v>
      </c>
    </row>
    <row r="376" spans="3:12" ht="15.75" thickBot="1" x14ac:dyDescent="0.3">
      <c r="C376" s="167" t="s">
        <v>1331</v>
      </c>
      <c r="D376" s="158"/>
      <c r="E376" s="150">
        <v>0</v>
      </c>
      <c r="F376" s="114">
        <f>IF(E374&lt;6,"",((E374-6)/12)*(G374/E374))</f>
        <v>0</v>
      </c>
      <c r="G376" s="94">
        <f>F376</f>
        <v>0</v>
      </c>
      <c r="H376" s="159"/>
      <c r="I376" s="98" t="s">
        <v>165</v>
      </c>
      <c r="J376" s="98" t="str">
        <f>VLOOKUP(I376,Presupuesto!$B$11:$C$565,2,0)</f>
        <v>DECIMOCUARTO MES</v>
      </c>
      <c r="K376" s="95" t="str">
        <f t="shared" si="10"/>
        <v>Posgrado</v>
      </c>
      <c r="L376" s="95" t="s">
        <v>721</v>
      </c>
    </row>
    <row r="377" spans="3:12" ht="15.75" thickBot="1" x14ac:dyDescent="0.3">
      <c r="C377" s="133" t="s">
        <v>89</v>
      </c>
      <c r="D377" s="189"/>
      <c r="E377" s="148">
        <v>12</v>
      </c>
      <c r="F377" s="287">
        <f>HLOOKUP($C377,$BZ$2:$CM$3,2,0)</f>
        <v>27792.79</v>
      </c>
      <c r="G377" s="110">
        <f>D377*E377*F377</f>
        <v>0</v>
      </c>
      <c r="H377" s="161"/>
      <c r="I377" s="111" t="s">
        <v>151</v>
      </c>
      <c r="J377" s="111" t="str">
        <f>VLOOKUP(I377,Presupuesto!$B$11:$C$565,2,0)</f>
        <v>SUELDOS Y SALARIOS PERMANENTES</v>
      </c>
      <c r="K377" s="95" t="str">
        <f t="shared" si="10"/>
        <v>Posgrado</v>
      </c>
      <c r="L377" s="95" t="s">
        <v>721</v>
      </c>
    </row>
    <row r="378" spans="3:12" x14ac:dyDescent="0.25">
      <c r="C378" s="166" t="s">
        <v>1330</v>
      </c>
      <c r="D378" s="158"/>
      <c r="E378" s="150">
        <v>0</v>
      </c>
      <c r="F378" s="97">
        <f>IF(E377=0,"",(G377/E377)/12*E377)</f>
        <v>0</v>
      </c>
      <c r="G378" s="94">
        <f>F378</f>
        <v>0</v>
      </c>
      <c r="H378" s="159"/>
      <c r="I378" s="113" t="s">
        <v>164</v>
      </c>
      <c r="J378" s="113" t="str">
        <f>VLOOKUP(I378,Presupuesto!$B$11:$C$565,2,0)</f>
        <v>AGUINALDO Y DECIMO CUARTO MES</v>
      </c>
      <c r="K378" s="95" t="str">
        <f t="shared" si="10"/>
        <v>Posgrado</v>
      </c>
      <c r="L378" s="95" t="s">
        <v>721</v>
      </c>
    </row>
    <row r="379" spans="3:12" ht="15.75" thickBot="1" x14ac:dyDescent="0.3">
      <c r="C379" s="167" t="s">
        <v>1331</v>
      </c>
      <c r="D379" s="158"/>
      <c r="E379" s="150">
        <v>0</v>
      </c>
      <c r="F379" s="114">
        <f>IF(E377&lt;6,"",((E377-6)/12)*(G377/E377))</f>
        <v>0</v>
      </c>
      <c r="G379" s="94">
        <f>F379</f>
        <v>0</v>
      </c>
      <c r="H379" s="159"/>
      <c r="I379" s="98" t="s">
        <v>165</v>
      </c>
      <c r="J379" s="98" t="str">
        <f>VLOOKUP(I379,Presupuesto!$B$11:$C$565,2,0)</f>
        <v>DECIMOCUARTO MES</v>
      </c>
      <c r="K379" s="95" t="str">
        <f t="shared" si="10"/>
        <v>Posgrado</v>
      </c>
      <c r="L379" s="95" t="s">
        <v>721</v>
      </c>
    </row>
    <row r="380" spans="3:12" ht="15.75" thickBot="1" x14ac:dyDescent="0.3">
      <c r="C380" s="133" t="s">
        <v>90</v>
      </c>
      <c r="D380" s="189"/>
      <c r="E380" s="148">
        <v>12</v>
      </c>
      <c r="F380" s="287">
        <f>HLOOKUP($C380,$BZ$2:$CM$3,2,0)</f>
        <v>18859.39</v>
      </c>
      <c r="G380" s="110">
        <f>D380*E380*F380</f>
        <v>0</v>
      </c>
      <c r="H380" s="161"/>
      <c r="I380" s="111" t="s">
        <v>151</v>
      </c>
      <c r="J380" s="111" t="str">
        <f>VLOOKUP(I380,Presupuesto!$B$11:$C$565,2,0)</f>
        <v>SUELDOS Y SALARIOS PERMANENTES</v>
      </c>
      <c r="K380" s="95" t="str">
        <f t="shared" si="10"/>
        <v>Posgrado</v>
      </c>
      <c r="L380" s="95" t="s">
        <v>721</v>
      </c>
    </row>
    <row r="381" spans="3:12" x14ac:dyDescent="0.25">
      <c r="C381" s="166" t="s">
        <v>1330</v>
      </c>
      <c r="D381" s="158"/>
      <c r="E381" s="150">
        <v>0</v>
      </c>
      <c r="F381" s="97">
        <f>IF(E380=0,"",(G380/E380)/12*E380)</f>
        <v>0</v>
      </c>
      <c r="G381" s="94">
        <f>F381</f>
        <v>0</v>
      </c>
      <c r="H381" s="159"/>
      <c r="I381" s="113" t="s">
        <v>164</v>
      </c>
      <c r="J381" s="113" t="str">
        <f>VLOOKUP(I381,Presupuesto!$B$11:$C$565,2,0)</f>
        <v>AGUINALDO Y DECIMO CUARTO MES</v>
      </c>
      <c r="K381" s="95" t="str">
        <f t="shared" si="10"/>
        <v>Posgrado</v>
      </c>
      <c r="L381" s="95" t="s">
        <v>721</v>
      </c>
    </row>
    <row r="382" spans="3:12" ht="15.75" thickBot="1" x14ac:dyDescent="0.3">
      <c r="C382" s="167" t="s">
        <v>1331</v>
      </c>
      <c r="D382" s="158"/>
      <c r="E382" s="150">
        <v>0</v>
      </c>
      <c r="F382" s="114">
        <f>IF(E380&lt;6,"",((E380-6)/12)*(G380/E380))</f>
        <v>0</v>
      </c>
      <c r="G382" s="94">
        <f>F382</f>
        <v>0</v>
      </c>
      <c r="H382" s="159"/>
      <c r="I382" s="98" t="s">
        <v>165</v>
      </c>
      <c r="J382" s="98" t="str">
        <f>VLOOKUP(I382,Presupuesto!$B$11:$C$565,2,0)</f>
        <v>DECIMOCUARTO MES</v>
      </c>
      <c r="K382" s="95" t="str">
        <f t="shared" si="10"/>
        <v>Posgrado</v>
      </c>
      <c r="L382" s="95" t="s">
        <v>721</v>
      </c>
    </row>
    <row r="383" spans="3:12" ht="15.75" thickBot="1" x14ac:dyDescent="0.3">
      <c r="C383" s="133" t="s">
        <v>91</v>
      </c>
      <c r="D383" s="189"/>
      <c r="E383" s="148">
        <v>12</v>
      </c>
      <c r="F383" s="287">
        <f>HLOOKUP($C383,$BZ$2:$CM$3,2,0)</f>
        <v>17866.8</v>
      </c>
      <c r="G383" s="110">
        <f>D383*E383*F383</f>
        <v>0</v>
      </c>
      <c r="H383" s="161"/>
      <c r="I383" s="111" t="s">
        <v>151</v>
      </c>
      <c r="J383" s="111" t="str">
        <f>VLOOKUP(I383,Presupuesto!$B$11:$C$565,2,0)</f>
        <v>SUELDOS Y SALARIOS PERMANENTES</v>
      </c>
      <c r="K383" s="95" t="str">
        <f t="shared" si="10"/>
        <v>Posgrado</v>
      </c>
      <c r="L383" s="95" t="s">
        <v>721</v>
      </c>
    </row>
    <row r="384" spans="3:12" x14ac:dyDescent="0.25">
      <c r="C384" s="166" t="s">
        <v>1330</v>
      </c>
      <c r="D384" s="158"/>
      <c r="E384" s="150">
        <v>0</v>
      </c>
      <c r="F384" s="97">
        <f>IF(E383=0,"",(G383/E383)/12*E383)</f>
        <v>0</v>
      </c>
      <c r="G384" s="94">
        <f>F384</f>
        <v>0</v>
      </c>
      <c r="H384" s="159"/>
      <c r="I384" s="113" t="s">
        <v>164</v>
      </c>
      <c r="J384" s="113" t="str">
        <f>VLOOKUP(I384,Presupuesto!$B$11:$C$565,2,0)</f>
        <v>AGUINALDO Y DECIMO CUARTO MES</v>
      </c>
      <c r="K384" s="95" t="str">
        <f t="shared" si="10"/>
        <v>Posgrado</v>
      </c>
      <c r="L384" s="95" t="s">
        <v>721</v>
      </c>
    </row>
    <row r="385" spans="3:12" ht="15.75" thickBot="1" x14ac:dyDescent="0.3">
      <c r="C385" s="167" t="s">
        <v>1331</v>
      </c>
      <c r="D385" s="158"/>
      <c r="E385" s="150">
        <v>0</v>
      </c>
      <c r="F385" s="114">
        <f>IF(E383&lt;6,"",((E383-6)/12)*(G383/E383))</f>
        <v>0</v>
      </c>
      <c r="G385" s="94">
        <f>F385</f>
        <v>0</v>
      </c>
      <c r="H385" s="159"/>
      <c r="I385" s="98" t="s">
        <v>165</v>
      </c>
      <c r="J385" s="98" t="str">
        <f>VLOOKUP(I385,Presupuesto!$B$11:$C$565,2,0)</f>
        <v>DECIMOCUARTO MES</v>
      </c>
      <c r="K385" s="95" t="str">
        <f t="shared" si="10"/>
        <v>Posgrado</v>
      </c>
      <c r="L385" s="95" t="s">
        <v>721</v>
      </c>
    </row>
    <row r="386" spans="3:12" ht="15.75" thickBot="1" x14ac:dyDescent="0.3">
      <c r="C386" s="133" t="s">
        <v>92</v>
      </c>
      <c r="D386" s="189"/>
      <c r="E386" s="148">
        <v>12</v>
      </c>
      <c r="F386" s="287">
        <f>HLOOKUP($C386,$BZ$2:$CM$3,2,0)</f>
        <v>13896.4</v>
      </c>
      <c r="G386" s="110">
        <f>D386*E386*F386</f>
        <v>0</v>
      </c>
      <c r="H386" s="161"/>
      <c r="I386" s="111" t="s">
        <v>151</v>
      </c>
      <c r="J386" s="111" t="str">
        <f>VLOOKUP(I386,Presupuesto!$B$11:$C$565,2,0)</f>
        <v>SUELDOS Y SALARIOS PERMANENTES</v>
      </c>
      <c r="K386" s="95" t="str">
        <f t="shared" si="10"/>
        <v>Posgrado</v>
      </c>
      <c r="L386" s="95" t="s">
        <v>721</v>
      </c>
    </row>
    <row r="387" spans="3:12" x14ac:dyDescent="0.25">
      <c r="C387" s="166" t="s">
        <v>1330</v>
      </c>
      <c r="D387" s="158"/>
      <c r="E387" s="150">
        <v>0</v>
      </c>
      <c r="F387" s="97">
        <f>IF(E386=0,"",(G386/E386)/12*E386)</f>
        <v>0</v>
      </c>
      <c r="G387" s="94">
        <f>F387</f>
        <v>0</v>
      </c>
      <c r="H387" s="159"/>
      <c r="I387" s="113" t="s">
        <v>164</v>
      </c>
      <c r="J387" s="113" t="str">
        <f>VLOOKUP(I387,Presupuesto!$B$11:$C$565,2,0)</f>
        <v>AGUINALDO Y DECIMO CUARTO MES</v>
      </c>
      <c r="K387" s="95" t="str">
        <f t="shared" si="10"/>
        <v>Posgrado</v>
      </c>
      <c r="L387" s="95" t="s">
        <v>721</v>
      </c>
    </row>
    <row r="388" spans="3:12" ht="15.75" thickBot="1" x14ac:dyDescent="0.3">
      <c r="C388" s="167" t="s">
        <v>1331</v>
      </c>
      <c r="D388" s="158"/>
      <c r="E388" s="150">
        <v>0</v>
      </c>
      <c r="F388" s="114">
        <f>IF(E386&lt;6,"",((E386-6)/12)*(G386/E386))</f>
        <v>0</v>
      </c>
      <c r="G388" s="94">
        <f>F388</f>
        <v>0</v>
      </c>
      <c r="H388" s="159"/>
      <c r="I388" s="98" t="s">
        <v>165</v>
      </c>
      <c r="J388" s="98" t="str">
        <f>VLOOKUP(I388,Presupuesto!$B$11:$C$565,2,0)</f>
        <v>DECIMOCUARTO MES</v>
      </c>
      <c r="K388" s="95" t="str">
        <f t="shared" si="10"/>
        <v>Posgrado</v>
      </c>
      <c r="L388" s="95" t="s">
        <v>721</v>
      </c>
    </row>
    <row r="389" spans="3:12" ht="15.75" thickBot="1" x14ac:dyDescent="0.3">
      <c r="C389" s="133" t="s">
        <v>93</v>
      </c>
      <c r="D389" s="189"/>
      <c r="E389" s="148">
        <v>12</v>
      </c>
      <c r="F389" s="287">
        <f>HLOOKUP($C389,$BZ$2:$CM$3,2,0)</f>
        <v>15004.09</v>
      </c>
      <c r="G389" s="110">
        <f>D389*E389*F389</f>
        <v>0</v>
      </c>
      <c r="H389" s="161"/>
      <c r="I389" s="111" t="s">
        <v>151</v>
      </c>
      <c r="J389" s="111" t="str">
        <f>VLOOKUP(I389,Presupuesto!$B$11:$C$565,2,0)</f>
        <v>SUELDOS Y SALARIOS PERMANENTES</v>
      </c>
      <c r="K389" s="95" t="str">
        <f t="shared" si="10"/>
        <v>Posgrado</v>
      </c>
      <c r="L389" s="95" t="s">
        <v>721</v>
      </c>
    </row>
    <row r="390" spans="3:12" x14ac:dyDescent="0.25">
      <c r="C390" s="166" t="s">
        <v>1330</v>
      </c>
      <c r="D390" s="158"/>
      <c r="E390" s="150">
        <v>0</v>
      </c>
      <c r="F390" s="97">
        <f>IF(E389=0,"",(G389/E389)/12*E389)</f>
        <v>0</v>
      </c>
      <c r="G390" s="94">
        <f>F390</f>
        <v>0</v>
      </c>
      <c r="H390" s="159"/>
      <c r="I390" s="113" t="s">
        <v>164</v>
      </c>
      <c r="J390" s="113" t="str">
        <f>VLOOKUP(I390,Presupuesto!$B$11:$C$565,2,0)</f>
        <v>AGUINALDO Y DECIMO CUARTO MES</v>
      </c>
      <c r="K390" s="95" t="str">
        <f t="shared" si="10"/>
        <v>Posgrado</v>
      </c>
      <c r="L390" s="95" t="s">
        <v>721</v>
      </c>
    </row>
    <row r="391" spans="3:12" ht="15.75" thickBot="1" x14ac:dyDescent="0.3">
      <c r="C391" s="167" t="s">
        <v>1331</v>
      </c>
      <c r="D391" s="158"/>
      <c r="E391" s="150">
        <v>0</v>
      </c>
      <c r="F391" s="114">
        <f>IF(E389&lt;6,"",((E389-6)/12)*(G389/E389))</f>
        <v>0</v>
      </c>
      <c r="G391" s="94">
        <f>F391</f>
        <v>0</v>
      </c>
      <c r="H391" s="159"/>
      <c r="I391" s="98" t="s">
        <v>165</v>
      </c>
      <c r="J391" s="98" t="str">
        <f>VLOOKUP(I391,Presupuesto!$B$11:$C$565,2,0)</f>
        <v>DECIMOCUARTO MES</v>
      </c>
      <c r="K391" s="95" t="str">
        <f t="shared" si="10"/>
        <v>Posgrado</v>
      </c>
      <c r="L391" s="95" t="s">
        <v>721</v>
      </c>
    </row>
    <row r="392" spans="3:12" ht="15.75" thickBot="1" x14ac:dyDescent="0.3">
      <c r="C392" s="133" t="s">
        <v>94</v>
      </c>
      <c r="D392" s="189"/>
      <c r="E392" s="148">
        <v>12</v>
      </c>
      <c r="F392" s="287">
        <f>HLOOKUP($C392,$BZ$2:$CM$3,2,0)</f>
        <v>13238.9</v>
      </c>
      <c r="G392" s="110">
        <f>D392*E392*F392</f>
        <v>0</v>
      </c>
      <c r="H392" s="161"/>
      <c r="I392" s="111" t="s">
        <v>151</v>
      </c>
      <c r="J392" s="111" t="str">
        <f>VLOOKUP(I392,Presupuesto!$B$11:$C$565,2,0)</f>
        <v>SUELDOS Y SALARIOS PERMANENTES</v>
      </c>
      <c r="K392" s="95" t="str">
        <f t="shared" si="10"/>
        <v>Posgrado</v>
      </c>
      <c r="L392" s="95" t="s">
        <v>721</v>
      </c>
    </row>
    <row r="393" spans="3:12" x14ac:dyDescent="0.25">
      <c r="C393" s="166" t="s">
        <v>1330</v>
      </c>
      <c r="D393" s="158"/>
      <c r="E393" s="150">
        <v>0</v>
      </c>
      <c r="F393" s="97">
        <f>IF(E392=0,"",(G392/E392)/12*E392)</f>
        <v>0</v>
      </c>
      <c r="G393" s="94">
        <f>F393</f>
        <v>0</v>
      </c>
      <c r="H393" s="159"/>
      <c r="I393" s="113" t="s">
        <v>164</v>
      </c>
      <c r="J393" s="113" t="str">
        <f>VLOOKUP(I393,Presupuesto!$B$11:$C$565,2,0)</f>
        <v>AGUINALDO Y DECIMO CUARTO MES</v>
      </c>
      <c r="K393" s="95" t="str">
        <f t="shared" si="10"/>
        <v>Posgrado</v>
      </c>
      <c r="L393" s="95" t="s">
        <v>721</v>
      </c>
    </row>
    <row r="394" spans="3:12" ht="15.75" thickBot="1" x14ac:dyDescent="0.3">
      <c r="C394" s="167" t="s">
        <v>1331</v>
      </c>
      <c r="D394" s="158"/>
      <c r="E394" s="150">
        <v>0</v>
      </c>
      <c r="F394" s="114">
        <f>IF(E392&lt;6,"",((E392-6)/12)*(G392/E392))</f>
        <v>0</v>
      </c>
      <c r="G394" s="94">
        <f>F394</f>
        <v>0</v>
      </c>
      <c r="H394" s="159"/>
      <c r="I394" s="98" t="s">
        <v>165</v>
      </c>
      <c r="J394" s="98" t="str">
        <f>VLOOKUP(I394,Presupuesto!$B$11:$C$565,2,0)</f>
        <v>DECIMOCUARTO MES</v>
      </c>
      <c r="K394" s="95" t="str">
        <f t="shared" si="10"/>
        <v>Posgrado</v>
      </c>
      <c r="L394" s="95" t="s">
        <v>721</v>
      </c>
    </row>
    <row r="395" spans="3:12" ht="15.75" thickBot="1" x14ac:dyDescent="0.3">
      <c r="C395" s="133" t="s">
        <v>95</v>
      </c>
      <c r="D395" s="189"/>
      <c r="E395" s="148">
        <v>12</v>
      </c>
      <c r="F395" s="287">
        <f>HLOOKUP($C395,$BZ$2:$CM$3,2,0)</f>
        <v>12356.31</v>
      </c>
      <c r="G395" s="110">
        <f>D395*E395*F395</f>
        <v>0</v>
      </c>
      <c r="H395" s="161"/>
      <c r="I395" s="111" t="s">
        <v>151</v>
      </c>
      <c r="J395" s="111" t="str">
        <f>VLOOKUP(I395,Presupuesto!$B$11:$C$565,2,0)</f>
        <v>SUELDOS Y SALARIOS PERMANENTES</v>
      </c>
      <c r="K395" s="95" t="str">
        <f t="shared" ref="K395:K412" si="11">$K$362</f>
        <v>Posgrado</v>
      </c>
      <c r="L395" s="95" t="s">
        <v>721</v>
      </c>
    </row>
    <row r="396" spans="3:12" x14ac:dyDescent="0.25">
      <c r="C396" s="166" t="s">
        <v>1330</v>
      </c>
      <c r="D396" s="158"/>
      <c r="E396" s="150">
        <v>0</v>
      </c>
      <c r="F396" s="97">
        <f>IF(E395=0,"",(G395/E395)/12*E395)</f>
        <v>0</v>
      </c>
      <c r="G396" s="94">
        <f>F396</f>
        <v>0</v>
      </c>
      <c r="H396" s="159"/>
      <c r="I396" s="113" t="s">
        <v>164</v>
      </c>
      <c r="J396" s="113" t="str">
        <f>VLOOKUP(I396,Presupuesto!$B$11:$C$565,2,0)</f>
        <v>AGUINALDO Y DECIMO CUARTO MES</v>
      </c>
      <c r="K396" s="95" t="str">
        <f t="shared" si="11"/>
        <v>Posgrado</v>
      </c>
      <c r="L396" s="95" t="s">
        <v>721</v>
      </c>
    </row>
    <row r="397" spans="3:12" ht="15.75" thickBot="1" x14ac:dyDescent="0.3">
      <c r="C397" s="167" t="s">
        <v>1331</v>
      </c>
      <c r="D397" s="158"/>
      <c r="E397" s="150">
        <v>0</v>
      </c>
      <c r="F397" s="114">
        <f>IF(E395&lt;6,"",((E395-6)/12)*(G395/E395))</f>
        <v>0</v>
      </c>
      <c r="G397" s="94">
        <f>F397</f>
        <v>0</v>
      </c>
      <c r="H397" s="159"/>
      <c r="I397" s="98" t="s">
        <v>165</v>
      </c>
      <c r="J397" s="98" t="str">
        <f>VLOOKUP(I397,Presupuesto!$B$11:$C$565,2,0)</f>
        <v>DECIMOCUARTO MES</v>
      </c>
      <c r="K397" s="95" t="str">
        <f t="shared" si="11"/>
        <v>Posgrado</v>
      </c>
      <c r="L397" s="95" t="s">
        <v>721</v>
      </c>
    </row>
    <row r="398" spans="3:12" ht="15.75" thickBot="1" x14ac:dyDescent="0.3">
      <c r="C398" s="133" t="s">
        <v>96</v>
      </c>
      <c r="D398" s="189"/>
      <c r="E398" s="148">
        <v>12</v>
      </c>
      <c r="F398" s="287">
        <f>HLOOKUP($C398,$BZ$2:$CM$3,2,0)</f>
        <v>463.22</v>
      </c>
      <c r="G398" s="110">
        <f>D398*E398*F398</f>
        <v>0</v>
      </c>
      <c r="H398" s="161"/>
      <c r="I398" s="111" t="s">
        <v>151</v>
      </c>
      <c r="J398" s="111" t="str">
        <f>VLOOKUP(I398,Presupuesto!$B$11:$C$565,2,0)</f>
        <v>SUELDOS Y SALARIOS PERMANENTES</v>
      </c>
      <c r="K398" s="95" t="str">
        <f t="shared" si="11"/>
        <v>Posgrado</v>
      </c>
      <c r="L398" s="95" t="s">
        <v>721</v>
      </c>
    </row>
    <row r="399" spans="3:12" x14ac:dyDescent="0.25">
      <c r="C399" s="166" t="s">
        <v>1330</v>
      </c>
      <c r="D399" s="158"/>
      <c r="E399" s="150">
        <v>0</v>
      </c>
      <c r="F399" s="97">
        <f>IF(E398=0,"",(G398/E398)/12*E398)</f>
        <v>0</v>
      </c>
      <c r="G399" s="94">
        <f>F399</f>
        <v>0</v>
      </c>
      <c r="H399" s="159"/>
      <c r="I399" s="113" t="s">
        <v>164</v>
      </c>
      <c r="J399" s="113" t="str">
        <f>VLOOKUP(I399,Presupuesto!$B$11:$C$565,2,0)</f>
        <v>AGUINALDO Y DECIMO CUARTO MES</v>
      </c>
      <c r="K399" s="95" t="str">
        <f t="shared" si="11"/>
        <v>Posgrado</v>
      </c>
      <c r="L399" s="95" t="s">
        <v>721</v>
      </c>
    </row>
    <row r="400" spans="3:12" ht="15.75" thickBot="1" x14ac:dyDescent="0.3">
      <c r="C400" s="167" t="s">
        <v>1331</v>
      </c>
      <c r="D400" s="158"/>
      <c r="E400" s="150">
        <v>0</v>
      </c>
      <c r="F400" s="114">
        <f>IF(E398&lt;6,"",((E398-6)/12)*(G398/E398))</f>
        <v>0</v>
      </c>
      <c r="G400" s="94">
        <f>F400</f>
        <v>0</v>
      </c>
      <c r="H400" s="159"/>
      <c r="I400" s="98" t="s">
        <v>165</v>
      </c>
      <c r="J400" s="98" t="str">
        <f>VLOOKUP(I400,Presupuesto!$B$11:$C$565,2,0)</f>
        <v>DECIMOCUARTO MES</v>
      </c>
      <c r="K400" s="95" t="str">
        <f t="shared" si="11"/>
        <v>Posgrado</v>
      </c>
      <c r="L400" s="95" t="s">
        <v>721</v>
      </c>
    </row>
    <row r="401" spans="3:12" ht="15.75" thickBot="1" x14ac:dyDescent="0.3">
      <c r="C401" s="133" t="s">
        <v>97</v>
      </c>
      <c r="D401" s="189"/>
      <c r="E401" s="148">
        <v>12</v>
      </c>
      <c r="F401" s="287">
        <f>HLOOKUP($C401,$BZ$2:$CM$3,2,0)</f>
        <v>2007.3</v>
      </c>
      <c r="G401" s="110">
        <f>D401*E401*F401</f>
        <v>0</v>
      </c>
      <c r="H401" s="161"/>
      <c r="I401" s="111" t="s">
        <v>151</v>
      </c>
      <c r="J401" s="111" t="str">
        <f>VLOOKUP(I401,Presupuesto!$B$11:$C$565,2,0)</f>
        <v>SUELDOS Y SALARIOS PERMANENTES</v>
      </c>
      <c r="K401" s="95" t="str">
        <f t="shared" si="11"/>
        <v>Posgrado</v>
      </c>
      <c r="L401" s="95" t="s">
        <v>721</v>
      </c>
    </row>
    <row r="402" spans="3:12" x14ac:dyDescent="0.25">
      <c r="C402" s="166" t="s">
        <v>1330</v>
      </c>
      <c r="D402" s="158"/>
      <c r="E402" s="150">
        <v>0</v>
      </c>
      <c r="F402" s="97">
        <f>IF(E401=0,"",(G401/E401)/12*E401)</f>
        <v>0</v>
      </c>
      <c r="G402" s="94">
        <f>F402</f>
        <v>0</v>
      </c>
      <c r="H402" s="159"/>
      <c r="I402" s="113" t="s">
        <v>164</v>
      </c>
      <c r="J402" s="113" t="str">
        <f>VLOOKUP(I402,Presupuesto!$B$11:$C$565,2,0)</f>
        <v>AGUINALDO Y DECIMO CUARTO MES</v>
      </c>
      <c r="K402" s="95" t="str">
        <f t="shared" si="11"/>
        <v>Posgrado</v>
      </c>
      <c r="L402" s="95" t="s">
        <v>721</v>
      </c>
    </row>
    <row r="403" spans="3:12" ht="15.75" thickBot="1" x14ac:dyDescent="0.3">
      <c r="C403" s="167" t="s">
        <v>1331</v>
      </c>
      <c r="D403" s="158"/>
      <c r="E403" s="150">
        <v>0</v>
      </c>
      <c r="F403" s="114">
        <f>IF(E401&lt;6,"",((E401-6)/12)*(G401/E401))</f>
        <v>0</v>
      </c>
      <c r="G403" s="94">
        <f>F403</f>
        <v>0</v>
      </c>
      <c r="H403" s="159"/>
      <c r="I403" s="98" t="s">
        <v>165</v>
      </c>
      <c r="J403" s="98" t="str">
        <f>VLOOKUP(I403,Presupuesto!$B$11:$C$565,2,0)</f>
        <v>DECIMOCUARTO MES</v>
      </c>
      <c r="K403" s="95" t="str">
        <f t="shared" si="11"/>
        <v>Posgrado</v>
      </c>
      <c r="L403" s="95" t="s">
        <v>721</v>
      </c>
    </row>
    <row r="404" spans="3:12" ht="15.75" thickBot="1" x14ac:dyDescent="0.3">
      <c r="C404" s="136" t="s">
        <v>101</v>
      </c>
      <c r="D404" s="189"/>
      <c r="E404" s="148">
        <v>12</v>
      </c>
      <c r="F404" s="135">
        <v>30000</v>
      </c>
      <c r="G404" s="110">
        <f>D404*E404*F404</f>
        <v>0</v>
      </c>
      <c r="H404" s="161"/>
      <c r="I404" s="111" t="s">
        <v>200</v>
      </c>
      <c r="J404" s="111" t="str">
        <f>VLOOKUP(I404,Presupuesto!$B$11:$C$565,2,0)</f>
        <v>CONTRATOS ESPECIALES</v>
      </c>
      <c r="K404" s="95" t="str">
        <f t="shared" si="11"/>
        <v>Posgrado</v>
      </c>
      <c r="L404" s="95" t="s">
        <v>721</v>
      </c>
    </row>
    <row r="405" spans="3:12" x14ac:dyDescent="0.25">
      <c r="C405" s="166" t="s">
        <v>1330</v>
      </c>
      <c r="D405" s="158"/>
      <c r="E405" s="150">
        <v>0</v>
      </c>
      <c r="F405" s="114">
        <f>IF(E404=0,"",(G404/E404)/12*E404)</f>
        <v>0</v>
      </c>
      <c r="G405" s="94">
        <f>F405</f>
        <v>0</v>
      </c>
      <c r="H405" s="159"/>
      <c r="I405" s="98" t="s">
        <v>200</v>
      </c>
      <c r="J405" s="98" t="str">
        <f>VLOOKUP(I405,Presupuesto!$B$11:$C$565,2,0)</f>
        <v>CONTRATOS ESPECIALES</v>
      </c>
      <c r="K405" s="95" t="str">
        <f t="shared" si="11"/>
        <v>Posgrado</v>
      </c>
      <c r="L405" s="95" t="s">
        <v>719</v>
      </c>
    </row>
    <row r="406" spans="3:12" ht="15.75" thickBot="1" x14ac:dyDescent="0.3">
      <c r="C406" s="167" t="s">
        <v>1331</v>
      </c>
      <c r="D406" s="158"/>
      <c r="E406" s="150">
        <v>0</v>
      </c>
      <c r="F406" s="97">
        <f>IF(E404&lt;6,"",((E404-6)/12)*(G404/E404))</f>
        <v>0</v>
      </c>
      <c r="G406" s="94">
        <f>F406</f>
        <v>0</v>
      </c>
      <c r="H406" s="159"/>
      <c r="I406" s="98" t="s">
        <v>200</v>
      </c>
      <c r="J406" s="98" t="str">
        <f>VLOOKUP(I406,Presupuesto!$B$11:$C$565,2,0)</f>
        <v>CONTRATOS ESPECIALES</v>
      </c>
      <c r="K406" s="95" t="str">
        <f t="shared" si="11"/>
        <v>Posgrado</v>
      </c>
      <c r="L406" s="95" t="s">
        <v>727</v>
      </c>
    </row>
    <row r="407" spans="3:12" ht="15.75" thickBot="1" x14ac:dyDescent="0.3">
      <c r="C407" s="136" t="s">
        <v>102</v>
      </c>
      <c r="D407" s="189"/>
      <c r="E407" s="148">
        <v>12</v>
      </c>
      <c r="F407" s="115">
        <v>30000</v>
      </c>
      <c r="G407" s="110">
        <f>D407*E407*F407</f>
        <v>0</v>
      </c>
      <c r="H407" s="161"/>
      <c r="I407" s="111" t="s">
        <v>298</v>
      </c>
      <c r="J407" s="111" t="str">
        <f>VLOOKUP(I407,Presupuesto!$B$11:$C$565,2,0)</f>
        <v>OTROS SERVICIOS TECNICOS Y PROFESIONALES</v>
      </c>
      <c r="K407" s="95" t="str">
        <f t="shared" si="11"/>
        <v>Posgrado</v>
      </c>
      <c r="L407" s="95" t="s">
        <v>719</v>
      </c>
    </row>
    <row r="408" spans="3:12" x14ac:dyDescent="0.25">
      <c r="C408" s="166" t="s">
        <v>1330</v>
      </c>
      <c r="D408" s="158"/>
      <c r="E408" s="150">
        <v>0</v>
      </c>
      <c r="F408" s="97">
        <v>0</v>
      </c>
      <c r="G408" s="94">
        <f>F408</f>
        <v>0</v>
      </c>
      <c r="H408" s="159"/>
      <c r="I408" s="98" t="s">
        <v>298</v>
      </c>
      <c r="J408" s="98" t="str">
        <f>VLOOKUP(I408,Presupuesto!$B$11:$C$565,2,0)</f>
        <v>OTROS SERVICIOS TECNICOS Y PROFESIONALES</v>
      </c>
      <c r="K408" s="95" t="str">
        <f t="shared" si="11"/>
        <v>Posgrado</v>
      </c>
      <c r="L408" s="95" t="s">
        <v>719</v>
      </c>
    </row>
    <row r="409" spans="3:12" ht="15.75" thickBot="1" x14ac:dyDescent="0.3">
      <c r="C409" s="167" t="s">
        <v>1331</v>
      </c>
      <c r="D409" s="158"/>
      <c r="E409" s="150">
        <v>0</v>
      </c>
      <c r="F409" s="97">
        <v>0</v>
      </c>
      <c r="G409" s="94">
        <f>F409</f>
        <v>0</v>
      </c>
      <c r="H409" s="159"/>
      <c r="I409" s="98" t="s">
        <v>298</v>
      </c>
      <c r="J409" s="98" t="str">
        <f>VLOOKUP(I409,Presupuesto!$B$11:$C$565,2,0)</f>
        <v>OTROS SERVICIOS TECNICOS Y PROFESIONALES</v>
      </c>
      <c r="K409" s="95" t="str">
        <f t="shared" si="11"/>
        <v>Posgrado</v>
      </c>
      <c r="L409" s="95" t="s">
        <v>719</v>
      </c>
    </row>
    <row r="410" spans="3:12" ht="15.75" thickBot="1" x14ac:dyDescent="0.3">
      <c r="C410" s="136" t="s">
        <v>103</v>
      </c>
      <c r="D410" s="189"/>
      <c r="E410" s="148">
        <v>12</v>
      </c>
      <c r="F410" s="115">
        <v>30000</v>
      </c>
      <c r="G410" s="110">
        <f>D410*E410*F410</f>
        <v>0</v>
      </c>
      <c r="H410" s="161"/>
      <c r="I410" s="111" t="s">
        <v>151</v>
      </c>
      <c r="J410" s="111" t="str">
        <f>VLOOKUP(I410,Presupuesto!$B$11:$C$565,2,0)</f>
        <v>SUELDOS Y SALARIOS PERMANENTES</v>
      </c>
      <c r="K410" s="95" t="str">
        <f t="shared" si="11"/>
        <v>Posgrado</v>
      </c>
      <c r="L410" s="95" t="s">
        <v>719</v>
      </c>
    </row>
    <row r="411" spans="3:12" x14ac:dyDescent="0.25">
      <c r="C411" s="166" t="s">
        <v>1330</v>
      </c>
      <c r="D411" s="164"/>
      <c r="E411" s="127">
        <v>0</v>
      </c>
      <c r="F411" s="116">
        <f>IF(E410=0,"",(G410/E410)/12*E410)</f>
        <v>0</v>
      </c>
      <c r="G411" s="117">
        <f>F411</f>
        <v>0</v>
      </c>
      <c r="H411" s="159"/>
      <c r="I411" s="98" t="s">
        <v>164</v>
      </c>
      <c r="J411" s="98" t="str">
        <f>VLOOKUP(I411,Presupuesto!$B$11:$C$565,2,0)</f>
        <v>AGUINALDO Y DECIMO CUARTO MES</v>
      </c>
      <c r="K411" s="95" t="str">
        <f t="shared" si="11"/>
        <v>Posgrado</v>
      </c>
      <c r="L411" s="95" t="s">
        <v>719</v>
      </c>
    </row>
    <row r="412" spans="3:12" ht="15.75" thickBot="1" x14ac:dyDescent="0.3">
      <c r="C412" s="168" t="s">
        <v>1331</v>
      </c>
      <c r="D412" s="157"/>
      <c r="E412" s="128">
        <v>0</v>
      </c>
      <c r="F412" s="102">
        <f>IF(E410&lt;6,"",((E410-6)/12)*(G410/E410))</f>
        <v>0</v>
      </c>
      <c r="G412" s="102">
        <f>F412</f>
        <v>0</v>
      </c>
      <c r="H412" s="157"/>
      <c r="I412" s="103" t="s">
        <v>165</v>
      </c>
      <c r="J412" s="120" t="str">
        <f>VLOOKUP(I412,Presupuesto!$B$11:$C$565,2,0)</f>
        <v>DECIMOCUARTO MES</v>
      </c>
      <c r="K412" s="103" t="str">
        <f t="shared" si="11"/>
        <v>Posgrado</v>
      </c>
      <c r="L412" s="120" t="s">
        <v>719</v>
      </c>
    </row>
    <row r="414" spans="3:12" ht="15.75" thickBot="1" x14ac:dyDescent="0.3">
      <c r="C414" s="435"/>
      <c r="D414" s="424"/>
      <c r="E414" s="435"/>
      <c r="F414" s="435"/>
      <c r="G414" s="435"/>
      <c r="H414" s="424"/>
      <c r="I414" s="435"/>
      <c r="J414" s="435"/>
      <c r="K414" s="149"/>
      <c r="L414" s="435"/>
    </row>
    <row r="415" spans="3:12" ht="15.75" thickBot="1" x14ac:dyDescent="0.3">
      <c r="C415" s="68" t="s">
        <v>1308</v>
      </c>
      <c r="D415" s="30">
        <f>SUM(G422:G472)</f>
        <v>0</v>
      </c>
      <c r="E415" s="91"/>
      <c r="F415" s="91"/>
      <c r="G415" s="91"/>
      <c r="H415" s="75"/>
      <c r="I415" s="75"/>
      <c r="J415" s="75"/>
      <c r="K415" s="149"/>
      <c r="L415" s="435"/>
    </row>
    <row r="416" spans="3:12" x14ac:dyDescent="0.25">
      <c r="C416" s="435"/>
      <c r="D416" s="31"/>
      <c r="E416" s="91"/>
      <c r="F416" s="91"/>
      <c r="G416" s="91"/>
      <c r="H416" s="75"/>
      <c r="I416" s="75"/>
      <c r="J416" s="75"/>
      <c r="K416" s="149"/>
      <c r="L416" s="435"/>
    </row>
    <row r="417" spans="3:12" x14ac:dyDescent="0.25">
      <c r="C417" s="435"/>
      <c r="D417" s="31"/>
      <c r="E417" s="91"/>
      <c r="F417" s="91"/>
      <c r="G417" s="91"/>
      <c r="H417" s="75"/>
      <c r="I417" s="75"/>
      <c r="J417" s="75"/>
      <c r="K417" s="149"/>
      <c r="L417" s="435"/>
    </row>
    <row r="418" spans="3:12" ht="15.75" x14ac:dyDescent="0.25">
      <c r="C418" s="191" t="s">
        <v>1309</v>
      </c>
      <c r="D418" s="349"/>
      <c r="E418" s="91"/>
      <c r="F418" s="91"/>
      <c r="G418" s="91"/>
      <c r="H418" s="75"/>
      <c r="I418" s="75"/>
      <c r="J418" s="75"/>
      <c r="K418" s="149"/>
      <c r="L418" s="435"/>
    </row>
    <row r="419" spans="3:12" ht="18.75" x14ac:dyDescent="0.25">
      <c r="C419" s="199" t="e">
        <f>IFERROR(VLOOKUP(D418,'1. Desarrollo e Innov. Curricu.'!$F:$G,2,FALSE),IFERROR(VLOOKUP(D418,'2. Investigación Científica'!$F:$G,2,FALSE),IFERROR(VLOOKUP(D418,'3. Vinculación Univ. Sociedad'!$F:$G,2,FALSE),IFERROR(VLOOKUP(D418,'4. Docencia y Profesorado Univ.'!$F:$G,2,FALSE),IFERROR(VLOOKUP(D418,'5. Estudiantes y Graduados'!$F:$G,2,FALSE),IFERROR(VLOOKUP(D418,'11. Gestion Administrativa'!$F:$G,2,FALSE),IFERROR(VLOOKUP(D418,'13. Gestión Académica'!$F:$G,2,FALSE),IFERROR(VLOOKUP(D418,'9. Asegura. de la Calid. y M'!$F:$G,2,FALSE),IFERROR(VLOOKUP(D418,'6. Gestión del Conocimiento'!$F:$G,2,FALSE),IFERROR(VLOOKUP(D418,'15. Gobernabilidad y Proceso...'!$F:$G,2,FALSE),IFERROR(VLOOKUP(D418,'12. Gestión del Talento Humano'!$F:$G,2,FALSE),IFERROR(VLOOKUP(D418,'14. Internacional... de la E.S.'!$F:$G,2,FALSE),IFERROR(VLOOKUP(D418,'10. Posgrado'!$F:$G,2,FALSE),IFERROR(VLOOKUP(D418,'17. Gestión TIC'!$F:$G,2,FALSE),IFERROR(VLOOKUP(D418,'16. Desa. del Sistema Educ.Sup.'!$F:$G,2,FALSE),IFERROR(VLOOKUP(D418,'8. Cultura de Inno. Insti...'!$F:$G,2,FALSE),VLOOKUP(D418,'7. Lo Esencial de la Reforma U.'!$F:$G,2,0)))))))))))))))))</f>
        <v>#N/A</v>
      </c>
      <c r="D419" s="31"/>
      <c r="E419" s="91"/>
      <c r="F419" s="91"/>
      <c r="G419" s="91"/>
      <c r="H419" s="75"/>
      <c r="I419" s="75"/>
      <c r="J419" s="75"/>
      <c r="K419" s="149"/>
      <c r="L419" s="435"/>
    </row>
    <row r="420" spans="3:12" ht="15.75" thickBot="1" x14ac:dyDescent="0.3">
      <c r="C420" s="172"/>
      <c r="D420" s="31"/>
      <c r="E420" s="91"/>
      <c r="F420" s="91"/>
      <c r="G420" s="91"/>
      <c r="H420" s="75"/>
      <c r="I420" s="75"/>
      <c r="J420" s="75"/>
      <c r="K420" s="149"/>
      <c r="L420" s="435"/>
    </row>
    <row r="421" spans="3:12" ht="30.75" thickBot="1" x14ac:dyDescent="0.3">
      <c r="C421" s="130" t="s">
        <v>1310</v>
      </c>
      <c r="D421" s="134" t="s">
        <v>99</v>
      </c>
      <c r="E421" s="165" t="s">
        <v>1329</v>
      </c>
      <c r="F421" s="134" t="s">
        <v>1312</v>
      </c>
      <c r="G421" s="131" t="s">
        <v>1313</v>
      </c>
      <c r="H421" s="129" t="s">
        <v>1314</v>
      </c>
      <c r="I421" s="132" t="s">
        <v>1315</v>
      </c>
      <c r="J421" s="132" t="s">
        <v>711</v>
      </c>
      <c r="K421" s="132" t="s">
        <v>1316</v>
      </c>
      <c r="L421" s="132" t="s">
        <v>1317</v>
      </c>
    </row>
    <row r="422" spans="3:12" ht="15.75" thickBot="1" x14ac:dyDescent="0.3">
      <c r="C422" s="133" t="s">
        <v>84</v>
      </c>
      <c r="D422" s="189"/>
      <c r="E422" s="148">
        <v>12</v>
      </c>
      <c r="F422" s="287">
        <f>HLOOKUP($C422,$BZ$2:$CM$3,2,0)</f>
        <v>43674.39</v>
      </c>
      <c r="G422" s="110">
        <f>D422*E422*F422</f>
        <v>0</v>
      </c>
      <c r="H422" s="161"/>
      <c r="I422" s="111" t="s">
        <v>151</v>
      </c>
      <c r="J422" s="111" t="str">
        <f>VLOOKUP(I422,Presupuesto!$B$11:$C$565,2,0)</f>
        <v>SUELDOS Y SALARIOS PERMANENTES</v>
      </c>
      <c r="K422" s="207" t="s">
        <v>72</v>
      </c>
      <c r="L422" s="95" t="s">
        <v>719</v>
      </c>
    </row>
    <row r="423" spans="3:12" x14ac:dyDescent="0.25">
      <c r="C423" s="166" t="s">
        <v>1330</v>
      </c>
      <c r="D423" s="158"/>
      <c r="E423" s="150">
        <v>0</v>
      </c>
      <c r="F423" s="97">
        <f>IF(E422=0,"",(G422/E422)/12*E422)</f>
        <v>0</v>
      </c>
      <c r="G423" s="94">
        <f>F423</f>
        <v>0</v>
      </c>
      <c r="H423" s="159"/>
      <c r="I423" s="113" t="s">
        <v>164</v>
      </c>
      <c r="J423" s="113" t="str">
        <f>VLOOKUP(I423,Presupuesto!$B$11:$C$565,2,0)</f>
        <v>AGUINALDO Y DECIMO CUARTO MES</v>
      </c>
      <c r="K423" s="95" t="str">
        <f t="shared" ref="K423:K454" si="12">$K$422</f>
        <v>Posgrado</v>
      </c>
      <c r="L423" s="95" t="s">
        <v>720</v>
      </c>
    </row>
    <row r="424" spans="3:12" ht="15.75" thickBot="1" x14ac:dyDescent="0.3">
      <c r="C424" s="167" t="s">
        <v>1331</v>
      </c>
      <c r="D424" s="158"/>
      <c r="E424" s="150">
        <v>0</v>
      </c>
      <c r="F424" s="114">
        <f>IF(E422&lt;6,"",((E422-6)/12)*(G422/E422))</f>
        <v>0</v>
      </c>
      <c r="G424" s="94">
        <f>F424</f>
        <v>0</v>
      </c>
      <c r="H424" s="159"/>
      <c r="I424" s="98" t="s">
        <v>165</v>
      </c>
      <c r="J424" s="98" t="str">
        <f>VLOOKUP(I424,Presupuesto!$B$11:$C$565,2,0)</f>
        <v>DECIMOCUARTO MES</v>
      </c>
      <c r="K424" s="95" t="str">
        <f t="shared" si="12"/>
        <v>Posgrado</v>
      </c>
      <c r="L424" s="95" t="s">
        <v>721</v>
      </c>
    </row>
    <row r="425" spans="3:12" ht="15.75" thickBot="1" x14ac:dyDescent="0.3">
      <c r="C425" s="133" t="s">
        <v>85</v>
      </c>
      <c r="D425" s="189"/>
      <c r="E425" s="148">
        <v>12</v>
      </c>
      <c r="F425" s="287">
        <f>HLOOKUP($C425,$BZ$2:$CM$3,2,0)</f>
        <v>39703.99</v>
      </c>
      <c r="G425" s="110">
        <f>D425*E425*F425</f>
        <v>0</v>
      </c>
      <c r="H425" s="161"/>
      <c r="I425" s="111" t="s">
        <v>151</v>
      </c>
      <c r="J425" s="111" t="str">
        <f>VLOOKUP(I425,Presupuesto!$B$11:$C$565,2,0)</f>
        <v>SUELDOS Y SALARIOS PERMANENTES</v>
      </c>
      <c r="K425" s="95" t="str">
        <f t="shared" si="12"/>
        <v>Posgrado</v>
      </c>
      <c r="L425" s="95" t="s">
        <v>721</v>
      </c>
    </row>
    <row r="426" spans="3:12" x14ac:dyDescent="0.25">
      <c r="C426" s="166" t="s">
        <v>1330</v>
      </c>
      <c r="D426" s="158"/>
      <c r="E426" s="150">
        <v>0</v>
      </c>
      <c r="F426" s="97">
        <f>IF(E425=0,"",(G425/E425)/12*E425)</f>
        <v>0</v>
      </c>
      <c r="G426" s="94">
        <f>F426</f>
        <v>0</v>
      </c>
      <c r="H426" s="159"/>
      <c r="I426" s="113" t="s">
        <v>164</v>
      </c>
      <c r="J426" s="113" t="str">
        <f>VLOOKUP(I426,Presupuesto!$B$11:$C$565,2,0)</f>
        <v>AGUINALDO Y DECIMO CUARTO MES</v>
      </c>
      <c r="K426" s="95" t="str">
        <f t="shared" si="12"/>
        <v>Posgrado</v>
      </c>
      <c r="L426" s="95" t="s">
        <v>721</v>
      </c>
    </row>
    <row r="427" spans="3:12" ht="15.75" thickBot="1" x14ac:dyDescent="0.3">
      <c r="C427" s="167" t="s">
        <v>1331</v>
      </c>
      <c r="D427" s="158"/>
      <c r="E427" s="150">
        <v>0</v>
      </c>
      <c r="F427" s="114">
        <f>IF(E425&lt;6,"",((E425-6)/12)*(G425/E425))</f>
        <v>0</v>
      </c>
      <c r="G427" s="94">
        <f>F427</f>
        <v>0</v>
      </c>
      <c r="H427" s="159"/>
      <c r="I427" s="98" t="s">
        <v>165</v>
      </c>
      <c r="J427" s="98" t="str">
        <f>VLOOKUP(I427,Presupuesto!$B$11:$C$565,2,0)</f>
        <v>DECIMOCUARTO MES</v>
      </c>
      <c r="K427" s="95" t="str">
        <f t="shared" si="12"/>
        <v>Posgrado</v>
      </c>
      <c r="L427" s="95" t="s">
        <v>721</v>
      </c>
    </row>
    <row r="428" spans="3:12" ht="15.75" thickBot="1" x14ac:dyDescent="0.3">
      <c r="C428" s="133" t="s">
        <v>86</v>
      </c>
      <c r="D428" s="189"/>
      <c r="E428" s="148">
        <v>12</v>
      </c>
      <c r="F428" s="287">
        <f>HLOOKUP($C428,$BZ$2:$CM$3,2,0)</f>
        <v>35733.589999999997</v>
      </c>
      <c r="G428" s="110">
        <f>D428*E428*F428</f>
        <v>0</v>
      </c>
      <c r="H428" s="161"/>
      <c r="I428" s="111" t="s">
        <v>151</v>
      </c>
      <c r="J428" s="111" t="str">
        <f>VLOOKUP(I428,Presupuesto!$B$11:$C$565,2,0)</f>
        <v>SUELDOS Y SALARIOS PERMANENTES</v>
      </c>
      <c r="K428" s="95" t="str">
        <f t="shared" si="12"/>
        <v>Posgrado</v>
      </c>
      <c r="L428" s="95" t="s">
        <v>721</v>
      </c>
    </row>
    <row r="429" spans="3:12" x14ac:dyDescent="0.25">
      <c r="C429" s="166" t="s">
        <v>1330</v>
      </c>
      <c r="D429" s="158"/>
      <c r="E429" s="150">
        <v>0</v>
      </c>
      <c r="F429" s="97">
        <f>IF(E428=0,"",(G428/E428)/12*E428)</f>
        <v>0</v>
      </c>
      <c r="G429" s="94">
        <f>F429</f>
        <v>0</v>
      </c>
      <c r="H429" s="159"/>
      <c r="I429" s="113" t="s">
        <v>164</v>
      </c>
      <c r="J429" s="113" t="str">
        <f>VLOOKUP(I429,Presupuesto!$B$11:$C$565,2,0)</f>
        <v>AGUINALDO Y DECIMO CUARTO MES</v>
      </c>
      <c r="K429" s="95" t="str">
        <f t="shared" si="12"/>
        <v>Posgrado</v>
      </c>
      <c r="L429" s="95" t="s">
        <v>721</v>
      </c>
    </row>
    <row r="430" spans="3:12" ht="15.75" thickBot="1" x14ac:dyDescent="0.3">
      <c r="C430" s="167" t="s">
        <v>1331</v>
      </c>
      <c r="D430" s="158"/>
      <c r="E430" s="150">
        <v>0</v>
      </c>
      <c r="F430" s="114">
        <f>IF(E428&lt;6,"",((E428-6)/12)*(G428/E428))</f>
        <v>0</v>
      </c>
      <c r="G430" s="94">
        <f>F430</f>
        <v>0</v>
      </c>
      <c r="H430" s="159"/>
      <c r="I430" s="98" t="s">
        <v>165</v>
      </c>
      <c r="J430" s="98" t="str">
        <f>VLOOKUP(I430,Presupuesto!$B$11:$C$565,2,0)</f>
        <v>DECIMOCUARTO MES</v>
      </c>
      <c r="K430" s="95" t="str">
        <f t="shared" si="12"/>
        <v>Posgrado</v>
      </c>
      <c r="L430" s="95" t="s">
        <v>721</v>
      </c>
    </row>
    <row r="431" spans="3:12" ht="15.75" thickBot="1" x14ac:dyDescent="0.3">
      <c r="C431" s="133" t="s">
        <v>87</v>
      </c>
      <c r="D431" s="189"/>
      <c r="E431" s="148">
        <v>12</v>
      </c>
      <c r="F431" s="287">
        <f>HLOOKUP($C431,$BZ$2:$CM$3,2,0)</f>
        <v>31763.19</v>
      </c>
      <c r="G431" s="110">
        <f>D431*E431*F431</f>
        <v>0</v>
      </c>
      <c r="H431" s="161"/>
      <c r="I431" s="111" t="s">
        <v>151</v>
      </c>
      <c r="J431" s="111" t="str">
        <f>VLOOKUP(I431,Presupuesto!$B$11:$C$565,2,0)</f>
        <v>SUELDOS Y SALARIOS PERMANENTES</v>
      </c>
      <c r="K431" s="95" t="str">
        <f t="shared" si="12"/>
        <v>Posgrado</v>
      </c>
      <c r="L431" s="95" t="s">
        <v>721</v>
      </c>
    </row>
    <row r="432" spans="3:12" x14ac:dyDescent="0.25">
      <c r="C432" s="166" t="s">
        <v>1330</v>
      </c>
      <c r="D432" s="158"/>
      <c r="E432" s="150">
        <v>0</v>
      </c>
      <c r="F432" s="97">
        <f>IF(E431=0,"",(G431/E431)/12*E431)</f>
        <v>0</v>
      </c>
      <c r="G432" s="94">
        <f>F432</f>
        <v>0</v>
      </c>
      <c r="H432" s="159"/>
      <c r="I432" s="113" t="s">
        <v>164</v>
      </c>
      <c r="J432" s="113" t="str">
        <f>VLOOKUP(I432,Presupuesto!$B$11:$C$565,2,0)</f>
        <v>AGUINALDO Y DECIMO CUARTO MES</v>
      </c>
      <c r="K432" s="95" t="str">
        <f t="shared" si="12"/>
        <v>Posgrado</v>
      </c>
      <c r="L432" s="95" t="s">
        <v>721</v>
      </c>
    </row>
    <row r="433" spans="3:12" ht="15.75" thickBot="1" x14ac:dyDescent="0.3">
      <c r="C433" s="167" t="s">
        <v>1331</v>
      </c>
      <c r="D433" s="158"/>
      <c r="E433" s="150">
        <v>0</v>
      </c>
      <c r="F433" s="114">
        <f>IF(E431&lt;6,"",((E431-6)/12)*(G431/E431))</f>
        <v>0</v>
      </c>
      <c r="G433" s="94">
        <f>F433</f>
        <v>0</v>
      </c>
      <c r="H433" s="159"/>
      <c r="I433" s="98" t="s">
        <v>165</v>
      </c>
      <c r="J433" s="98" t="str">
        <f>VLOOKUP(I433,Presupuesto!$B$11:$C$565,2,0)</f>
        <v>DECIMOCUARTO MES</v>
      </c>
      <c r="K433" s="95" t="str">
        <f t="shared" si="12"/>
        <v>Posgrado</v>
      </c>
      <c r="L433" s="95" t="s">
        <v>721</v>
      </c>
    </row>
    <row r="434" spans="3:12" ht="15.75" thickBot="1" x14ac:dyDescent="0.3">
      <c r="C434" s="133" t="s">
        <v>88</v>
      </c>
      <c r="D434" s="189"/>
      <c r="E434" s="148">
        <v>12</v>
      </c>
      <c r="F434" s="287">
        <f>HLOOKUP($C434,$BZ$2:$CM$3,2,0)</f>
        <v>29777.99</v>
      </c>
      <c r="G434" s="110">
        <f>D434*E434*F434</f>
        <v>0</v>
      </c>
      <c r="H434" s="161"/>
      <c r="I434" s="111" t="s">
        <v>151</v>
      </c>
      <c r="J434" s="111" t="str">
        <f>VLOOKUP(I434,Presupuesto!$B$11:$C$565,2,0)</f>
        <v>SUELDOS Y SALARIOS PERMANENTES</v>
      </c>
      <c r="K434" s="95" t="str">
        <f t="shared" si="12"/>
        <v>Posgrado</v>
      </c>
      <c r="L434" s="95" t="s">
        <v>721</v>
      </c>
    </row>
    <row r="435" spans="3:12" x14ac:dyDescent="0.25">
      <c r="C435" s="166" t="s">
        <v>1330</v>
      </c>
      <c r="D435" s="158"/>
      <c r="E435" s="150">
        <v>0</v>
      </c>
      <c r="F435" s="97">
        <f>IF(E434=0,"",(G434/E434)/12*E434)</f>
        <v>0</v>
      </c>
      <c r="G435" s="94">
        <f>F435</f>
        <v>0</v>
      </c>
      <c r="H435" s="159"/>
      <c r="I435" s="113" t="s">
        <v>164</v>
      </c>
      <c r="J435" s="113" t="str">
        <f>VLOOKUP(I435,Presupuesto!$B$11:$C$565,2,0)</f>
        <v>AGUINALDO Y DECIMO CUARTO MES</v>
      </c>
      <c r="K435" s="95" t="str">
        <f t="shared" si="12"/>
        <v>Posgrado</v>
      </c>
      <c r="L435" s="95" t="s">
        <v>721</v>
      </c>
    </row>
    <row r="436" spans="3:12" ht="15.75" thickBot="1" x14ac:dyDescent="0.3">
      <c r="C436" s="167" t="s">
        <v>1331</v>
      </c>
      <c r="D436" s="158"/>
      <c r="E436" s="150">
        <v>0</v>
      </c>
      <c r="F436" s="114">
        <f>IF(E434&lt;6,"",((E434-6)/12)*(G434/E434))</f>
        <v>0</v>
      </c>
      <c r="G436" s="94">
        <f>F436</f>
        <v>0</v>
      </c>
      <c r="H436" s="159"/>
      <c r="I436" s="98" t="s">
        <v>165</v>
      </c>
      <c r="J436" s="98" t="str">
        <f>VLOOKUP(I436,Presupuesto!$B$11:$C$565,2,0)</f>
        <v>DECIMOCUARTO MES</v>
      </c>
      <c r="K436" s="95" t="str">
        <f t="shared" si="12"/>
        <v>Posgrado</v>
      </c>
      <c r="L436" s="95" t="s">
        <v>721</v>
      </c>
    </row>
    <row r="437" spans="3:12" ht="15.75" thickBot="1" x14ac:dyDescent="0.3">
      <c r="C437" s="133" t="s">
        <v>89</v>
      </c>
      <c r="D437" s="189"/>
      <c r="E437" s="148">
        <v>12</v>
      </c>
      <c r="F437" s="287">
        <f>HLOOKUP($C437,$BZ$2:$CM$3,2,0)</f>
        <v>27792.79</v>
      </c>
      <c r="G437" s="110">
        <f>D437*E437*F437</f>
        <v>0</v>
      </c>
      <c r="H437" s="161"/>
      <c r="I437" s="111" t="s">
        <v>151</v>
      </c>
      <c r="J437" s="111" t="str">
        <f>VLOOKUP(I437,Presupuesto!$B$11:$C$565,2,0)</f>
        <v>SUELDOS Y SALARIOS PERMANENTES</v>
      </c>
      <c r="K437" s="95" t="str">
        <f t="shared" si="12"/>
        <v>Posgrado</v>
      </c>
      <c r="L437" s="95" t="s">
        <v>721</v>
      </c>
    </row>
    <row r="438" spans="3:12" x14ac:dyDescent="0.25">
      <c r="C438" s="166" t="s">
        <v>1330</v>
      </c>
      <c r="D438" s="158"/>
      <c r="E438" s="150">
        <v>0</v>
      </c>
      <c r="F438" s="97">
        <f>IF(E437=0,"",(G437/E437)/12*E437)</f>
        <v>0</v>
      </c>
      <c r="G438" s="94">
        <f>F438</f>
        <v>0</v>
      </c>
      <c r="H438" s="159"/>
      <c r="I438" s="113" t="s">
        <v>164</v>
      </c>
      <c r="J438" s="113" t="str">
        <f>VLOOKUP(I438,Presupuesto!$B$11:$C$565,2,0)</f>
        <v>AGUINALDO Y DECIMO CUARTO MES</v>
      </c>
      <c r="K438" s="95" t="str">
        <f t="shared" si="12"/>
        <v>Posgrado</v>
      </c>
      <c r="L438" s="95" t="s">
        <v>721</v>
      </c>
    </row>
    <row r="439" spans="3:12" ht="15.75" thickBot="1" x14ac:dyDescent="0.3">
      <c r="C439" s="167" t="s">
        <v>1331</v>
      </c>
      <c r="D439" s="158"/>
      <c r="E439" s="150">
        <v>0</v>
      </c>
      <c r="F439" s="114">
        <f>IF(E437&lt;6,"",((E437-6)/12)*(G437/E437))</f>
        <v>0</v>
      </c>
      <c r="G439" s="94">
        <f>F439</f>
        <v>0</v>
      </c>
      <c r="H439" s="159"/>
      <c r="I439" s="98" t="s">
        <v>165</v>
      </c>
      <c r="J439" s="98" t="str">
        <f>VLOOKUP(I439,Presupuesto!$B$11:$C$565,2,0)</f>
        <v>DECIMOCUARTO MES</v>
      </c>
      <c r="K439" s="95" t="str">
        <f t="shared" si="12"/>
        <v>Posgrado</v>
      </c>
      <c r="L439" s="95" t="s">
        <v>721</v>
      </c>
    </row>
    <row r="440" spans="3:12" ht="15.75" thickBot="1" x14ac:dyDescent="0.3">
      <c r="C440" s="133" t="s">
        <v>90</v>
      </c>
      <c r="D440" s="189"/>
      <c r="E440" s="148">
        <v>12</v>
      </c>
      <c r="F440" s="287">
        <f>HLOOKUP($C440,$BZ$2:$CM$3,2,0)</f>
        <v>18859.39</v>
      </c>
      <c r="G440" s="110">
        <f>D440*E440*F440</f>
        <v>0</v>
      </c>
      <c r="H440" s="161"/>
      <c r="I440" s="111" t="s">
        <v>151</v>
      </c>
      <c r="J440" s="111" t="str">
        <f>VLOOKUP(I440,Presupuesto!$B$11:$C$565,2,0)</f>
        <v>SUELDOS Y SALARIOS PERMANENTES</v>
      </c>
      <c r="K440" s="95" t="str">
        <f t="shared" si="12"/>
        <v>Posgrado</v>
      </c>
      <c r="L440" s="95" t="s">
        <v>721</v>
      </c>
    </row>
    <row r="441" spans="3:12" x14ac:dyDescent="0.25">
      <c r="C441" s="166" t="s">
        <v>1330</v>
      </c>
      <c r="D441" s="158"/>
      <c r="E441" s="150">
        <v>0</v>
      </c>
      <c r="F441" s="97">
        <f>IF(E440=0,"",(G440/E440)/12*E440)</f>
        <v>0</v>
      </c>
      <c r="G441" s="94">
        <f>F441</f>
        <v>0</v>
      </c>
      <c r="H441" s="159"/>
      <c r="I441" s="113" t="s">
        <v>164</v>
      </c>
      <c r="J441" s="113" t="str">
        <f>VLOOKUP(I441,Presupuesto!$B$11:$C$565,2,0)</f>
        <v>AGUINALDO Y DECIMO CUARTO MES</v>
      </c>
      <c r="K441" s="95" t="str">
        <f t="shared" si="12"/>
        <v>Posgrado</v>
      </c>
      <c r="L441" s="95" t="s">
        <v>721</v>
      </c>
    </row>
    <row r="442" spans="3:12" ht="15.75" thickBot="1" x14ac:dyDescent="0.3">
      <c r="C442" s="167" t="s">
        <v>1331</v>
      </c>
      <c r="D442" s="158"/>
      <c r="E442" s="150">
        <v>0</v>
      </c>
      <c r="F442" s="114">
        <f>IF(E440&lt;6,"",((E440-6)/12)*(G440/E440))</f>
        <v>0</v>
      </c>
      <c r="G442" s="94">
        <f>F442</f>
        <v>0</v>
      </c>
      <c r="H442" s="159"/>
      <c r="I442" s="98" t="s">
        <v>165</v>
      </c>
      <c r="J442" s="98" t="str">
        <f>VLOOKUP(I442,Presupuesto!$B$11:$C$565,2,0)</f>
        <v>DECIMOCUARTO MES</v>
      </c>
      <c r="K442" s="95" t="str">
        <f t="shared" si="12"/>
        <v>Posgrado</v>
      </c>
      <c r="L442" s="95" t="s">
        <v>721</v>
      </c>
    </row>
    <row r="443" spans="3:12" ht="15.75" thickBot="1" x14ac:dyDescent="0.3">
      <c r="C443" s="133" t="s">
        <v>91</v>
      </c>
      <c r="D443" s="189"/>
      <c r="E443" s="148">
        <v>12</v>
      </c>
      <c r="F443" s="287">
        <f>HLOOKUP($C443,$BZ$2:$CM$3,2,0)</f>
        <v>17866.8</v>
      </c>
      <c r="G443" s="110">
        <f>D443*E443*F443</f>
        <v>0</v>
      </c>
      <c r="H443" s="161"/>
      <c r="I443" s="111" t="s">
        <v>151</v>
      </c>
      <c r="J443" s="111" t="str">
        <f>VLOOKUP(I443,Presupuesto!$B$11:$C$565,2,0)</f>
        <v>SUELDOS Y SALARIOS PERMANENTES</v>
      </c>
      <c r="K443" s="95" t="str">
        <f t="shared" si="12"/>
        <v>Posgrado</v>
      </c>
      <c r="L443" s="95" t="s">
        <v>721</v>
      </c>
    </row>
    <row r="444" spans="3:12" x14ac:dyDescent="0.25">
      <c r="C444" s="166" t="s">
        <v>1330</v>
      </c>
      <c r="D444" s="158"/>
      <c r="E444" s="150">
        <v>0</v>
      </c>
      <c r="F444" s="97">
        <f>IF(E443=0,"",(G443/E443)/12*E443)</f>
        <v>0</v>
      </c>
      <c r="G444" s="94">
        <f>F444</f>
        <v>0</v>
      </c>
      <c r="H444" s="159"/>
      <c r="I444" s="113" t="s">
        <v>164</v>
      </c>
      <c r="J444" s="113" t="str">
        <f>VLOOKUP(I444,Presupuesto!$B$11:$C$565,2,0)</f>
        <v>AGUINALDO Y DECIMO CUARTO MES</v>
      </c>
      <c r="K444" s="95" t="str">
        <f t="shared" si="12"/>
        <v>Posgrado</v>
      </c>
      <c r="L444" s="95" t="s">
        <v>721</v>
      </c>
    </row>
    <row r="445" spans="3:12" ht="15.75" thickBot="1" x14ac:dyDescent="0.3">
      <c r="C445" s="167" t="s">
        <v>1331</v>
      </c>
      <c r="D445" s="158"/>
      <c r="E445" s="150">
        <v>0</v>
      </c>
      <c r="F445" s="114">
        <f>IF(E443&lt;6,"",((E443-6)/12)*(G443/E443))</f>
        <v>0</v>
      </c>
      <c r="G445" s="94">
        <f>F445</f>
        <v>0</v>
      </c>
      <c r="H445" s="159"/>
      <c r="I445" s="98" t="s">
        <v>165</v>
      </c>
      <c r="J445" s="98" t="str">
        <f>VLOOKUP(I445,Presupuesto!$B$11:$C$565,2,0)</f>
        <v>DECIMOCUARTO MES</v>
      </c>
      <c r="K445" s="95" t="str">
        <f t="shared" si="12"/>
        <v>Posgrado</v>
      </c>
      <c r="L445" s="95" t="s">
        <v>721</v>
      </c>
    </row>
    <row r="446" spans="3:12" ht="15.75" thickBot="1" x14ac:dyDescent="0.3">
      <c r="C446" s="133" t="s">
        <v>92</v>
      </c>
      <c r="D446" s="189"/>
      <c r="E446" s="148">
        <v>12</v>
      </c>
      <c r="F446" s="287">
        <f>HLOOKUP($C446,$BZ$2:$CM$3,2,0)</f>
        <v>13896.4</v>
      </c>
      <c r="G446" s="110">
        <f>D446*E446*F446</f>
        <v>0</v>
      </c>
      <c r="H446" s="161"/>
      <c r="I446" s="111" t="s">
        <v>151</v>
      </c>
      <c r="J446" s="111" t="str">
        <f>VLOOKUP(I446,Presupuesto!$B$11:$C$565,2,0)</f>
        <v>SUELDOS Y SALARIOS PERMANENTES</v>
      </c>
      <c r="K446" s="95" t="str">
        <f t="shared" si="12"/>
        <v>Posgrado</v>
      </c>
      <c r="L446" s="95" t="s">
        <v>721</v>
      </c>
    </row>
    <row r="447" spans="3:12" x14ac:dyDescent="0.25">
      <c r="C447" s="166" t="s">
        <v>1330</v>
      </c>
      <c r="D447" s="158"/>
      <c r="E447" s="150">
        <v>0</v>
      </c>
      <c r="F447" s="97">
        <f>IF(E446=0,"",(G446/E446)/12*E446)</f>
        <v>0</v>
      </c>
      <c r="G447" s="94">
        <f>F447</f>
        <v>0</v>
      </c>
      <c r="H447" s="159"/>
      <c r="I447" s="113" t="s">
        <v>164</v>
      </c>
      <c r="J447" s="113" t="str">
        <f>VLOOKUP(I447,Presupuesto!$B$11:$C$565,2,0)</f>
        <v>AGUINALDO Y DECIMO CUARTO MES</v>
      </c>
      <c r="K447" s="95" t="str">
        <f t="shared" si="12"/>
        <v>Posgrado</v>
      </c>
      <c r="L447" s="95" t="s">
        <v>721</v>
      </c>
    </row>
    <row r="448" spans="3:12" ht="15.75" thickBot="1" x14ac:dyDescent="0.3">
      <c r="C448" s="167" t="s">
        <v>1331</v>
      </c>
      <c r="D448" s="158"/>
      <c r="E448" s="150">
        <v>0</v>
      </c>
      <c r="F448" s="114">
        <f>IF(E446&lt;6,"",((E446-6)/12)*(G446/E446))</f>
        <v>0</v>
      </c>
      <c r="G448" s="94">
        <f>F448</f>
        <v>0</v>
      </c>
      <c r="H448" s="159"/>
      <c r="I448" s="98" t="s">
        <v>165</v>
      </c>
      <c r="J448" s="98" t="str">
        <f>VLOOKUP(I448,Presupuesto!$B$11:$C$565,2,0)</f>
        <v>DECIMOCUARTO MES</v>
      </c>
      <c r="K448" s="95" t="str">
        <f t="shared" si="12"/>
        <v>Posgrado</v>
      </c>
      <c r="L448" s="95" t="s">
        <v>721</v>
      </c>
    </row>
    <row r="449" spans="3:12" ht="15.75" thickBot="1" x14ac:dyDescent="0.3">
      <c r="C449" s="133" t="s">
        <v>93</v>
      </c>
      <c r="D449" s="189"/>
      <c r="E449" s="148">
        <v>12</v>
      </c>
      <c r="F449" s="287">
        <f>HLOOKUP($C449,$BZ$2:$CM$3,2,0)</f>
        <v>15004.09</v>
      </c>
      <c r="G449" s="110">
        <f>D449*E449*F449</f>
        <v>0</v>
      </c>
      <c r="H449" s="161"/>
      <c r="I449" s="111" t="s">
        <v>151</v>
      </c>
      <c r="J449" s="111" t="str">
        <f>VLOOKUP(I449,Presupuesto!$B$11:$C$565,2,0)</f>
        <v>SUELDOS Y SALARIOS PERMANENTES</v>
      </c>
      <c r="K449" s="95" t="str">
        <f t="shared" si="12"/>
        <v>Posgrado</v>
      </c>
      <c r="L449" s="95" t="s">
        <v>721</v>
      </c>
    </row>
    <row r="450" spans="3:12" x14ac:dyDescent="0.25">
      <c r="C450" s="166" t="s">
        <v>1330</v>
      </c>
      <c r="D450" s="158"/>
      <c r="E450" s="150">
        <v>0</v>
      </c>
      <c r="F450" s="97">
        <f>IF(E449=0,"",(G449/E449)/12*E449)</f>
        <v>0</v>
      </c>
      <c r="G450" s="94">
        <f>F450</f>
        <v>0</v>
      </c>
      <c r="H450" s="159"/>
      <c r="I450" s="113" t="s">
        <v>164</v>
      </c>
      <c r="J450" s="113" t="str">
        <f>VLOOKUP(I450,Presupuesto!$B$11:$C$565,2,0)</f>
        <v>AGUINALDO Y DECIMO CUARTO MES</v>
      </c>
      <c r="K450" s="95" t="str">
        <f t="shared" si="12"/>
        <v>Posgrado</v>
      </c>
      <c r="L450" s="95" t="s">
        <v>721</v>
      </c>
    </row>
    <row r="451" spans="3:12" ht="15.75" thickBot="1" x14ac:dyDescent="0.3">
      <c r="C451" s="167" t="s">
        <v>1331</v>
      </c>
      <c r="D451" s="158"/>
      <c r="E451" s="150">
        <v>0</v>
      </c>
      <c r="F451" s="114">
        <f>IF(E449&lt;6,"",((E449-6)/12)*(G449/E449))</f>
        <v>0</v>
      </c>
      <c r="G451" s="94">
        <f>F451</f>
        <v>0</v>
      </c>
      <c r="H451" s="159"/>
      <c r="I451" s="98" t="s">
        <v>165</v>
      </c>
      <c r="J451" s="98" t="str">
        <f>VLOOKUP(I451,Presupuesto!$B$11:$C$565,2,0)</f>
        <v>DECIMOCUARTO MES</v>
      </c>
      <c r="K451" s="95" t="str">
        <f t="shared" si="12"/>
        <v>Posgrado</v>
      </c>
      <c r="L451" s="95" t="s">
        <v>721</v>
      </c>
    </row>
    <row r="452" spans="3:12" ht="15.75" thickBot="1" x14ac:dyDescent="0.3">
      <c r="C452" s="133" t="s">
        <v>94</v>
      </c>
      <c r="D452" s="189"/>
      <c r="E452" s="148">
        <v>12</v>
      </c>
      <c r="F452" s="287">
        <f>HLOOKUP($C452,$BZ$2:$CM$3,2,0)</f>
        <v>13238.9</v>
      </c>
      <c r="G452" s="110">
        <f>D452*E452*F452</f>
        <v>0</v>
      </c>
      <c r="H452" s="161"/>
      <c r="I452" s="111" t="s">
        <v>151</v>
      </c>
      <c r="J452" s="111" t="str">
        <f>VLOOKUP(I452,Presupuesto!$B$11:$C$565,2,0)</f>
        <v>SUELDOS Y SALARIOS PERMANENTES</v>
      </c>
      <c r="K452" s="95" t="str">
        <f t="shared" si="12"/>
        <v>Posgrado</v>
      </c>
      <c r="L452" s="95" t="s">
        <v>721</v>
      </c>
    </row>
    <row r="453" spans="3:12" x14ac:dyDescent="0.25">
      <c r="C453" s="166" t="s">
        <v>1330</v>
      </c>
      <c r="D453" s="158"/>
      <c r="E453" s="150">
        <v>0</v>
      </c>
      <c r="F453" s="97">
        <f>IF(E452=0,"",(G452/E452)/12*E452)</f>
        <v>0</v>
      </c>
      <c r="G453" s="94">
        <f>F453</f>
        <v>0</v>
      </c>
      <c r="H453" s="159"/>
      <c r="I453" s="113" t="s">
        <v>164</v>
      </c>
      <c r="J453" s="113" t="str">
        <f>VLOOKUP(I453,Presupuesto!$B$11:$C$565,2,0)</f>
        <v>AGUINALDO Y DECIMO CUARTO MES</v>
      </c>
      <c r="K453" s="95" t="str">
        <f t="shared" si="12"/>
        <v>Posgrado</v>
      </c>
      <c r="L453" s="95" t="s">
        <v>721</v>
      </c>
    </row>
    <row r="454" spans="3:12" ht="15.75" thickBot="1" x14ac:dyDescent="0.3">
      <c r="C454" s="167" t="s">
        <v>1331</v>
      </c>
      <c r="D454" s="158"/>
      <c r="E454" s="150">
        <v>0</v>
      </c>
      <c r="F454" s="114">
        <f>IF(E452&lt;6,"",((E452-6)/12)*(G452/E452))</f>
        <v>0</v>
      </c>
      <c r="G454" s="94">
        <f>F454</f>
        <v>0</v>
      </c>
      <c r="H454" s="159"/>
      <c r="I454" s="98" t="s">
        <v>165</v>
      </c>
      <c r="J454" s="98" t="str">
        <f>VLOOKUP(I454,Presupuesto!$B$11:$C$565,2,0)</f>
        <v>DECIMOCUARTO MES</v>
      </c>
      <c r="K454" s="95" t="str">
        <f t="shared" si="12"/>
        <v>Posgrado</v>
      </c>
      <c r="L454" s="95" t="s">
        <v>721</v>
      </c>
    </row>
    <row r="455" spans="3:12" ht="15.75" thickBot="1" x14ac:dyDescent="0.3">
      <c r="C455" s="133" t="s">
        <v>95</v>
      </c>
      <c r="D455" s="189"/>
      <c r="E455" s="148">
        <v>12</v>
      </c>
      <c r="F455" s="287">
        <f>HLOOKUP($C455,$BZ$2:$CM$3,2,0)</f>
        <v>12356.31</v>
      </c>
      <c r="G455" s="110">
        <f>D455*E455*F455</f>
        <v>0</v>
      </c>
      <c r="H455" s="161"/>
      <c r="I455" s="111" t="s">
        <v>151</v>
      </c>
      <c r="J455" s="111" t="str">
        <f>VLOOKUP(I455,Presupuesto!$B$11:$C$565,2,0)</f>
        <v>SUELDOS Y SALARIOS PERMANENTES</v>
      </c>
      <c r="K455" s="95" t="str">
        <f t="shared" ref="K455:K472" si="13">$K$422</f>
        <v>Posgrado</v>
      </c>
      <c r="L455" s="95" t="s">
        <v>721</v>
      </c>
    </row>
    <row r="456" spans="3:12" x14ac:dyDescent="0.25">
      <c r="C456" s="166" t="s">
        <v>1330</v>
      </c>
      <c r="D456" s="158"/>
      <c r="E456" s="150">
        <v>0</v>
      </c>
      <c r="F456" s="97">
        <f>IF(E455=0,"",(G455/E455)/12*E455)</f>
        <v>0</v>
      </c>
      <c r="G456" s="94">
        <f>F456</f>
        <v>0</v>
      </c>
      <c r="H456" s="159"/>
      <c r="I456" s="113" t="s">
        <v>164</v>
      </c>
      <c r="J456" s="113" t="str">
        <f>VLOOKUP(I456,Presupuesto!$B$11:$C$565,2,0)</f>
        <v>AGUINALDO Y DECIMO CUARTO MES</v>
      </c>
      <c r="K456" s="95" t="str">
        <f t="shared" si="13"/>
        <v>Posgrado</v>
      </c>
      <c r="L456" s="95" t="s">
        <v>721</v>
      </c>
    </row>
    <row r="457" spans="3:12" ht="15.75" thickBot="1" x14ac:dyDescent="0.3">
      <c r="C457" s="167" t="s">
        <v>1331</v>
      </c>
      <c r="D457" s="158"/>
      <c r="E457" s="150">
        <v>0</v>
      </c>
      <c r="F457" s="114">
        <f>IF(E455&lt;6,"",((E455-6)/12)*(G455/E455))</f>
        <v>0</v>
      </c>
      <c r="G457" s="94">
        <f>F457</f>
        <v>0</v>
      </c>
      <c r="H457" s="159"/>
      <c r="I457" s="98" t="s">
        <v>165</v>
      </c>
      <c r="J457" s="98" t="str">
        <f>VLOOKUP(I457,Presupuesto!$B$11:$C$565,2,0)</f>
        <v>DECIMOCUARTO MES</v>
      </c>
      <c r="K457" s="95" t="str">
        <f t="shared" si="13"/>
        <v>Posgrado</v>
      </c>
      <c r="L457" s="95" t="s">
        <v>721</v>
      </c>
    </row>
    <row r="458" spans="3:12" ht="15.75" thickBot="1" x14ac:dyDescent="0.3">
      <c r="C458" s="133" t="s">
        <v>96</v>
      </c>
      <c r="D458" s="189"/>
      <c r="E458" s="148">
        <v>12</v>
      </c>
      <c r="F458" s="287">
        <f>HLOOKUP($C458,$BZ$2:$CM$3,2,0)</f>
        <v>463.22</v>
      </c>
      <c r="G458" s="110">
        <f>D458*E458*F458</f>
        <v>0</v>
      </c>
      <c r="H458" s="161"/>
      <c r="I458" s="111" t="s">
        <v>151</v>
      </c>
      <c r="J458" s="111" t="str">
        <f>VLOOKUP(I458,Presupuesto!$B$11:$C$565,2,0)</f>
        <v>SUELDOS Y SALARIOS PERMANENTES</v>
      </c>
      <c r="K458" s="95" t="str">
        <f t="shared" si="13"/>
        <v>Posgrado</v>
      </c>
      <c r="L458" s="95" t="s">
        <v>721</v>
      </c>
    </row>
    <row r="459" spans="3:12" x14ac:dyDescent="0.25">
      <c r="C459" s="166" t="s">
        <v>1330</v>
      </c>
      <c r="D459" s="158"/>
      <c r="E459" s="150">
        <v>0</v>
      </c>
      <c r="F459" s="97">
        <f>IF(E458=0,"",(G458/E458)/12*E458)</f>
        <v>0</v>
      </c>
      <c r="G459" s="94">
        <f>F459</f>
        <v>0</v>
      </c>
      <c r="H459" s="159"/>
      <c r="I459" s="113" t="s">
        <v>164</v>
      </c>
      <c r="J459" s="113" t="str">
        <f>VLOOKUP(I459,Presupuesto!$B$11:$C$565,2,0)</f>
        <v>AGUINALDO Y DECIMO CUARTO MES</v>
      </c>
      <c r="K459" s="95" t="str">
        <f t="shared" si="13"/>
        <v>Posgrado</v>
      </c>
      <c r="L459" s="95" t="s">
        <v>721</v>
      </c>
    </row>
    <row r="460" spans="3:12" ht="15.75" thickBot="1" x14ac:dyDescent="0.3">
      <c r="C460" s="167" t="s">
        <v>1331</v>
      </c>
      <c r="D460" s="158"/>
      <c r="E460" s="150">
        <v>0</v>
      </c>
      <c r="F460" s="114">
        <f>IF(E458&lt;6,"",((E458-6)/12)*(G458/E458))</f>
        <v>0</v>
      </c>
      <c r="G460" s="94">
        <f>F460</f>
        <v>0</v>
      </c>
      <c r="H460" s="159"/>
      <c r="I460" s="98" t="s">
        <v>165</v>
      </c>
      <c r="J460" s="98" t="str">
        <f>VLOOKUP(I460,Presupuesto!$B$11:$C$565,2,0)</f>
        <v>DECIMOCUARTO MES</v>
      </c>
      <c r="K460" s="95" t="str">
        <f t="shared" si="13"/>
        <v>Posgrado</v>
      </c>
      <c r="L460" s="95" t="s">
        <v>721</v>
      </c>
    </row>
    <row r="461" spans="3:12" ht="15.75" thickBot="1" x14ac:dyDescent="0.3">
      <c r="C461" s="133" t="s">
        <v>97</v>
      </c>
      <c r="D461" s="189"/>
      <c r="E461" s="148">
        <v>12</v>
      </c>
      <c r="F461" s="287">
        <f>HLOOKUP($C461,$BZ$2:$CM$3,2,0)</f>
        <v>2007.3</v>
      </c>
      <c r="G461" s="110">
        <f>D461*E461*F461</f>
        <v>0</v>
      </c>
      <c r="H461" s="161"/>
      <c r="I461" s="111" t="s">
        <v>151</v>
      </c>
      <c r="J461" s="111" t="str">
        <f>VLOOKUP(I461,Presupuesto!$B$11:$C$565,2,0)</f>
        <v>SUELDOS Y SALARIOS PERMANENTES</v>
      </c>
      <c r="K461" s="95" t="str">
        <f t="shared" si="13"/>
        <v>Posgrado</v>
      </c>
      <c r="L461" s="95" t="s">
        <v>721</v>
      </c>
    </row>
    <row r="462" spans="3:12" x14ac:dyDescent="0.25">
      <c r="C462" s="166" t="s">
        <v>1330</v>
      </c>
      <c r="D462" s="158"/>
      <c r="E462" s="150">
        <v>0</v>
      </c>
      <c r="F462" s="97">
        <f>IF(E461=0,"",(G461/E461)/12*E461)</f>
        <v>0</v>
      </c>
      <c r="G462" s="94">
        <f>F462</f>
        <v>0</v>
      </c>
      <c r="H462" s="159"/>
      <c r="I462" s="113" t="s">
        <v>164</v>
      </c>
      <c r="J462" s="113" t="str">
        <f>VLOOKUP(I462,Presupuesto!$B$11:$C$565,2,0)</f>
        <v>AGUINALDO Y DECIMO CUARTO MES</v>
      </c>
      <c r="K462" s="95" t="str">
        <f t="shared" si="13"/>
        <v>Posgrado</v>
      </c>
      <c r="L462" s="95" t="s">
        <v>721</v>
      </c>
    </row>
    <row r="463" spans="3:12" ht="15.75" thickBot="1" x14ac:dyDescent="0.3">
      <c r="C463" s="167" t="s">
        <v>1331</v>
      </c>
      <c r="D463" s="158"/>
      <c r="E463" s="150">
        <v>0</v>
      </c>
      <c r="F463" s="114">
        <f>IF(E461&lt;6,"",((E461-6)/12)*(G461/E461))</f>
        <v>0</v>
      </c>
      <c r="G463" s="94">
        <f>F463</f>
        <v>0</v>
      </c>
      <c r="H463" s="159"/>
      <c r="I463" s="98" t="s">
        <v>165</v>
      </c>
      <c r="J463" s="98" t="str">
        <f>VLOOKUP(I463,Presupuesto!$B$11:$C$565,2,0)</f>
        <v>DECIMOCUARTO MES</v>
      </c>
      <c r="K463" s="95" t="str">
        <f t="shared" si="13"/>
        <v>Posgrado</v>
      </c>
      <c r="L463" s="95" t="s">
        <v>721</v>
      </c>
    </row>
    <row r="464" spans="3:12" ht="15.75" thickBot="1" x14ac:dyDescent="0.3">
      <c r="C464" s="136" t="s">
        <v>101</v>
      </c>
      <c r="D464" s="189"/>
      <c r="E464" s="148">
        <v>12</v>
      </c>
      <c r="F464" s="135">
        <v>30000</v>
      </c>
      <c r="G464" s="110">
        <f>D464*E464*F464</f>
        <v>0</v>
      </c>
      <c r="H464" s="161"/>
      <c r="I464" s="111" t="s">
        <v>200</v>
      </c>
      <c r="J464" s="111" t="str">
        <f>VLOOKUP(I464,Presupuesto!$B$11:$C$565,2,0)</f>
        <v>CONTRATOS ESPECIALES</v>
      </c>
      <c r="K464" s="95" t="str">
        <f t="shared" si="13"/>
        <v>Posgrado</v>
      </c>
      <c r="L464" s="95" t="s">
        <v>721</v>
      </c>
    </row>
    <row r="465" spans="3:12" x14ac:dyDescent="0.25">
      <c r="C465" s="166" t="s">
        <v>1330</v>
      </c>
      <c r="D465" s="158"/>
      <c r="E465" s="150">
        <v>0</v>
      </c>
      <c r="F465" s="114">
        <f>IF(E464=0,"",(G464/E464)/12*E464)</f>
        <v>0</v>
      </c>
      <c r="G465" s="94">
        <f>F465</f>
        <v>0</v>
      </c>
      <c r="H465" s="159"/>
      <c r="I465" s="98" t="s">
        <v>200</v>
      </c>
      <c r="J465" s="98" t="str">
        <f>VLOOKUP(I465,Presupuesto!$B$11:$C$565,2,0)</f>
        <v>CONTRATOS ESPECIALES</v>
      </c>
      <c r="K465" s="95" t="str">
        <f t="shared" si="13"/>
        <v>Posgrado</v>
      </c>
      <c r="L465" s="95" t="s">
        <v>719</v>
      </c>
    </row>
    <row r="466" spans="3:12" ht="15.75" thickBot="1" x14ac:dyDescent="0.3">
      <c r="C466" s="167" t="s">
        <v>1331</v>
      </c>
      <c r="D466" s="158"/>
      <c r="E466" s="150">
        <v>0</v>
      </c>
      <c r="F466" s="97">
        <f>IF(E464&lt;6,"",((E464-6)/12)*(G464/E464))</f>
        <v>0</v>
      </c>
      <c r="G466" s="94">
        <f>F466</f>
        <v>0</v>
      </c>
      <c r="H466" s="159"/>
      <c r="I466" s="98" t="s">
        <v>200</v>
      </c>
      <c r="J466" s="98" t="str">
        <f>VLOOKUP(I466,Presupuesto!$B$11:$C$565,2,0)</f>
        <v>CONTRATOS ESPECIALES</v>
      </c>
      <c r="K466" s="95" t="str">
        <f t="shared" si="13"/>
        <v>Posgrado</v>
      </c>
      <c r="L466" s="95" t="s">
        <v>727</v>
      </c>
    </row>
    <row r="467" spans="3:12" ht="15.75" thickBot="1" x14ac:dyDescent="0.3">
      <c r="C467" s="136" t="s">
        <v>102</v>
      </c>
      <c r="D467" s="189"/>
      <c r="E467" s="148">
        <v>12</v>
      </c>
      <c r="F467" s="115">
        <v>30000</v>
      </c>
      <c r="G467" s="110">
        <f>D467*E467*F467</f>
        <v>0</v>
      </c>
      <c r="H467" s="161"/>
      <c r="I467" s="111" t="s">
        <v>298</v>
      </c>
      <c r="J467" s="111" t="str">
        <f>VLOOKUP(I467,Presupuesto!$B$11:$C$565,2,0)</f>
        <v>OTROS SERVICIOS TECNICOS Y PROFESIONALES</v>
      </c>
      <c r="K467" s="95" t="str">
        <f t="shared" si="13"/>
        <v>Posgrado</v>
      </c>
      <c r="L467" s="95" t="s">
        <v>719</v>
      </c>
    </row>
    <row r="468" spans="3:12" x14ac:dyDescent="0.25">
      <c r="C468" s="166" t="s">
        <v>1330</v>
      </c>
      <c r="D468" s="158"/>
      <c r="E468" s="150">
        <v>0</v>
      </c>
      <c r="F468" s="97">
        <v>0</v>
      </c>
      <c r="G468" s="94">
        <f>F468</f>
        <v>0</v>
      </c>
      <c r="H468" s="159"/>
      <c r="I468" s="98" t="s">
        <v>298</v>
      </c>
      <c r="J468" s="98" t="str">
        <f>VLOOKUP(I468,Presupuesto!$B$11:$C$565,2,0)</f>
        <v>OTROS SERVICIOS TECNICOS Y PROFESIONALES</v>
      </c>
      <c r="K468" s="95" t="str">
        <f t="shared" si="13"/>
        <v>Posgrado</v>
      </c>
      <c r="L468" s="95" t="s">
        <v>719</v>
      </c>
    </row>
    <row r="469" spans="3:12" ht="15.75" thickBot="1" x14ac:dyDescent="0.3">
      <c r="C469" s="167" t="s">
        <v>1331</v>
      </c>
      <c r="D469" s="158"/>
      <c r="E469" s="150">
        <v>0</v>
      </c>
      <c r="F469" s="97">
        <v>0</v>
      </c>
      <c r="G469" s="94">
        <f>F469</f>
        <v>0</v>
      </c>
      <c r="H469" s="159"/>
      <c r="I469" s="98" t="s">
        <v>298</v>
      </c>
      <c r="J469" s="98" t="str">
        <f>VLOOKUP(I469,Presupuesto!$B$11:$C$565,2,0)</f>
        <v>OTROS SERVICIOS TECNICOS Y PROFESIONALES</v>
      </c>
      <c r="K469" s="95" t="str">
        <f t="shared" si="13"/>
        <v>Posgrado</v>
      </c>
      <c r="L469" s="95" t="s">
        <v>719</v>
      </c>
    </row>
    <row r="470" spans="3:12" ht="15.75" thickBot="1" x14ac:dyDescent="0.3">
      <c r="C470" s="136" t="s">
        <v>103</v>
      </c>
      <c r="D470" s="189"/>
      <c r="E470" s="148">
        <v>12</v>
      </c>
      <c r="F470" s="115">
        <v>30000</v>
      </c>
      <c r="G470" s="110">
        <f>D470*E470*F470</f>
        <v>0</v>
      </c>
      <c r="H470" s="161"/>
      <c r="I470" s="111" t="s">
        <v>151</v>
      </c>
      <c r="J470" s="111" t="str">
        <f>VLOOKUP(I470,Presupuesto!$B$11:$C$565,2,0)</f>
        <v>SUELDOS Y SALARIOS PERMANENTES</v>
      </c>
      <c r="K470" s="95" t="str">
        <f t="shared" si="13"/>
        <v>Posgrado</v>
      </c>
      <c r="L470" s="95" t="s">
        <v>719</v>
      </c>
    </row>
    <row r="471" spans="3:12" x14ac:dyDescent="0.25">
      <c r="C471" s="166" t="s">
        <v>1330</v>
      </c>
      <c r="D471" s="164"/>
      <c r="E471" s="127">
        <v>0</v>
      </c>
      <c r="F471" s="116">
        <f>IF(E470=0,"",(G470/E470)/12*E470)</f>
        <v>0</v>
      </c>
      <c r="G471" s="117">
        <f>F471</f>
        <v>0</v>
      </c>
      <c r="H471" s="159"/>
      <c r="I471" s="98" t="s">
        <v>164</v>
      </c>
      <c r="J471" s="98" t="str">
        <f>VLOOKUP(I471,Presupuesto!$B$11:$C$565,2,0)</f>
        <v>AGUINALDO Y DECIMO CUARTO MES</v>
      </c>
      <c r="K471" s="95" t="str">
        <f t="shared" si="13"/>
        <v>Posgrado</v>
      </c>
      <c r="L471" s="95" t="s">
        <v>719</v>
      </c>
    </row>
    <row r="472" spans="3:12" ht="15.75" thickBot="1" x14ac:dyDescent="0.3">
      <c r="C472" s="168" t="s">
        <v>1331</v>
      </c>
      <c r="D472" s="157"/>
      <c r="E472" s="128">
        <v>0</v>
      </c>
      <c r="F472" s="102">
        <f>IF(E470&lt;6,"",((E470-6)/12)*(G470/E470))</f>
        <v>0</v>
      </c>
      <c r="G472" s="102">
        <f>F472</f>
        <v>0</v>
      </c>
      <c r="H472" s="157"/>
      <c r="I472" s="103" t="s">
        <v>165</v>
      </c>
      <c r="J472" s="120" t="str">
        <f>VLOOKUP(I472,Presupuesto!$B$11:$C$565,2,0)</f>
        <v>DECIMOCUARTO MES</v>
      </c>
      <c r="K472" s="103" t="str">
        <f t="shared" si="13"/>
        <v>Posgrado</v>
      </c>
      <c r="L472" s="120" t="s">
        <v>719</v>
      </c>
    </row>
    <row r="474" spans="3:12" ht="15.75" thickBot="1" x14ac:dyDescent="0.3">
      <c r="C474" s="435"/>
      <c r="D474" s="424"/>
      <c r="E474" s="435"/>
      <c r="F474" s="435"/>
      <c r="G474" s="435"/>
      <c r="H474" s="424"/>
      <c r="I474" s="435"/>
      <c r="J474" s="435"/>
      <c r="K474" s="149"/>
      <c r="L474" s="435"/>
    </row>
    <row r="475" spans="3:12" ht="15.75" thickBot="1" x14ac:dyDescent="0.3">
      <c r="C475" s="68" t="s">
        <v>1308</v>
      </c>
      <c r="D475" s="30">
        <f>SUM(G482:G532)</f>
        <v>0</v>
      </c>
      <c r="E475" s="91"/>
      <c r="F475" s="91"/>
      <c r="G475" s="91"/>
      <c r="H475" s="75"/>
      <c r="I475" s="75"/>
      <c r="J475" s="75"/>
      <c r="K475" s="149"/>
      <c r="L475" s="435"/>
    </row>
    <row r="476" spans="3:12" x14ac:dyDescent="0.25">
      <c r="C476" s="435"/>
      <c r="D476" s="31"/>
      <c r="E476" s="91"/>
      <c r="F476" s="91"/>
      <c r="G476" s="91"/>
      <c r="H476" s="75"/>
      <c r="I476" s="75"/>
      <c r="J476" s="75"/>
      <c r="K476" s="149"/>
      <c r="L476" s="435"/>
    </row>
    <row r="477" spans="3:12" x14ac:dyDescent="0.25">
      <c r="C477" s="435"/>
      <c r="D477" s="31"/>
      <c r="E477" s="91"/>
      <c r="F477" s="91"/>
      <c r="G477" s="91"/>
      <c r="H477" s="75"/>
      <c r="I477" s="75"/>
      <c r="J477" s="75"/>
      <c r="K477" s="149"/>
      <c r="L477" s="435"/>
    </row>
    <row r="478" spans="3:12" ht="15.75" x14ac:dyDescent="0.25">
      <c r="C478" s="191" t="s">
        <v>1309</v>
      </c>
      <c r="D478" s="349"/>
      <c r="E478" s="91"/>
      <c r="F478" s="91"/>
      <c r="G478" s="91"/>
      <c r="H478" s="75"/>
      <c r="I478" s="75"/>
      <c r="J478" s="75"/>
      <c r="K478" s="149"/>
      <c r="L478" s="435"/>
    </row>
    <row r="479" spans="3:12" ht="18.75" x14ac:dyDescent="0.25">
      <c r="C479" s="199" t="e">
        <f>IFERROR(VLOOKUP(D478,'1. Desarrollo e Innov. Curricu.'!$F:$G,2,FALSE),IFERROR(VLOOKUP(D478,'2. Investigación Científica'!$F:$G,2,FALSE),IFERROR(VLOOKUP(D478,'3. Vinculación Univ. Sociedad'!$F:$G,2,FALSE),IFERROR(VLOOKUP(D478,'4. Docencia y Profesorado Univ.'!$F:$G,2,FALSE),IFERROR(VLOOKUP(D478,'5. Estudiantes y Graduados'!$F:$G,2,FALSE),IFERROR(VLOOKUP(D478,'11. Gestion Administrativa'!$F:$G,2,FALSE),IFERROR(VLOOKUP(D478,'13. Gestión Académica'!$F:$G,2,FALSE),IFERROR(VLOOKUP(D478,'9. Asegura. de la Calid. y M'!$F:$G,2,FALSE),IFERROR(VLOOKUP(D478,'6. Gestión del Conocimiento'!$F:$G,2,FALSE),IFERROR(VLOOKUP(D478,'15. Gobernabilidad y Proceso...'!$F:$G,2,FALSE),IFERROR(VLOOKUP(D478,'12. Gestión del Talento Humano'!$F:$G,2,FALSE),IFERROR(VLOOKUP(D478,'14. Internacional... de la E.S.'!$F:$G,2,FALSE),IFERROR(VLOOKUP(D478,'10. Posgrado'!$F:$G,2,FALSE),IFERROR(VLOOKUP(D478,'17. Gestión TIC'!$F:$G,2,FALSE),IFERROR(VLOOKUP(D478,'16. Desa. del Sistema Educ.Sup.'!$F:$G,2,FALSE),IFERROR(VLOOKUP(D478,'8. Cultura de Inno. Insti...'!$F:$G,2,FALSE),VLOOKUP(D478,'7. Lo Esencial de la Reforma U.'!$F:$G,2,0)))))))))))))))))</f>
        <v>#N/A</v>
      </c>
      <c r="D479" s="31"/>
      <c r="E479" s="91"/>
      <c r="F479" s="91"/>
      <c r="G479" s="91"/>
      <c r="H479" s="75"/>
      <c r="I479" s="75"/>
      <c r="J479" s="75"/>
      <c r="K479" s="149"/>
      <c r="L479" s="435"/>
    </row>
    <row r="480" spans="3:12" ht="15.75" thickBot="1" x14ac:dyDescent="0.3">
      <c r="C480" s="172"/>
      <c r="D480" s="31"/>
      <c r="E480" s="91"/>
      <c r="F480" s="91"/>
      <c r="G480" s="91"/>
      <c r="H480" s="75"/>
      <c r="I480" s="75"/>
      <c r="J480" s="75"/>
      <c r="K480" s="149"/>
      <c r="L480" s="435"/>
    </row>
    <row r="481" spans="3:12" ht="30.75" thickBot="1" x14ac:dyDescent="0.3">
      <c r="C481" s="130" t="s">
        <v>1310</v>
      </c>
      <c r="D481" s="134" t="s">
        <v>99</v>
      </c>
      <c r="E481" s="165" t="s">
        <v>1329</v>
      </c>
      <c r="F481" s="134" t="s">
        <v>1312</v>
      </c>
      <c r="G481" s="131" t="s">
        <v>1313</v>
      </c>
      <c r="H481" s="129" t="s">
        <v>1314</v>
      </c>
      <c r="I481" s="132" t="s">
        <v>1315</v>
      </c>
      <c r="J481" s="132" t="s">
        <v>711</v>
      </c>
      <c r="K481" s="132" t="s">
        <v>1316</v>
      </c>
      <c r="L481" s="132" t="s">
        <v>1317</v>
      </c>
    </row>
    <row r="482" spans="3:12" ht="15.75" thickBot="1" x14ac:dyDescent="0.3">
      <c r="C482" s="133" t="s">
        <v>84</v>
      </c>
      <c r="D482" s="189"/>
      <c r="E482" s="148">
        <v>12</v>
      </c>
      <c r="F482" s="287">
        <f>HLOOKUP($C482,$BZ$2:$CM$3,2,0)</f>
        <v>43674.39</v>
      </c>
      <c r="G482" s="110">
        <f>D482*E482*F482</f>
        <v>0</v>
      </c>
      <c r="H482" s="161"/>
      <c r="I482" s="111" t="s">
        <v>151</v>
      </c>
      <c r="J482" s="111" t="str">
        <f>VLOOKUP(I482,Presupuesto!$B$11:$C$565,2,0)</f>
        <v>SUELDOS Y SALARIOS PERMANENTES</v>
      </c>
      <c r="K482" s="207" t="s">
        <v>72</v>
      </c>
      <c r="L482" s="95" t="s">
        <v>719</v>
      </c>
    </row>
    <row r="483" spans="3:12" x14ac:dyDescent="0.25">
      <c r="C483" s="166" t="s">
        <v>1330</v>
      </c>
      <c r="D483" s="158"/>
      <c r="E483" s="150">
        <v>0</v>
      </c>
      <c r="F483" s="97">
        <f>IF(E482=0,"",(G482/E482)/12*E482)</f>
        <v>0</v>
      </c>
      <c r="G483" s="94">
        <f>F483</f>
        <v>0</v>
      </c>
      <c r="H483" s="159"/>
      <c r="I483" s="113" t="s">
        <v>164</v>
      </c>
      <c r="J483" s="113" t="str">
        <f>VLOOKUP(I483,Presupuesto!$B$11:$C$565,2,0)</f>
        <v>AGUINALDO Y DECIMO CUARTO MES</v>
      </c>
      <c r="K483" s="95" t="str">
        <f t="shared" ref="K483:K514" si="14">$K$482</f>
        <v>Posgrado</v>
      </c>
      <c r="L483" s="95" t="s">
        <v>720</v>
      </c>
    </row>
    <row r="484" spans="3:12" ht="15.75" thickBot="1" x14ac:dyDescent="0.3">
      <c r="C484" s="167" t="s">
        <v>1331</v>
      </c>
      <c r="D484" s="158"/>
      <c r="E484" s="150">
        <v>0</v>
      </c>
      <c r="F484" s="114">
        <f>IF(E482&lt;6,"",((E482-6)/12)*(G482/E482))</f>
        <v>0</v>
      </c>
      <c r="G484" s="94">
        <f>F484</f>
        <v>0</v>
      </c>
      <c r="H484" s="159"/>
      <c r="I484" s="98" t="s">
        <v>165</v>
      </c>
      <c r="J484" s="98" t="str">
        <f>VLOOKUP(I484,Presupuesto!$B$11:$C$565,2,0)</f>
        <v>DECIMOCUARTO MES</v>
      </c>
      <c r="K484" s="95" t="str">
        <f t="shared" si="14"/>
        <v>Posgrado</v>
      </c>
      <c r="L484" s="95" t="s">
        <v>721</v>
      </c>
    </row>
    <row r="485" spans="3:12" ht="15.75" thickBot="1" x14ac:dyDescent="0.3">
      <c r="C485" s="133" t="s">
        <v>85</v>
      </c>
      <c r="D485" s="189"/>
      <c r="E485" s="148">
        <v>12</v>
      </c>
      <c r="F485" s="287">
        <f>HLOOKUP($C485,$BZ$2:$CM$3,2,0)</f>
        <v>39703.99</v>
      </c>
      <c r="G485" s="110">
        <f>D485*E485*F485</f>
        <v>0</v>
      </c>
      <c r="H485" s="161"/>
      <c r="I485" s="111" t="s">
        <v>151</v>
      </c>
      <c r="J485" s="111" t="str">
        <f>VLOOKUP(I485,Presupuesto!$B$11:$C$565,2,0)</f>
        <v>SUELDOS Y SALARIOS PERMANENTES</v>
      </c>
      <c r="K485" s="95" t="str">
        <f t="shared" si="14"/>
        <v>Posgrado</v>
      </c>
      <c r="L485" s="95" t="s">
        <v>721</v>
      </c>
    </row>
    <row r="486" spans="3:12" x14ac:dyDescent="0.25">
      <c r="C486" s="166" t="s">
        <v>1330</v>
      </c>
      <c r="D486" s="158"/>
      <c r="E486" s="150">
        <v>0</v>
      </c>
      <c r="F486" s="97">
        <f>IF(E485=0,"",(G485/E485)/12*E485)</f>
        <v>0</v>
      </c>
      <c r="G486" s="94">
        <f>F486</f>
        <v>0</v>
      </c>
      <c r="H486" s="159"/>
      <c r="I486" s="113" t="s">
        <v>164</v>
      </c>
      <c r="J486" s="113" t="str">
        <f>VLOOKUP(I486,Presupuesto!$B$11:$C$565,2,0)</f>
        <v>AGUINALDO Y DECIMO CUARTO MES</v>
      </c>
      <c r="K486" s="95" t="str">
        <f t="shared" si="14"/>
        <v>Posgrado</v>
      </c>
      <c r="L486" s="95" t="s">
        <v>721</v>
      </c>
    </row>
    <row r="487" spans="3:12" ht="15.75" thickBot="1" x14ac:dyDescent="0.3">
      <c r="C487" s="167" t="s">
        <v>1331</v>
      </c>
      <c r="D487" s="158"/>
      <c r="E487" s="150">
        <v>0</v>
      </c>
      <c r="F487" s="114">
        <f>IF(E485&lt;6,"",((E485-6)/12)*(G485/E485))</f>
        <v>0</v>
      </c>
      <c r="G487" s="94">
        <f>F487</f>
        <v>0</v>
      </c>
      <c r="H487" s="159"/>
      <c r="I487" s="98" t="s">
        <v>165</v>
      </c>
      <c r="J487" s="98" t="str">
        <f>VLOOKUP(I487,Presupuesto!$B$11:$C$565,2,0)</f>
        <v>DECIMOCUARTO MES</v>
      </c>
      <c r="K487" s="95" t="str">
        <f t="shared" si="14"/>
        <v>Posgrado</v>
      </c>
      <c r="L487" s="95" t="s">
        <v>721</v>
      </c>
    </row>
    <row r="488" spans="3:12" ht="15.75" thickBot="1" x14ac:dyDescent="0.3">
      <c r="C488" s="133" t="s">
        <v>86</v>
      </c>
      <c r="D488" s="189"/>
      <c r="E488" s="148">
        <v>12</v>
      </c>
      <c r="F488" s="287">
        <f>HLOOKUP($C488,$BZ$2:$CM$3,2,0)</f>
        <v>35733.589999999997</v>
      </c>
      <c r="G488" s="110">
        <f>D488*E488*F488</f>
        <v>0</v>
      </c>
      <c r="H488" s="161"/>
      <c r="I488" s="111" t="s">
        <v>151</v>
      </c>
      <c r="J488" s="111" t="str">
        <f>VLOOKUP(I488,Presupuesto!$B$11:$C$565,2,0)</f>
        <v>SUELDOS Y SALARIOS PERMANENTES</v>
      </c>
      <c r="K488" s="95" t="str">
        <f t="shared" si="14"/>
        <v>Posgrado</v>
      </c>
      <c r="L488" s="95" t="s">
        <v>721</v>
      </c>
    </row>
    <row r="489" spans="3:12" x14ac:dyDescent="0.25">
      <c r="C489" s="166" t="s">
        <v>1330</v>
      </c>
      <c r="D489" s="158"/>
      <c r="E489" s="150">
        <v>0</v>
      </c>
      <c r="F489" s="97">
        <f>IF(E488=0,"",(G488/E488)/12*E488)</f>
        <v>0</v>
      </c>
      <c r="G489" s="94">
        <f>F489</f>
        <v>0</v>
      </c>
      <c r="H489" s="159"/>
      <c r="I489" s="113" t="s">
        <v>164</v>
      </c>
      <c r="J489" s="113" t="str">
        <f>VLOOKUP(I489,Presupuesto!$B$11:$C$565,2,0)</f>
        <v>AGUINALDO Y DECIMO CUARTO MES</v>
      </c>
      <c r="K489" s="95" t="str">
        <f t="shared" si="14"/>
        <v>Posgrado</v>
      </c>
      <c r="L489" s="95" t="s">
        <v>721</v>
      </c>
    </row>
    <row r="490" spans="3:12" ht="15.75" thickBot="1" x14ac:dyDescent="0.3">
      <c r="C490" s="167" t="s">
        <v>1331</v>
      </c>
      <c r="D490" s="158"/>
      <c r="E490" s="150">
        <v>0</v>
      </c>
      <c r="F490" s="114">
        <f>IF(E488&lt;6,"",((E488-6)/12)*(G488/E488))</f>
        <v>0</v>
      </c>
      <c r="G490" s="94">
        <f>F490</f>
        <v>0</v>
      </c>
      <c r="H490" s="159"/>
      <c r="I490" s="98" t="s">
        <v>165</v>
      </c>
      <c r="J490" s="98" t="str">
        <f>VLOOKUP(I490,Presupuesto!$B$11:$C$565,2,0)</f>
        <v>DECIMOCUARTO MES</v>
      </c>
      <c r="K490" s="95" t="str">
        <f t="shared" si="14"/>
        <v>Posgrado</v>
      </c>
      <c r="L490" s="95" t="s">
        <v>721</v>
      </c>
    </row>
    <row r="491" spans="3:12" ht="15.75" thickBot="1" x14ac:dyDescent="0.3">
      <c r="C491" s="133" t="s">
        <v>87</v>
      </c>
      <c r="D491" s="189"/>
      <c r="E491" s="148">
        <v>12</v>
      </c>
      <c r="F491" s="287">
        <f>HLOOKUP($C491,$BZ$2:$CM$3,2,0)</f>
        <v>31763.19</v>
      </c>
      <c r="G491" s="110">
        <f>D491*E491*F491</f>
        <v>0</v>
      </c>
      <c r="H491" s="161"/>
      <c r="I491" s="111" t="s">
        <v>151</v>
      </c>
      <c r="J491" s="111" t="str">
        <f>VLOOKUP(I491,Presupuesto!$B$11:$C$565,2,0)</f>
        <v>SUELDOS Y SALARIOS PERMANENTES</v>
      </c>
      <c r="K491" s="95" t="str">
        <f t="shared" si="14"/>
        <v>Posgrado</v>
      </c>
      <c r="L491" s="95" t="s">
        <v>721</v>
      </c>
    </row>
    <row r="492" spans="3:12" x14ac:dyDescent="0.25">
      <c r="C492" s="166" t="s">
        <v>1330</v>
      </c>
      <c r="D492" s="158"/>
      <c r="E492" s="150">
        <v>0</v>
      </c>
      <c r="F492" s="97">
        <f>IF(E491=0,"",(G491/E491)/12*E491)</f>
        <v>0</v>
      </c>
      <c r="G492" s="94">
        <f>F492</f>
        <v>0</v>
      </c>
      <c r="H492" s="159"/>
      <c r="I492" s="113" t="s">
        <v>164</v>
      </c>
      <c r="J492" s="113" t="str">
        <f>VLOOKUP(I492,Presupuesto!$B$11:$C$565,2,0)</f>
        <v>AGUINALDO Y DECIMO CUARTO MES</v>
      </c>
      <c r="K492" s="95" t="str">
        <f t="shared" si="14"/>
        <v>Posgrado</v>
      </c>
      <c r="L492" s="95" t="s">
        <v>721</v>
      </c>
    </row>
    <row r="493" spans="3:12" ht="15.75" thickBot="1" x14ac:dyDescent="0.3">
      <c r="C493" s="167" t="s">
        <v>1331</v>
      </c>
      <c r="D493" s="158"/>
      <c r="E493" s="150">
        <v>0</v>
      </c>
      <c r="F493" s="114">
        <f>IF(E491&lt;6,"",((E491-6)/12)*(G491/E491))</f>
        <v>0</v>
      </c>
      <c r="G493" s="94">
        <f>F493</f>
        <v>0</v>
      </c>
      <c r="H493" s="159"/>
      <c r="I493" s="98" t="s">
        <v>165</v>
      </c>
      <c r="J493" s="98" t="str">
        <f>VLOOKUP(I493,Presupuesto!$B$11:$C$565,2,0)</f>
        <v>DECIMOCUARTO MES</v>
      </c>
      <c r="K493" s="95" t="str">
        <f t="shared" si="14"/>
        <v>Posgrado</v>
      </c>
      <c r="L493" s="95" t="s">
        <v>721</v>
      </c>
    </row>
    <row r="494" spans="3:12" ht="15.75" thickBot="1" x14ac:dyDescent="0.3">
      <c r="C494" s="133" t="s">
        <v>88</v>
      </c>
      <c r="D494" s="189"/>
      <c r="E494" s="148">
        <v>12</v>
      </c>
      <c r="F494" s="287">
        <f>HLOOKUP($C494,$BZ$2:$CM$3,2,0)</f>
        <v>29777.99</v>
      </c>
      <c r="G494" s="110">
        <f>D494*E494*F494</f>
        <v>0</v>
      </c>
      <c r="H494" s="161"/>
      <c r="I494" s="111" t="s">
        <v>151</v>
      </c>
      <c r="J494" s="111" t="str">
        <f>VLOOKUP(I494,Presupuesto!$B$11:$C$565,2,0)</f>
        <v>SUELDOS Y SALARIOS PERMANENTES</v>
      </c>
      <c r="K494" s="95" t="str">
        <f t="shared" si="14"/>
        <v>Posgrado</v>
      </c>
      <c r="L494" s="95" t="s">
        <v>721</v>
      </c>
    </row>
    <row r="495" spans="3:12" x14ac:dyDescent="0.25">
      <c r="C495" s="166" t="s">
        <v>1330</v>
      </c>
      <c r="D495" s="158"/>
      <c r="E495" s="150">
        <v>0</v>
      </c>
      <c r="F495" s="97">
        <f>IF(E494=0,"",(G494/E494)/12*E494)</f>
        <v>0</v>
      </c>
      <c r="G495" s="94">
        <f>F495</f>
        <v>0</v>
      </c>
      <c r="H495" s="159"/>
      <c r="I495" s="113" t="s">
        <v>164</v>
      </c>
      <c r="J495" s="113" t="str">
        <f>VLOOKUP(I495,Presupuesto!$B$11:$C$565,2,0)</f>
        <v>AGUINALDO Y DECIMO CUARTO MES</v>
      </c>
      <c r="K495" s="95" t="str">
        <f t="shared" si="14"/>
        <v>Posgrado</v>
      </c>
      <c r="L495" s="95" t="s">
        <v>721</v>
      </c>
    </row>
    <row r="496" spans="3:12" ht="15.75" thickBot="1" x14ac:dyDescent="0.3">
      <c r="C496" s="167" t="s">
        <v>1331</v>
      </c>
      <c r="D496" s="158"/>
      <c r="E496" s="150">
        <v>0</v>
      </c>
      <c r="F496" s="114">
        <f>IF(E494&lt;6,"",((E494-6)/12)*(G494/E494))</f>
        <v>0</v>
      </c>
      <c r="G496" s="94">
        <f>F496</f>
        <v>0</v>
      </c>
      <c r="H496" s="159"/>
      <c r="I496" s="98" t="s">
        <v>165</v>
      </c>
      <c r="J496" s="98" t="str">
        <f>VLOOKUP(I496,Presupuesto!$B$11:$C$565,2,0)</f>
        <v>DECIMOCUARTO MES</v>
      </c>
      <c r="K496" s="95" t="str">
        <f t="shared" si="14"/>
        <v>Posgrado</v>
      </c>
      <c r="L496" s="95" t="s">
        <v>721</v>
      </c>
    </row>
    <row r="497" spans="3:12" ht="15.75" thickBot="1" x14ac:dyDescent="0.3">
      <c r="C497" s="133" t="s">
        <v>89</v>
      </c>
      <c r="D497" s="189"/>
      <c r="E497" s="148">
        <v>12</v>
      </c>
      <c r="F497" s="287">
        <f>HLOOKUP($C497,$BZ$2:$CM$3,2,0)</f>
        <v>27792.79</v>
      </c>
      <c r="G497" s="110">
        <f>D497*E497*F497</f>
        <v>0</v>
      </c>
      <c r="H497" s="161"/>
      <c r="I497" s="111" t="s">
        <v>151</v>
      </c>
      <c r="J497" s="111" t="str">
        <f>VLOOKUP(I497,Presupuesto!$B$11:$C$565,2,0)</f>
        <v>SUELDOS Y SALARIOS PERMANENTES</v>
      </c>
      <c r="K497" s="95" t="str">
        <f t="shared" si="14"/>
        <v>Posgrado</v>
      </c>
      <c r="L497" s="95" t="s">
        <v>721</v>
      </c>
    </row>
    <row r="498" spans="3:12" x14ac:dyDescent="0.25">
      <c r="C498" s="166" t="s">
        <v>1330</v>
      </c>
      <c r="D498" s="158"/>
      <c r="E498" s="150">
        <v>0</v>
      </c>
      <c r="F498" s="97">
        <f>IF(E497=0,"",(G497/E497)/12*E497)</f>
        <v>0</v>
      </c>
      <c r="G498" s="94">
        <f>F498</f>
        <v>0</v>
      </c>
      <c r="H498" s="159"/>
      <c r="I498" s="113" t="s">
        <v>164</v>
      </c>
      <c r="J498" s="113" t="str">
        <f>VLOOKUP(I498,Presupuesto!$B$11:$C$565,2,0)</f>
        <v>AGUINALDO Y DECIMO CUARTO MES</v>
      </c>
      <c r="K498" s="95" t="str">
        <f t="shared" si="14"/>
        <v>Posgrado</v>
      </c>
      <c r="L498" s="95" t="s">
        <v>721</v>
      </c>
    </row>
    <row r="499" spans="3:12" ht="15.75" thickBot="1" x14ac:dyDescent="0.3">
      <c r="C499" s="167" t="s">
        <v>1331</v>
      </c>
      <c r="D499" s="158"/>
      <c r="E499" s="150">
        <v>0</v>
      </c>
      <c r="F499" s="114">
        <f>IF(E497&lt;6,"",((E497-6)/12)*(G497/E497))</f>
        <v>0</v>
      </c>
      <c r="G499" s="94">
        <f>F499</f>
        <v>0</v>
      </c>
      <c r="H499" s="159"/>
      <c r="I499" s="98" t="s">
        <v>165</v>
      </c>
      <c r="J499" s="98" t="str">
        <f>VLOOKUP(I499,Presupuesto!$B$11:$C$565,2,0)</f>
        <v>DECIMOCUARTO MES</v>
      </c>
      <c r="K499" s="95" t="str">
        <f t="shared" si="14"/>
        <v>Posgrado</v>
      </c>
      <c r="L499" s="95" t="s">
        <v>721</v>
      </c>
    </row>
    <row r="500" spans="3:12" ht="15.75" thickBot="1" x14ac:dyDescent="0.3">
      <c r="C500" s="133" t="s">
        <v>90</v>
      </c>
      <c r="D500" s="189"/>
      <c r="E500" s="148">
        <v>12</v>
      </c>
      <c r="F500" s="287">
        <f>HLOOKUP($C500,$BZ$2:$CM$3,2,0)</f>
        <v>18859.39</v>
      </c>
      <c r="G500" s="110">
        <f>D500*E500*F500</f>
        <v>0</v>
      </c>
      <c r="H500" s="161"/>
      <c r="I500" s="111" t="s">
        <v>151</v>
      </c>
      <c r="J500" s="111" t="str">
        <f>VLOOKUP(I500,Presupuesto!$B$11:$C$565,2,0)</f>
        <v>SUELDOS Y SALARIOS PERMANENTES</v>
      </c>
      <c r="K500" s="95" t="str">
        <f t="shared" si="14"/>
        <v>Posgrado</v>
      </c>
      <c r="L500" s="95" t="s">
        <v>721</v>
      </c>
    </row>
    <row r="501" spans="3:12" x14ac:dyDescent="0.25">
      <c r="C501" s="166" t="s">
        <v>1330</v>
      </c>
      <c r="D501" s="158"/>
      <c r="E501" s="150">
        <v>0</v>
      </c>
      <c r="F501" s="97">
        <f>IF(E500=0,"",(G500/E500)/12*E500)</f>
        <v>0</v>
      </c>
      <c r="G501" s="94">
        <f>F501</f>
        <v>0</v>
      </c>
      <c r="H501" s="159"/>
      <c r="I501" s="113" t="s">
        <v>164</v>
      </c>
      <c r="J501" s="113" t="str">
        <f>VLOOKUP(I501,Presupuesto!$B$11:$C$565,2,0)</f>
        <v>AGUINALDO Y DECIMO CUARTO MES</v>
      </c>
      <c r="K501" s="95" t="str">
        <f t="shared" si="14"/>
        <v>Posgrado</v>
      </c>
      <c r="L501" s="95" t="s">
        <v>721</v>
      </c>
    </row>
    <row r="502" spans="3:12" ht="15.75" thickBot="1" x14ac:dyDescent="0.3">
      <c r="C502" s="167" t="s">
        <v>1331</v>
      </c>
      <c r="D502" s="158"/>
      <c r="E502" s="150">
        <v>0</v>
      </c>
      <c r="F502" s="114">
        <f>IF(E500&lt;6,"",((E500-6)/12)*(G500/E500))</f>
        <v>0</v>
      </c>
      <c r="G502" s="94">
        <f>F502</f>
        <v>0</v>
      </c>
      <c r="H502" s="159"/>
      <c r="I502" s="98" t="s">
        <v>165</v>
      </c>
      <c r="J502" s="98" t="str">
        <f>VLOOKUP(I502,Presupuesto!$B$11:$C$565,2,0)</f>
        <v>DECIMOCUARTO MES</v>
      </c>
      <c r="K502" s="95" t="str">
        <f t="shared" si="14"/>
        <v>Posgrado</v>
      </c>
      <c r="L502" s="95" t="s">
        <v>721</v>
      </c>
    </row>
    <row r="503" spans="3:12" ht="15.75" thickBot="1" x14ac:dyDescent="0.3">
      <c r="C503" s="133" t="s">
        <v>91</v>
      </c>
      <c r="D503" s="189"/>
      <c r="E503" s="148">
        <v>12</v>
      </c>
      <c r="F503" s="287">
        <f>HLOOKUP($C503,$BZ$2:$CM$3,2,0)</f>
        <v>17866.8</v>
      </c>
      <c r="G503" s="110">
        <f>D503*E503*F503</f>
        <v>0</v>
      </c>
      <c r="H503" s="161"/>
      <c r="I503" s="111" t="s">
        <v>151</v>
      </c>
      <c r="J503" s="111" t="str">
        <f>VLOOKUP(I503,Presupuesto!$B$11:$C$565,2,0)</f>
        <v>SUELDOS Y SALARIOS PERMANENTES</v>
      </c>
      <c r="K503" s="95" t="str">
        <f t="shared" si="14"/>
        <v>Posgrado</v>
      </c>
      <c r="L503" s="95" t="s">
        <v>721</v>
      </c>
    </row>
    <row r="504" spans="3:12" x14ac:dyDescent="0.25">
      <c r="C504" s="166" t="s">
        <v>1330</v>
      </c>
      <c r="D504" s="158"/>
      <c r="E504" s="150">
        <v>0</v>
      </c>
      <c r="F504" s="97">
        <f>IF(E503=0,"",(G503/E503)/12*E503)</f>
        <v>0</v>
      </c>
      <c r="G504" s="94">
        <f>F504</f>
        <v>0</v>
      </c>
      <c r="H504" s="159"/>
      <c r="I504" s="113" t="s">
        <v>164</v>
      </c>
      <c r="J504" s="113" t="str">
        <f>VLOOKUP(I504,Presupuesto!$B$11:$C$565,2,0)</f>
        <v>AGUINALDO Y DECIMO CUARTO MES</v>
      </c>
      <c r="K504" s="95" t="str">
        <f t="shared" si="14"/>
        <v>Posgrado</v>
      </c>
      <c r="L504" s="95" t="s">
        <v>721</v>
      </c>
    </row>
    <row r="505" spans="3:12" ht="15.75" thickBot="1" x14ac:dyDescent="0.3">
      <c r="C505" s="167" t="s">
        <v>1331</v>
      </c>
      <c r="D505" s="158"/>
      <c r="E505" s="150">
        <v>0</v>
      </c>
      <c r="F505" s="114">
        <f>IF(E503&lt;6,"",((E503-6)/12)*(G503/E503))</f>
        <v>0</v>
      </c>
      <c r="G505" s="94">
        <f>F505</f>
        <v>0</v>
      </c>
      <c r="H505" s="159"/>
      <c r="I505" s="98" t="s">
        <v>165</v>
      </c>
      <c r="J505" s="98" t="str">
        <f>VLOOKUP(I505,Presupuesto!$B$11:$C$565,2,0)</f>
        <v>DECIMOCUARTO MES</v>
      </c>
      <c r="K505" s="95" t="str">
        <f t="shared" si="14"/>
        <v>Posgrado</v>
      </c>
      <c r="L505" s="95" t="s">
        <v>721</v>
      </c>
    </row>
    <row r="506" spans="3:12" ht="15.75" thickBot="1" x14ac:dyDescent="0.3">
      <c r="C506" s="133" t="s">
        <v>92</v>
      </c>
      <c r="D506" s="189"/>
      <c r="E506" s="148">
        <v>12</v>
      </c>
      <c r="F506" s="287">
        <f>HLOOKUP($C506,$BZ$2:$CM$3,2,0)</f>
        <v>13896.4</v>
      </c>
      <c r="G506" s="110">
        <f>D506*E506*F506</f>
        <v>0</v>
      </c>
      <c r="H506" s="161"/>
      <c r="I506" s="111" t="s">
        <v>151</v>
      </c>
      <c r="J506" s="111" t="str">
        <f>VLOOKUP(I506,Presupuesto!$B$11:$C$565,2,0)</f>
        <v>SUELDOS Y SALARIOS PERMANENTES</v>
      </c>
      <c r="K506" s="95" t="str">
        <f t="shared" si="14"/>
        <v>Posgrado</v>
      </c>
      <c r="L506" s="95" t="s">
        <v>721</v>
      </c>
    </row>
    <row r="507" spans="3:12" x14ac:dyDescent="0.25">
      <c r="C507" s="166" t="s">
        <v>1330</v>
      </c>
      <c r="D507" s="158"/>
      <c r="E507" s="150">
        <v>0</v>
      </c>
      <c r="F507" s="97">
        <f>IF(E506=0,"",(G506/E506)/12*E506)</f>
        <v>0</v>
      </c>
      <c r="G507" s="94">
        <f>F507</f>
        <v>0</v>
      </c>
      <c r="H507" s="159"/>
      <c r="I507" s="113" t="s">
        <v>164</v>
      </c>
      <c r="J507" s="113" t="str">
        <f>VLOOKUP(I507,Presupuesto!$B$11:$C$565,2,0)</f>
        <v>AGUINALDO Y DECIMO CUARTO MES</v>
      </c>
      <c r="K507" s="95" t="str">
        <f t="shared" si="14"/>
        <v>Posgrado</v>
      </c>
      <c r="L507" s="95" t="s">
        <v>721</v>
      </c>
    </row>
    <row r="508" spans="3:12" ht="15.75" thickBot="1" x14ac:dyDescent="0.3">
      <c r="C508" s="167" t="s">
        <v>1331</v>
      </c>
      <c r="D508" s="158"/>
      <c r="E508" s="150">
        <v>0</v>
      </c>
      <c r="F508" s="114">
        <f>IF(E506&lt;6,"",((E506-6)/12)*(G506/E506))</f>
        <v>0</v>
      </c>
      <c r="G508" s="94">
        <f>F508</f>
        <v>0</v>
      </c>
      <c r="H508" s="159"/>
      <c r="I508" s="98" t="s">
        <v>165</v>
      </c>
      <c r="J508" s="98" t="str">
        <f>VLOOKUP(I508,Presupuesto!$B$11:$C$565,2,0)</f>
        <v>DECIMOCUARTO MES</v>
      </c>
      <c r="K508" s="95" t="str">
        <f t="shared" si="14"/>
        <v>Posgrado</v>
      </c>
      <c r="L508" s="95" t="s">
        <v>721</v>
      </c>
    </row>
    <row r="509" spans="3:12" ht="15.75" thickBot="1" x14ac:dyDescent="0.3">
      <c r="C509" s="133" t="s">
        <v>93</v>
      </c>
      <c r="D509" s="189"/>
      <c r="E509" s="148">
        <v>12</v>
      </c>
      <c r="F509" s="287">
        <f>HLOOKUP($C509,$BZ$2:$CM$3,2,0)</f>
        <v>15004.09</v>
      </c>
      <c r="G509" s="110">
        <f>D509*E509*F509</f>
        <v>0</v>
      </c>
      <c r="H509" s="161"/>
      <c r="I509" s="111" t="s">
        <v>151</v>
      </c>
      <c r="J509" s="111" t="str">
        <f>VLOOKUP(I509,Presupuesto!$B$11:$C$565,2,0)</f>
        <v>SUELDOS Y SALARIOS PERMANENTES</v>
      </c>
      <c r="K509" s="95" t="str">
        <f t="shared" si="14"/>
        <v>Posgrado</v>
      </c>
      <c r="L509" s="95" t="s">
        <v>721</v>
      </c>
    </row>
    <row r="510" spans="3:12" x14ac:dyDescent="0.25">
      <c r="C510" s="166" t="s">
        <v>1330</v>
      </c>
      <c r="D510" s="158"/>
      <c r="E510" s="150">
        <v>0</v>
      </c>
      <c r="F510" s="97">
        <f>IF(E509=0,"",(G509/E509)/12*E509)</f>
        <v>0</v>
      </c>
      <c r="G510" s="94">
        <f>F510</f>
        <v>0</v>
      </c>
      <c r="H510" s="159"/>
      <c r="I510" s="113" t="s">
        <v>164</v>
      </c>
      <c r="J510" s="113" t="str">
        <f>VLOOKUP(I510,Presupuesto!$B$11:$C$565,2,0)</f>
        <v>AGUINALDO Y DECIMO CUARTO MES</v>
      </c>
      <c r="K510" s="95" t="str">
        <f t="shared" si="14"/>
        <v>Posgrado</v>
      </c>
      <c r="L510" s="95" t="s">
        <v>721</v>
      </c>
    </row>
    <row r="511" spans="3:12" ht="15.75" thickBot="1" x14ac:dyDescent="0.3">
      <c r="C511" s="167" t="s">
        <v>1331</v>
      </c>
      <c r="D511" s="158"/>
      <c r="E511" s="150">
        <v>0</v>
      </c>
      <c r="F511" s="114">
        <f>IF(E509&lt;6,"",((E509-6)/12)*(G509/E509))</f>
        <v>0</v>
      </c>
      <c r="G511" s="94">
        <f>F511</f>
        <v>0</v>
      </c>
      <c r="H511" s="159"/>
      <c r="I511" s="98" t="s">
        <v>165</v>
      </c>
      <c r="J511" s="98" t="str">
        <f>VLOOKUP(I511,Presupuesto!$B$11:$C$565,2,0)</f>
        <v>DECIMOCUARTO MES</v>
      </c>
      <c r="K511" s="95" t="str">
        <f t="shared" si="14"/>
        <v>Posgrado</v>
      </c>
      <c r="L511" s="95" t="s">
        <v>721</v>
      </c>
    </row>
    <row r="512" spans="3:12" ht="15.75" thickBot="1" x14ac:dyDescent="0.3">
      <c r="C512" s="133" t="s">
        <v>94</v>
      </c>
      <c r="D512" s="189"/>
      <c r="E512" s="148">
        <v>12</v>
      </c>
      <c r="F512" s="287">
        <f>HLOOKUP($C512,$BZ$2:$CM$3,2,0)</f>
        <v>13238.9</v>
      </c>
      <c r="G512" s="110">
        <f>D512*E512*F512</f>
        <v>0</v>
      </c>
      <c r="H512" s="161"/>
      <c r="I512" s="111" t="s">
        <v>151</v>
      </c>
      <c r="J512" s="111" t="str">
        <f>VLOOKUP(I512,Presupuesto!$B$11:$C$565,2,0)</f>
        <v>SUELDOS Y SALARIOS PERMANENTES</v>
      </c>
      <c r="K512" s="95" t="str">
        <f t="shared" si="14"/>
        <v>Posgrado</v>
      </c>
      <c r="L512" s="95" t="s">
        <v>721</v>
      </c>
    </row>
    <row r="513" spans="3:12" x14ac:dyDescent="0.25">
      <c r="C513" s="166" t="s">
        <v>1330</v>
      </c>
      <c r="D513" s="158"/>
      <c r="E513" s="150">
        <v>0</v>
      </c>
      <c r="F513" s="97">
        <f>IF(E512=0,"",(G512/E512)/12*E512)</f>
        <v>0</v>
      </c>
      <c r="G513" s="94">
        <f>F513</f>
        <v>0</v>
      </c>
      <c r="H513" s="159"/>
      <c r="I513" s="113" t="s">
        <v>164</v>
      </c>
      <c r="J513" s="113" t="str">
        <f>VLOOKUP(I513,Presupuesto!$B$11:$C$565,2,0)</f>
        <v>AGUINALDO Y DECIMO CUARTO MES</v>
      </c>
      <c r="K513" s="95" t="str">
        <f t="shared" si="14"/>
        <v>Posgrado</v>
      </c>
      <c r="L513" s="95" t="s">
        <v>721</v>
      </c>
    </row>
    <row r="514" spans="3:12" ht="15.75" thickBot="1" x14ac:dyDescent="0.3">
      <c r="C514" s="167" t="s">
        <v>1331</v>
      </c>
      <c r="D514" s="158"/>
      <c r="E514" s="150">
        <v>0</v>
      </c>
      <c r="F514" s="114">
        <f>IF(E512&lt;6,"",((E512-6)/12)*(G512/E512))</f>
        <v>0</v>
      </c>
      <c r="G514" s="94">
        <f>F514</f>
        <v>0</v>
      </c>
      <c r="H514" s="159"/>
      <c r="I514" s="98" t="s">
        <v>165</v>
      </c>
      <c r="J514" s="98" t="str">
        <f>VLOOKUP(I514,Presupuesto!$B$11:$C$565,2,0)</f>
        <v>DECIMOCUARTO MES</v>
      </c>
      <c r="K514" s="95" t="str">
        <f t="shared" si="14"/>
        <v>Posgrado</v>
      </c>
      <c r="L514" s="95" t="s">
        <v>721</v>
      </c>
    </row>
    <row r="515" spans="3:12" ht="15.75" thickBot="1" x14ac:dyDescent="0.3">
      <c r="C515" s="133" t="s">
        <v>95</v>
      </c>
      <c r="D515" s="189"/>
      <c r="E515" s="148">
        <v>12</v>
      </c>
      <c r="F515" s="287">
        <f>HLOOKUP($C515,$BZ$2:$CM$3,2,0)</f>
        <v>12356.31</v>
      </c>
      <c r="G515" s="110">
        <f>D515*E515*F515</f>
        <v>0</v>
      </c>
      <c r="H515" s="161"/>
      <c r="I515" s="111" t="s">
        <v>151</v>
      </c>
      <c r="J515" s="111" t="str">
        <f>VLOOKUP(I515,Presupuesto!$B$11:$C$565,2,0)</f>
        <v>SUELDOS Y SALARIOS PERMANENTES</v>
      </c>
      <c r="K515" s="95" t="str">
        <f t="shared" ref="K515:K532" si="15">$K$482</f>
        <v>Posgrado</v>
      </c>
      <c r="L515" s="95" t="s">
        <v>721</v>
      </c>
    </row>
    <row r="516" spans="3:12" x14ac:dyDescent="0.25">
      <c r="C516" s="166" t="s">
        <v>1330</v>
      </c>
      <c r="D516" s="158"/>
      <c r="E516" s="150">
        <v>0</v>
      </c>
      <c r="F516" s="97">
        <f>IF(E515=0,"",(G515/E515)/12*E515)</f>
        <v>0</v>
      </c>
      <c r="G516" s="94">
        <f>F516</f>
        <v>0</v>
      </c>
      <c r="H516" s="159"/>
      <c r="I516" s="113" t="s">
        <v>164</v>
      </c>
      <c r="J516" s="113" t="str">
        <f>VLOOKUP(I516,Presupuesto!$B$11:$C$565,2,0)</f>
        <v>AGUINALDO Y DECIMO CUARTO MES</v>
      </c>
      <c r="K516" s="95" t="str">
        <f t="shared" si="15"/>
        <v>Posgrado</v>
      </c>
      <c r="L516" s="95" t="s">
        <v>721</v>
      </c>
    </row>
    <row r="517" spans="3:12" ht="15.75" thickBot="1" x14ac:dyDescent="0.3">
      <c r="C517" s="167" t="s">
        <v>1331</v>
      </c>
      <c r="D517" s="158"/>
      <c r="E517" s="150">
        <v>0</v>
      </c>
      <c r="F517" s="114">
        <f>IF(E515&lt;6,"",((E515-6)/12)*(G515/E515))</f>
        <v>0</v>
      </c>
      <c r="G517" s="94">
        <f>F517</f>
        <v>0</v>
      </c>
      <c r="H517" s="159"/>
      <c r="I517" s="98" t="s">
        <v>165</v>
      </c>
      <c r="J517" s="98" t="str">
        <f>VLOOKUP(I517,Presupuesto!$B$11:$C$565,2,0)</f>
        <v>DECIMOCUARTO MES</v>
      </c>
      <c r="K517" s="95" t="str">
        <f t="shared" si="15"/>
        <v>Posgrado</v>
      </c>
      <c r="L517" s="95" t="s">
        <v>721</v>
      </c>
    </row>
    <row r="518" spans="3:12" ht="15.75" thickBot="1" x14ac:dyDescent="0.3">
      <c r="C518" s="133" t="s">
        <v>96</v>
      </c>
      <c r="D518" s="189"/>
      <c r="E518" s="148">
        <v>12</v>
      </c>
      <c r="F518" s="287">
        <f>HLOOKUP($C518,$BZ$2:$CM$3,2,0)</f>
        <v>463.22</v>
      </c>
      <c r="G518" s="110">
        <f>D518*E518*F518</f>
        <v>0</v>
      </c>
      <c r="H518" s="161"/>
      <c r="I518" s="111" t="s">
        <v>151</v>
      </c>
      <c r="J518" s="111" t="str">
        <f>VLOOKUP(I518,Presupuesto!$B$11:$C$565,2,0)</f>
        <v>SUELDOS Y SALARIOS PERMANENTES</v>
      </c>
      <c r="K518" s="95" t="str">
        <f t="shared" si="15"/>
        <v>Posgrado</v>
      </c>
      <c r="L518" s="95" t="s">
        <v>721</v>
      </c>
    </row>
    <row r="519" spans="3:12" x14ac:dyDescent="0.25">
      <c r="C519" s="166" t="s">
        <v>1330</v>
      </c>
      <c r="D519" s="158"/>
      <c r="E519" s="150">
        <v>0</v>
      </c>
      <c r="F519" s="97">
        <f>IF(E518=0,"",(G518/E518)/12*E518)</f>
        <v>0</v>
      </c>
      <c r="G519" s="94">
        <f>F519</f>
        <v>0</v>
      </c>
      <c r="H519" s="159"/>
      <c r="I519" s="113" t="s">
        <v>164</v>
      </c>
      <c r="J519" s="113" t="str">
        <f>VLOOKUP(I519,Presupuesto!$B$11:$C$565,2,0)</f>
        <v>AGUINALDO Y DECIMO CUARTO MES</v>
      </c>
      <c r="K519" s="95" t="str">
        <f t="shared" si="15"/>
        <v>Posgrado</v>
      </c>
      <c r="L519" s="95" t="s">
        <v>721</v>
      </c>
    </row>
    <row r="520" spans="3:12" ht="15.75" thickBot="1" x14ac:dyDescent="0.3">
      <c r="C520" s="167" t="s">
        <v>1331</v>
      </c>
      <c r="D520" s="158"/>
      <c r="E520" s="150">
        <v>0</v>
      </c>
      <c r="F520" s="114">
        <f>IF(E518&lt;6,"",((E518-6)/12)*(G518/E518))</f>
        <v>0</v>
      </c>
      <c r="G520" s="94">
        <f>F520</f>
        <v>0</v>
      </c>
      <c r="H520" s="159"/>
      <c r="I520" s="98" t="s">
        <v>165</v>
      </c>
      <c r="J520" s="98" t="str">
        <f>VLOOKUP(I520,Presupuesto!$B$11:$C$565,2,0)</f>
        <v>DECIMOCUARTO MES</v>
      </c>
      <c r="K520" s="95" t="str">
        <f t="shared" si="15"/>
        <v>Posgrado</v>
      </c>
      <c r="L520" s="95" t="s">
        <v>721</v>
      </c>
    </row>
    <row r="521" spans="3:12" ht="15.75" thickBot="1" x14ac:dyDescent="0.3">
      <c r="C521" s="133" t="s">
        <v>97</v>
      </c>
      <c r="D521" s="189"/>
      <c r="E521" s="148">
        <v>12</v>
      </c>
      <c r="F521" s="287">
        <f>HLOOKUP($C521,$BZ$2:$CM$3,2,0)</f>
        <v>2007.3</v>
      </c>
      <c r="G521" s="110">
        <f>D521*E521*F521</f>
        <v>0</v>
      </c>
      <c r="H521" s="161"/>
      <c r="I521" s="111" t="s">
        <v>151</v>
      </c>
      <c r="J521" s="111" t="str">
        <f>VLOOKUP(I521,Presupuesto!$B$11:$C$565,2,0)</f>
        <v>SUELDOS Y SALARIOS PERMANENTES</v>
      </c>
      <c r="K521" s="95" t="str">
        <f t="shared" si="15"/>
        <v>Posgrado</v>
      </c>
      <c r="L521" s="95" t="s">
        <v>721</v>
      </c>
    </row>
    <row r="522" spans="3:12" x14ac:dyDescent="0.25">
      <c r="C522" s="166" t="s">
        <v>1330</v>
      </c>
      <c r="D522" s="158"/>
      <c r="E522" s="150">
        <v>0</v>
      </c>
      <c r="F522" s="97">
        <f>IF(E521=0,"",(G521/E521)/12*E521)</f>
        <v>0</v>
      </c>
      <c r="G522" s="94">
        <f>F522</f>
        <v>0</v>
      </c>
      <c r="H522" s="159"/>
      <c r="I522" s="113" t="s">
        <v>164</v>
      </c>
      <c r="J522" s="113" t="str">
        <f>VLOOKUP(I522,Presupuesto!$B$11:$C$565,2,0)</f>
        <v>AGUINALDO Y DECIMO CUARTO MES</v>
      </c>
      <c r="K522" s="95" t="str">
        <f t="shared" si="15"/>
        <v>Posgrado</v>
      </c>
      <c r="L522" s="95" t="s">
        <v>721</v>
      </c>
    </row>
    <row r="523" spans="3:12" ht="15.75" thickBot="1" x14ac:dyDescent="0.3">
      <c r="C523" s="167" t="s">
        <v>1331</v>
      </c>
      <c r="D523" s="158"/>
      <c r="E523" s="150">
        <v>0</v>
      </c>
      <c r="F523" s="114">
        <f>IF(E521&lt;6,"",((E521-6)/12)*(G521/E521))</f>
        <v>0</v>
      </c>
      <c r="G523" s="94">
        <f>F523</f>
        <v>0</v>
      </c>
      <c r="H523" s="159"/>
      <c r="I523" s="98" t="s">
        <v>165</v>
      </c>
      <c r="J523" s="98" t="str">
        <f>VLOOKUP(I523,Presupuesto!$B$11:$C$565,2,0)</f>
        <v>DECIMOCUARTO MES</v>
      </c>
      <c r="K523" s="95" t="str">
        <f t="shared" si="15"/>
        <v>Posgrado</v>
      </c>
      <c r="L523" s="95" t="s">
        <v>721</v>
      </c>
    </row>
    <row r="524" spans="3:12" ht="15.75" thickBot="1" x14ac:dyDescent="0.3">
      <c r="C524" s="136" t="s">
        <v>101</v>
      </c>
      <c r="D524" s="189"/>
      <c r="E524" s="148">
        <v>12</v>
      </c>
      <c r="F524" s="135">
        <v>30000</v>
      </c>
      <c r="G524" s="110">
        <f>D524*E524*F524</f>
        <v>0</v>
      </c>
      <c r="H524" s="161"/>
      <c r="I524" s="111" t="s">
        <v>200</v>
      </c>
      <c r="J524" s="111" t="str">
        <f>VLOOKUP(I524,Presupuesto!$B$11:$C$565,2,0)</f>
        <v>CONTRATOS ESPECIALES</v>
      </c>
      <c r="K524" s="95" t="str">
        <f t="shared" si="15"/>
        <v>Posgrado</v>
      </c>
      <c r="L524" s="95" t="s">
        <v>721</v>
      </c>
    </row>
    <row r="525" spans="3:12" x14ac:dyDescent="0.25">
      <c r="C525" s="166" t="s">
        <v>1330</v>
      </c>
      <c r="D525" s="158"/>
      <c r="E525" s="150">
        <v>0</v>
      </c>
      <c r="F525" s="114">
        <f>IF(E524=0,"",(G524/E524)/12*E524)</f>
        <v>0</v>
      </c>
      <c r="G525" s="94">
        <f>F525</f>
        <v>0</v>
      </c>
      <c r="H525" s="159"/>
      <c r="I525" s="98" t="s">
        <v>200</v>
      </c>
      <c r="J525" s="98" t="str">
        <f>VLOOKUP(I525,Presupuesto!$B$11:$C$565,2,0)</f>
        <v>CONTRATOS ESPECIALES</v>
      </c>
      <c r="K525" s="95" t="str">
        <f t="shared" si="15"/>
        <v>Posgrado</v>
      </c>
      <c r="L525" s="95" t="s">
        <v>719</v>
      </c>
    </row>
    <row r="526" spans="3:12" ht="15.75" thickBot="1" x14ac:dyDescent="0.3">
      <c r="C526" s="167" t="s">
        <v>1331</v>
      </c>
      <c r="D526" s="158"/>
      <c r="E526" s="150">
        <v>0</v>
      </c>
      <c r="F526" s="97">
        <f>IF(E524&lt;6,"",((E524-6)/12)*(G524/E524))</f>
        <v>0</v>
      </c>
      <c r="G526" s="94">
        <f>F526</f>
        <v>0</v>
      </c>
      <c r="H526" s="159"/>
      <c r="I526" s="98" t="s">
        <v>200</v>
      </c>
      <c r="J526" s="98" t="str">
        <f>VLOOKUP(I526,Presupuesto!$B$11:$C$565,2,0)</f>
        <v>CONTRATOS ESPECIALES</v>
      </c>
      <c r="K526" s="95" t="str">
        <f t="shared" si="15"/>
        <v>Posgrado</v>
      </c>
      <c r="L526" s="95" t="s">
        <v>727</v>
      </c>
    </row>
    <row r="527" spans="3:12" ht="15.75" thickBot="1" x14ac:dyDescent="0.3">
      <c r="C527" s="136" t="s">
        <v>102</v>
      </c>
      <c r="D527" s="189"/>
      <c r="E527" s="148">
        <v>12</v>
      </c>
      <c r="F527" s="115">
        <v>30000</v>
      </c>
      <c r="G527" s="110">
        <f>D527*E527*F527</f>
        <v>0</v>
      </c>
      <c r="H527" s="161"/>
      <c r="I527" s="111" t="s">
        <v>298</v>
      </c>
      <c r="J527" s="111" t="str">
        <f>VLOOKUP(I527,Presupuesto!$B$11:$C$565,2,0)</f>
        <v>OTROS SERVICIOS TECNICOS Y PROFESIONALES</v>
      </c>
      <c r="K527" s="95" t="str">
        <f t="shared" si="15"/>
        <v>Posgrado</v>
      </c>
      <c r="L527" s="95" t="s">
        <v>719</v>
      </c>
    </row>
    <row r="528" spans="3:12" x14ac:dyDescent="0.25">
      <c r="C528" s="166" t="s">
        <v>1330</v>
      </c>
      <c r="D528" s="158"/>
      <c r="E528" s="150">
        <v>0</v>
      </c>
      <c r="F528" s="97">
        <v>0</v>
      </c>
      <c r="G528" s="94">
        <f>F528</f>
        <v>0</v>
      </c>
      <c r="H528" s="159"/>
      <c r="I528" s="98" t="s">
        <v>298</v>
      </c>
      <c r="J528" s="98" t="str">
        <f>VLOOKUP(I528,Presupuesto!$B$11:$C$565,2,0)</f>
        <v>OTROS SERVICIOS TECNICOS Y PROFESIONALES</v>
      </c>
      <c r="K528" s="95" t="str">
        <f t="shared" si="15"/>
        <v>Posgrado</v>
      </c>
      <c r="L528" s="95" t="s">
        <v>719</v>
      </c>
    </row>
    <row r="529" spans="3:12" ht="15.75" thickBot="1" x14ac:dyDescent="0.3">
      <c r="C529" s="167" t="s">
        <v>1331</v>
      </c>
      <c r="D529" s="158"/>
      <c r="E529" s="150">
        <v>0</v>
      </c>
      <c r="F529" s="97">
        <v>0</v>
      </c>
      <c r="G529" s="94">
        <f>F529</f>
        <v>0</v>
      </c>
      <c r="H529" s="159"/>
      <c r="I529" s="98" t="s">
        <v>298</v>
      </c>
      <c r="J529" s="98" t="str">
        <f>VLOOKUP(I529,Presupuesto!$B$11:$C$565,2,0)</f>
        <v>OTROS SERVICIOS TECNICOS Y PROFESIONALES</v>
      </c>
      <c r="K529" s="95" t="str">
        <f t="shared" si="15"/>
        <v>Posgrado</v>
      </c>
      <c r="L529" s="95" t="s">
        <v>719</v>
      </c>
    </row>
    <row r="530" spans="3:12" ht="15.75" thickBot="1" x14ac:dyDescent="0.3">
      <c r="C530" s="136" t="s">
        <v>103</v>
      </c>
      <c r="D530" s="189"/>
      <c r="E530" s="148">
        <v>12</v>
      </c>
      <c r="F530" s="115">
        <v>30000</v>
      </c>
      <c r="G530" s="110">
        <f>D530*E530*F530</f>
        <v>0</v>
      </c>
      <c r="H530" s="161"/>
      <c r="I530" s="111" t="s">
        <v>151</v>
      </c>
      <c r="J530" s="111" t="str">
        <f>VLOOKUP(I530,Presupuesto!$B$11:$C$565,2,0)</f>
        <v>SUELDOS Y SALARIOS PERMANENTES</v>
      </c>
      <c r="K530" s="95" t="str">
        <f t="shared" si="15"/>
        <v>Posgrado</v>
      </c>
      <c r="L530" s="95" t="s">
        <v>719</v>
      </c>
    </row>
    <row r="531" spans="3:12" x14ac:dyDescent="0.25">
      <c r="C531" s="166" t="s">
        <v>1330</v>
      </c>
      <c r="D531" s="164"/>
      <c r="E531" s="127">
        <v>0</v>
      </c>
      <c r="F531" s="116">
        <f>IF(E530=0,"",(G530/E530)/12*E530)</f>
        <v>0</v>
      </c>
      <c r="G531" s="117">
        <f>F531</f>
        <v>0</v>
      </c>
      <c r="H531" s="159"/>
      <c r="I531" s="98" t="s">
        <v>164</v>
      </c>
      <c r="J531" s="98" t="str">
        <f>VLOOKUP(I531,Presupuesto!$B$11:$C$565,2,0)</f>
        <v>AGUINALDO Y DECIMO CUARTO MES</v>
      </c>
      <c r="K531" s="95" t="str">
        <f t="shared" si="15"/>
        <v>Posgrado</v>
      </c>
      <c r="L531" s="95" t="s">
        <v>719</v>
      </c>
    </row>
    <row r="532" spans="3:12" ht="15.75" thickBot="1" x14ac:dyDescent="0.3">
      <c r="C532" s="168" t="s">
        <v>1331</v>
      </c>
      <c r="D532" s="157"/>
      <c r="E532" s="128">
        <v>0</v>
      </c>
      <c r="F532" s="102">
        <f>IF(E530&lt;6,"",((E530-6)/12)*(G530/E530))</f>
        <v>0</v>
      </c>
      <c r="G532" s="102">
        <f>F532</f>
        <v>0</v>
      </c>
      <c r="H532" s="157"/>
      <c r="I532" s="103" t="s">
        <v>165</v>
      </c>
      <c r="J532" s="120" t="str">
        <f>VLOOKUP(I532,Presupuesto!$B$11:$C$565,2,0)</f>
        <v>DECIMOCUARTO MES</v>
      </c>
      <c r="K532" s="103" t="str">
        <f t="shared" si="15"/>
        <v>Posgrado</v>
      </c>
      <c r="L532" s="120" t="s">
        <v>719</v>
      </c>
    </row>
    <row r="534" spans="3:12" ht="15.75" thickBot="1" x14ac:dyDescent="0.3">
      <c r="C534" s="435"/>
      <c r="D534" s="424"/>
      <c r="E534" s="435"/>
      <c r="F534" s="435"/>
      <c r="G534" s="435"/>
      <c r="H534" s="424"/>
      <c r="I534" s="435"/>
      <c r="J534" s="435"/>
      <c r="K534" s="149"/>
      <c r="L534" s="435"/>
    </row>
    <row r="535" spans="3:12" ht="15.75" thickBot="1" x14ac:dyDescent="0.3">
      <c r="C535" s="68" t="s">
        <v>1308</v>
      </c>
      <c r="D535" s="30">
        <f>SUM(G542:G592)</f>
        <v>0</v>
      </c>
      <c r="E535" s="91"/>
      <c r="F535" s="91"/>
      <c r="G535" s="91"/>
      <c r="H535" s="75"/>
      <c r="I535" s="75"/>
      <c r="J535" s="75"/>
      <c r="K535" s="149"/>
      <c r="L535" s="435"/>
    </row>
    <row r="536" spans="3:12" x14ac:dyDescent="0.25">
      <c r="C536" s="435"/>
      <c r="D536" s="31"/>
      <c r="E536" s="91"/>
      <c r="F536" s="91"/>
      <c r="G536" s="91"/>
      <c r="H536" s="75"/>
      <c r="I536" s="75"/>
      <c r="J536" s="75"/>
      <c r="K536" s="149"/>
      <c r="L536" s="435"/>
    </row>
    <row r="537" spans="3:12" x14ac:dyDescent="0.25">
      <c r="C537" s="435"/>
      <c r="D537" s="31"/>
      <c r="E537" s="91"/>
      <c r="F537" s="91"/>
      <c r="G537" s="91"/>
      <c r="H537" s="75"/>
      <c r="I537" s="75"/>
      <c r="J537" s="75"/>
      <c r="K537" s="149"/>
      <c r="L537" s="435"/>
    </row>
    <row r="538" spans="3:12" ht="15.75" x14ac:dyDescent="0.25">
      <c r="C538" s="191" t="s">
        <v>1309</v>
      </c>
      <c r="D538" s="349"/>
      <c r="E538" s="91"/>
      <c r="F538" s="91"/>
      <c r="G538" s="91"/>
      <c r="H538" s="75"/>
      <c r="I538" s="75"/>
      <c r="J538" s="75"/>
      <c r="K538" s="149"/>
      <c r="L538" s="435"/>
    </row>
    <row r="539" spans="3:12" ht="18.75" x14ac:dyDescent="0.25">
      <c r="C539" s="199" t="e">
        <f>IFERROR(VLOOKUP(D538,'1. Desarrollo e Innov. Curricu.'!$F:$G,2,FALSE),IFERROR(VLOOKUP(D538,'2. Investigación Científica'!$F:$G,2,FALSE),IFERROR(VLOOKUP(D538,'3. Vinculación Univ. Sociedad'!$F:$G,2,FALSE),IFERROR(VLOOKUP(D538,'4. Docencia y Profesorado Univ.'!$F:$G,2,FALSE),IFERROR(VLOOKUP(D538,'5. Estudiantes y Graduados'!$F:$G,2,FALSE),IFERROR(VLOOKUP(D538,'11. Gestion Administrativa'!$F:$G,2,FALSE),IFERROR(VLOOKUP(D538,'13. Gestión Académica'!$F:$G,2,FALSE),IFERROR(VLOOKUP(D538,'9. Asegura. de la Calid. y M'!$F:$G,2,FALSE),IFERROR(VLOOKUP(D538,'6. Gestión del Conocimiento'!$F:$G,2,FALSE),IFERROR(VLOOKUP(D538,'15. Gobernabilidad y Proceso...'!$F:$G,2,FALSE),IFERROR(VLOOKUP(D538,'12. Gestión del Talento Humano'!$F:$G,2,FALSE),IFERROR(VLOOKUP(D538,'14. Internacional... de la E.S.'!$F:$G,2,FALSE),IFERROR(VLOOKUP(D538,'10. Posgrado'!$F:$G,2,FALSE),IFERROR(VLOOKUP(D538,'17. Gestión TIC'!$F:$G,2,FALSE),IFERROR(VLOOKUP(D538,'16. Desa. del Sistema Educ.Sup.'!$F:$G,2,FALSE),IFERROR(VLOOKUP(D538,'8. Cultura de Inno. Insti...'!$F:$G,2,FALSE),VLOOKUP(D538,'7. Lo Esencial de la Reforma U.'!$F:$G,2,0)))))))))))))))))</f>
        <v>#N/A</v>
      </c>
      <c r="D539" s="31"/>
      <c r="E539" s="91"/>
      <c r="F539" s="91"/>
      <c r="G539" s="91"/>
      <c r="H539" s="75"/>
      <c r="I539" s="75"/>
      <c r="J539" s="75"/>
      <c r="K539" s="149"/>
      <c r="L539" s="435"/>
    </row>
    <row r="540" spans="3:12" ht="15.75" thickBot="1" x14ac:dyDescent="0.3">
      <c r="C540" s="172"/>
      <c r="D540" s="31"/>
      <c r="E540" s="91"/>
      <c r="F540" s="91"/>
      <c r="G540" s="91"/>
      <c r="H540" s="75"/>
      <c r="I540" s="75"/>
      <c r="J540" s="75"/>
      <c r="K540" s="149"/>
      <c r="L540" s="435"/>
    </row>
    <row r="541" spans="3:12" ht="30.75" thickBot="1" x14ac:dyDescent="0.3">
      <c r="C541" s="130" t="s">
        <v>1310</v>
      </c>
      <c r="D541" s="134" t="s">
        <v>99</v>
      </c>
      <c r="E541" s="165" t="s">
        <v>1329</v>
      </c>
      <c r="F541" s="134" t="s">
        <v>1312</v>
      </c>
      <c r="G541" s="131" t="s">
        <v>1313</v>
      </c>
      <c r="H541" s="129" t="s">
        <v>1314</v>
      </c>
      <c r="I541" s="132" t="s">
        <v>1315</v>
      </c>
      <c r="J541" s="132" t="s">
        <v>711</v>
      </c>
      <c r="K541" s="132" t="s">
        <v>1316</v>
      </c>
      <c r="L541" s="132" t="s">
        <v>1317</v>
      </c>
    </row>
    <row r="542" spans="3:12" ht="15.75" thickBot="1" x14ac:dyDescent="0.3">
      <c r="C542" s="133" t="s">
        <v>84</v>
      </c>
      <c r="D542" s="189"/>
      <c r="E542" s="148">
        <v>12</v>
      </c>
      <c r="F542" s="287">
        <f>HLOOKUP($C542,$BZ$2:$CM$3,2,0)</f>
        <v>43674.39</v>
      </c>
      <c r="G542" s="110">
        <f>D542*E542*F542</f>
        <v>0</v>
      </c>
      <c r="H542" s="161"/>
      <c r="I542" s="111" t="s">
        <v>151</v>
      </c>
      <c r="J542" s="111" t="str">
        <f>VLOOKUP(I542,Presupuesto!$B$11:$C$565,2,0)</f>
        <v>SUELDOS Y SALARIOS PERMANENTES</v>
      </c>
      <c r="K542" s="207" t="s">
        <v>72</v>
      </c>
      <c r="L542" s="95" t="s">
        <v>719</v>
      </c>
    </row>
    <row r="543" spans="3:12" x14ac:dyDescent="0.25">
      <c r="C543" s="166" t="s">
        <v>1330</v>
      </c>
      <c r="D543" s="158"/>
      <c r="E543" s="150">
        <v>0</v>
      </c>
      <c r="F543" s="97">
        <f>IF(E542=0,"",(G542/E542)/12*E542)</f>
        <v>0</v>
      </c>
      <c r="G543" s="94">
        <f>F543</f>
        <v>0</v>
      </c>
      <c r="H543" s="159"/>
      <c r="I543" s="113" t="s">
        <v>164</v>
      </c>
      <c r="J543" s="113" t="str">
        <f>VLOOKUP(I543,Presupuesto!$B$11:$C$565,2,0)</f>
        <v>AGUINALDO Y DECIMO CUARTO MES</v>
      </c>
      <c r="K543" s="95" t="str">
        <f t="shared" ref="K543:K574" si="16">$K$542</f>
        <v>Posgrado</v>
      </c>
      <c r="L543" s="95" t="s">
        <v>720</v>
      </c>
    </row>
    <row r="544" spans="3:12" ht="15.75" thickBot="1" x14ac:dyDescent="0.3">
      <c r="C544" s="167" t="s">
        <v>1331</v>
      </c>
      <c r="D544" s="158"/>
      <c r="E544" s="150">
        <v>0</v>
      </c>
      <c r="F544" s="114">
        <f>IF(E542&lt;6,"",((E542-6)/12)*(G542/E542))</f>
        <v>0</v>
      </c>
      <c r="G544" s="94">
        <f>F544</f>
        <v>0</v>
      </c>
      <c r="H544" s="159"/>
      <c r="I544" s="98" t="s">
        <v>165</v>
      </c>
      <c r="J544" s="98" t="str">
        <f>VLOOKUP(I544,Presupuesto!$B$11:$C$565,2,0)</f>
        <v>DECIMOCUARTO MES</v>
      </c>
      <c r="K544" s="95" t="str">
        <f t="shared" si="16"/>
        <v>Posgrado</v>
      </c>
      <c r="L544" s="95" t="s">
        <v>721</v>
      </c>
    </row>
    <row r="545" spans="3:12" ht="15.75" thickBot="1" x14ac:dyDescent="0.3">
      <c r="C545" s="133" t="s">
        <v>85</v>
      </c>
      <c r="D545" s="189"/>
      <c r="E545" s="148">
        <v>12</v>
      </c>
      <c r="F545" s="287">
        <f>HLOOKUP($C545,$BZ$2:$CM$3,2,0)</f>
        <v>39703.99</v>
      </c>
      <c r="G545" s="110">
        <f>D545*E545*F545</f>
        <v>0</v>
      </c>
      <c r="H545" s="161"/>
      <c r="I545" s="111" t="s">
        <v>151</v>
      </c>
      <c r="J545" s="111" t="str">
        <f>VLOOKUP(I545,Presupuesto!$B$11:$C$565,2,0)</f>
        <v>SUELDOS Y SALARIOS PERMANENTES</v>
      </c>
      <c r="K545" s="95" t="str">
        <f t="shared" si="16"/>
        <v>Posgrado</v>
      </c>
      <c r="L545" s="95" t="s">
        <v>721</v>
      </c>
    </row>
    <row r="546" spans="3:12" x14ac:dyDescent="0.25">
      <c r="C546" s="166" t="s">
        <v>1330</v>
      </c>
      <c r="D546" s="158"/>
      <c r="E546" s="150">
        <v>0</v>
      </c>
      <c r="F546" s="97">
        <f>IF(E545=0,"",(G545/E545)/12*E545)</f>
        <v>0</v>
      </c>
      <c r="G546" s="94">
        <f>F546</f>
        <v>0</v>
      </c>
      <c r="H546" s="159"/>
      <c r="I546" s="113" t="s">
        <v>164</v>
      </c>
      <c r="J546" s="113" t="str">
        <f>VLOOKUP(I546,Presupuesto!$B$11:$C$565,2,0)</f>
        <v>AGUINALDO Y DECIMO CUARTO MES</v>
      </c>
      <c r="K546" s="95" t="str">
        <f t="shared" si="16"/>
        <v>Posgrado</v>
      </c>
      <c r="L546" s="95" t="s">
        <v>721</v>
      </c>
    </row>
    <row r="547" spans="3:12" ht="15.75" thickBot="1" x14ac:dyDescent="0.3">
      <c r="C547" s="167" t="s">
        <v>1331</v>
      </c>
      <c r="D547" s="158"/>
      <c r="E547" s="150">
        <v>0</v>
      </c>
      <c r="F547" s="114">
        <f>IF(E545&lt;6,"",((E545-6)/12)*(G545/E545))</f>
        <v>0</v>
      </c>
      <c r="G547" s="94">
        <f>F547</f>
        <v>0</v>
      </c>
      <c r="H547" s="159"/>
      <c r="I547" s="98" t="s">
        <v>165</v>
      </c>
      <c r="J547" s="98" t="str">
        <f>VLOOKUP(I547,Presupuesto!$B$11:$C$565,2,0)</f>
        <v>DECIMOCUARTO MES</v>
      </c>
      <c r="K547" s="95" t="str">
        <f t="shared" si="16"/>
        <v>Posgrado</v>
      </c>
      <c r="L547" s="95" t="s">
        <v>721</v>
      </c>
    </row>
    <row r="548" spans="3:12" ht="15.75" thickBot="1" x14ac:dyDescent="0.3">
      <c r="C548" s="133" t="s">
        <v>86</v>
      </c>
      <c r="D548" s="189"/>
      <c r="E548" s="148">
        <v>12</v>
      </c>
      <c r="F548" s="287">
        <f>HLOOKUP($C548,$BZ$2:$CM$3,2,0)</f>
        <v>35733.589999999997</v>
      </c>
      <c r="G548" s="110">
        <f>D548*E548*F548</f>
        <v>0</v>
      </c>
      <c r="H548" s="161"/>
      <c r="I548" s="111" t="s">
        <v>151</v>
      </c>
      <c r="J548" s="111" t="str">
        <f>VLOOKUP(I548,Presupuesto!$B$11:$C$565,2,0)</f>
        <v>SUELDOS Y SALARIOS PERMANENTES</v>
      </c>
      <c r="K548" s="95" t="str">
        <f t="shared" si="16"/>
        <v>Posgrado</v>
      </c>
      <c r="L548" s="95" t="s">
        <v>721</v>
      </c>
    </row>
    <row r="549" spans="3:12" x14ac:dyDescent="0.25">
      <c r="C549" s="166" t="s">
        <v>1330</v>
      </c>
      <c r="D549" s="158"/>
      <c r="E549" s="150">
        <v>0</v>
      </c>
      <c r="F549" s="97">
        <f>IF(E548=0,"",(G548/E548)/12*E548)</f>
        <v>0</v>
      </c>
      <c r="G549" s="94">
        <f>F549</f>
        <v>0</v>
      </c>
      <c r="H549" s="159"/>
      <c r="I549" s="113" t="s">
        <v>164</v>
      </c>
      <c r="J549" s="113" t="str">
        <f>VLOOKUP(I549,Presupuesto!$B$11:$C$565,2,0)</f>
        <v>AGUINALDO Y DECIMO CUARTO MES</v>
      </c>
      <c r="K549" s="95" t="str">
        <f t="shared" si="16"/>
        <v>Posgrado</v>
      </c>
      <c r="L549" s="95" t="s">
        <v>721</v>
      </c>
    </row>
    <row r="550" spans="3:12" ht="15.75" thickBot="1" x14ac:dyDescent="0.3">
      <c r="C550" s="167" t="s">
        <v>1331</v>
      </c>
      <c r="D550" s="158"/>
      <c r="E550" s="150">
        <v>0</v>
      </c>
      <c r="F550" s="114">
        <f>IF(E548&lt;6,"",((E548-6)/12)*(G548/E548))</f>
        <v>0</v>
      </c>
      <c r="G550" s="94">
        <f>F550</f>
        <v>0</v>
      </c>
      <c r="H550" s="159"/>
      <c r="I550" s="98" t="s">
        <v>165</v>
      </c>
      <c r="J550" s="98" t="str">
        <f>VLOOKUP(I550,Presupuesto!$B$11:$C$565,2,0)</f>
        <v>DECIMOCUARTO MES</v>
      </c>
      <c r="K550" s="95" t="str">
        <f t="shared" si="16"/>
        <v>Posgrado</v>
      </c>
      <c r="L550" s="95" t="s">
        <v>721</v>
      </c>
    </row>
    <row r="551" spans="3:12" ht="15.75" thickBot="1" x14ac:dyDescent="0.3">
      <c r="C551" s="133" t="s">
        <v>87</v>
      </c>
      <c r="D551" s="189"/>
      <c r="E551" s="148">
        <v>12</v>
      </c>
      <c r="F551" s="287">
        <f>HLOOKUP($C551,$BZ$2:$CM$3,2,0)</f>
        <v>31763.19</v>
      </c>
      <c r="G551" s="110">
        <f>D551*E551*F551</f>
        <v>0</v>
      </c>
      <c r="H551" s="161"/>
      <c r="I551" s="111" t="s">
        <v>151</v>
      </c>
      <c r="J551" s="111" t="str">
        <f>VLOOKUP(I551,Presupuesto!$B$11:$C$565,2,0)</f>
        <v>SUELDOS Y SALARIOS PERMANENTES</v>
      </c>
      <c r="K551" s="95" t="str">
        <f t="shared" si="16"/>
        <v>Posgrado</v>
      </c>
      <c r="L551" s="95" t="s">
        <v>721</v>
      </c>
    </row>
    <row r="552" spans="3:12" x14ac:dyDescent="0.25">
      <c r="C552" s="166" t="s">
        <v>1330</v>
      </c>
      <c r="D552" s="158"/>
      <c r="E552" s="150">
        <v>0</v>
      </c>
      <c r="F552" s="97">
        <f>IF(E551=0,"",(G551/E551)/12*E551)</f>
        <v>0</v>
      </c>
      <c r="G552" s="94">
        <f>F552</f>
        <v>0</v>
      </c>
      <c r="H552" s="159"/>
      <c r="I552" s="113" t="s">
        <v>164</v>
      </c>
      <c r="J552" s="113" t="str">
        <f>VLOOKUP(I552,Presupuesto!$B$11:$C$565,2,0)</f>
        <v>AGUINALDO Y DECIMO CUARTO MES</v>
      </c>
      <c r="K552" s="95" t="str">
        <f t="shared" si="16"/>
        <v>Posgrado</v>
      </c>
      <c r="L552" s="95" t="s">
        <v>721</v>
      </c>
    </row>
    <row r="553" spans="3:12" ht="15.75" thickBot="1" x14ac:dyDescent="0.3">
      <c r="C553" s="167" t="s">
        <v>1331</v>
      </c>
      <c r="D553" s="158"/>
      <c r="E553" s="150">
        <v>0</v>
      </c>
      <c r="F553" s="114">
        <f>IF(E551&lt;6,"",((E551-6)/12)*(G551/E551))</f>
        <v>0</v>
      </c>
      <c r="G553" s="94">
        <f>F553</f>
        <v>0</v>
      </c>
      <c r="H553" s="159"/>
      <c r="I553" s="98" t="s">
        <v>165</v>
      </c>
      <c r="J553" s="98" t="str">
        <f>VLOOKUP(I553,Presupuesto!$B$11:$C$565,2,0)</f>
        <v>DECIMOCUARTO MES</v>
      </c>
      <c r="K553" s="95" t="str">
        <f t="shared" si="16"/>
        <v>Posgrado</v>
      </c>
      <c r="L553" s="95" t="s">
        <v>721</v>
      </c>
    </row>
    <row r="554" spans="3:12" ht="15.75" thickBot="1" x14ac:dyDescent="0.3">
      <c r="C554" s="133" t="s">
        <v>88</v>
      </c>
      <c r="D554" s="189"/>
      <c r="E554" s="148">
        <v>12</v>
      </c>
      <c r="F554" s="287">
        <f>HLOOKUP($C554,$BZ$2:$CM$3,2,0)</f>
        <v>29777.99</v>
      </c>
      <c r="G554" s="110">
        <f>D554*E554*F554</f>
        <v>0</v>
      </c>
      <c r="H554" s="161"/>
      <c r="I554" s="111" t="s">
        <v>151</v>
      </c>
      <c r="J554" s="111" t="str">
        <f>VLOOKUP(I554,Presupuesto!$B$11:$C$565,2,0)</f>
        <v>SUELDOS Y SALARIOS PERMANENTES</v>
      </c>
      <c r="K554" s="95" t="str">
        <f t="shared" si="16"/>
        <v>Posgrado</v>
      </c>
      <c r="L554" s="95" t="s">
        <v>721</v>
      </c>
    </row>
    <row r="555" spans="3:12" x14ac:dyDescent="0.25">
      <c r="C555" s="166" t="s">
        <v>1330</v>
      </c>
      <c r="D555" s="158"/>
      <c r="E555" s="150">
        <v>0</v>
      </c>
      <c r="F555" s="97">
        <f>IF(E554=0,"",(G554/E554)/12*E554)</f>
        <v>0</v>
      </c>
      <c r="G555" s="94">
        <f>F555</f>
        <v>0</v>
      </c>
      <c r="H555" s="159"/>
      <c r="I555" s="113" t="s">
        <v>164</v>
      </c>
      <c r="J555" s="113" t="str">
        <f>VLOOKUP(I555,Presupuesto!$B$11:$C$565,2,0)</f>
        <v>AGUINALDO Y DECIMO CUARTO MES</v>
      </c>
      <c r="K555" s="95" t="str">
        <f t="shared" si="16"/>
        <v>Posgrado</v>
      </c>
      <c r="L555" s="95" t="s">
        <v>721</v>
      </c>
    </row>
    <row r="556" spans="3:12" ht="15.75" thickBot="1" x14ac:dyDescent="0.3">
      <c r="C556" s="167" t="s">
        <v>1331</v>
      </c>
      <c r="D556" s="158"/>
      <c r="E556" s="150">
        <v>0</v>
      </c>
      <c r="F556" s="114">
        <f>IF(E554&lt;6,"",((E554-6)/12)*(G554/E554))</f>
        <v>0</v>
      </c>
      <c r="G556" s="94">
        <f>F556</f>
        <v>0</v>
      </c>
      <c r="H556" s="159"/>
      <c r="I556" s="98" t="s">
        <v>165</v>
      </c>
      <c r="J556" s="98" t="str">
        <f>VLOOKUP(I556,Presupuesto!$B$11:$C$565,2,0)</f>
        <v>DECIMOCUARTO MES</v>
      </c>
      <c r="K556" s="95" t="str">
        <f t="shared" si="16"/>
        <v>Posgrado</v>
      </c>
      <c r="L556" s="95" t="s">
        <v>721</v>
      </c>
    </row>
    <row r="557" spans="3:12" ht="15.75" thickBot="1" x14ac:dyDescent="0.3">
      <c r="C557" s="133" t="s">
        <v>89</v>
      </c>
      <c r="D557" s="189"/>
      <c r="E557" s="148">
        <v>12</v>
      </c>
      <c r="F557" s="287">
        <f>HLOOKUP($C557,$BZ$2:$CM$3,2,0)</f>
        <v>27792.79</v>
      </c>
      <c r="G557" s="110">
        <f>D557*E557*F557</f>
        <v>0</v>
      </c>
      <c r="H557" s="161"/>
      <c r="I557" s="111" t="s">
        <v>151</v>
      </c>
      <c r="J557" s="111" t="str">
        <f>VLOOKUP(I557,Presupuesto!$B$11:$C$565,2,0)</f>
        <v>SUELDOS Y SALARIOS PERMANENTES</v>
      </c>
      <c r="K557" s="95" t="str">
        <f t="shared" si="16"/>
        <v>Posgrado</v>
      </c>
      <c r="L557" s="95" t="s">
        <v>721</v>
      </c>
    </row>
    <row r="558" spans="3:12" x14ac:dyDescent="0.25">
      <c r="C558" s="166" t="s">
        <v>1330</v>
      </c>
      <c r="D558" s="158"/>
      <c r="E558" s="150">
        <v>0</v>
      </c>
      <c r="F558" s="97">
        <f>IF(E557=0,"",(G557/E557)/12*E557)</f>
        <v>0</v>
      </c>
      <c r="G558" s="94">
        <f>F558</f>
        <v>0</v>
      </c>
      <c r="H558" s="159"/>
      <c r="I558" s="113" t="s">
        <v>164</v>
      </c>
      <c r="J558" s="113" t="str">
        <f>VLOOKUP(I558,Presupuesto!$B$11:$C$565,2,0)</f>
        <v>AGUINALDO Y DECIMO CUARTO MES</v>
      </c>
      <c r="K558" s="95" t="str">
        <f t="shared" si="16"/>
        <v>Posgrado</v>
      </c>
      <c r="L558" s="95" t="s">
        <v>721</v>
      </c>
    </row>
    <row r="559" spans="3:12" ht="15.75" thickBot="1" x14ac:dyDescent="0.3">
      <c r="C559" s="167" t="s">
        <v>1331</v>
      </c>
      <c r="D559" s="158"/>
      <c r="E559" s="150">
        <v>0</v>
      </c>
      <c r="F559" s="114">
        <f>IF(E557&lt;6,"",((E557-6)/12)*(G557/E557))</f>
        <v>0</v>
      </c>
      <c r="G559" s="94">
        <f>F559</f>
        <v>0</v>
      </c>
      <c r="H559" s="159"/>
      <c r="I559" s="98" t="s">
        <v>165</v>
      </c>
      <c r="J559" s="98" t="str">
        <f>VLOOKUP(I559,Presupuesto!$B$11:$C$565,2,0)</f>
        <v>DECIMOCUARTO MES</v>
      </c>
      <c r="K559" s="95" t="str">
        <f t="shared" si="16"/>
        <v>Posgrado</v>
      </c>
      <c r="L559" s="95" t="s">
        <v>721</v>
      </c>
    </row>
    <row r="560" spans="3:12" ht="15.75" thickBot="1" x14ac:dyDescent="0.3">
      <c r="C560" s="133" t="s">
        <v>90</v>
      </c>
      <c r="D560" s="189"/>
      <c r="E560" s="148">
        <v>12</v>
      </c>
      <c r="F560" s="287">
        <f>HLOOKUP($C560,$BZ$2:$CM$3,2,0)</f>
        <v>18859.39</v>
      </c>
      <c r="G560" s="110">
        <f>D560*E560*F560</f>
        <v>0</v>
      </c>
      <c r="H560" s="161"/>
      <c r="I560" s="111" t="s">
        <v>151</v>
      </c>
      <c r="J560" s="111" t="str">
        <f>VLOOKUP(I560,Presupuesto!$B$11:$C$565,2,0)</f>
        <v>SUELDOS Y SALARIOS PERMANENTES</v>
      </c>
      <c r="K560" s="95" t="str">
        <f t="shared" si="16"/>
        <v>Posgrado</v>
      </c>
      <c r="L560" s="95" t="s">
        <v>721</v>
      </c>
    </row>
    <row r="561" spans="3:12" x14ac:dyDescent="0.25">
      <c r="C561" s="166" t="s">
        <v>1330</v>
      </c>
      <c r="D561" s="158"/>
      <c r="E561" s="150">
        <v>0</v>
      </c>
      <c r="F561" s="97">
        <f>IF(E560=0,"",(G560/E560)/12*E560)</f>
        <v>0</v>
      </c>
      <c r="G561" s="94">
        <f>F561</f>
        <v>0</v>
      </c>
      <c r="H561" s="159"/>
      <c r="I561" s="113" t="s">
        <v>164</v>
      </c>
      <c r="J561" s="113" t="str">
        <f>VLOOKUP(I561,Presupuesto!$B$11:$C$565,2,0)</f>
        <v>AGUINALDO Y DECIMO CUARTO MES</v>
      </c>
      <c r="K561" s="95" t="str">
        <f t="shared" si="16"/>
        <v>Posgrado</v>
      </c>
      <c r="L561" s="95" t="s">
        <v>721</v>
      </c>
    </row>
    <row r="562" spans="3:12" ht="15.75" thickBot="1" x14ac:dyDescent="0.3">
      <c r="C562" s="167" t="s">
        <v>1331</v>
      </c>
      <c r="D562" s="158"/>
      <c r="E562" s="150">
        <v>0</v>
      </c>
      <c r="F562" s="114">
        <f>IF(E560&lt;6,"",((E560-6)/12)*(G560/E560))</f>
        <v>0</v>
      </c>
      <c r="G562" s="94">
        <f>F562</f>
        <v>0</v>
      </c>
      <c r="H562" s="159"/>
      <c r="I562" s="98" t="s">
        <v>165</v>
      </c>
      <c r="J562" s="98" t="str">
        <f>VLOOKUP(I562,Presupuesto!$B$11:$C$565,2,0)</f>
        <v>DECIMOCUARTO MES</v>
      </c>
      <c r="K562" s="95" t="str">
        <f t="shared" si="16"/>
        <v>Posgrado</v>
      </c>
      <c r="L562" s="95" t="s">
        <v>721</v>
      </c>
    </row>
    <row r="563" spans="3:12" ht="15.75" thickBot="1" x14ac:dyDescent="0.3">
      <c r="C563" s="133" t="s">
        <v>91</v>
      </c>
      <c r="D563" s="189"/>
      <c r="E563" s="148">
        <v>12</v>
      </c>
      <c r="F563" s="287">
        <f>HLOOKUP($C563,$BZ$2:$CM$3,2,0)</f>
        <v>17866.8</v>
      </c>
      <c r="G563" s="110">
        <f>D563*E563*F563</f>
        <v>0</v>
      </c>
      <c r="H563" s="161"/>
      <c r="I563" s="111" t="s">
        <v>151</v>
      </c>
      <c r="J563" s="111" t="str">
        <f>VLOOKUP(I563,Presupuesto!$B$11:$C$565,2,0)</f>
        <v>SUELDOS Y SALARIOS PERMANENTES</v>
      </c>
      <c r="K563" s="95" t="str">
        <f t="shared" si="16"/>
        <v>Posgrado</v>
      </c>
      <c r="L563" s="95" t="s">
        <v>721</v>
      </c>
    </row>
    <row r="564" spans="3:12" x14ac:dyDescent="0.25">
      <c r="C564" s="166" t="s">
        <v>1330</v>
      </c>
      <c r="D564" s="158"/>
      <c r="E564" s="150">
        <v>0</v>
      </c>
      <c r="F564" s="97">
        <f>IF(E563=0,"",(G563/E563)/12*E563)</f>
        <v>0</v>
      </c>
      <c r="G564" s="94">
        <f>F564</f>
        <v>0</v>
      </c>
      <c r="H564" s="159"/>
      <c r="I564" s="113" t="s">
        <v>164</v>
      </c>
      <c r="J564" s="113" t="str">
        <f>VLOOKUP(I564,Presupuesto!$B$11:$C$565,2,0)</f>
        <v>AGUINALDO Y DECIMO CUARTO MES</v>
      </c>
      <c r="K564" s="95" t="str">
        <f t="shared" si="16"/>
        <v>Posgrado</v>
      </c>
      <c r="L564" s="95" t="s">
        <v>721</v>
      </c>
    </row>
    <row r="565" spans="3:12" ht="15.75" thickBot="1" x14ac:dyDescent="0.3">
      <c r="C565" s="167" t="s">
        <v>1331</v>
      </c>
      <c r="D565" s="158"/>
      <c r="E565" s="150">
        <v>0</v>
      </c>
      <c r="F565" s="114">
        <f>IF(E563&lt;6,"",((E563-6)/12)*(G563/E563))</f>
        <v>0</v>
      </c>
      <c r="G565" s="94">
        <f>F565</f>
        <v>0</v>
      </c>
      <c r="H565" s="159"/>
      <c r="I565" s="98" t="s">
        <v>165</v>
      </c>
      <c r="J565" s="98" t="str">
        <f>VLOOKUP(I565,Presupuesto!$B$11:$C$565,2,0)</f>
        <v>DECIMOCUARTO MES</v>
      </c>
      <c r="K565" s="95" t="str">
        <f t="shared" si="16"/>
        <v>Posgrado</v>
      </c>
      <c r="L565" s="95" t="s">
        <v>721</v>
      </c>
    </row>
    <row r="566" spans="3:12" ht="15.75" thickBot="1" x14ac:dyDescent="0.3">
      <c r="C566" s="133" t="s">
        <v>92</v>
      </c>
      <c r="D566" s="189"/>
      <c r="E566" s="148">
        <v>12</v>
      </c>
      <c r="F566" s="287">
        <f>HLOOKUP($C566,$BZ$2:$CM$3,2,0)</f>
        <v>13896.4</v>
      </c>
      <c r="G566" s="110">
        <f>D566*E566*F566</f>
        <v>0</v>
      </c>
      <c r="H566" s="161"/>
      <c r="I566" s="111" t="s">
        <v>151</v>
      </c>
      <c r="J566" s="111" t="str">
        <f>VLOOKUP(I566,Presupuesto!$B$11:$C$565,2,0)</f>
        <v>SUELDOS Y SALARIOS PERMANENTES</v>
      </c>
      <c r="K566" s="95" t="str">
        <f t="shared" si="16"/>
        <v>Posgrado</v>
      </c>
      <c r="L566" s="95" t="s">
        <v>721</v>
      </c>
    </row>
    <row r="567" spans="3:12" x14ac:dyDescent="0.25">
      <c r="C567" s="166" t="s">
        <v>1330</v>
      </c>
      <c r="D567" s="158"/>
      <c r="E567" s="150">
        <v>0</v>
      </c>
      <c r="F567" s="97">
        <f>IF(E566=0,"",(G566/E566)/12*E566)</f>
        <v>0</v>
      </c>
      <c r="G567" s="94">
        <f>F567</f>
        <v>0</v>
      </c>
      <c r="H567" s="159"/>
      <c r="I567" s="113" t="s">
        <v>164</v>
      </c>
      <c r="J567" s="113" t="str">
        <f>VLOOKUP(I567,Presupuesto!$B$11:$C$565,2,0)</f>
        <v>AGUINALDO Y DECIMO CUARTO MES</v>
      </c>
      <c r="K567" s="95" t="str">
        <f t="shared" si="16"/>
        <v>Posgrado</v>
      </c>
      <c r="L567" s="95" t="s">
        <v>721</v>
      </c>
    </row>
    <row r="568" spans="3:12" ht="15.75" thickBot="1" x14ac:dyDescent="0.3">
      <c r="C568" s="167" t="s">
        <v>1331</v>
      </c>
      <c r="D568" s="158"/>
      <c r="E568" s="150">
        <v>0</v>
      </c>
      <c r="F568" s="114">
        <f>IF(E566&lt;6,"",((E566-6)/12)*(G566/E566))</f>
        <v>0</v>
      </c>
      <c r="G568" s="94">
        <f>F568</f>
        <v>0</v>
      </c>
      <c r="H568" s="159"/>
      <c r="I568" s="98" t="s">
        <v>165</v>
      </c>
      <c r="J568" s="98" t="str">
        <f>VLOOKUP(I568,Presupuesto!$B$11:$C$565,2,0)</f>
        <v>DECIMOCUARTO MES</v>
      </c>
      <c r="K568" s="95" t="str">
        <f t="shared" si="16"/>
        <v>Posgrado</v>
      </c>
      <c r="L568" s="95" t="s">
        <v>721</v>
      </c>
    </row>
    <row r="569" spans="3:12" ht="15.75" thickBot="1" x14ac:dyDescent="0.3">
      <c r="C569" s="133" t="s">
        <v>93</v>
      </c>
      <c r="D569" s="189"/>
      <c r="E569" s="148">
        <v>12</v>
      </c>
      <c r="F569" s="287">
        <f>HLOOKUP($C569,$BZ$2:$CM$3,2,0)</f>
        <v>15004.09</v>
      </c>
      <c r="G569" s="110">
        <f>D569*E569*F569</f>
        <v>0</v>
      </c>
      <c r="H569" s="161"/>
      <c r="I569" s="111" t="s">
        <v>151</v>
      </c>
      <c r="J569" s="111" t="str">
        <f>VLOOKUP(I569,Presupuesto!$B$11:$C$565,2,0)</f>
        <v>SUELDOS Y SALARIOS PERMANENTES</v>
      </c>
      <c r="K569" s="95" t="str">
        <f t="shared" si="16"/>
        <v>Posgrado</v>
      </c>
      <c r="L569" s="95" t="s">
        <v>721</v>
      </c>
    </row>
    <row r="570" spans="3:12" x14ac:dyDescent="0.25">
      <c r="C570" s="166" t="s">
        <v>1330</v>
      </c>
      <c r="D570" s="158"/>
      <c r="E570" s="150">
        <v>0</v>
      </c>
      <c r="F570" s="97">
        <f>IF(E569=0,"",(G569/E569)/12*E569)</f>
        <v>0</v>
      </c>
      <c r="G570" s="94">
        <f>F570</f>
        <v>0</v>
      </c>
      <c r="H570" s="159"/>
      <c r="I570" s="113" t="s">
        <v>164</v>
      </c>
      <c r="J570" s="113" t="str">
        <f>VLOOKUP(I570,Presupuesto!$B$11:$C$565,2,0)</f>
        <v>AGUINALDO Y DECIMO CUARTO MES</v>
      </c>
      <c r="K570" s="95" t="str">
        <f t="shared" si="16"/>
        <v>Posgrado</v>
      </c>
      <c r="L570" s="95" t="s">
        <v>721</v>
      </c>
    </row>
    <row r="571" spans="3:12" ht="15.75" thickBot="1" x14ac:dyDescent="0.3">
      <c r="C571" s="167" t="s">
        <v>1331</v>
      </c>
      <c r="D571" s="158"/>
      <c r="E571" s="150">
        <v>0</v>
      </c>
      <c r="F571" s="114">
        <f>IF(E569&lt;6,"",((E569-6)/12)*(G569/E569))</f>
        <v>0</v>
      </c>
      <c r="G571" s="94">
        <f>F571</f>
        <v>0</v>
      </c>
      <c r="H571" s="159"/>
      <c r="I571" s="98" t="s">
        <v>165</v>
      </c>
      <c r="J571" s="98" t="str">
        <f>VLOOKUP(I571,Presupuesto!$B$11:$C$565,2,0)</f>
        <v>DECIMOCUARTO MES</v>
      </c>
      <c r="K571" s="95" t="str">
        <f t="shared" si="16"/>
        <v>Posgrado</v>
      </c>
      <c r="L571" s="95" t="s">
        <v>721</v>
      </c>
    </row>
    <row r="572" spans="3:12" ht="15.75" thickBot="1" x14ac:dyDescent="0.3">
      <c r="C572" s="133" t="s">
        <v>94</v>
      </c>
      <c r="D572" s="189"/>
      <c r="E572" s="148">
        <v>12</v>
      </c>
      <c r="F572" s="287">
        <f>HLOOKUP($C572,$BZ$2:$CM$3,2,0)</f>
        <v>13238.9</v>
      </c>
      <c r="G572" s="110">
        <f>D572*E572*F572</f>
        <v>0</v>
      </c>
      <c r="H572" s="161"/>
      <c r="I572" s="111" t="s">
        <v>151</v>
      </c>
      <c r="J572" s="111" t="str">
        <f>VLOOKUP(I572,Presupuesto!$B$11:$C$565,2,0)</f>
        <v>SUELDOS Y SALARIOS PERMANENTES</v>
      </c>
      <c r="K572" s="95" t="str">
        <f t="shared" si="16"/>
        <v>Posgrado</v>
      </c>
      <c r="L572" s="95" t="s">
        <v>721</v>
      </c>
    </row>
    <row r="573" spans="3:12" x14ac:dyDescent="0.25">
      <c r="C573" s="166" t="s">
        <v>1330</v>
      </c>
      <c r="D573" s="158"/>
      <c r="E573" s="150">
        <v>0</v>
      </c>
      <c r="F573" s="97">
        <f>IF(E572=0,"",(G572/E572)/12*E572)</f>
        <v>0</v>
      </c>
      <c r="G573" s="94">
        <f>F573</f>
        <v>0</v>
      </c>
      <c r="H573" s="159"/>
      <c r="I573" s="113" t="s">
        <v>164</v>
      </c>
      <c r="J573" s="113" t="str">
        <f>VLOOKUP(I573,Presupuesto!$B$11:$C$565,2,0)</f>
        <v>AGUINALDO Y DECIMO CUARTO MES</v>
      </c>
      <c r="K573" s="95" t="str">
        <f t="shared" si="16"/>
        <v>Posgrado</v>
      </c>
      <c r="L573" s="95" t="s">
        <v>721</v>
      </c>
    </row>
    <row r="574" spans="3:12" ht="15.75" thickBot="1" x14ac:dyDescent="0.3">
      <c r="C574" s="167" t="s">
        <v>1331</v>
      </c>
      <c r="D574" s="158"/>
      <c r="E574" s="150">
        <v>0</v>
      </c>
      <c r="F574" s="114">
        <f>IF(E572&lt;6,"",((E572-6)/12)*(G572/E572))</f>
        <v>0</v>
      </c>
      <c r="G574" s="94">
        <f>F574</f>
        <v>0</v>
      </c>
      <c r="H574" s="159"/>
      <c r="I574" s="98" t="s">
        <v>165</v>
      </c>
      <c r="J574" s="98" t="str">
        <f>VLOOKUP(I574,Presupuesto!$B$11:$C$565,2,0)</f>
        <v>DECIMOCUARTO MES</v>
      </c>
      <c r="K574" s="95" t="str">
        <f t="shared" si="16"/>
        <v>Posgrado</v>
      </c>
      <c r="L574" s="95" t="s">
        <v>721</v>
      </c>
    </row>
    <row r="575" spans="3:12" ht="15.75" thickBot="1" x14ac:dyDescent="0.3">
      <c r="C575" s="133" t="s">
        <v>95</v>
      </c>
      <c r="D575" s="189"/>
      <c r="E575" s="148">
        <v>12</v>
      </c>
      <c r="F575" s="287">
        <f>HLOOKUP($C575,$BZ$2:$CM$3,2,0)</f>
        <v>12356.31</v>
      </c>
      <c r="G575" s="110">
        <f>D575*E575*F575</f>
        <v>0</v>
      </c>
      <c r="H575" s="161"/>
      <c r="I575" s="111" t="s">
        <v>151</v>
      </c>
      <c r="J575" s="111" t="str">
        <f>VLOOKUP(I575,Presupuesto!$B$11:$C$565,2,0)</f>
        <v>SUELDOS Y SALARIOS PERMANENTES</v>
      </c>
      <c r="K575" s="95" t="str">
        <f t="shared" ref="K575:K592" si="17">$K$542</f>
        <v>Posgrado</v>
      </c>
      <c r="L575" s="95" t="s">
        <v>721</v>
      </c>
    </row>
    <row r="576" spans="3:12" x14ac:dyDescent="0.25">
      <c r="C576" s="166" t="s">
        <v>1330</v>
      </c>
      <c r="D576" s="158"/>
      <c r="E576" s="150">
        <v>0</v>
      </c>
      <c r="F576" s="97">
        <f>IF(E575=0,"",(G575/E575)/12*E575)</f>
        <v>0</v>
      </c>
      <c r="G576" s="94">
        <f>F576</f>
        <v>0</v>
      </c>
      <c r="H576" s="159"/>
      <c r="I576" s="113" t="s">
        <v>164</v>
      </c>
      <c r="J576" s="113" t="str">
        <f>VLOOKUP(I576,Presupuesto!$B$11:$C$565,2,0)</f>
        <v>AGUINALDO Y DECIMO CUARTO MES</v>
      </c>
      <c r="K576" s="95" t="str">
        <f t="shared" si="17"/>
        <v>Posgrado</v>
      </c>
      <c r="L576" s="95" t="s">
        <v>721</v>
      </c>
    </row>
    <row r="577" spans="3:12" ht="15.75" thickBot="1" x14ac:dyDescent="0.3">
      <c r="C577" s="167" t="s">
        <v>1331</v>
      </c>
      <c r="D577" s="158"/>
      <c r="E577" s="150">
        <v>0</v>
      </c>
      <c r="F577" s="114">
        <f>IF(E575&lt;6,"",((E575-6)/12)*(G575/E575))</f>
        <v>0</v>
      </c>
      <c r="G577" s="94">
        <f>F577</f>
        <v>0</v>
      </c>
      <c r="H577" s="159"/>
      <c r="I577" s="98" t="s">
        <v>165</v>
      </c>
      <c r="J577" s="98" t="str">
        <f>VLOOKUP(I577,Presupuesto!$B$11:$C$565,2,0)</f>
        <v>DECIMOCUARTO MES</v>
      </c>
      <c r="K577" s="95" t="str">
        <f t="shared" si="17"/>
        <v>Posgrado</v>
      </c>
      <c r="L577" s="95" t="s">
        <v>721</v>
      </c>
    </row>
    <row r="578" spans="3:12" ht="15.75" thickBot="1" x14ac:dyDescent="0.3">
      <c r="C578" s="133" t="s">
        <v>96</v>
      </c>
      <c r="D578" s="189"/>
      <c r="E578" s="148">
        <v>12</v>
      </c>
      <c r="F578" s="287">
        <f>HLOOKUP($C578,$BZ$2:$CM$3,2,0)</f>
        <v>463.22</v>
      </c>
      <c r="G578" s="110">
        <f>D578*E578*F578</f>
        <v>0</v>
      </c>
      <c r="H578" s="161"/>
      <c r="I578" s="111" t="s">
        <v>151</v>
      </c>
      <c r="J578" s="111" t="str">
        <f>VLOOKUP(I578,Presupuesto!$B$11:$C$565,2,0)</f>
        <v>SUELDOS Y SALARIOS PERMANENTES</v>
      </c>
      <c r="K578" s="95" t="str">
        <f t="shared" si="17"/>
        <v>Posgrado</v>
      </c>
      <c r="L578" s="95" t="s">
        <v>721</v>
      </c>
    </row>
    <row r="579" spans="3:12" x14ac:dyDescent="0.25">
      <c r="C579" s="166" t="s">
        <v>1330</v>
      </c>
      <c r="D579" s="158"/>
      <c r="E579" s="150">
        <v>0</v>
      </c>
      <c r="F579" s="97">
        <f>IF(E578=0,"",(G578/E578)/12*E578)</f>
        <v>0</v>
      </c>
      <c r="G579" s="94">
        <f>F579</f>
        <v>0</v>
      </c>
      <c r="H579" s="159"/>
      <c r="I579" s="113" t="s">
        <v>164</v>
      </c>
      <c r="J579" s="113" t="str">
        <f>VLOOKUP(I579,Presupuesto!$B$11:$C$565,2,0)</f>
        <v>AGUINALDO Y DECIMO CUARTO MES</v>
      </c>
      <c r="K579" s="95" t="str">
        <f t="shared" si="17"/>
        <v>Posgrado</v>
      </c>
      <c r="L579" s="95" t="s">
        <v>721</v>
      </c>
    </row>
    <row r="580" spans="3:12" ht="15.75" thickBot="1" x14ac:dyDescent="0.3">
      <c r="C580" s="167" t="s">
        <v>1331</v>
      </c>
      <c r="D580" s="158"/>
      <c r="E580" s="150">
        <v>0</v>
      </c>
      <c r="F580" s="114">
        <f>IF(E578&lt;6,"",((E578-6)/12)*(G578/E578))</f>
        <v>0</v>
      </c>
      <c r="G580" s="94">
        <f>F580</f>
        <v>0</v>
      </c>
      <c r="H580" s="159"/>
      <c r="I580" s="98" t="s">
        <v>165</v>
      </c>
      <c r="J580" s="98" t="str">
        <f>VLOOKUP(I580,Presupuesto!$B$11:$C$565,2,0)</f>
        <v>DECIMOCUARTO MES</v>
      </c>
      <c r="K580" s="95" t="str">
        <f t="shared" si="17"/>
        <v>Posgrado</v>
      </c>
      <c r="L580" s="95" t="s">
        <v>721</v>
      </c>
    </row>
    <row r="581" spans="3:12" ht="15.75" thickBot="1" x14ac:dyDescent="0.3">
      <c r="C581" s="133" t="s">
        <v>97</v>
      </c>
      <c r="D581" s="189"/>
      <c r="E581" s="148">
        <v>12</v>
      </c>
      <c r="F581" s="287">
        <f>HLOOKUP($C581,$BZ$2:$CM$3,2,0)</f>
        <v>2007.3</v>
      </c>
      <c r="G581" s="110">
        <f>D581*E581*F581</f>
        <v>0</v>
      </c>
      <c r="H581" s="161"/>
      <c r="I581" s="111" t="s">
        <v>151</v>
      </c>
      <c r="J581" s="111" t="str">
        <f>VLOOKUP(I581,Presupuesto!$B$11:$C$565,2,0)</f>
        <v>SUELDOS Y SALARIOS PERMANENTES</v>
      </c>
      <c r="K581" s="95" t="str">
        <f t="shared" si="17"/>
        <v>Posgrado</v>
      </c>
      <c r="L581" s="95" t="s">
        <v>721</v>
      </c>
    </row>
    <row r="582" spans="3:12" x14ac:dyDescent="0.25">
      <c r="C582" s="166" t="s">
        <v>1330</v>
      </c>
      <c r="D582" s="158"/>
      <c r="E582" s="150">
        <v>0</v>
      </c>
      <c r="F582" s="97">
        <f>IF(E581=0,"",(G581/E581)/12*E581)</f>
        <v>0</v>
      </c>
      <c r="G582" s="94">
        <f>F582</f>
        <v>0</v>
      </c>
      <c r="H582" s="159"/>
      <c r="I582" s="113" t="s">
        <v>164</v>
      </c>
      <c r="J582" s="113" t="str">
        <f>VLOOKUP(I582,Presupuesto!$B$11:$C$565,2,0)</f>
        <v>AGUINALDO Y DECIMO CUARTO MES</v>
      </c>
      <c r="K582" s="95" t="str">
        <f t="shared" si="17"/>
        <v>Posgrado</v>
      </c>
      <c r="L582" s="95" t="s">
        <v>721</v>
      </c>
    </row>
    <row r="583" spans="3:12" ht="15.75" thickBot="1" x14ac:dyDescent="0.3">
      <c r="C583" s="167" t="s">
        <v>1331</v>
      </c>
      <c r="D583" s="158"/>
      <c r="E583" s="150">
        <v>0</v>
      </c>
      <c r="F583" s="114">
        <f>IF(E581&lt;6,"",((E581-6)/12)*(G581/E581))</f>
        <v>0</v>
      </c>
      <c r="G583" s="94">
        <f>F583</f>
        <v>0</v>
      </c>
      <c r="H583" s="159"/>
      <c r="I583" s="98" t="s">
        <v>165</v>
      </c>
      <c r="J583" s="98" t="str">
        <f>VLOOKUP(I583,Presupuesto!$B$11:$C$565,2,0)</f>
        <v>DECIMOCUARTO MES</v>
      </c>
      <c r="K583" s="95" t="str">
        <f t="shared" si="17"/>
        <v>Posgrado</v>
      </c>
      <c r="L583" s="95" t="s">
        <v>721</v>
      </c>
    </row>
    <row r="584" spans="3:12" ht="15.75" thickBot="1" x14ac:dyDescent="0.3">
      <c r="C584" s="136" t="s">
        <v>101</v>
      </c>
      <c r="D584" s="189"/>
      <c r="E584" s="148">
        <v>12</v>
      </c>
      <c r="F584" s="135">
        <v>30000</v>
      </c>
      <c r="G584" s="110">
        <f>D584*E584*F584</f>
        <v>0</v>
      </c>
      <c r="H584" s="161"/>
      <c r="I584" s="111" t="s">
        <v>200</v>
      </c>
      <c r="J584" s="111" t="str">
        <f>VLOOKUP(I584,Presupuesto!$B$11:$C$565,2,0)</f>
        <v>CONTRATOS ESPECIALES</v>
      </c>
      <c r="K584" s="95" t="str">
        <f t="shared" si="17"/>
        <v>Posgrado</v>
      </c>
      <c r="L584" s="95" t="s">
        <v>721</v>
      </c>
    </row>
    <row r="585" spans="3:12" x14ac:dyDescent="0.25">
      <c r="C585" s="166" t="s">
        <v>1330</v>
      </c>
      <c r="D585" s="158"/>
      <c r="E585" s="150">
        <v>0</v>
      </c>
      <c r="F585" s="114">
        <f>IF(E584=0,"",(G584/E584)/12*E584)</f>
        <v>0</v>
      </c>
      <c r="G585" s="94">
        <f>F585</f>
        <v>0</v>
      </c>
      <c r="H585" s="159"/>
      <c r="I585" s="98" t="s">
        <v>200</v>
      </c>
      <c r="J585" s="98" t="str">
        <f>VLOOKUP(I585,Presupuesto!$B$11:$C$565,2,0)</f>
        <v>CONTRATOS ESPECIALES</v>
      </c>
      <c r="K585" s="95" t="str">
        <f t="shared" si="17"/>
        <v>Posgrado</v>
      </c>
      <c r="L585" s="95" t="s">
        <v>719</v>
      </c>
    </row>
    <row r="586" spans="3:12" ht="15.75" thickBot="1" x14ac:dyDescent="0.3">
      <c r="C586" s="167" t="s">
        <v>1331</v>
      </c>
      <c r="D586" s="158"/>
      <c r="E586" s="150">
        <v>0</v>
      </c>
      <c r="F586" s="97">
        <f>IF(E584&lt;6,"",((E584-6)/12)*(G584/E584))</f>
        <v>0</v>
      </c>
      <c r="G586" s="94">
        <f>F586</f>
        <v>0</v>
      </c>
      <c r="H586" s="159"/>
      <c r="I586" s="98" t="s">
        <v>200</v>
      </c>
      <c r="J586" s="98" t="str">
        <f>VLOOKUP(I586,Presupuesto!$B$11:$C$565,2,0)</f>
        <v>CONTRATOS ESPECIALES</v>
      </c>
      <c r="K586" s="95" t="str">
        <f t="shared" si="17"/>
        <v>Posgrado</v>
      </c>
      <c r="L586" s="95" t="s">
        <v>727</v>
      </c>
    </row>
    <row r="587" spans="3:12" ht="15.75" thickBot="1" x14ac:dyDescent="0.3">
      <c r="C587" s="136" t="s">
        <v>102</v>
      </c>
      <c r="D587" s="189"/>
      <c r="E587" s="148">
        <v>12</v>
      </c>
      <c r="F587" s="115">
        <v>30000</v>
      </c>
      <c r="G587" s="110">
        <f>D587*E587*F587</f>
        <v>0</v>
      </c>
      <c r="H587" s="161"/>
      <c r="I587" s="111" t="s">
        <v>298</v>
      </c>
      <c r="J587" s="111" t="str">
        <f>VLOOKUP(I587,Presupuesto!$B$11:$C$565,2,0)</f>
        <v>OTROS SERVICIOS TECNICOS Y PROFESIONALES</v>
      </c>
      <c r="K587" s="95" t="str">
        <f t="shared" si="17"/>
        <v>Posgrado</v>
      </c>
      <c r="L587" s="95" t="s">
        <v>719</v>
      </c>
    </row>
    <row r="588" spans="3:12" x14ac:dyDescent="0.25">
      <c r="C588" s="166" t="s">
        <v>1330</v>
      </c>
      <c r="D588" s="158"/>
      <c r="E588" s="150">
        <v>0</v>
      </c>
      <c r="F588" s="97">
        <v>0</v>
      </c>
      <c r="G588" s="94">
        <f>F588</f>
        <v>0</v>
      </c>
      <c r="H588" s="159"/>
      <c r="I588" s="98" t="s">
        <v>298</v>
      </c>
      <c r="J588" s="98" t="str">
        <f>VLOOKUP(I588,Presupuesto!$B$11:$C$565,2,0)</f>
        <v>OTROS SERVICIOS TECNICOS Y PROFESIONALES</v>
      </c>
      <c r="K588" s="95" t="str">
        <f t="shared" si="17"/>
        <v>Posgrado</v>
      </c>
      <c r="L588" s="95" t="s">
        <v>719</v>
      </c>
    </row>
    <row r="589" spans="3:12" ht="15.75" thickBot="1" x14ac:dyDescent="0.3">
      <c r="C589" s="167" t="s">
        <v>1331</v>
      </c>
      <c r="D589" s="158"/>
      <c r="E589" s="150">
        <v>0</v>
      </c>
      <c r="F589" s="97">
        <v>0</v>
      </c>
      <c r="G589" s="94">
        <f>F589</f>
        <v>0</v>
      </c>
      <c r="H589" s="159"/>
      <c r="I589" s="98" t="s">
        <v>298</v>
      </c>
      <c r="J589" s="98" t="str">
        <f>VLOOKUP(I589,Presupuesto!$B$11:$C$565,2,0)</f>
        <v>OTROS SERVICIOS TECNICOS Y PROFESIONALES</v>
      </c>
      <c r="K589" s="95" t="str">
        <f t="shared" si="17"/>
        <v>Posgrado</v>
      </c>
      <c r="L589" s="95" t="s">
        <v>719</v>
      </c>
    </row>
    <row r="590" spans="3:12" ht="15.75" thickBot="1" x14ac:dyDescent="0.3">
      <c r="C590" s="136" t="s">
        <v>103</v>
      </c>
      <c r="D590" s="189"/>
      <c r="E590" s="148">
        <v>12</v>
      </c>
      <c r="F590" s="115">
        <v>30000</v>
      </c>
      <c r="G590" s="110">
        <f>D590*E590*F590</f>
        <v>0</v>
      </c>
      <c r="H590" s="161"/>
      <c r="I590" s="111" t="s">
        <v>151</v>
      </c>
      <c r="J590" s="111" t="str">
        <f>VLOOKUP(I590,Presupuesto!$B$11:$C$565,2,0)</f>
        <v>SUELDOS Y SALARIOS PERMANENTES</v>
      </c>
      <c r="K590" s="95" t="str">
        <f t="shared" si="17"/>
        <v>Posgrado</v>
      </c>
      <c r="L590" s="95" t="s">
        <v>719</v>
      </c>
    </row>
    <row r="591" spans="3:12" x14ac:dyDescent="0.25">
      <c r="C591" s="166" t="s">
        <v>1330</v>
      </c>
      <c r="D591" s="164"/>
      <c r="E591" s="127">
        <v>0</v>
      </c>
      <c r="F591" s="116">
        <f>IF(E590=0,"",(G590/E590)/12*E590)</f>
        <v>0</v>
      </c>
      <c r="G591" s="117">
        <f>F591</f>
        <v>0</v>
      </c>
      <c r="H591" s="159"/>
      <c r="I591" s="98" t="s">
        <v>164</v>
      </c>
      <c r="J591" s="98" t="str">
        <f>VLOOKUP(I591,Presupuesto!$B$11:$C$565,2,0)</f>
        <v>AGUINALDO Y DECIMO CUARTO MES</v>
      </c>
      <c r="K591" s="95" t="str">
        <f t="shared" si="17"/>
        <v>Posgrado</v>
      </c>
      <c r="L591" s="95" t="s">
        <v>719</v>
      </c>
    </row>
    <row r="592" spans="3:12" ht="15.75" thickBot="1" x14ac:dyDescent="0.3">
      <c r="C592" s="168" t="s">
        <v>1331</v>
      </c>
      <c r="D592" s="157"/>
      <c r="E592" s="128">
        <v>0</v>
      </c>
      <c r="F592" s="102">
        <f>IF(E590&lt;6,"",((E590-6)/12)*(G590/E590))</f>
        <v>0</v>
      </c>
      <c r="G592" s="102">
        <f>F592</f>
        <v>0</v>
      </c>
      <c r="H592" s="157"/>
      <c r="I592" s="103" t="s">
        <v>165</v>
      </c>
      <c r="J592" s="120" t="str">
        <f>VLOOKUP(I592,Presupuesto!$B$11:$C$565,2,0)</f>
        <v>DECIMOCUARTO MES</v>
      </c>
      <c r="K592" s="103" t="str">
        <f t="shared" si="17"/>
        <v>Posgrado</v>
      </c>
      <c r="L592" s="120" t="s">
        <v>719</v>
      </c>
    </row>
    <row r="594" spans="3:12" ht="15.75" thickBot="1" x14ac:dyDescent="0.3">
      <c r="C594" s="435"/>
      <c r="D594" s="424"/>
      <c r="E594" s="435"/>
      <c r="F594" s="435"/>
      <c r="G594" s="435"/>
      <c r="H594" s="424"/>
      <c r="I594" s="435"/>
      <c r="J594" s="435"/>
      <c r="K594" s="149"/>
      <c r="L594" s="435"/>
    </row>
    <row r="595" spans="3:12" ht="15.75" thickBot="1" x14ac:dyDescent="0.3">
      <c r="C595" s="68" t="s">
        <v>1308</v>
      </c>
      <c r="D595" s="30">
        <f>SUM(G602:G652)</f>
        <v>0</v>
      </c>
      <c r="E595" s="91"/>
      <c r="F595" s="91"/>
      <c r="G595" s="91"/>
      <c r="H595" s="75"/>
      <c r="I595" s="75"/>
      <c r="J595" s="75"/>
      <c r="K595" s="149"/>
      <c r="L595" s="435"/>
    </row>
    <row r="596" spans="3:12" x14ac:dyDescent="0.25">
      <c r="C596" s="435"/>
      <c r="D596" s="31"/>
      <c r="E596" s="91"/>
      <c r="F596" s="91"/>
      <c r="G596" s="91"/>
      <c r="H596" s="75"/>
      <c r="I596" s="75"/>
      <c r="J596" s="75"/>
      <c r="K596" s="149"/>
      <c r="L596" s="435"/>
    </row>
    <row r="597" spans="3:12" x14ac:dyDescent="0.25">
      <c r="C597" s="435"/>
      <c r="D597" s="31"/>
      <c r="E597" s="91"/>
      <c r="F597" s="91"/>
      <c r="G597" s="91"/>
      <c r="H597" s="75"/>
      <c r="I597" s="75"/>
      <c r="J597" s="75"/>
      <c r="K597" s="149"/>
      <c r="L597" s="435"/>
    </row>
    <row r="598" spans="3:12" ht="15.75" x14ac:dyDescent="0.25">
      <c r="C598" s="191" t="s">
        <v>1309</v>
      </c>
      <c r="D598" s="349"/>
      <c r="E598" s="91"/>
      <c r="F598" s="91"/>
      <c r="G598" s="91"/>
      <c r="H598" s="75"/>
      <c r="I598" s="75"/>
      <c r="J598" s="75"/>
      <c r="K598" s="149"/>
      <c r="L598" s="435"/>
    </row>
    <row r="599" spans="3:12" ht="18.75" x14ac:dyDescent="0.25">
      <c r="C599" s="199" t="e">
        <f>IFERROR(VLOOKUP(D598,'1. Desarrollo e Innov. Curricu.'!$F:$G,2,FALSE),IFERROR(VLOOKUP(D598,'2. Investigación Científica'!$F:$G,2,FALSE),IFERROR(VLOOKUP(D598,'3. Vinculación Univ. Sociedad'!$F:$G,2,FALSE),IFERROR(VLOOKUP(D598,'4. Docencia y Profesorado Univ.'!$F:$G,2,FALSE),IFERROR(VLOOKUP(D598,'5. Estudiantes y Graduados'!$F:$G,2,FALSE),IFERROR(VLOOKUP(D598,'11. Gestion Administrativa'!$F:$G,2,FALSE),IFERROR(VLOOKUP(D598,'13. Gestión Académica'!$F:$G,2,FALSE),IFERROR(VLOOKUP(D598,'9. Asegura. de la Calid. y M'!$F:$G,2,FALSE),IFERROR(VLOOKUP(D598,'6. Gestión del Conocimiento'!$F:$G,2,FALSE),IFERROR(VLOOKUP(D598,'15. Gobernabilidad y Proceso...'!$F:$G,2,FALSE),IFERROR(VLOOKUP(D598,'12. Gestión del Talento Humano'!$F:$G,2,FALSE),IFERROR(VLOOKUP(D598,'14. Internacional... de la E.S.'!$F:$G,2,FALSE),IFERROR(VLOOKUP(D598,'10. Posgrado'!$F:$G,2,FALSE),IFERROR(VLOOKUP(D598,'17. Gestión TIC'!$F:$G,2,FALSE),IFERROR(VLOOKUP(D598,'16. Desa. del Sistema Educ.Sup.'!$F:$G,2,FALSE),IFERROR(VLOOKUP(D598,'8. Cultura de Inno. Insti...'!$F:$G,2,FALSE),VLOOKUP(D598,'7. Lo Esencial de la Reforma U.'!$F:$G,2,0)))))))))))))))))</f>
        <v>#N/A</v>
      </c>
      <c r="D599" s="31"/>
      <c r="E599" s="91"/>
      <c r="F599" s="91"/>
      <c r="G599" s="91"/>
      <c r="H599" s="75"/>
      <c r="I599" s="75"/>
      <c r="J599" s="75"/>
      <c r="K599" s="149"/>
      <c r="L599" s="435"/>
    </row>
    <row r="600" spans="3:12" ht="15.75" thickBot="1" x14ac:dyDescent="0.3">
      <c r="C600" s="172"/>
      <c r="D600" s="31"/>
      <c r="E600" s="91"/>
      <c r="F600" s="91"/>
      <c r="G600" s="91"/>
      <c r="H600" s="75"/>
      <c r="I600" s="75"/>
      <c r="J600" s="75"/>
      <c r="K600" s="149"/>
      <c r="L600" s="435"/>
    </row>
    <row r="601" spans="3:12" ht="30.75" thickBot="1" x14ac:dyDescent="0.3">
      <c r="C601" s="130" t="s">
        <v>1310</v>
      </c>
      <c r="D601" s="134" t="s">
        <v>99</v>
      </c>
      <c r="E601" s="165" t="s">
        <v>1329</v>
      </c>
      <c r="F601" s="134" t="s">
        <v>1312</v>
      </c>
      <c r="G601" s="131" t="s">
        <v>1313</v>
      </c>
      <c r="H601" s="129" t="s">
        <v>1314</v>
      </c>
      <c r="I601" s="132" t="s">
        <v>1315</v>
      </c>
      <c r="J601" s="132" t="s">
        <v>711</v>
      </c>
      <c r="K601" s="132" t="s">
        <v>1316</v>
      </c>
      <c r="L601" s="132" t="s">
        <v>1317</v>
      </c>
    </row>
    <row r="602" spans="3:12" ht="15.75" thickBot="1" x14ac:dyDescent="0.3">
      <c r="C602" s="133" t="s">
        <v>84</v>
      </c>
      <c r="D602" s="189"/>
      <c r="E602" s="148">
        <v>12</v>
      </c>
      <c r="F602" s="287">
        <f>HLOOKUP($C602,$BZ$2:$CM$3,2,0)</f>
        <v>43674.39</v>
      </c>
      <c r="G602" s="110">
        <f>D602*E602*F602</f>
        <v>0</v>
      </c>
      <c r="H602" s="161"/>
      <c r="I602" s="111" t="s">
        <v>151</v>
      </c>
      <c r="J602" s="111" t="str">
        <f>VLOOKUP(I602,Presupuesto!$B$11:$C$565,2,0)</f>
        <v>SUELDOS Y SALARIOS PERMANENTES</v>
      </c>
      <c r="K602" s="207" t="s">
        <v>72</v>
      </c>
      <c r="L602" s="95" t="s">
        <v>719</v>
      </c>
    </row>
    <row r="603" spans="3:12" x14ac:dyDescent="0.25">
      <c r="C603" s="166" t="s">
        <v>1330</v>
      </c>
      <c r="D603" s="158"/>
      <c r="E603" s="150">
        <v>0</v>
      </c>
      <c r="F603" s="97">
        <f>IF(E602=0,"",(G602/E602)/12*E602)</f>
        <v>0</v>
      </c>
      <c r="G603" s="94">
        <f>F603</f>
        <v>0</v>
      </c>
      <c r="H603" s="159"/>
      <c r="I603" s="113" t="s">
        <v>164</v>
      </c>
      <c r="J603" s="113" t="str">
        <f>VLOOKUP(I603,Presupuesto!$B$11:$C$565,2,0)</f>
        <v>AGUINALDO Y DECIMO CUARTO MES</v>
      </c>
      <c r="K603" s="95" t="str">
        <f t="shared" ref="K603:K634" si="18">$K$602</f>
        <v>Posgrado</v>
      </c>
      <c r="L603" s="95" t="s">
        <v>720</v>
      </c>
    </row>
    <row r="604" spans="3:12" ht="15.75" thickBot="1" x14ac:dyDescent="0.3">
      <c r="C604" s="167" t="s">
        <v>1331</v>
      </c>
      <c r="D604" s="158"/>
      <c r="E604" s="150">
        <v>0</v>
      </c>
      <c r="F604" s="114">
        <f>IF(E602&lt;6,"",((E602-6)/12)*(G602/E602))</f>
        <v>0</v>
      </c>
      <c r="G604" s="94">
        <f>F604</f>
        <v>0</v>
      </c>
      <c r="H604" s="159"/>
      <c r="I604" s="98" t="s">
        <v>165</v>
      </c>
      <c r="J604" s="98" t="str">
        <f>VLOOKUP(I604,Presupuesto!$B$11:$C$565,2,0)</f>
        <v>DECIMOCUARTO MES</v>
      </c>
      <c r="K604" s="95" t="str">
        <f t="shared" si="18"/>
        <v>Posgrado</v>
      </c>
      <c r="L604" s="95" t="s">
        <v>721</v>
      </c>
    </row>
    <row r="605" spans="3:12" ht="15.75" thickBot="1" x14ac:dyDescent="0.3">
      <c r="C605" s="133" t="s">
        <v>85</v>
      </c>
      <c r="D605" s="189"/>
      <c r="E605" s="148">
        <v>12</v>
      </c>
      <c r="F605" s="287">
        <f>HLOOKUP($C605,$BZ$2:$CM$3,2,0)</f>
        <v>39703.99</v>
      </c>
      <c r="G605" s="110">
        <f>D605*E605*F605</f>
        <v>0</v>
      </c>
      <c r="H605" s="161"/>
      <c r="I605" s="111" t="s">
        <v>151</v>
      </c>
      <c r="J605" s="111" t="str">
        <f>VLOOKUP(I605,Presupuesto!$B$11:$C$565,2,0)</f>
        <v>SUELDOS Y SALARIOS PERMANENTES</v>
      </c>
      <c r="K605" s="95" t="str">
        <f t="shared" si="18"/>
        <v>Posgrado</v>
      </c>
      <c r="L605" s="95" t="s">
        <v>721</v>
      </c>
    </row>
    <row r="606" spans="3:12" x14ac:dyDescent="0.25">
      <c r="C606" s="166" t="s">
        <v>1330</v>
      </c>
      <c r="D606" s="158"/>
      <c r="E606" s="150">
        <v>0</v>
      </c>
      <c r="F606" s="97">
        <f>IF(E605=0,"",(G605/E605)/12*E605)</f>
        <v>0</v>
      </c>
      <c r="G606" s="94">
        <f>F606</f>
        <v>0</v>
      </c>
      <c r="H606" s="159"/>
      <c r="I606" s="113" t="s">
        <v>164</v>
      </c>
      <c r="J606" s="113" t="str">
        <f>VLOOKUP(I606,Presupuesto!$B$11:$C$565,2,0)</f>
        <v>AGUINALDO Y DECIMO CUARTO MES</v>
      </c>
      <c r="K606" s="95" t="str">
        <f t="shared" si="18"/>
        <v>Posgrado</v>
      </c>
      <c r="L606" s="95" t="s">
        <v>721</v>
      </c>
    </row>
    <row r="607" spans="3:12" ht="15.75" thickBot="1" x14ac:dyDescent="0.3">
      <c r="C607" s="167" t="s">
        <v>1331</v>
      </c>
      <c r="D607" s="158"/>
      <c r="E607" s="150">
        <v>0</v>
      </c>
      <c r="F607" s="114">
        <f>IF(E605&lt;6,"",((E605-6)/12)*(G605/E605))</f>
        <v>0</v>
      </c>
      <c r="G607" s="94">
        <f>F607</f>
        <v>0</v>
      </c>
      <c r="H607" s="159"/>
      <c r="I607" s="98" t="s">
        <v>165</v>
      </c>
      <c r="J607" s="98" t="str">
        <f>VLOOKUP(I607,Presupuesto!$B$11:$C$565,2,0)</f>
        <v>DECIMOCUARTO MES</v>
      </c>
      <c r="K607" s="95" t="str">
        <f t="shared" si="18"/>
        <v>Posgrado</v>
      </c>
      <c r="L607" s="95" t="s">
        <v>721</v>
      </c>
    </row>
    <row r="608" spans="3:12" ht="15.75" thickBot="1" x14ac:dyDescent="0.3">
      <c r="C608" s="133" t="s">
        <v>86</v>
      </c>
      <c r="D608" s="189"/>
      <c r="E608" s="148">
        <v>12</v>
      </c>
      <c r="F608" s="287">
        <f>HLOOKUP($C608,$BZ$2:$CM$3,2,0)</f>
        <v>35733.589999999997</v>
      </c>
      <c r="G608" s="110">
        <f>D608*E608*F608</f>
        <v>0</v>
      </c>
      <c r="H608" s="161"/>
      <c r="I608" s="111" t="s">
        <v>151</v>
      </c>
      <c r="J608" s="111" t="str">
        <f>VLOOKUP(I608,Presupuesto!$B$11:$C$565,2,0)</f>
        <v>SUELDOS Y SALARIOS PERMANENTES</v>
      </c>
      <c r="K608" s="95" t="str">
        <f t="shared" si="18"/>
        <v>Posgrado</v>
      </c>
      <c r="L608" s="95" t="s">
        <v>721</v>
      </c>
    </row>
    <row r="609" spans="3:12" x14ac:dyDescent="0.25">
      <c r="C609" s="166" t="s">
        <v>1330</v>
      </c>
      <c r="D609" s="158"/>
      <c r="E609" s="150">
        <v>0</v>
      </c>
      <c r="F609" s="97">
        <f>IF(E608=0,"",(G608/E608)/12*E608)</f>
        <v>0</v>
      </c>
      <c r="G609" s="94">
        <f>F609</f>
        <v>0</v>
      </c>
      <c r="H609" s="159"/>
      <c r="I609" s="113" t="s">
        <v>164</v>
      </c>
      <c r="J609" s="113" t="str">
        <f>VLOOKUP(I609,Presupuesto!$B$11:$C$565,2,0)</f>
        <v>AGUINALDO Y DECIMO CUARTO MES</v>
      </c>
      <c r="K609" s="95" t="str">
        <f t="shared" si="18"/>
        <v>Posgrado</v>
      </c>
      <c r="L609" s="95" t="s">
        <v>721</v>
      </c>
    </row>
    <row r="610" spans="3:12" ht="15.75" thickBot="1" x14ac:dyDescent="0.3">
      <c r="C610" s="167" t="s">
        <v>1331</v>
      </c>
      <c r="D610" s="158"/>
      <c r="E610" s="150">
        <v>0</v>
      </c>
      <c r="F610" s="114">
        <f>IF(E608&lt;6,"",((E608-6)/12)*(G608/E608))</f>
        <v>0</v>
      </c>
      <c r="G610" s="94">
        <f>F610</f>
        <v>0</v>
      </c>
      <c r="H610" s="159"/>
      <c r="I610" s="98" t="s">
        <v>165</v>
      </c>
      <c r="J610" s="98" t="str">
        <f>VLOOKUP(I610,Presupuesto!$B$11:$C$565,2,0)</f>
        <v>DECIMOCUARTO MES</v>
      </c>
      <c r="K610" s="95" t="str">
        <f t="shared" si="18"/>
        <v>Posgrado</v>
      </c>
      <c r="L610" s="95" t="s">
        <v>721</v>
      </c>
    </row>
    <row r="611" spans="3:12" ht="15.75" thickBot="1" x14ac:dyDescent="0.3">
      <c r="C611" s="133" t="s">
        <v>87</v>
      </c>
      <c r="D611" s="189"/>
      <c r="E611" s="148">
        <v>12</v>
      </c>
      <c r="F611" s="287">
        <f>HLOOKUP($C611,$BZ$2:$CM$3,2,0)</f>
        <v>31763.19</v>
      </c>
      <c r="G611" s="110">
        <f>D611*E611*F611</f>
        <v>0</v>
      </c>
      <c r="H611" s="161"/>
      <c r="I611" s="111" t="s">
        <v>151</v>
      </c>
      <c r="J611" s="111" t="str">
        <f>VLOOKUP(I611,Presupuesto!$B$11:$C$565,2,0)</f>
        <v>SUELDOS Y SALARIOS PERMANENTES</v>
      </c>
      <c r="K611" s="95" t="str">
        <f t="shared" si="18"/>
        <v>Posgrado</v>
      </c>
      <c r="L611" s="95" t="s">
        <v>721</v>
      </c>
    </row>
    <row r="612" spans="3:12" x14ac:dyDescent="0.25">
      <c r="C612" s="166" t="s">
        <v>1330</v>
      </c>
      <c r="D612" s="158"/>
      <c r="E612" s="150">
        <v>0</v>
      </c>
      <c r="F612" s="97">
        <f>IF(E611=0,"",(G611/E611)/12*E611)</f>
        <v>0</v>
      </c>
      <c r="G612" s="94">
        <f>F612</f>
        <v>0</v>
      </c>
      <c r="H612" s="159"/>
      <c r="I612" s="113" t="s">
        <v>164</v>
      </c>
      <c r="J612" s="113" t="str">
        <f>VLOOKUP(I612,Presupuesto!$B$11:$C$565,2,0)</f>
        <v>AGUINALDO Y DECIMO CUARTO MES</v>
      </c>
      <c r="K612" s="95" t="str">
        <f t="shared" si="18"/>
        <v>Posgrado</v>
      </c>
      <c r="L612" s="95" t="s">
        <v>721</v>
      </c>
    </row>
    <row r="613" spans="3:12" ht="15.75" thickBot="1" x14ac:dyDescent="0.3">
      <c r="C613" s="167" t="s">
        <v>1331</v>
      </c>
      <c r="D613" s="158"/>
      <c r="E613" s="150">
        <v>0</v>
      </c>
      <c r="F613" s="114">
        <f>IF(E611&lt;6,"",((E611-6)/12)*(G611/E611))</f>
        <v>0</v>
      </c>
      <c r="G613" s="94">
        <f>F613</f>
        <v>0</v>
      </c>
      <c r="H613" s="159"/>
      <c r="I613" s="98" t="s">
        <v>165</v>
      </c>
      <c r="J613" s="98" t="str">
        <f>VLOOKUP(I613,Presupuesto!$B$11:$C$565,2,0)</f>
        <v>DECIMOCUARTO MES</v>
      </c>
      <c r="K613" s="95" t="str">
        <f t="shared" si="18"/>
        <v>Posgrado</v>
      </c>
      <c r="L613" s="95" t="s">
        <v>721</v>
      </c>
    </row>
    <row r="614" spans="3:12" ht="15.75" thickBot="1" x14ac:dyDescent="0.3">
      <c r="C614" s="133" t="s">
        <v>88</v>
      </c>
      <c r="D614" s="189"/>
      <c r="E614" s="148">
        <v>12</v>
      </c>
      <c r="F614" s="287">
        <f>HLOOKUP($C614,$BZ$2:$CM$3,2,0)</f>
        <v>29777.99</v>
      </c>
      <c r="G614" s="110">
        <f>D614*E614*F614</f>
        <v>0</v>
      </c>
      <c r="H614" s="161"/>
      <c r="I614" s="111" t="s">
        <v>151</v>
      </c>
      <c r="J614" s="111" t="str">
        <f>VLOOKUP(I614,Presupuesto!$B$11:$C$565,2,0)</f>
        <v>SUELDOS Y SALARIOS PERMANENTES</v>
      </c>
      <c r="K614" s="95" t="str">
        <f t="shared" si="18"/>
        <v>Posgrado</v>
      </c>
      <c r="L614" s="95" t="s">
        <v>721</v>
      </c>
    </row>
    <row r="615" spans="3:12" x14ac:dyDescent="0.25">
      <c r="C615" s="166" t="s">
        <v>1330</v>
      </c>
      <c r="D615" s="158"/>
      <c r="E615" s="150">
        <v>0</v>
      </c>
      <c r="F615" s="97">
        <f>IF(E614=0,"",(G614/E614)/12*E614)</f>
        <v>0</v>
      </c>
      <c r="G615" s="94">
        <f>F615</f>
        <v>0</v>
      </c>
      <c r="H615" s="159"/>
      <c r="I615" s="113" t="s">
        <v>164</v>
      </c>
      <c r="J615" s="113" t="str">
        <f>VLOOKUP(I615,Presupuesto!$B$11:$C$565,2,0)</f>
        <v>AGUINALDO Y DECIMO CUARTO MES</v>
      </c>
      <c r="K615" s="95" t="str">
        <f t="shared" si="18"/>
        <v>Posgrado</v>
      </c>
      <c r="L615" s="95" t="s">
        <v>721</v>
      </c>
    </row>
    <row r="616" spans="3:12" ht="15.75" thickBot="1" x14ac:dyDescent="0.3">
      <c r="C616" s="167" t="s">
        <v>1331</v>
      </c>
      <c r="D616" s="158"/>
      <c r="E616" s="150">
        <v>0</v>
      </c>
      <c r="F616" s="114">
        <f>IF(E614&lt;6,"",((E614-6)/12)*(G614/E614))</f>
        <v>0</v>
      </c>
      <c r="G616" s="94">
        <f>F616</f>
        <v>0</v>
      </c>
      <c r="H616" s="159"/>
      <c r="I616" s="98" t="s">
        <v>165</v>
      </c>
      <c r="J616" s="98" t="str">
        <f>VLOOKUP(I616,Presupuesto!$B$11:$C$565,2,0)</f>
        <v>DECIMOCUARTO MES</v>
      </c>
      <c r="K616" s="95" t="str">
        <f t="shared" si="18"/>
        <v>Posgrado</v>
      </c>
      <c r="L616" s="95" t="s">
        <v>721</v>
      </c>
    </row>
    <row r="617" spans="3:12" ht="15.75" thickBot="1" x14ac:dyDescent="0.3">
      <c r="C617" s="133" t="s">
        <v>89</v>
      </c>
      <c r="D617" s="189"/>
      <c r="E617" s="148">
        <v>12</v>
      </c>
      <c r="F617" s="287">
        <f>HLOOKUP($C617,$BZ$2:$CM$3,2,0)</f>
        <v>27792.79</v>
      </c>
      <c r="G617" s="110">
        <f>D617*E617*F617</f>
        <v>0</v>
      </c>
      <c r="H617" s="161"/>
      <c r="I617" s="111" t="s">
        <v>151</v>
      </c>
      <c r="J617" s="111" t="str">
        <f>VLOOKUP(I617,Presupuesto!$B$11:$C$565,2,0)</f>
        <v>SUELDOS Y SALARIOS PERMANENTES</v>
      </c>
      <c r="K617" s="95" t="str">
        <f t="shared" si="18"/>
        <v>Posgrado</v>
      </c>
      <c r="L617" s="95" t="s">
        <v>721</v>
      </c>
    </row>
    <row r="618" spans="3:12" x14ac:dyDescent="0.25">
      <c r="C618" s="166" t="s">
        <v>1330</v>
      </c>
      <c r="D618" s="158"/>
      <c r="E618" s="150">
        <v>0</v>
      </c>
      <c r="F618" s="97">
        <f>IF(E617=0,"",(G617/E617)/12*E617)</f>
        <v>0</v>
      </c>
      <c r="G618" s="94">
        <f>F618</f>
        <v>0</v>
      </c>
      <c r="H618" s="159"/>
      <c r="I618" s="113" t="s">
        <v>164</v>
      </c>
      <c r="J618" s="113" t="str">
        <f>VLOOKUP(I618,Presupuesto!$B$11:$C$565,2,0)</f>
        <v>AGUINALDO Y DECIMO CUARTO MES</v>
      </c>
      <c r="K618" s="95" t="str">
        <f t="shared" si="18"/>
        <v>Posgrado</v>
      </c>
      <c r="L618" s="95" t="s">
        <v>721</v>
      </c>
    </row>
    <row r="619" spans="3:12" ht="15.75" thickBot="1" x14ac:dyDescent="0.3">
      <c r="C619" s="167" t="s">
        <v>1331</v>
      </c>
      <c r="D619" s="158"/>
      <c r="E619" s="150">
        <v>0</v>
      </c>
      <c r="F619" s="114">
        <f>IF(E617&lt;6,"",((E617-6)/12)*(G617/E617))</f>
        <v>0</v>
      </c>
      <c r="G619" s="94">
        <f>F619</f>
        <v>0</v>
      </c>
      <c r="H619" s="159"/>
      <c r="I619" s="98" t="s">
        <v>165</v>
      </c>
      <c r="J619" s="98" t="str">
        <f>VLOOKUP(I619,Presupuesto!$B$11:$C$565,2,0)</f>
        <v>DECIMOCUARTO MES</v>
      </c>
      <c r="K619" s="95" t="str">
        <f t="shared" si="18"/>
        <v>Posgrado</v>
      </c>
      <c r="L619" s="95" t="s">
        <v>721</v>
      </c>
    </row>
    <row r="620" spans="3:12" ht="15.75" thickBot="1" x14ac:dyDescent="0.3">
      <c r="C620" s="133" t="s">
        <v>90</v>
      </c>
      <c r="D620" s="189"/>
      <c r="E620" s="148">
        <v>12</v>
      </c>
      <c r="F620" s="287">
        <f>HLOOKUP($C620,$BZ$2:$CM$3,2,0)</f>
        <v>18859.39</v>
      </c>
      <c r="G620" s="110">
        <f>D620*E620*F620</f>
        <v>0</v>
      </c>
      <c r="H620" s="161"/>
      <c r="I620" s="111" t="s">
        <v>151</v>
      </c>
      <c r="J620" s="111" t="str">
        <f>VLOOKUP(I620,Presupuesto!$B$11:$C$565,2,0)</f>
        <v>SUELDOS Y SALARIOS PERMANENTES</v>
      </c>
      <c r="K620" s="95" t="str">
        <f t="shared" si="18"/>
        <v>Posgrado</v>
      </c>
      <c r="L620" s="95" t="s">
        <v>721</v>
      </c>
    </row>
    <row r="621" spans="3:12" x14ac:dyDescent="0.25">
      <c r="C621" s="166" t="s">
        <v>1330</v>
      </c>
      <c r="D621" s="158"/>
      <c r="E621" s="150">
        <v>0</v>
      </c>
      <c r="F621" s="97">
        <f>IF(E620=0,"",(G620/E620)/12*E620)</f>
        <v>0</v>
      </c>
      <c r="G621" s="94">
        <f>F621</f>
        <v>0</v>
      </c>
      <c r="H621" s="159"/>
      <c r="I621" s="113" t="s">
        <v>164</v>
      </c>
      <c r="J621" s="113" t="str">
        <f>VLOOKUP(I621,Presupuesto!$B$11:$C$565,2,0)</f>
        <v>AGUINALDO Y DECIMO CUARTO MES</v>
      </c>
      <c r="K621" s="95" t="str">
        <f t="shared" si="18"/>
        <v>Posgrado</v>
      </c>
      <c r="L621" s="95" t="s">
        <v>721</v>
      </c>
    </row>
    <row r="622" spans="3:12" ht="15.75" thickBot="1" x14ac:dyDescent="0.3">
      <c r="C622" s="167" t="s">
        <v>1331</v>
      </c>
      <c r="D622" s="158"/>
      <c r="E622" s="150">
        <v>0</v>
      </c>
      <c r="F622" s="114">
        <f>IF(E620&lt;6,"",((E620-6)/12)*(G620/E620))</f>
        <v>0</v>
      </c>
      <c r="G622" s="94">
        <f>F622</f>
        <v>0</v>
      </c>
      <c r="H622" s="159"/>
      <c r="I622" s="98" t="s">
        <v>165</v>
      </c>
      <c r="J622" s="98" t="str">
        <f>VLOOKUP(I622,Presupuesto!$B$11:$C$565,2,0)</f>
        <v>DECIMOCUARTO MES</v>
      </c>
      <c r="K622" s="95" t="str">
        <f t="shared" si="18"/>
        <v>Posgrado</v>
      </c>
      <c r="L622" s="95" t="s">
        <v>721</v>
      </c>
    </row>
    <row r="623" spans="3:12" ht="15.75" thickBot="1" x14ac:dyDescent="0.3">
      <c r="C623" s="133" t="s">
        <v>91</v>
      </c>
      <c r="D623" s="189"/>
      <c r="E623" s="148">
        <v>12</v>
      </c>
      <c r="F623" s="287">
        <f>HLOOKUP($C623,$BZ$2:$CM$3,2,0)</f>
        <v>17866.8</v>
      </c>
      <c r="G623" s="110">
        <f>D623*E623*F623</f>
        <v>0</v>
      </c>
      <c r="H623" s="161"/>
      <c r="I623" s="111" t="s">
        <v>151</v>
      </c>
      <c r="J623" s="111" t="str">
        <f>VLOOKUP(I623,Presupuesto!$B$11:$C$565,2,0)</f>
        <v>SUELDOS Y SALARIOS PERMANENTES</v>
      </c>
      <c r="K623" s="95" t="str">
        <f t="shared" si="18"/>
        <v>Posgrado</v>
      </c>
      <c r="L623" s="95" t="s">
        <v>721</v>
      </c>
    </row>
    <row r="624" spans="3:12" x14ac:dyDescent="0.25">
      <c r="C624" s="166" t="s">
        <v>1330</v>
      </c>
      <c r="D624" s="158"/>
      <c r="E624" s="150">
        <v>0</v>
      </c>
      <c r="F624" s="97">
        <f>IF(E623=0,"",(G623/E623)/12*E623)</f>
        <v>0</v>
      </c>
      <c r="G624" s="94">
        <f>F624</f>
        <v>0</v>
      </c>
      <c r="H624" s="159"/>
      <c r="I624" s="113" t="s">
        <v>164</v>
      </c>
      <c r="J624" s="113" t="str">
        <f>VLOOKUP(I624,Presupuesto!$B$11:$C$565,2,0)</f>
        <v>AGUINALDO Y DECIMO CUARTO MES</v>
      </c>
      <c r="K624" s="95" t="str">
        <f t="shared" si="18"/>
        <v>Posgrado</v>
      </c>
      <c r="L624" s="95" t="s">
        <v>721</v>
      </c>
    </row>
    <row r="625" spans="3:12" ht="15.75" thickBot="1" x14ac:dyDescent="0.3">
      <c r="C625" s="167" t="s">
        <v>1331</v>
      </c>
      <c r="D625" s="158"/>
      <c r="E625" s="150">
        <v>0</v>
      </c>
      <c r="F625" s="114">
        <f>IF(E623&lt;6,"",((E623-6)/12)*(G623/E623))</f>
        <v>0</v>
      </c>
      <c r="G625" s="94">
        <f>F625</f>
        <v>0</v>
      </c>
      <c r="H625" s="159"/>
      <c r="I625" s="98" t="s">
        <v>165</v>
      </c>
      <c r="J625" s="98" t="str">
        <f>VLOOKUP(I625,Presupuesto!$B$11:$C$565,2,0)</f>
        <v>DECIMOCUARTO MES</v>
      </c>
      <c r="K625" s="95" t="str">
        <f t="shared" si="18"/>
        <v>Posgrado</v>
      </c>
      <c r="L625" s="95" t="s">
        <v>721</v>
      </c>
    </row>
    <row r="626" spans="3:12" ht="15.75" thickBot="1" x14ac:dyDescent="0.3">
      <c r="C626" s="133" t="s">
        <v>92</v>
      </c>
      <c r="D626" s="189"/>
      <c r="E626" s="148">
        <v>12</v>
      </c>
      <c r="F626" s="287">
        <f>HLOOKUP($C626,$BZ$2:$CM$3,2,0)</f>
        <v>13896.4</v>
      </c>
      <c r="G626" s="110">
        <f>D626*E626*F626</f>
        <v>0</v>
      </c>
      <c r="H626" s="161"/>
      <c r="I626" s="111" t="s">
        <v>151</v>
      </c>
      <c r="J626" s="111" t="str">
        <f>VLOOKUP(I626,Presupuesto!$B$11:$C$565,2,0)</f>
        <v>SUELDOS Y SALARIOS PERMANENTES</v>
      </c>
      <c r="K626" s="95" t="str">
        <f t="shared" si="18"/>
        <v>Posgrado</v>
      </c>
      <c r="L626" s="95" t="s">
        <v>721</v>
      </c>
    </row>
    <row r="627" spans="3:12" x14ac:dyDescent="0.25">
      <c r="C627" s="166" t="s">
        <v>1330</v>
      </c>
      <c r="D627" s="158"/>
      <c r="E627" s="150">
        <v>0</v>
      </c>
      <c r="F627" s="97">
        <f>IF(E626=0,"",(G626/E626)/12*E626)</f>
        <v>0</v>
      </c>
      <c r="G627" s="94">
        <f>F627</f>
        <v>0</v>
      </c>
      <c r="H627" s="159"/>
      <c r="I627" s="113" t="s">
        <v>164</v>
      </c>
      <c r="J627" s="113" t="str">
        <f>VLOOKUP(I627,Presupuesto!$B$11:$C$565,2,0)</f>
        <v>AGUINALDO Y DECIMO CUARTO MES</v>
      </c>
      <c r="K627" s="95" t="str">
        <f t="shared" si="18"/>
        <v>Posgrado</v>
      </c>
      <c r="L627" s="95" t="s">
        <v>721</v>
      </c>
    </row>
    <row r="628" spans="3:12" ht="15.75" thickBot="1" x14ac:dyDescent="0.3">
      <c r="C628" s="167" t="s">
        <v>1331</v>
      </c>
      <c r="D628" s="158"/>
      <c r="E628" s="150">
        <v>0</v>
      </c>
      <c r="F628" s="114">
        <f>IF(E626&lt;6,"",((E626-6)/12)*(G626/E626))</f>
        <v>0</v>
      </c>
      <c r="G628" s="94">
        <f>F628</f>
        <v>0</v>
      </c>
      <c r="H628" s="159"/>
      <c r="I628" s="98" t="s">
        <v>165</v>
      </c>
      <c r="J628" s="98" t="str">
        <f>VLOOKUP(I628,Presupuesto!$B$11:$C$565,2,0)</f>
        <v>DECIMOCUARTO MES</v>
      </c>
      <c r="K628" s="95" t="str">
        <f t="shared" si="18"/>
        <v>Posgrado</v>
      </c>
      <c r="L628" s="95" t="s">
        <v>721</v>
      </c>
    </row>
    <row r="629" spans="3:12" ht="15.75" thickBot="1" x14ac:dyDescent="0.3">
      <c r="C629" s="133" t="s">
        <v>93</v>
      </c>
      <c r="D629" s="189"/>
      <c r="E629" s="148">
        <v>12</v>
      </c>
      <c r="F629" s="287">
        <f>HLOOKUP($C629,$BZ$2:$CM$3,2,0)</f>
        <v>15004.09</v>
      </c>
      <c r="G629" s="110">
        <f>D629*E629*F629</f>
        <v>0</v>
      </c>
      <c r="H629" s="161"/>
      <c r="I629" s="111" t="s">
        <v>151</v>
      </c>
      <c r="J629" s="111" t="str">
        <f>VLOOKUP(I629,Presupuesto!$B$11:$C$565,2,0)</f>
        <v>SUELDOS Y SALARIOS PERMANENTES</v>
      </c>
      <c r="K629" s="95" t="str">
        <f t="shared" si="18"/>
        <v>Posgrado</v>
      </c>
      <c r="L629" s="95" t="s">
        <v>721</v>
      </c>
    </row>
    <row r="630" spans="3:12" x14ac:dyDescent="0.25">
      <c r="C630" s="166" t="s">
        <v>1330</v>
      </c>
      <c r="D630" s="158"/>
      <c r="E630" s="150">
        <v>0</v>
      </c>
      <c r="F630" s="97">
        <f>IF(E629=0,"",(G629/E629)/12*E629)</f>
        <v>0</v>
      </c>
      <c r="G630" s="94">
        <f>F630</f>
        <v>0</v>
      </c>
      <c r="H630" s="159"/>
      <c r="I630" s="113" t="s">
        <v>164</v>
      </c>
      <c r="J630" s="113" t="str">
        <f>VLOOKUP(I630,Presupuesto!$B$11:$C$565,2,0)</f>
        <v>AGUINALDO Y DECIMO CUARTO MES</v>
      </c>
      <c r="K630" s="95" t="str">
        <f t="shared" si="18"/>
        <v>Posgrado</v>
      </c>
      <c r="L630" s="95" t="s">
        <v>721</v>
      </c>
    </row>
    <row r="631" spans="3:12" ht="15.75" thickBot="1" x14ac:dyDescent="0.3">
      <c r="C631" s="167" t="s">
        <v>1331</v>
      </c>
      <c r="D631" s="158"/>
      <c r="E631" s="150">
        <v>0</v>
      </c>
      <c r="F631" s="114">
        <f>IF(E629&lt;6,"",((E629-6)/12)*(G629/E629))</f>
        <v>0</v>
      </c>
      <c r="G631" s="94">
        <f>F631</f>
        <v>0</v>
      </c>
      <c r="H631" s="159"/>
      <c r="I631" s="98" t="s">
        <v>165</v>
      </c>
      <c r="J631" s="98" t="str">
        <f>VLOOKUP(I631,Presupuesto!$B$11:$C$565,2,0)</f>
        <v>DECIMOCUARTO MES</v>
      </c>
      <c r="K631" s="95" t="str">
        <f t="shared" si="18"/>
        <v>Posgrado</v>
      </c>
      <c r="L631" s="95" t="s">
        <v>721</v>
      </c>
    </row>
    <row r="632" spans="3:12" ht="15.75" thickBot="1" x14ac:dyDescent="0.3">
      <c r="C632" s="133" t="s">
        <v>94</v>
      </c>
      <c r="D632" s="189"/>
      <c r="E632" s="148">
        <v>12</v>
      </c>
      <c r="F632" s="287">
        <f>HLOOKUP($C632,$BZ$2:$CM$3,2,0)</f>
        <v>13238.9</v>
      </c>
      <c r="G632" s="110">
        <f>D632*E632*F632</f>
        <v>0</v>
      </c>
      <c r="H632" s="161"/>
      <c r="I632" s="111" t="s">
        <v>151</v>
      </c>
      <c r="J632" s="111" t="str">
        <f>VLOOKUP(I632,Presupuesto!$B$11:$C$565,2,0)</f>
        <v>SUELDOS Y SALARIOS PERMANENTES</v>
      </c>
      <c r="K632" s="95" t="str">
        <f t="shared" si="18"/>
        <v>Posgrado</v>
      </c>
      <c r="L632" s="95" t="s">
        <v>721</v>
      </c>
    </row>
    <row r="633" spans="3:12" x14ac:dyDescent="0.25">
      <c r="C633" s="166" t="s">
        <v>1330</v>
      </c>
      <c r="D633" s="158"/>
      <c r="E633" s="150">
        <v>0</v>
      </c>
      <c r="F633" s="97">
        <f>IF(E632=0,"",(G632/E632)/12*E632)</f>
        <v>0</v>
      </c>
      <c r="G633" s="94">
        <f>F633</f>
        <v>0</v>
      </c>
      <c r="H633" s="159"/>
      <c r="I633" s="113" t="s">
        <v>164</v>
      </c>
      <c r="J633" s="113" t="str">
        <f>VLOOKUP(I633,Presupuesto!$B$11:$C$565,2,0)</f>
        <v>AGUINALDO Y DECIMO CUARTO MES</v>
      </c>
      <c r="K633" s="95" t="str">
        <f t="shared" si="18"/>
        <v>Posgrado</v>
      </c>
      <c r="L633" s="95" t="s">
        <v>721</v>
      </c>
    </row>
    <row r="634" spans="3:12" ht="15.75" thickBot="1" x14ac:dyDescent="0.3">
      <c r="C634" s="167" t="s">
        <v>1331</v>
      </c>
      <c r="D634" s="158"/>
      <c r="E634" s="150">
        <v>0</v>
      </c>
      <c r="F634" s="114">
        <f>IF(E632&lt;6,"",((E632-6)/12)*(G632/E632))</f>
        <v>0</v>
      </c>
      <c r="G634" s="94">
        <f>F634</f>
        <v>0</v>
      </c>
      <c r="H634" s="159"/>
      <c r="I634" s="98" t="s">
        <v>165</v>
      </c>
      <c r="J634" s="98" t="str">
        <f>VLOOKUP(I634,Presupuesto!$B$11:$C$565,2,0)</f>
        <v>DECIMOCUARTO MES</v>
      </c>
      <c r="K634" s="95" t="str">
        <f t="shared" si="18"/>
        <v>Posgrado</v>
      </c>
      <c r="L634" s="95" t="s">
        <v>721</v>
      </c>
    </row>
    <row r="635" spans="3:12" ht="15.75" thickBot="1" x14ac:dyDescent="0.3">
      <c r="C635" s="133" t="s">
        <v>95</v>
      </c>
      <c r="D635" s="189"/>
      <c r="E635" s="148">
        <v>12</v>
      </c>
      <c r="F635" s="287">
        <f>HLOOKUP($C635,$BZ$2:$CM$3,2,0)</f>
        <v>12356.31</v>
      </c>
      <c r="G635" s="110">
        <f>D635*E635*F635</f>
        <v>0</v>
      </c>
      <c r="H635" s="161"/>
      <c r="I635" s="111" t="s">
        <v>151</v>
      </c>
      <c r="J635" s="111" t="str">
        <f>VLOOKUP(I635,Presupuesto!$B$11:$C$565,2,0)</f>
        <v>SUELDOS Y SALARIOS PERMANENTES</v>
      </c>
      <c r="K635" s="95" t="str">
        <f t="shared" ref="K635:K652" si="19">$K$602</f>
        <v>Posgrado</v>
      </c>
      <c r="L635" s="95" t="s">
        <v>721</v>
      </c>
    </row>
    <row r="636" spans="3:12" x14ac:dyDescent="0.25">
      <c r="C636" s="166" t="s">
        <v>1330</v>
      </c>
      <c r="D636" s="158"/>
      <c r="E636" s="150">
        <v>0</v>
      </c>
      <c r="F636" s="97">
        <f>IF(E635=0,"",(G635/E635)/12*E635)</f>
        <v>0</v>
      </c>
      <c r="G636" s="94">
        <f>F636</f>
        <v>0</v>
      </c>
      <c r="H636" s="159"/>
      <c r="I636" s="113" t="s">
        <v>164</v>
      </c>
      <c r="J636" s="113" t="str">
        <f>VLOOKUP(I636,Presupuesto!$B$11:$C$565,2,0)</f>
        <v>AGUINALDO Y DECIMO CUARTO MES</v>
      </c>
      <c r="K636" s="95" t="str">
        <f t="shared" si="19"/>
        <v>Posgrado</v>
      </c>
      <c r="L636" s="95" t="s">
        <v>721</v>
      </c>
    </row>
    <row r="637" spans="3:12" ht="15.75" thickBot="1" x14ac:dyDescent="0.3">
      <c r="C637" s="167" t="s">
        <v>1331</v>
      </c>
      <c r="D637" s="158"/>
      <c r="E637" s="150">
        <v>0</v>
      </c>
      <c r="F637" s="114">
        <f>IF(E635&lt;6,"",((E635-6)/12)*(G635/E635))</f>
        <v>0</v>
      </c>
      <c r="G637" s="94">
        <f>F637</f>
        <v>0</v>
      </c>
      <c r="H637" s="159"/>
      <c r="I637" s="98" t="s">
        <v>165</v>
      </c>
      <c r="J637" s="98" t="str">
        <f>VLOOKUP(I637,Presupuesto!$B$11:$C$565,2,0)</f>
        <v>DECIMOCUARTO MES</v>
      </c>
      <c r="K637" s="95" t="str">
        <f t="shared" si="19"/>
        <v>Posgrado</v>
      </c>
      <c r="L637" s="95" t="s">
        <v>721</v>
      </c>
    </row>
    <row r="638" spans="3:12" ht="15.75" thickBot="1" x14ac:dyDescent="0.3">
      <c r="C638" s="133" t="s">
        <v>96</v>
      </c>
      <c r="D638" s="189"/>
      <c r="E638" s="148">
        <v>12</v>
      </c>
      <c r="F638" s="287">
        <f>HLOOKUP($C638,$BZ$2:$CM$3,2,0)</f>
        <v>463.22</v>
      </c>
      <c r="G638" s="110">
        <f>D638*E638*F638</f>
        <v>0</v>
      </c>
      <c r="H638" s="161"/>
      <c r="I638" s="111" t="s">
        <v>151</v>
      </c>
      <c r="J638" s="111" t="str">
        <f>VLOOKUP(I638,Presupuesto!$B$11:$C$565,2,0)</f>
        <v>SUELDOS Y SALARIOS PERMANENTES</v>
      </c>
      <c r="K638" s="95" t="str">
        <f t="shared" si="19"/>
        <v>Posgrado</v>
      </c>
      <c r="L638" s="95" t="s">
        <v>721</v>
      </c>
    </row>
    <row r="639" spans="3:12" x14ac:dyDescent="0.25">
      <c r="C639" s="166" t="s">
        <v>1330</v>
      </c>
      <c r="D639" s="158"/>
      <c r="E639" s="150">
        <v>0</v>
      </c>
      <c r="F639" s="97">
        <f>IF(E638=0,"",(G638/E638)/12*E638)</f>
        <v>0</v>
      </c>
      <c r="G639" s="94">
        <f>F639</f>
        <v>0</v>
      </c>
      <c r="H639" s="159"/>
      <c r="I639" s="113" t="s">
        <v>164</v>
      </c>
      <c r="J639" s="113" t="str">
        <f>VLOOKUP(I639,Presupuesto!$B$11:$C$565,2,0)</f>
        <v>AGUINALDO Y DECIMO CUARTO MES</v>
      </c>
      <c r="K639" s="95" t="str">
        <f t="shared" si="19"/>
        <v>Posgrado</v>
      </c>
      <c r="L639" s="95" t="s">
        <v>721</v>
      </c>
    </row>
    <row r="640" spans="3:12" ht="15.75" thickBot="1" x14ac:dyDescent="0.3">
      <c r="C640" s="167" t="s">
        <v>1331</v>
      </c>
      <c r="D640" s="158"/>
      <c r="E640" s="150">
        <v>0</v>
      </c>
      <c r="F640" s="114">
        <f>IF(E638&lt;6,"",((E638-6)/12)*(G638/E638))</f>
        <v>0</v>
      </c>
      <c r="G640" s="94">
        <f>F640</f>
        <v>0</v>
      </c>
      <c r="H640" s="159"/>
      <c r="I640" s="98" t="s">
        <v>165</v>
      </c>
      <c r="J640" s="98" t="str">
        <f>VLOOKUP(I640,Presupuesto!$B$11:$C$565,2,0)</f>
        <v>DECIMOCUARTO MES</v>
      </c>
      <c r="K640" s="95" t="str">
        <f t="shared" si="19"/>
        <v>Posgrado</v>
      </c>
      <c r="L640" s="95" t="s">
        <v>721</v>
      </c>
    </row>
    <row r="641" spans="3:12" ht="15.75" thickBot="1" x14ac:dyDescent="0.3">
      <c r="C641" s="133" t="s">
        <v>97</v>
      </c>
      <c r="D641" s="189"/>
      <c r="E641" s="148">
        <v>12</v>
      </c>
      <c r="F641" s="287">
        <f>HLOOKUP($C641,$BZ$2:$CM$3,2,0)</f>
        <v>2007.3</v>
      </c>
      <c r="G641" s="110">
        <f>D641*E641*F641</f>
        <v>0</v>
      </c>
      <c r="H641" s="161"/>
      <c r="I641" s="111" t="s">
        <v>151</v>
      </c>
      <c r="J641" s="111" t="str">
        <f>VLOOKUP(I641,Presupuesto!$B$11:$C$565,2,0)</f>
        <v>SUELDOS Y SALARIOS PERMANENTES</v>
      </c>
      <c r="K641" s="95" t="str">
        <f t="shared" si="19"/>
        <v>Posgrado</v>
      </c>
      <c r="L641" s="95" t="s">
        <v>721</v>
      </c>
    </row>
    <row r="642" spans="3:12" x14ac:dyDescent="0.25">
      <c r="C642" s="166" t="s">
        <v>1330</v>
      </c>
      <c r="D642" s="158"/>
      <c r="E642" s="150">
        <v>0</v>
      </c>
      <c r="F642" s="97">
        <f>IF(E641=0,"",(G641/E641)/12*E641)</f>
        <v>0</v>
      </c>
      <c r="G642" s="94">
        <f>F642</f>
        <v>0</v>
      </c>
      <c r="H642" s="159"/>
      <c r="I642" s="113" t="s">
        <v>164</v>
      </c>
      <c r="J642" s="113" t="str">
        <f>VLOOKUP(I642,Presupuesto!$B$11:$C$565,2,0)</f>
        <v>AGUINALDO Y DECIMO CUARTO MES</v>
      </c>
      <c r="K642" s="95" t="str">
        <f t="shared" si="19"/>
        <v>Posgrado</v>
      </c>
      <c r="L642" s="95" t="s">
        <v>721</v>
      </c>
    </row>
    <row r="643" spans="3:12" ht="15.75" thickBot="1" x14ac:dyDescent="0.3">
      <c r="C643" s="167" t="s">
        <v>1331</v>
      </c>
      <c r="D643" s="158"/>
      <c r="E643" s="150">
        <v>0</v>
      </c>
      <c r="F643" s="114">
        <f>IF(E641&lt;6,"",((E641-6)/12)*(G641/E641))</f>
        <v>0</v>
      </c>
      <c r="G643" s="94">
        <f>F643</f>
        <v>0</v>
      </c>
      <c r="H643" s="159"/>
      <c r="I643" s="98" t="s">
        <v>165</v>
      </c>
      <c r="J643" s="98" t="str">
        <f>VLOOKUP(I643,Presupuesto!$B$11:$C$565,2,0)</f>
        <v>DECIMOCUARTO MES</v>
      </c>
      <c r="K643" s="95" t="str">
        <f t="shared" si="19"/>
        <v>Posgrado</v>
      </c>
      <c r="L643" s="95" t="s">
        <v>721</v>
      </c>
    </row>
    <row r="644" spans="3:12" ht="15.75" thickBot="1" x14ac:dyDescent="0.3">
      <c r="C644" s="136" t="s">
        <v>101</v>
      </c>
      <c r="D644" s="189"/>
      <c r="E644" s="148">
        <v>12</v>
      </c>
      <c r="F644" s="135">
        <v>30000</v>
      </c>
      <c r="G644" s="110">
        <f>D644*E644*F644</f>
        <v>0</v>
      </c>
      <c r="H644" s="161"/>
      <c r="I644" s="111" t="s">
        <v>200</v>
      </c>
      <c r="J644" s="111" t="str">
        <f>VLOOKUP(I644,Presupuesto!$B$11:$C$565,2,0)</f>
        <v>CONTRATOS ESPECIALES</v>
      </c>
      <c r="K644" s="95" t="str">
        <f t="shared" si="19"/>
        <v>Posgrado</v>
      </c>
      <c r="L644" s="95" t="s">
        <v>721</v>
      </c>
    </row>
    <row r="645" spans="3:12" x14ac:dyDescent="0.25">
      <c r="C645" s="166" t="s">
        <v>1330</v>
      </c>
      <c r="D645" s="158"/>
      <c r="E645" s="150">
        <v>0</v>
      </c>
      <c r="F645" s="114">
        <f>IF(E644=0,"",(G644/E644)/12*E644)</f>
        <v>0</v>
      </c>
      <c r="G645" s="94">
        <f>F645</f>
        <v>0</v>
      </c>
      <c r="H645" s="159"/>
      <c r="I645" s="98" t="s">
        <v>200</v>
      </c>
      <c r="J645" s="98" t="str">
        <f>VLOOKUP(I645,Presupuesto!$B$11:$C$565,2,0)</f>
        <v>CONTRATOS ESPECIALES</v>
      </c>
      <c r="K645" s="95" t="str">
        <f t="shared" si="19"/>
        <v>Posgrado</v>
      </c>
      <c r="L645" s="95" t="s">
        <v>719</v>
      </c>
    </row>
    <row r="646" spans="3:12" ht="15.75" thickBot="1" x14ac:dyDescent="0.3">
      <c r="C646" s="167" t="s">
        <v>1331</v>
      </c>
      <c r="D646" s="158"/>
      <c r="E646" s="150">
        <v>0</v>
      </c>
      <c r="F646" s="97">
        <f>IF(E644&lt;6,"",((E644-6)/12)*(G644/E644))</f>
        <v>0</v>
      </c>
      <c r="G646" s="94">
        <f>F646</f>
        <v>0</v>
      </c>
      <c r="H646" s="159"/>
      <c r="I646" s="98" t="s">
        <v>200</v>
      </c>
      <c r="J646" s="98" t="str">
        <f>VLOOKUP(I646,Presupuesto!$B$11:$C$565,2,0)</f>
        <v>CONTRATOS ESPECIALES</v>
      </c>
      <c r="K646" s="95" t="str">
        <f t="shared" si="19"/>
        <v>Posgrado</v>
      </c>
      <c r="L646" s="95" t="s">
        <v>727</v>
      </c>
    </row>
    <row r="647" spans="3:12" ht="15.75" thickBot="1" x14ac:dyDescent="0.3">
      <c r="C647" s="136" t="s">
        <v>102</v>
      </c>
      <c r="D647" s="189"/>
      <c r="E647" s="148">
        <v>12</v>
      </c>
      <c r="F647" s="115">
        <v>30000</v>
      </c>
      <c r="G647" s="110">
        <f>D647*E647*F647</f>
        <v>0</v>
      </c>
      <c r="H647" s="161"/>
      <c r="I647" s="111" t="s">
        <v>298</v>
      </c>
      <c r="J647" s="111" t="str">
        <f>VLOOKUP(I647,Presupuesto!$B$11:$C$565,2,0)</f>
        <v>OTROS SERVICIOS TECNICOS Y PROFESIONALES</v>
      </c>
      <c r="K647" s="95" t="str">
        <f t="shared" si="19"/>
        <v>Posgrado</v>
      </c>
      <c r="L647" s="95" t="s">
        <v>719</v>
      </c>
    </row>
    <row r="648" spans="3:12" x14ac:dyDescent="0.25">
      <c r="C648" s="166" t="s">
        <v>1330</v>
      </c>
      <c r="D648" s="158"/>
      <c r="E648" s="150">
        <v>0</v>
      </c>
      <c r="F648" s="97">
        <v>0</v>
      </c>
      <c r="G648" s="94">
        <f>F648</f>
        <v>0</v>
      </c>
      <c r="H648" s="159"/>
      <c r="I648" s="98" t="s">
        <v>298</v>
      </c>
      <c r="J648" s="98" t="str">
        <f>VLOOKUP(I648,Presupuesto!$B$11:$C$565,2,0)</f>
        <v>OTROS SERVICIOS TECNICOS Y PROFESIONALES</v>
      </c>
      <c r="K648" s="95" t="str">
        <f t="shared" si="19"/>
        <v>Posgrado</v>
      </c>
      <c r="L648" s="95" t="s">
        <v>719</v>
      </c>
    </row>
    <row r="649" spans="3:12" ht="15.75" thickBot="1" x14ac:dyDescent="0.3">
      <c r="C649" s="167" t="s">
        <v>1331</v>
      </c>
      <c r="D649" s="158"/>
      <c r="E649" s="150">
        <v>0</v>
      </c>
      <c r="F649" s="97">
        <v>0</v>
      </c>
      <c r="G649" s="94">
        <f>F649</f>
        <v>0</v>
      </c>
      <c r="H649" s="159"/>
      <c r="I649" s="98" t="s">
        <v>298</v>
      </c>
      <c r="J649" s="98" t="str">
        <f>VLOOKUP(I649,Presupuesto!$B$11:$C$565,2,0)</f>
        <v>OTROS SERVICIOS TECNICOS Y PROFESIONALES</v>
      </c>
      <c r="K649" s="95" t="str">
        <f t="shared" si="19"/>
        <v>Posgrado</v>
      </c>
      <c r="L649" s="95" t="s">
        <v>719</v>
      </c>
    </row>
    <row r="650" spans="3:12" ht="15.75" thickBot="1" x14ac:dyDescent="0.3">
      <c r="C650" s="136" t="s">
        <v>103</v>
      </c>
      <c r="D650" s="189"/>
      <c r="E650" s="148">
        <v>12</v>
      </c>
      <c r="F650" s="115">
        <v>30000</v>
      </c>
      <c r="G650" s="110">
        <f>D650*E650*F650</f>
        <v>0</v>
      </c>
      <c r="H650" s="161"/>
      <c r="I650" s="111" t="s">
        <v>151</v>
      </c>
      <c r="J650" s="111" t="str">
        <f>VLOOKUP(I650,Presupuesto!$B$11:$C$565,2,0)</f>
        <v>SUELDOS Y SALARIOS PERMANENTES</v>
      </c>
      <c r="K650" s="95" t="str">
        <f t="shared" si="19"/>
        <v>Posgrado</v>
      </c>
      <c r="L650" s="95" t="s">
        <v>719</v>
      </c>
    </row>
    <row r="651" spans="3:12" x14ac:dyDescent="0.25">
      <c r="C651" s="166" t="s">
        <v>1330</v>
      </c>
      <c r="D651" s="164"/>
      <c r="E651" s="127">
        <v>0</v>
      </c>
      <c r="F651" s="116">
        <f>IF(E650=0,"",(G650/E650)/12*E650)</f>
        <v>0</v>
      </c>
      <c r="G651" s="117">
        <f>F651</f>
        <v>0</v>
      </c>
      <c r="H651" s="159"/>
      <c r="I651" s="98" t="s">
        <v>164</v>
      </c>
      <c r="J651" s="98" t="str">
        <f>VLOOKUP(I651,Presupuesto!$B$11:$C$565,2,0)</f>
        <v>AGUINALDO Y DECIMO CUARTO MES</v>
      </c>
      <c r="K651" s="95" t="str">
        <f t="shared" si="19"/>
        <v>Posgrado</v>
      </c>
      <c r="L651" s="95" t="s">
        <v>719</v>
      </c>
    </row>
    <row r="652" spans="3:12" ht="15.75" thickBot="1" x14ac:dyDescent="0.3">
      <c r="C652" s="168" t="s">
        <v>1331</v>
      </c>
      <c r="D652" s="157"/>
      <c r="E652" s="128">
        <v>0</v>
      </c>
      <c r="F652" s="102">
        <f>IF(E650&lt;6,"",((E650-6)/12)*(G650/E650))</f>
        <v>0</v>
      </c>
      <c r="G652" s="102">
        <f>F652</f>
        <v>0</v>
      </c>
      <c r="H652" s="157"/>
      <c r="I652" s="103" t="s">
        <v>165</v>
      </c>
      <c r="J652" s="120" t="str">
        <f>VLOOKUP(I652,Presupuesto!$B$11:$C$565,2,0)</f>
        <v>DECIMOCUARTO MES</v>
      </c>
      <c r="K652" s="103" t="str">
        <f t="shared" si="19"/>
        <v>Posgrado</v>
      </c>
      <c r="L652" s="120" t="s">
        <v>719</v>
      </c>
    </row>
    <row r="654" spans="3:12" ht="15.75" thickBot="1" x14ac:dyDescent="0.3">
      <c r="C654" s="435"/>
      <c r="D654" s="424"/>
      <c r="E654" s="435"/>
      <c r="F654" s="435"/>
      <c r="G654" s="435"/>
      <c r="H654" s="424"/>
      <c r="I654" s="435"/>
      <c r="J654" s="435"/>
      <c r="K654" s="435"/>
      <c r="L654" s="435"/>
    </row>
    <row r="655" spans="3:12" ht="15.75" thickBot="1" x14ac:dyDescent="0.3">
      <c r="C655" s="68" t="s">
        <v>1308</v>
      </c>
      <c r="D655" s="30">
        <f>SUM(G662:G712)</f>
        <v>0</v>
      </c>
      <c r="E655" s="91"/>
      <c r="F655" s="91"/>
      <c r="G655" s="91"/>
      <c r="H655" s="75"/>
      <c r="I655" s="75"/>
      <c r="J655" s="75"/>
      <c r="K655" s="149"/>
      <c r="L655" s="435"/>
    </row>
    <row r="656" spans="3:12" x14ac:dyDescent="0.25">
      <c r="C656" s="435"/>
      <c r="D656" s="31"/>
      <c r="E656" s="91"/>
      <c r="F656" s="91"/>
      <c r="G656" s="91"/>
      <c r="H656" s="75"/>
      <c r="I656" s="75"/>
      <c r="J656" s="75"/>
      <c r="K656" s="149"/>
      <c r="L656" s="435"/>
    </row>
    <row r="657" spans="3:12" x14ac:dyDescent="0.25">
      <c r="C657" s="435"/>
      <c r="D657" s="31"/>
      <c r="E657" s="91"/>
      <c r="F657" s="91"/>
      <c r="G657" s="91"/>
      <c r="H657" s="75"/>
      <c r="I657" s="75"/>
      <c r="J657" s="75"/>
      <c r="K657" s="149"/>
      <c r="L657" s="435"/>
    </row>
    <row r="658" spans="3:12" ht="15.75" x14ac:dyDescent="0.25">
      <c r="C658" s="191" t="s">
        <v>1309</v>
      </c>
      <c r="D658" s="349"/>
      <c r="E658" s="91"/>
      <c r="F658" s="91"/>
      <c r="G658" s="91"/>
      <c r="H658" s="75"/>
      <c r="I658" s="75"/>
      <c r="J658" s="75"/>
      <c r="K658" s="149"/>
      <c r="L658" s="435"/>
    </row>
    <row r="659" spans="3:12" ht="18.75" x14ac:dyDescent="0.25">
      <c r="C659" s="199" t="e">
        <f>IFERROR(VLOOKUP(D658,'1. Desarrollo e Innov. Curricu.'!$F:$G,2,FALSE),IFERROR(VLOOKUP(D658,'2. Investigación Científica'!$F:$G,2,FALSE),IFERROR(VLOOKUP(D658,'3. Vinculación Univ. Sociedad'!$F:$G,2,FALSE),IFERROR(VLOOKUP(D658,'4. Docencia y Profesorado Univ.'!$F:$G,2,FALSE),IFERROR(VLOOKUP(D658,'5. Estudiantes y Graduados'!$F:$G,2,FALSE),IFERROR(VLOOKUP(D658,'11. Gestion Administrativa'!$F:$G,2,FALSE),IFERROR(VLOOKUP(D658,'13. Gestión Académica'!$F:$G,2,FALSE),IFERROR(VLOOKUP(D658,'9. Asegura. de la Calid. y M'!$F:$G,2,FALSE),IFERROR(VLOOKUP(D658,'6. Gestión del Conocimiento'!$F:$G,2,FALSE),IFERROR(VLOOKUP(D658,'15. Gobernabilidad y Proceso...'!$F:$G,2,FALSE),IFERROR(VLOOKUP(D658,'12. Gestión del Talento Humano'!$F:$G,2,FALSE),IFERROR(VLOOKUP(D658,'14. Internacional... de la E.S.'!$F:$G,2,FALSE),IFERROR(VLOOKUP(D658,'10. Posgrado'!$F:$G,2,FALSE),IFERROR(VLOOKUP(D658,'17. Gestión TIC'!$F:$G,2,FALSE),IFERROR(VLOOKUP(D658,'16. Desa. del Sistema Educ.Sup.'!$F:$G,2,FALSE),IFERROR(VLOOKUP(D658,'8. Cultura de Inno. Insti...'!$F:$G,2,FALSE),VLOOKUP(D658,'7. Lo Esencial de la Reforma U.'!$F:$G,2,0)))))))))))))))))</f>
        <v>#N/A</v>
      </c>
      <c r="D659" s="31"/>
      <c r="E659" s="91"/>
      <c r="F659" s="91"/>
      <c r="G659" s="91"/>
      <c r="H659" s="75"/>
      <c r="I659" s="75"/>
      <c r="J659" s="75"/>
      <c r="K659" s="149"/>
      <c r="L659" s="435"/>
    </row>
    <row r="660" spans="3:12" ht="15.75" thickBot="1" x14ac:dyDescent="0.3">
      <c r="C660" s="172"/>
      <c r="D660" s="31"/>
      <c r="E660" s="91"/>
      <c r="F660" s="91"/>
      <c r="G660" s="91"/>
      <c r="H660" s="75"/>
      <c r="I660" s="75"/>
      <c r="J660" s="75"/>
      <c r="K660" s="149"/>
      <c r="L660" s="435"/>
    </row>
    <row r="661" spans="3:12" ht="30.75" thickBot="1" x14ac:dyDescent="0.3">
      <c r="C661" s="130" t="s">
        <v>1310</v>
      </c>
      <c r="D661" s="134" t="s">
        <v>99</v>
      </c>
      <c r="E661" s="165" t="s">
        <v>1329</v>
      </c>
      <c r="F661" s="134" t="s">
        <v>1312</v>
      </c>
      <c r="G661" s="131" t="s">
        <v>1313</v>
      </c>
      <c r="H661" s="129" t="s">
        <v>1314</v>
      </c>
      <c r="I661" s="132" t="s">
        <v>1315</v>
      </c>
      <c r="J661" s="132" t="s">
        <v>711</v>
      </c>
      <c r="K661" s="132" t="s">
        <v>1316</v>
      </c>
      <c r="L661" s="132" t="s">
        <v>1317</v>
      </c>
    </row>
    <row r="662" spans="3:12" ht="15.75" thickBot="1" x14ac:dyDescent="0.3">
      <c r="C662" s="133" t="s">
        <v>84</v>
      </c>
      <c r="D662" s="189"/>
      <c r="E662" s="148">
        <v>12</v>
      </c>
      <c r="F662" s="287">
        <f>HLOOKUP($C662,$BZ$2:$CM$3,2,0)</f>
        <v>43674.39</v>
      </c>
      <c r="G662" s="110">
        <f>D662*E662*F662</f>
        <v>0</v>
      </c>
      <c r="H662" s="161"/>
      <c r="I662" s="111" t="s">
        <v>151</v>
      </c>
      <c r="J662" s="111" t="str">
        <f>VLOOKUP(I662,Presupuesto!$B$11:$C$565,2,0)</f>
        <v>SUELDOS Y SALARIOS PERMANENTES</v>
      </c>
      <c r="K662" s="207" t="s">
        <v>72</v>
      </c>
      <c r="L662" s="95" t="s">
        <v>719</v>
      </c>
    </row>
    <row r="663" spans="3:12" x14ac:dyDescent="0.25">
      <c r="C663" s="166" t="s">
        <v>1330</v>
      </c>
      <c r="D663" s="158"/>
      <c r="E663" s="150">
        <v>0</v>
      </c>
      <c r="F663" s="97">
        <f>IF(E662=0,"",(G662/E662)/12*E662)</f>
        <v>0</v>
      </c>
      <c r="G663" s="94">
        <f>F663</f>
        <v>0</v>
      </c>
      <c r="H663" s="159"/>
      <c r="I663" s="113" t="s">
        <v>164</v>
      </c>
      <c r="J663" s="113" t="str">
        <f>VLOOKUP(I663,Presupuesto!$B$11:$C$565,2,0)</f>
        <v>AGUINALDO Y DECIMO CUARTO MES</v>
      </c>
      <c r="K663" s="95" t="str">
        <f t="shared" ref="K663:K694" si="20">$K$662</f>
        <v>Posgrado</v>
      </c>
      <c r="L663" s="95" t="s">
        <v>720</v>
      </c>
    </row>
    <row r="664" spans="3:12" ht="15.75" thickBot="1" x14ac:dyDescent="0.3">
      <c r="C664" s="167" t="s">
        <v>1331</v>
      </c>
      <c r="D664" s="158"/>
      <c r="E664" s="150">
        <v>0</v>
      </c>
      <c r="F664" s="114">
        <f>IF(E662&lt;6,"",((E662-6)/12)*(G662/E662))</f>
        <v>0</v>
      </c>
      <c r="G664" s="94">
        <f>F664</f>
        <v>0</v>
      </c>
      <c r="H664" s="159"/>
      <c r="I664" s="98" t="s">
        <v>165</v>
      </c>
      <c r="J664" s="98" t="str">
        <f>VLOOKUP(I664,Presupuesto!$B$11:$C$565,2,0)</f>
        <v>DECIMOCUARTO MES</v>
      </c>
      <c r="K664" s="95" t="str">
        <f t="shared" si="20"/>
        <v>Posgrado</v>
      </c>
      <c r="L664" s="95" t="s">
        <v>721</v>
      </c>
    </row>
    <row r="665" spans="3:12" ht="15.75" thickBot="1" x14ac:dyDescent="0.3">
      <c r="C665" s="133" t="s">
        <v>85</v>
      </c>
      <c r="D665" s="189"/>
      <c r="E665" s="148">
        <v>12</v>
      </c>
      <c r="F665" s="287">
        <f>HLOOKUP($C665,$BZ$2:$CM$3,2,0)</f>
        <v>39703.99</v>
      </c>
      <c r="G665" s="110">
        <f>D665*E665*F665</f>
        <v>0</v>
      </c>
      <c r="H665" s="161"/>
      <c r="I665" s="111" t="s">
        <v>151</v>
      </c>
      <c r="J665" s="111" t="str">
        <f>VLOOKUP(I665,Presupuesto!$B$11:$C$565,2,0)</f>
        <v>SUELDOS Y SALARIOS PERMANENTES</v>
      </c>
      <c r="K665" s="95" t="str">
        <f t="shared" si="20"/>
        <v>Posgrado</v>
      </c>
      <c r="L665" s="95" t="s">
        <v>721</v>
      </c>
    </row>
    <row r="666" spans="3:12" x14ac:dyDescent="0.25">
      <c r="C666" s="166" t="s">
        <v>1330</v>
      </c>
      <c r="D666" s="158"/>
      <c r="E666" s="150">
        <v>0</v>
      </c>
      <c r="F666" s="97">
        <f>IF(E665=0,"",(G665/E665)/12*E665)</f>
        <v>0</v>
      </c>
      <c r="G666" s="94">
        <f>F666</f>
        <v>0</v>
      </c>
      <c r="H666" s="159"/>
      <c r="I666" s="113" t="s">
        <v>164</v>
      </c>
      <c r="J666" s="113" t="str">
        <f>VLOOKUP(I666,Presupuesto!$B$11:$C$565,2,0)</f>
        <v>AGUINALDO Y DECIMO CUARTO MES</v>
      </c>
      <c r="K666" s="95" t="str">
        <f t="shared" si="20"/>
        <v>Posgrado</v>
      </c>
      <c r="L666" s="95" t="s">
        <v>721</v>
      </c>
    </row>
    <row r="667" spans="3:12" ht="15.75" thickBot="1" x14ac:dyDescent="0.3">
      <c r="C667" s="167" t="s">
        <v>1331</v>
      </c>
      <c r="D667" s="158"/>
      <c r="E667" s="150">
        <v>0</v>
      </c>
      <c r="F667" s="114">
        <f>IF(E665&lt;6,"",((E665-6)/12)*(G665/E665))</f>
        <v>0</v>
      </c>
      <c r="G667" s="94">
        <f>F667</f>
        <v>0</v>
      </c>
      <c r="H667" s="159"/>
      <c r="I667" s="98" t="s">
        <v>165</v>
      </c>
      <c r="J667" s="98" t="str">
        <f>VLOOKUP(I667,Presupuesto!$B$11:$C$565,2,0)</f>
        <v>DECIMOCUARTO MES</v>
      </c>
      <c r="K667" s="95" t="str">
        <f t="shared" si="20"/>
        <v>Posgrado</v>
      </c>
      <c r="L667" s="95" t="s">
        <v>721</v>
      </c>
    </row>
    <row r="668" spans="3:12" ht="15.75" thickBot="1" x14ac:dyDescent="0.3">
      <c r="C668" s="133" t="s">
        <v>86</v>
      </c>
      <c r="D668" s="189"/>
      <c r="E668" s="148">
        <v>12</v>
      </c>
      <c r="F668" s="287">
        <f>HLOOKUP($C668,$BZ$2:$CM$3,2,0)</f>
        <v>35733.589999999997</v>
      </c>
      <c r="G668" s="110">
        <f>D668*E668*F668</f>
        <v>0</v>
      </c>
      <c r="H668" s="161"/>
      <c r="I668" s="111" t="s">
        <v>151</v>
      </c>
      <c r="J668" s="111" t="str">
        <f>VLOOKUP(I668,Presupuesto!$B$11:$C$565,2,0)</f>
        <v>SUELDOS Y SALARIOS PERMANENTES</v>
      </c>
      <c r="K668" s="95" t="str">
        <f t="shared" si="20"/>
        <v>Posgrado</v>
      </c>
      <c r="L668" s="95" t="s">
        <v>721</v>
      </c>
    </row>
    <row r="669" spans="3:12" x14ac:dyDescent="0.25">
      <c r="C669" s="166" t="s">
        <v>1330</v>
      </c>
      <c r="D669" s="158"/>
      <c r="E669" s="150">
        <v>0</v>
      </c>
      <c r="F669" s="97">
        <f>IF(E668=0,"",(G668/E668)/12*E668)</f>
        <v>0</v>
      </c>
      <c r="G669" s="94">
        <f>F669</f>
        <v>0</v>
      </c>
      <c r="H669" s="159"/>
      <c r="I669" s="113" t="s">
        <v>164</v>
      </c>
      <c r="J669" s="113" t="str">
        <f>VLOOKUP(I669,Presupuesto!$B$11:$C$565,2,0)</f>
        <v>AGUINALDO Y DECIMO CUARTO MES</v>
      </c>
      <c r="K669" s="95" t="str">
        <f t="shared" si="20"/>
        <v>Posgrado</v>
      </c>
      <c r="L669" s="95" t="s">
        <v>721</v>
      </c>
    </row>
    <row r="670" spans="3:12" ht="15.75" thickBot="1" x14ac:dyDescent="0.3">
      <c r="C670" s="167" t="s">
        <v>1331</v>
      </c>
      <c r="D670" s="158"/>
      <c r="E670" s="150">
        <v>0</v>
      </c>
      <c r="F670" s="114">
        <f>IF(E668&lt;6,"",((E668-6)/12)*(G668/E668))</f>
        <v>0</v>
      </c>
      <c r="G670" s="94">
        <f>F670</f>
        <v>0</v>
      </c>
      <c r="H670" s="159"/>
      <c r="I670" s="98" t="s">
        <v>165</v>
      </c>
      <c r="J670" s="98" t="str">
        <f>VLOOKUP(I670,Presupuesto!$B$11:$C$565,2,0)</f>
        <v>DECIMOCUARTO MES</v>
      </c>
      <c r="K670" s="95" t="str">
        <f t="shared" si="20"/>
        <v>Posgrado</v>
      </c>
      <c r="L670" s="95" t="s">
        <v>721</v>
      </c>
    </row>
    <row r="671" spans="3:12" ht="15.75" thickBot="1" x14ac:dyDescent="0.3">
      <c r="C671" s="133" t="s">
        <v>87</v>
      </c>
      <c r="D671" s="189"/>
      <c r="E671" s="148">
        <v>12</v>
      </c>
      <c r="F671" s="287">
        <f>HLOOKUP($C671,$BZ$2:$CM$3,2,0)</f>
        <v>31763.19</v>
      </c>
      <c r="G671" s="110">
        <f>D671*E671*F671</f>
        <v>0</v>
      </c>
      <c r="H671" s="161"/>
      <c r="I671" s="111" t="s">
        <v>151</v>
      </c>
      <c r="J671" s="111" t="str">
        <f>VLOOKUP(I671,Presupuesto!$B$11:$C$565,2,0)</f>
        <v>SUELDOS Y SALARIOS PERMANENTES</v>
      </c>
      <c r="K671" s="95" t="str">
        <f t="shared" si="20"/>
        <v>Posgrado</v>
      </c>
      <c r="L671" s="95" t="s">
        <v>721</v>
      </c>
    </row>
    <row r="672" spans="3:12" x14ac:dyDescent="0.25">
      <c r="C672" s="166" t="s">
        <v>1330</v>
      </c>
      <c r="D672" s="158"/>
      <c r="E672" s="150">
        <v>0</v>
      </c>
      <c r="F672" s="97">
        <f>IF(E671=0,"",(G671/E671)/12*E671)</f>
        <v>0</v>
      </c>
      <c r="G672" s="94">
        <f>F672</f>
        <v>0</v>
      </c>
      <c r="H672" s="159"/>
      <c r="I672" s="113" t="s">
        <v>164</v>
      </c>
      <c r="J672" s="113" t="str">
        <f>VLOOKUP(I672,Presupuesto!$B$11:$C$565,2,0)</f>
        <v>AGUINALDO Y DECIMO CUARTO MES</v>
      </c>
      <c r="K672" s="95" t="str">
        <f t="shared" si="20"/>
        <v>Posgrado</v>
      </c>
      <c r="L672" s="95" t="s">
        <v>721</v>
      </c>
    </row>
    <row r="673" spans="3:12" ht="15.75" thickBot="1" x14ac:dyDescent="0.3">
      <c r="C673" s="167" t="s">
        <v>1331</v>
      </c>
      <c r="D673" s="158"/>
      <c r="E673" s="150">
        <v>0</v>
      </c>
      <c r="F673" s="114">
        <f>IF(E671&lt;6,"",((E671-6)/12)*(G671/E671))</f>
        <v>0</v>
      </c>
      <c r="G673" s="94">
        <f>F673</f>
        <v>0</v>
      </c>
      <c r="H673" s="159"/>
      <c r="I673" s="98" t="s">
        <v>165</v>
      </c>
      <c r="J673" s="98" t="str">
        <f>VLOOKUP(I673,Presupuesto!$B$11:$C$565,2,0)</f>
        <v>DECIMOCUARTO MES</v>
      </c>
      <c r="K673" s="95" t="str">
        <f t="shared" si="20"/>
        <v>Posgrado</v>
      </c>
      <c r="L673" s="95" t="s">
        <v>721</v>
      </c>
    </row>
    <row r="674" spans="3:12" ht="15.75" thickBot="1" x14ac:dyDescent="0.3">
      <c r="C674" s="133" t="s">
        <v>88</v>
      </c>
      <c r="D674" s="189"/>
      <c r="E674" s="148">
        <v>12</v>
      </c>
      <c r="F674" s="287">
        <f>HLOOKUP($C674,$BZ$2:$CM$3,2,0)</f>
        <v>29777.99</v>
      </c>
      <c r="G674" s="110">
        <f>D674*E674*F674</f>
        <v>0</v>
      </c>
      <c r="H674" s="161"/>
      <c r="I674" s="111" t="s">
        <v>151</v>
      </c>
      <c r="J674" s="111" t="str">
        <f>VLOOKUP(I674,Presupuesto!$B$11:$C$565,2,0)</f>
        <v>SUELDOS Y SALARIOS PERMANENTES</v>
      </c>
      <c r="K674" s="95" t="str">
        <f t="shared" si="20"/>
        <v>Posgrado</v>
      </c>
      <c r="L674" s="95" t="s">
        <v>721</v>
      </c>
    </row>
    <row r="675" spans="3:12" x14ac:dyDescent="0.25">
      <c r="C675" s="166" t="s">
        <v>1330</v>
      </c>
      <c r="D675" s="158"/>
      <c r="E675" s="150">
        <v>0</v>
      </c>
      <c r="F675" s="97">
        <f>IF(E674=0,"",(G674/E674)/12*E674)</f>
        <v>0</v>
      </c>
      <c r="G675" s="94">
        <f>F675</f>
        <v>0</v>
      </c>
      <c r="H675" s="159"/>
      <c r="I675" s="113" t="s">
        <v>164</v>
      </c>
      <c r="J675" s="113" t="str">
        <f>VLOOKUP(I675,Presupuesto!$B$11:$C$565,2,0)</f>
        <v>AGUINALDO Y DECIMO CUARTO MES</v>
      </c>
      <c r="K675" s="95" t="str">
        <f t="shared" si="20"/>
        <v>Posgrado</v>
      </c>
      <c r="L675" s="95" t="s">
        <v>721</v>
      </c>
    </row>
    <row r="676" spans="3:12" ht="15.75" thickBot="1" x14ac:dyDescent="0.3">
      <c r="C676" s="167" t="s">
        <v>1331</v>
      </c>
      <c r="D676" s="158"/>
      <c r="E676" s="150">
        <v>0</v>
      </c>
      <c r="F676" s="114">
        <f>IF(E674&lt;6,"",((E674-6)/12)*(G674/E674))</f>
        <v>0</v>
      </c>
      <c r="G676" s="94">
        <f>F676</f>
        <v>0</v>
      </c>
      <c r="H676" s="159"/>
      <c r="I676" s="98" t="s">
        <v>165</v>
      </c>
      <c r="J676" s="98" t="str">
        <f>VLOOKUP(I676,Presupuesto!$B$11:$C$565,2,0)</f>
        <v>DECIMOCUARTO MES</v>
      </c>
      <c r="K676" s="95" t="str">
        <f t="shared" si="20"/>
        <v>Posgrado</v>
      </c>
      <c r="L676" s="95" t="s">
        <v>721</v>
      </c>
    </row>
    <row r="677" spans="3:12" ht="15.75" thickBot="1" x14ac:dyDescent="0.3">
      <c r="C677" s="133" t="s">
        <v>89</v>
      </c>
      <c r="D677" s="189"/>
      <c r="E677" s="148">
        <v>12</v>
      </c>
      <c r="F677" s="287">
        <f>HLOOKUP($C677,$BZ$2:$CM$3,2,0)</f>
        <v>27792.79</v>
      </c>
      <c r="G677" s="110">
        <f>D677*E677*F677</f>
        <v>0</v>
      </c>
      <c r="H677" s="161"/>
      <c r="I677" s="111" t="s">
        <v>151</v>
      </c>
      <c r="J677" s="111" t="str">
        <f>VLOOKUP(I677,Presupuesto!$B$11:$C$565,2,0)</f>
        <v>SUELDOS Y SALARIOS PERMANENTES</v>
      </c>
      <c r="K677" s="95" t="str">
        <f t="shared" si="20"/>
        <v>Posgrado</v>
      </c>
      <c r="L677" s="95" t="s">
        <v>721</v>
      </c>
    </row>
    <row r="678" spans="3:12" x14ac:dyDescent="0.25">
      <c r="C678" s="166" t="s">
        <v>1330</v>
      </c>
      <c r="D678" s="158"/>
      <c r="E678" s="150">
        <v>0</v>
      </c>
      <c r="F678" s="97">
        <f>IF(E677=0,"",(G677/E677)/12*E677)</f>
        <v>0</v>
      </c>
      <c r="G678" s="94">
        <f>F678</f>
        <v>0</v>
      </c>
      <c r="H678" s="159"/>
      <c r="I678" s="113" t="s">
        <v>164</v>
      </c>
      <c r="J678" s="113" t="str">
        <f>VLOOKUP(I678,Presupuesto!$B$11:$C$565,2,0)</f>
        <v>AGUINALDO Y DECIMO CUARTO MES</v>
      </c>
      <c r="K678" s="95" t="str">
        <f t="shared" si="20"/>
        <v>Posgrado</v>
      </c>
      <c r="L678" s="95" t="s">
        <v>721</v>
      </c>
    </row>
    <row r="679" spans="3:12" ht="15.75" thickBot="1" x14ac:dyDescent="0.3">
      <c r="C679" s="167" t="s">
        <v>1331</v>
      </c>
      <c r="D679" s="158"/>
      <c r="E679" s="150">
        <v>0</v>
      </c>
      <c r="F679" s="114">
        <f>IF(E677&lt;6,"",((E677-6)/12)*(G677/E677))</f>
        <v>0</v>
      </c>
      <c r="G679" s="94">
        <f>F679</f>
        <v>0</v>
      </c>
      <c r="H679" s="159"/>
      <c r="I679" s="98" t="s">
        <v>165</v>
      </c>
      <c r="J679" s="98" t="str">
        <f>VLOOKUP(I679,Presupuesto!$B$11:$C$565,2,0)</f>
        <v>DECIMOCUARTO MES</v>
      </c>
      <c r="K679" s="95" t="str">
        <f t="shared" si="20"/>
        <v>Posgrado</v>
      </c>
      <c r="L679" s="95" t="s">
        <v>721</v>
      </c>
    </row>
    <row r="680" spans="3:12" ht="15.75" thickBot="1" x14ac:dyDescent="0.3">
      <c r="C680" s="133" t="s">
        <v>90</v>
      </c>
      <c r="D680" s="189"/>
      <c r="E680" s="148">
        <v>12</v>
      </c>
      <c r="F680" s="287">
        <f>HLOOKUP($C680,$BZ$2:$CM$3,2,0)</f>
        <v>18859.39</v>
      </c>
      <c r="G680" s="110">
        <f>D680*E680*F680</f>
        <v>0</v>
      </c>
      <c r="H680" s="161"/>
      <c r="I680" s="111" t="s">
        <v>151</v>
      </c>
      <c r="J680" s="111" t="str">
        <f>VLOOKUP(I680,Presupuesto!$B$11:$C$565,2,0)</f>
        <v>SUELDOS Y SALARIOS PERMANENTES</v>
      </c>
      <c r="K680" s="95" t="str">
        <f t="shared" si="20"/>
        <v>Posgrado</v>
      </c>
      <c r="L680" s="95" t="s">
        <v>721</v>
      </c>
    </row>
    <row r="681" spans="3:12" x14ac:dyDescent="0.25">
      <c r="C681" s="166" t="s">
        <v>1330</v>
      </c>
      <c r="D681" s="158"/>
      <c r="E681" s="150">
        <v>0</v>
      </c>
      <c r="F681" s="97">
        <f>IF(E680=0,"",(G680/E680)/12*E680)</f>
        <v>0</v>
      </c>
      <c r="G681" s="94">
        <f>F681</f>
        <v>0</v>
      </c>
      <c r="H681" s="159"/>
      <c r="I681" s="113" t="s">
        <v>164</v>
      </c>
      <c r="J681" s="113" t="str">
        <f>VLOOKUP(I681,Presupuesto!$B$11:$C$565,2,0)</f>
        <v>AGUINALDO Y DECIMO CUARTO MES</v>
      </c>
      <c r="K681" s="95" t="str">
        <f t="shared" si="20"/>
        <v>Posgrado</v>
      </c>
      <c r="L681" s="95" t="s">
        <v>721</v>
      </c>
    </row>
    <row r="682" spans="3:12" ht="15.75" thickBot="1" x14ac:dyDescent="0.3">
      <c r="C682" s="167" t="s">
        <v>1331</v>
      </c>
      <c r="D682" s="158"/>
      <c r="E682" s="150">
        <v>0</v>
      </c>
      <c r="F682" s="114">
        <f>IF(E680&lt;6,"",((E680-6)/12)*(G680/E680))</f>
        <v>0</v>
      </c>
      <c r="G682" s="94">
        <f>F682</f>
        <v>0</v>
      </c>
      <c r="H682" s="159"/>
      <c r="I682" s="98" t="s">
        <v>165</v>
      </c>
      <c r="J682" s="98" t="str">
        <f>VLOOKUP(I682,Presupuesto!$B$11:$C$565,2,0)</f>
        <v>DECIMOCUARTO MES</v>
      </c>
      <c r="K682" s="95" t="str">
        <f t="shared" si="20"/>
        <v>Posgrado</v>
      </c>
      <c r="L682" s="95" t="s">
        <v>721</v>
      </c>
    </row>
    <row r="683" spans="3:12" ht="15.75" thickBot="1" x14ac:dyDescent="0.3">
      <c r="C683" s="133" t="s">
        <v>91</v>
      </c>
      <c r="D683" s="189"/>
      <c r="E683" s="148">
        <v>12</v>
      </c>
      <c r="F683" s="287">
        <f>HLOOKUP($C683,$BZ$2:$CM$3,2,0)</f>
        <v>17866.8</v>
      </c>
      <c r="G683" s="110">
        <f>D683*E683*F683</f>
        <v>0</v>
      </c>
      <c r="H683" s="161"/>
      <c r="I683" s="111" t="s">
        <v>151</v>
      </c>
      <c r="J683" s="111" t="str">
        <f>VLOOKUP(I683,Presupuesto!$B$11:$C$565,2,0)</f>
        <v>SUELDOS Y SALARIOS PERMANENTES</v>
      </c>
      <c r="K683" s="95" t="str">
        <f t="shared" si="20"/>
        <v>Posgrado</v>
      </c>
      <c r="L683" s="95" t="s">
        <v>721</v>
      </c>
    </row>
    <row r="684" spans="3:12" x14ac:dyDescent="0.25">
      <c r="C684" s="166" t="s">
        <v>1330</v>
      </c>
      <c r="D684" s="158"/>
      <c r="E684" s="150">
        <v>0</v>
      </c>
      <c r="F684" s="97">
        <f>IF(E683=0,"",(G683/E683)/12*E683)</f>
        <v>0</v>
      </c>
      <c r="G684" s="94">
        <f>F684</f>
        <v>0</v>
      </c>
      <c r="H684" s="159"/>
      <c r="I684" s="113" t="s">
        <v>164</v>
      </c>
      <c r="J684" s="113" t="str">
        <f>VLOOKUP(I684,Presupuesto!$B$11:$C$565,2,0)</f>
        <v>AGUINALDO Y DECIMO CUARTO MES</v>
      </c>
      <c r="K684" s="95" t="str">
        <f t="shared" si="20"/>
        <v>Posgrado</v>
      </c>
      <c r="L684" s="95" t="s">
        <v>721</v>
      </c>
    </row>
    <row r="685" spans="3:12" ht="15.75" thickBot="1" x14ac:dyDescent="0.3">
      <c r="C685" s="167" t="s">
        <v>1331</v>
      </c>
      <c r="D685" s="158"/>
      <c r="E685" s="150">
        <v>0</v>
      </c>
      <c r="F685" s="114">
        <f>IF(E683&lt;6,"",((E683-6)/12)*(G683/E683))</f>
        <v>0</v>
      </c>
      <c r="G685" s="94">
        <f>F685</f>
        <v>0</v>
      </c>
      <c r="H685" s="159"/>
      <c r="I685" s="98" t="s">
        <v>165</v>
      </c>
      <c r="J685" s="98" t="str">
        <f>VLOOKUP(I685,Presupuesto!$B$11:$C$565,2,0)</f>
        <v>DECIMOCUARTO MES</v>
      </c>
      <c r="K685" s="95" t="str">
        <f t="shared" si="20"/>
        <v>Posgrado</v>
      </c>
      <c r="L685" s="95" t="s">
        <v>721</v>
      </c>
    </row>
    <row r="686" spans="3:12" ht="15.75" thickBot="1" x14ac:dyDescent="0.3">
      <c r="C686" s="133" t="s">
        <v>92</v>
      </c>
      <c r="D686" s="189"/>
      <c r="E686" s="148">
        <v>12</v>
      </c>
      <c r="F686" s="287">
        <f>HLOOKUP($C686,$BZ$2:$CM$3,2,0)</f>
        <v>13896.4</v>
      </c>
      <c r="G686" s="110">
        <f>D686*E686*F686</f>
        <v>0</v>
      </c>
      <c r="H686" s="161"/>
      <c r="I686" s="111" t="s">
        <v>151</v>
      </c>
      <c r="J686" s="111" t="str">
        <f>VLOOKUP(I686,Presupuesto!$B$11:$C$565,2,0)</f>
        <v>SUELDOS Y SALARIOS PERMANENTES</v>
      </c>
      <c r="K686" s="95" t="str">
        <f t="shared" si="20"/>
        <v>Posgrado</v>
      </c>
      <c r="L686" s="95" t="s">
        <v>721</v>
      </c>
    </row>
    <row r="687" spans="3:12" x14ac:dyDescent="0.25">
      <c r="C687" s="166" t="s">
        <v>1330</v>
      </c>
      <c r="D687" s="158"/>
      <c r="E687" s="150">
        <v>0</v>
      </c>
      <c r="F687" s="97">
        <f>IF(E686=0,"",(G686/E686)/12*E686)</f>
        <v>0</v>
      </c>
      <c r="G687" s="94">
        <f>F687</f>
        <v>0</v>
      </c>
      <c r="H687" s="159"/>
      <c r="I687" s="113" t="s">
        <v>164</v>
      </c>
      <c r="J687" s="113" t="str">
        <f>VLOOKUP(I687,Presupuesto!$B$11:$C$565,2,0)</f>
        <v>AGUINALDO Y DECIMO CUARTO MES</v>
      </c>
      <c r="K687" s="95" t="str">
        <f t="shared" si="20"/>
        <v>Posgrado</v>
      </c>
      <c r="L687" s="95" t="s">
        <v>721</v>
      </c>
    </row>
    <row r="688" spans="3:12" ht="15.75" thickBot="1" x14ac:dyDescent="0.3">
      <c r="C688" s="167" t="s">
        <v>1331</v>
      </c>
      <c r="D688" s="158"/>
      <c r="E688" s="150">
        <v>0</v>
      </c>
      <c r="F688" s="114">
        <f>IF(E686&lt;6,"",((E686-6)/12)*(G686/E686))</f>
        <v>0</v>
      </c>
      <c r="G688" s="94">
        <f>F688</f>
        <v>0</v>
      </c>
      <c r="H688" s="159"/>
      <c r="I688" s="98" t="s">
        <v>165</v>
      </c>
      <c r="J688" s="98" t="str">
        <f>VLOOKUP(I688,Presupuesto!$B$11:$C$565,2,0)</f>
        <v>DECIMOCUARTO MES</v>
      </c>
      <c r="K688" s="95" t="str">
        <f t="shared" si="20"/>
        <v>Posgrado</v>
      </c>
      <c r="L688" s="95" t="s">
        <v>721</v>
      </c>
    </row>
    <row r="689" spans="3:12" ht="15.75" thickBot="1" x14ac:dyDescent="0.3">
      <c r="C689" s="133" t="s">
        <v>93</v>
      </c>
      <c r="D689" s="189"/>
      <c r="E689" s="148">
        <v>12</v>
      </c>
      <c r="F689" s="287">
        <f>HLOOKUP($C689,$BZ$2:$CM$3,2,0)</f>
        <v>15004.09</v>
      </c>
      <c r="G689" s="110">
        <f>D689*E689*F689</f>
        <v>0</v>
      </c>
      <c r="H689" s="161"/>
      <c r="I689" s="111" t="s">
        <v>151</v>
      </c>
      <c r="J689" s="111" t="str">
        <f>VLOOKUP(I689,Presupuesto!$B$11:$C$565,2,0)</f>
        <v>SUELDOS Y SALARIOS PERMANENTES</v>
      </c>
      <c r="K689" s="95" t="str">
        <f t="shared" si="20"/>
        <v>Posgrado</v>
      </c>
      <c r="L689" s="95" t="s">
        <v>721</v>
      </c>
    </row>
    <row r="690" spans="3:12" x14ac:dyDescent="0.25">
      <c r="C690" s="166" t="s">
        <v>1330</v>
      </c>
      <c r="D690" s="158"/>
      <c r="E690" s="150">
        <v>0</v>
      </c>
      <c r="F690" s="97">
        <f>IF(E689=0,"",(G689/E689)/12*E689)</f>
        <v>0</v>
      </c>
      <c r="G690" s="94">
        <f>F690</f>
        <v>0</v>
      </c>
      <c r="H690" s="159"/>
      <c r="I690" s="113" t="s">
        <v>164</v>
      </c>
      <c r="J690" s="113" t="str">
        <f>VLOOKUP(I690,Presupuesto!$B$11:$C$565,2,0)</f>
        <v>AGUINALDO Y DECIMO CUARTO MES</v>
      </c>
      <c r="K690" s="95" t="str">
        <f t="shared" si="20"/>
        <v>Posgrado</v>
      </c>
      <c r="L690" s="95" t="s">
        <v>721</v>
      </c>
    </row>
    <row r="691" spans="3:12" ht="15.75" thickBot="1" x14ac:dyDescent="0.3">
      <c r="C691" s="167" t="s">
        <v>1331</v>
      </c>
      <c r="D691" s="158"/>
      <c r="E691" s="150">
        <v>0</v>
      </c>
      <c r="F691" s="114">
        <f>IF(E689&lt;6,"",((E689-6)/12)*(G689/E689))</f>
        <v>0</v>
      </c>
      <c r="G691" s="94">
        <f>F691</f>
        <v>0</v>
      </c>
      <c r="H691" s="159"/>
      <c r="I691" s="98" t="s">
        <v>165</v>
      </c>
      <c r="J691" s="98" t="str">
        <f>VLOOKUP(I691,Presupuesto!$B$11:$C$565,2,0)</f>
        <v>DECIMOCUARTO MES</v>
      </c>
      <c r="K691" s="95" t="str">
        <f t="shared" si="20"/>
        <v>Posgrado</v>
      </c>
      <c r="L691" s="95" t="s">
        <v>721</v>
      </c>
    </row>
    <row r="692" spans="3:12" ht="15.75" thickBot="1" x14ac:dyDescent="0.3">
      <c r="C692" s="133" t="s">
        <v>94</v>
      </c>
      <c r="D692" s="189"/>
      <c r="E692" s="148">
        <v>12</v>
      </c>
      <c r="F692" s="287">
        <f>HLOOKUP($C692,$BZ$2:$CM$3,2,0)</f>
        <v>13238.9</v>
      </c>
      <c r="G692" s="110">
        <f>D692*E692*F692</f>
        <v>0</v>
      </c>
      <c r="H692" s="161"/>
      <c r="I692" s="111" t="s">
        <v>151</v>
      </c>
      <c r="J692" s="111" t="str">
        <f>VLOOKUP(I692,Presupuesto!$B$11:$C$565,2,0)</f>
        <v>SUELDOS Y SALARIOS PERMANENTES</v>
      </c>
      <c r="K692" s="95" t="str">
        <f t="shared" si="20"/>
        <v>Posgrado</v>
      </c>
      <c r="L692" s="95" t="s">
        <v>721</v>
      </c>
    </row>
    <row r="693" spans="3:12" x14ac:dyDescent="0.25">
      <c r="C693" s="166" t="s">
        <v>1330</v>
      </c>
      <c r="D693" s="158"/>
      <c r="E693" s="150">
        <v>0</v>
      </c>
      <c r="F693" s="97">
        <f>IF(E692=0,"",(G692/E692)/12*E692)</f>
        <v>0</v>
      </c>
      <c r="G693" s="94">
        <f>F693</f>
        <v>0</v>
      </c>
      <c r="H693" s="159"/>
      <c r="I693" s="113" t="s">
        <v>164</v>
      </c>
      <c r="J693" s="113" t="str">
        <f>VLOOKUP(I693,Presupuesto!$B$11:$C$565,2,0)</f>
        <v>AGUINALDO Y DECIMO CUARTO MES</v>
      </c>
      <c r="K693" s="95" t="str">
        <f t="shared" si="20"/>
        <v>Posgrado</v>
      </c>
      <c r="L693" s="95" t="s">
        <v>721</v>
      </c>
    </row>
    <row r="694" spans="3:12" ht="15.75" thickBot="1" x14ac:dyDescent="0.3">
      <c r="C694" s="167" t="s">
        <v>1331</v>
      </c>
      <c r="D694" s="158"/>
      <c r="E694" s="150">
        <v>0</v>
      </c>
      <c r="F694" s="114">
        <f>IF(E692&lt;6,"",((E692-6)/12)*(G692/E692))</f>
        <v>0</v>
      </c>
      <c r="G694" s="94">
        <f>F694</f>
        <v>0</v>
      </c>
      <c r="H694" s="159"/>
      <c r="I694" s="98" t="s">
        <v>165</v>
      </c>
      <c r="J694" s="98" t="str">
        <f>VLOOKUP(I694,Presupuesto!$B$11:$C$565,2,0)</f>
        <v>DECIMOCUARTO MES</v>
      </c>
      <c r="K694" s="95" t="str">
        <f t="shared" si="20"/>
        <v>Posgrado</v>
      </c>
      <c r="L694" s="95" t="s">
        <v>721</v>
      </c>
    </row>
    <row r="695" spans="3:12" ht="15.75" thickBot="1" x14ac:dyDescent="0.3">
      <c r="C695" s="133" t="s">
        <v>95</v>
      </c>
      <c r="D695" s="189"/>
      <c r="E695" s="148">
        <v>12</v>
      </c>
      <c r="F695" s="287">
        <f>HLOOKUP($C695,$BZ$2:$CM$3,2,0)</f>
        <v>12356.31</v>
      </c>
      <c r="G695" s="110">
        <f>D695*E695*F695</f>
        <v>0</v>
      </c>
      <c r="H695" s="161"/>
      <c r="I695" s="111" t="s">
        <v>151</v>
      </c>
      <c r="J695" s="111" t="str">
        <f>VLOOKUP(I695,Presupuesto!$B$11:$C$565,2,0)</f>
        <v>SUELDOS Y SALARIOS PERMANENTES</v>
      </c>
      <c r="K695" s="95" t="str">
        <f t="shared" ref="K695:K712" si="21">$K$662</f>
        <v>Posgrado</v>
      </c>
      <c r="L695" s="95" t="s">
        <v>721</v>
      </c>
    </row>
    <row r="696" spans="3:12" x14ac:dyDescent="0.25">
      <c r="C696" s="166" t="s">
        <v>1330</v>
      </c>
      <c r="D696" s="158"/>
      <c r="E696" s="150">
        <v>0</v>
      </c>
      <c r="F696" s="97">
        <f>IF(E695=0,"",(G695/E695)/12*E695)</f>
        <v>0</v>
      </c>
      <c r="G696" s="94">
        <f>F696</f>
        <v>0</v>
      </c>
      <c r="H696" s="159"/>
      <c r="I696" s="113" t="s">
        <v>164</v>
      </c>
      <c r="J696" s="113" t="str">
        <f>VLOOKUP(I696,Presupuesto!$B$11:$C$565,2,0)</f>
        <v>AGUINALDO Y DECIMO CUARTO MES</v>
      </c>
      <c r="K696" s="95" t="str">
        <f t="shared" si="21"/>
        <v>Posgrado</v>
      </c>
      <c r="L696" s="95" t="s">
        <v>721</v>
      </c>
    </row>
    <row r="697" spans="3:12" ht="15.75" thickBot="1" x14ac:dyDescent="0.3">
      <c r="C697" s="167" t="s">
        <v>1331</v>
      </c>
      <c r="D697" s="158"/>
      <c r="E697" s="150">
        <v>0</v>
      </c>
      <c r="F697" s="114">
        <f>IF(E695&lt;6,"",((E695-6)/12)*(G695/E695))</f>
        <v>0</v>
      </c>
      <c r="G697" s="94">
        <f>F697</f>
        <v>0</v>
      </c>
      <c r="H697" s="159"/>
      <c r="I697" s="98" t="s">
        <v>165</v>
      </c>
      <c r="J697" s="98" t="str">
        <f>VLOOKUP(I697,Presupuesto!$B$11:$C$565,2,0)</f>
        <v>DECIMOCUARTO MES</v>
      </c>
      <c r="K697" s="95" t="str">
        <f t="shared" si="21"/>
        <v>Posgrado</v>
      </c>
      <c r="L697" s="95" t="s">
        <v>721</v>
      </c>
    </row>
    <row r="698" spans="3:12" ht="15.75" thickBot="1" x14ac:dyDescent="0.3">
      <c r="C698" s="133" t="s">
        <v>96</v>
      </c>
      <c r="D698" s="189"/>
      <c r="E698" s="148">
        <v>12</v>
      </c>
      <c r="F698" s="287">
        <f>HLOOKUP($C698,$BZ$2:$CM$3,2,0)</f>
        <v>463.22</v>
      </c>
      <c r="G698" s="110">
        <f>D698*E698*F698</f>
        <v>0</v>
      </c>
      <c r="H698" s="161"/>
      <c r="I698" s="111" t="s">
        <v>151</v>
      </c>
      <c r="J698" s="111" t="str">
        <f>VLOOKUP(I698,Presupuesto!$B$11:$C$565,2,0)</f>
        <v>SUELDOS Y SALARIOS PERMANENTES</v>
      </c>
      <c r="K698" s="95" t="str">
        <f t="shared" si="21"/>
        <v>Posgrado</v>
      </c>
      <c r="L698" s="95" t="s">
        <v>721</v>
      </c>
    </row>
    <row r="699" spans="3:12" x14ac:dyDescent="0.25">
      <c r="C699" s="166" t="s">
        <v>1330</v>
      </c>
      <c r="D699" s="158"/>
      <c r="E699" s="150">
        <v>0</v>
      </c>
      <c r="F699" s="97">
        <f>IF(E698=0,"",(G698/E698)/12*E698)</f>
        <v>0</v>
      </c>
      <c r="G699" s="94">
        <f>F699</f>
        <v>0</v>
      </c>
      <c r="H699" s="159"/>
      <c r="I699" s="113" t="s">
        <v>164</v>
      </c>
      <c r="J699" s="113" t="str">
        <f>VLOOKUP(I699,Presupuesto!$B$11:$C$565,2,0)</f>
        <v>AGUINALDO Y DECIMO CUARTO MES</v>
      </c>
      <c r="K699" s="95" t="str">
        <f t="shared" si="21"/>
        <v>Posgrado</v>
      </c>
      <c r="L699" s="95" t="s">
        <v>721</v>
      </c>
    </row>
    <row r="700" spans="3:12" ht="15.75" thickBot="1" x14ac:dyDescent="0.3">
      <c r="C700" s="167" t="s">
        <v>1331</v>
      </c>
      <c r="D700" s="158"/>
      <c r="E700" s="150">
        <v>0</v>
      </c>
      <c r="F700" s="114">
        <f>IF(E698&lt;6,"",((E698-6)/12)*(G698/E698))</f>
        <v>0</v>
      </c>
      <c r="G700" s="94">
        <f>F700</f>
        <v>0</v>
      </c>
      <c r="H700" s="159"/>
      <c r="I700" s="98" t="s">
        <v>165</v>
      </c>
      <c r="J700" s="98" t="str">
        <f>VLOOKUP(I700,Presupuesto!$B$11:$C$565,2,0)</f>
        <v>DECIMOCUARTO MES</v>
      </c>
      <c r="K700" s="95" t="str">
        <f t="shared" si="21"/>
        <v>Posgrado</v>
      </c>
      <c r="L700" s="95" t="s">
        <v>721</v>
      </c>
    </row>
    <row r="701" spans="3:12" ht="15.75" thickBot="1" x14ac:dyDescent="0.3">
      <c r="C701" s="133" t="s">
        <v>97</v>
      </c>
      <c r="D701" s="189"/>
      <c r="E701" s="148">
        <v>12</v>
      </c>
      <c r="F701" s="287">
        <f>HLOOKUP($C701,$BZ$2:$CM$3,2,0)</f>
        <v>2007.3</v>
      </c>
      <c r="G701" s="110">
        <f>D701*E701*F701</f>
        <v>0</v>
      </c>
      <c r="H701" s="161"/>
      <c r="I701" s="111" t="s">
        <v>151</v>
      </c>
      <c r="J701" s="111" t="str">
        <f>VLOOKUP(I701,Presupuesto!$B$11:$C$565,2,0)</f>
        <v>SUELDOS Y SALARIOS PERMANENTES</v>
      </c>
      <c r="K701" s="95" t="str">
        <f t="shared" si="21"/>
        <v>Posgrado</v>
      </c>
      <c r="L701" s="95" t="s">
        <v>721</v>
      </c>
    </row>
    <row r="702" spans="3:12" x14ac:dyDescent="0.25">
      <c r="C702" s="166" t="s">
        <v>1330</v>
      </c>
      <c r="D702" s="158"/>
      <c r="E702" s="150">
        <v>0</v>
      </c>
      <c r="F702" s="97">
        <f>IF(E701=0,"",(G701/E701)/12*E701)</f>
        <v>0</v>
      </c>
      <c r="G702" s="94">
        <f>F702</f>
        <v>0</v>
      </c>
      <c r="H702" s="159"/>
      <c r="I702" s="113" t="s">
        <v>164</v>
      </c>
      <c r="J702" s="113" t="str">
        <f>VLOOKUP(I702,Presupuesto!$B$11:$C$565,2,0)</f>
        <v>AGUINALDO Y DECIMO CUARTO MES</v>
      </c>
      <c r="K702" s="95" t="str">
        <f t="shared" si="21"/>
        <v>Posgrado</v>
      </c>
      <c r="L702" s="95" t="s">
        <v>721</v>
      </c>
    </row>
    <row r="703" spans="3:12" ht="15.75" thickBot="1" x14ac:dyDescent="0.3">
      <c r="C703" s="167" t="s">
        <v>1331</v>
      </c>
      <c r="D703" s="158"/>
      <c r="E703" s="150">
        <v>0</v>
      </c>
      <c r="F703" s="114">
        <f>IF(E701&lt;6,"",((E701-6)/12)*(G701/E701))</f>
        <v>0</v>
      </c>
      <c r="G703" s="94">
        <f>F703</f>
        <v>0</v>
      </c>
      <c r="H703" s="159"/>
      <c r="I703" s="98" t="s">
        <v>165</v>
      </c>
      <c r="J703" s="98" t="str">
        <f>VLOOKUP(I703,Presupuesto!$B$11:$C$565,2,0)</f>
        <v>DECIMOCUARTO MES</v>
      </c>
      <c r="K703" s="95" t="str">
        <f t="shared" si="21"/>
        <v>Posgrado</v>
      </c>
      <c r="L703" s="95" t="s">
        <v>721</v>
      </c>
    </row>
    <row r="704" spans="3:12" ht="15.75" thickBot="1" x14ac:dyDescent="0.3">
      <c r="C704" s="136" t="s">
        <v>101</v>
      </c>
      <c r="D704" s="189"/>
      <c r="E704" s="148">
        <v>12</v>
      </c>
      <c r="F704" s="135">
        <v>30000</v>
      </c>
      <c r="G704" s="110">
        <f>D704*E704*F704</f>
        <v>0</v>
      </c>
      <c r="H704" s="161"/>
      <c r="I704" s="111" t="s">
        <v>200</v>
      </c>
      <c r="J704" s="111" t="str">
        <f>VLOOKUP(I704,Presupuesto!$B$11:$C$565,2,0)</f>
        <v>CONTRATOS ESPECIALES</v>
      </c>
      <c r="K704" s="95" t="str">
        <f t="shared" si="21"/>
        <v>Posgrado</v>
      </c>
      <c r="L704" s="95" t="s">
        <v>721</v>
      </c>
    </row>
    <row r="705" spans="3:12" x14ac:dyDescent="0.25">
      <c r="C705" s="166" t="s">
        <v>1330</v>
      </c>
      <c r="D705" s="158"/>
      <c r="E705" s="150">
        <v>0</v>
      </c>
      <c r="F705" s="114">
        <f>IF(E704=0,"",(G704/E704)/12*E704)</f>
        <v>0</v>
      </c>
      <c r="G705" s="94">
        <f>F705</f>
        <v>0</v>
      </c>
      <c r="H705" s="159"/>
      <c r="I705" s="98" t="s">
        <v>200</v>
      </c>
      <c r="J705" s="98" t="str">
        <f>VLOOKUP(I705,Presupuesto!$B$11:$C$565,2,0)</f>
        <v>CONTRATOS ESPECIALES</v>
      </c>
      <c r="K705" s="95" t="str">
        <f t="shared" si="21"/>
        <v>Posgrado</v>
      </c>
      <c r="L705" s="95" t="s">
        <v>719</v>
      </c>
    </row>
    <row r="706" spans="3:12" ht="15.75" thickBot="1" x14ac:dyDescent="0.3">
      <c r="C706" s="167" t="s">
        <v>1331</v>
      </c>
      <c r="D706" s="158"/>
      <c r="E706" s="150">
        <v>0</v>
      </c>
      <c r="F706" s="97">
        <f>IF(E704&lt;6,"",((E704-6)/12)*(G704/E704))</f>
        <v>0</v>
      </c>
      <c r="G706" s="94">
        <f>F706</f>
        <v>0</v>
      </c>
      <c r="H706" s="159"/>
      <c r="I706" s="98" t="s">
        <v>200</v>
      </c>
      <c r="J706" s="98" t="str">
        <f>VLOOKUP(I706,Presupuesto!$B$11:$C$565,2,0)</f>
        <v>CONTRATOS ESPECIALES</v>
      </c>
      <c r="K706" s="95" t="str">
        <f t="shared" si="21"/>
        <v>Posgrado</v>
      </c>
      <c r="L706" s="95" t="s">
        <v>727</v>
      </c>
    </row>
    <row r="707" spans="3:12" ht="15.75" thickBot="1" x14ac:dyDescent="0.3">
      <c r="C707" s="136" t="s">
        <v>102</v>
      </c>
      <c r="D707" s="189"/>
      <c r="E707" s="148">
        <v>12</v>
      </c>
      <c r="F707" s="115">
        <v>30000</v>
      </c>
      <c r="G707" s="110">
        <f>D707*E707*F707</f>
        <v>0</v>
      </c>
      <c r="H707" s="161"/>
      <c r="I707" s="111" t="s">
        <v>298</v>
      </c>
      <c r="J707" s="111" t="str">
        <f>VLOOKUP(I707,Presupuesto!$B$11:$C$565,2,0)</f>
        <v>OTROS SERVICIOS TECNICOS Y PROFESIONALES</v>
      </c>
      <c r="K707" s="95" t="str">
        <f t="shared" si="21"/>
        <v>Posgrado</v>
      </c>
      <c r="L707" s="95" t="s">
        <v>719</v>
      </c>
    </row>
    <row r="708" spans="3:12" x14ac:dyDescent="0.25">
      <c r="C708" s="166" t="s">
        <v>1330</v>
      </c>
      <c r="D708" s="158"/>
      <c r="E708" s="150">
        <v>0</v>
      </c>
      <c r="F708" s="97">
        <v>0</v>
      </c>
      <c r="G708" s="94">
        <f>F708</f>
        <v>0</v>
      </c>
      <c r="H708" s="159"/>
      <c r="I708" s="98" t="s">
        <v>298</v>
      </c>
      <c r="J708" s="98" t="str">
        <f>VLOOKUP(I708,Presupuesto!$B$11:$C$565,2,0)</f>
        <v>OTROS SERVICIOS TECNICOS Y PROFESIONALES</v>
      </c>
      <c r="K708" s="95" t="str">
        <f t="shared" si="21"/>
        <v>Posgrado</v>
      </c>
      <c r="L708" s="95" t="s">
        <v>719</v>
      </c>
    </row>
    <row r="709" spans="3:12" ht="15.75" thickBot="1" x14ac:dyDescent="0.3">
      <c r="C709" s="167" t="s">
        <v>1331</v>
      </c>
      <c r="D709" s="158"/>
      <c r="E709" s="150">
        <v>0</v>
      </c>
      <c r="F709" s="97">
        <v>0</v>
      </c>
      <c r="G709" s="94">
        <f>F709</f>
        <v>0</v>
      </c>
      <c r="H709" s="159"/>
      <c r="I709" s="98" t="s">
        <v>298</v>
      </c>
      <c r="J709" s="98" t="str">
        <f>VLOOKUP(I709,Presupuesto!$B$11:$C$565,2,0)</f>
        <v>OTROS SERVICIOS TECNICOS Y PROFESIONALES</v>
      </c>
      <c r="K709" s="95" t="str">
        <f t="shared" si="21"/>
        <v>Posgrado</v>
      </c>
      <c r="L709" s="95" t="s">
        <v>719</v>
      </c>
    </row>
    <row r="710" spans="3:12" ht="15.75" thickBot="1" x14ac:dyDescent="0.3">
      <c r="C710" s="136" t="s">
        <v>103</v>
      </c>
      <c r="D710" s="189"/>
      <c r="E710" s="148">
        <v>12</v>
      </c>
      <c r="F710" s="115">
        <v>30000</v>
      </c>
      <c r="G710" s="110">
        <f>D710*E710*F710</f>
        <v>0</v>
      </c>
      <c r="H710" s="161"/>
      <c r="I710" s="111" t="s">
        <v>151</v>
      </c>
      <c r="J710" s="111" t="str">
        <f>VLOOKUP(I710,Presupuesto!$B$11:$C$565,2,0)</f>
        <v>SUELDOS Y SALARIOS PERMANENTES</v>
      </c>
      <c r="K710" s="95" t="str">
        <f t="shared" si="21"/>
        <v>Posgrado</v>
      </c>
      <c r="L710" s="95" t="s">
        <v>719</v>
      </c>
    </row>
    <row r="711" spans="3:12" x14ac:dyDescent="0.25">
      <c r="C711" s="166" t="s">
        <v>1330</v>
      </c>
      <c r="D711" s="164"/>
      <c r="E711" s="127">
        <v>0</v>
      </c>
      <c r="F711" s="116">
        <f>IF(E710=0,"",(G710/E710)/12*E710)</f>
        <v>0</v>
      </c>
      <c r="G711" s="117">
        <f>F711</f>
        <v>0</v>
      </c>
      <c r="H711" s="159"/>
      <c r="I711" s="98" t="s">
        <v>164</v>
      </c>
      <c r="J711" s="98" t="str">
        <f>VLOOKUP(I711,Presupuesto!$B$11:$C$565,2,0)</f>
        <v>AGUINALDO Y DECIMO CUARTO MES</v>
      </c>
      <c r="K711" s="95" t="str">
        <f t="shared" si="21"/>
        <v>Posgrado</v>
      </c>
      <c r="L711" s="95" t="s">
        <v>719</v>
      </c>
    </row>
    <row r="712" spans="3:12" ht="15.75" thickBot="1" x14ac:dyDescent="0.3">
      <c r="C712" s="168" t="s">
        <v>1331</v>
      </c>
      <c r="D712" s="157"/>
      <c r="E712" s="128">
        <v>0</v>
      </c>
      <c r="F712" s="102">
        <f>IF(E710&lt;6,"",((E710-6)/12)*(G710/E710))</f>
        <v>0</v>
      </c>
      <c r="G712" s="102">
        <f>F712</f>
        <v>0</v>
      </c>
      <c r="H712" s="157"/>
      <c r="I712" s="103" t="s">
        <v>165</v>
      </c>
      <c r="J712" s="120" t="str">
        <f>VLOOKUP(I712,Presupuesto!$B$11:$C$565,2,0)</f>
        <v>DECIMOCUARTO MES</v>
      </c>
      <c r="K712" s="103" t="str">
        <f t="shared" si="21"/>
        <v>Posgrado</v>
      </c>
      <c r="L712" s="120" t="s">
        <v>719</v>
      </c>
    </row>
    <row r="714" spans="3:12" ht="15.75" thickBot="1" x14ac:dyDescent="0.3">
      <c r="C714" s="435"/>
      <c r="D714" s="424"/>
      <c r="E714" s="435"/>
      <c r="F714" s="435"/>
      <c r="G714" s="435"/>
      <c r="H714" s="424"/>
      <c r="I714" s="435"/>
      <c r="J714" s="435"/>
      <c r="K714" s="435"/>
      <c r="L714" s="435"/>
    </row>
    <row r="715" spans="3:12" ht="15.75" thickBot="1" x14ac:dyDescent="0.3">
      <c r="C715" s="68" t="s">
        <v>1308</v>
      </c>
      <c r="D715" s="30">
        <f>SUM(G722:G772)</f>
        <v>0</v>
      </c>
      <c r="E715" s="91"/>
      <c r="F715" s="91"/>
      <c r="G715" s="91"/>
      <c r="H715" s="75"/>
      <c r="I715" s="75"/>
      <c r="J715" s="75"/>
      <c r="K715" s="435"/>
      <c r="L715" s="435"/>
    </row>
    <row r="716" spans="3:12" x14ac:dyDescent="0.25">
      <c r="C716" s="435"/>
      <c r="D716" s="31"/>
      <c r="E716" s="91"/>
      <c r="F716" s="91"/>
      <c r="G716" s="91"/>
      <c r="H716" s="75"/>
      <c r="I716" s="75"/>
      <c r="J716" s="75"/>
      <c r="K716" s="149"/>
      <c r="L716" s="435"/>
    </row>
    <row r="717" spans="3:12" x14ac:dyDescent="0.25">
      <c r="C717" s="435"/>
      <c r="D717" s="31"/>
      <c r="E717" s="91"/>
      <c r="F717" s="91"/>
      <c r="G717" s="91"/>
      <c r="H717" s="75"/>
      <c r="I717" s="75"/>
      <c r="J717" s="75"/>
      <c r="K717" s="149"/>
      <c r="L717" s="435"/>
    </row>
    <row r="718" spans="3:12" ht="15.75" x14ac:dyDescent="0.25">
      <c r="C718" s="191" t="s">
        <v>1309</v>
      </c>
      <c r="D718" s="349"/>
      <c r="E718" s="91"/>
      <c r="F718" s="91"/>
      <c r="G718" s="91"/>
      <c r="H718" s="75"/>
      <c r="I718" s="75"/>
      <c r="J718" s="75"/>
      <c r="K718" s="149"/>
      <c r="L718" s="435"/>
    </row>
    <row r="719" spans="3:12" ht="18.75" x14ac:dyDescent="0.25">
      <c r="C719" s="199"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1"/>
      <c r="F719" s="91"/>
      <c r="G719" s="91"/>
      <c r="H719" s="75"/>
      <c r="I719" s="75"/>
      <c r="J719" s="75"/>
      <c r="K719" s="149"/>
      <c r="L719" s="435"/>
    </row>
    <row r="720" spans="3:12" ht="15.75" thickBot="1" x14ac:dyDescent="0.3">
      <c r="C720" s="172"/>
      <c r="D720" s="31"/>
      <c r="E720" s="91"/>
      <c r="F720" s="91"/>
      <c r="G720" s="91"/>
      <c r="H720" s="75"/>
      <c r="I720" s="75"/>
      <c r="J720" s="75"/>
      <c r="K720" s="149"/>
      <c r="L720" s="435"/>
    </row>
    <row r="721" spans="3:12" ht="30.75" thickBot="1" x14ac:dyDescent="0.3">
      <c r="C721" s="130" t="s">
        <v>1310</v>
      </c>
      <c r="D721" s="134" t="s">
        <v>99</v>
      </c>
      <c r="E721" s="165" t="s">
        <v>1329</v>
      </c>
      <c r="F721" s="134" t="s">
        <v>1312</v>
      </c>
      <c r="G721" s="131" t="s">
        <v>1313</v>
      </c>
      <c r="H721" s="129" t="s">
        <v>1314</v>
      </c>
      <c r="I721" s="132" t="s">
        <v>1315</v>
      </c>
      <c r="J721" s="132" t="s">
        <v>711</v>
      </c>
      <c r="K721" s="132" t="s">
        <v>1316</v>
      </c>
      <c r="L721" s="132" t="s">
        <v>1317</v>
      </c>
    </row>
    <row r="722" spans="3:12" ht="15.75" thickBot="1" x14ac:dyDescent="0.3">
      <c r="C722" s="133" t="s">
        <v>84</v>
      </c>
      <c r="D722" s="189"/>
      <c r="E722" s="148">
        <v>12</v>
      </c>
      <c r="F722" s="287">
        <f>HLOOKUP($C722,$BZ$2:$CM$3,2,0)</f>
        <v>43674.39</v>
      </c>
      <c r="G722" s="110">
        <f>D722*E722*F722</f>
        <v>0</v>
      </c>
      <c r="H722" s="161"/>
      <c r="I722" s="111" t="s">
        <v>151</v>
      </c>
      <c r="J722" s="111" t="str">
        <f>VLOOKUP(I722,Presupuesto!$B$11:$C$565,2,0)</f>
        <v>SUELDOS Y SALARIOS PERMANENTES</v>
      </c>
      <c r="K722" s="207" t="s">
        <v>72</v>
      </c>
      <c r="L722" s="95" t="s">
        <v>719</v>
      </c>
    </row>
    <row r="723" spans="3:12" x14ac:dyDescent="0.25">
      <c r="C723" s="166" t="s">
        <v>1330</v>
      </c>
      <c r="D723" s="158"/>
      <c r="E723" s="150">
        <v>0</v>
      </c>
      <c r="F723" s="97">
        <f>IF(E722=0,"",(G722/E722)/12*E722)</f>
        <v>0</v>
      </c>
      <c r="G723" s="94">
        <f>F723</f>
        <v>0</v>
      </c>
      <c r="H723" s="159"/>
      <c r="I723" s="113" t="s">
        <v>164</v>
      </c>
      <c r="J723" s="113" t="str">
        <f>VLOOKUP(I723,Presupuesto!$B$11:$C$565,2,0)</f>
        <v>AGUINALDO Y DECIMO CUARTO MES</v>
      </c>
      <c r="K723" s="95" t="str">
        <f t="shared" ref="K723:K754" si="22">$K$722</f>
        <v>Posgrado</v>
      </c>
      <c r="L723" s="95" t="s">
        <v>720</v>
      </c>
    </row>
    <row r="724" spans="3:12" ht="15.75" thickBot="1" x14ac:dyDescent="0.3">
      <c r="C724" s="167" t="s">
        <v>1331</v>
      </c>
      <c r="D724" s="158"/>
      <c r="E724" s="150">
        <v>0</v>
      </c>
      <c r="F724" s="114">
        <f>IF(E722&lt;6,"",((E722-6)/12)*(G722/E722))</f>
        <v>0</v>
      </c>
      <c r="G724" s="94">
        <f>F724</f>
        <v>0</v>
      </c>
      <c r="H724" s="159"/>
      <c r="I724" s="98" t="s">
        <v>165</v>
      </c>
      <c r="J724" s="98" t="str">
        <f>VLOOKUP(I724,Presupuesto!$B$11:$C$565,2,0)</f>
        <v>DECIMOCUARTO MES</v>
      </c>
      <c r="K724" s="95" t="str">
        <f t="shared" si="22"/>
        <v>Posgrado</v>
      </c>
      <c r="L724" s="95" t="s">
        <v>721</v>
      </c>
    </row>
    <row r="725" spans="3:12" ht="15.75" thickBot="1" x14ac:dyDescent="0.3">
      <c r="C725" s="133" t="s">
        <v>85</v>
      </c>
      <c r="D725" s="189"/>
      <c r="E725" s="148">
        <v>12</v>
      </c>
      <c r="F725" s="287">
        <f>HLOOKUP($C725,$BZ$2:$CM$3,2,0)</f>
        <v>39703.99</v>
      </c>
      <c r="G725" s="110">
        <f>D725*E725*F725</f>
        <v>0</v>
      </c>
      <c r="H725" s="161"/>
      <c r="I725" s="111" t="s">
        <v>151</v>
      </c>
      <c r="J725" s="111" t="str">
        <f>VLOOKUP(I725,Presupuesto!$B$11:$C$565,2,0)</f>
        <v>SUELDOS Y SALARIOS PERMANENTES</v>
      </c>
      <c r="K725" s="95" t="str">
        <f t="shared" si="22"/>
        <v>Posgrado</v>
      </c>
      <c r="L725" s="95" t="s">
        <v>721</v>
      </c>
    </row>
    <row r="726" spans="3:12" x14ac:dyDescent="0.25">
      <c r="C726" s="166" t="s">
        <v>1330</v>
      </c>
      <c r="D726" s="158"/>
      <c r="E726" s="150">
        <v>0</v>
      </c>
      <c r="F726" s="97">
        <f>IF(E725=0,"",(G725/E725)/12*E725)</f>
        <v>0</v>
      </c>
      <c r="G726" s="94">
        <f>F726</f>
        <v>0</v>
      </c>
      <c r="H726" s="159"/>
      <c r="I726" s="113" t="s">
        <v>164</v>
      </c>
      <c r="J726" s="113" t="str">
        <f>VLOOKUP(I726,Presupuesto!$B$11:$C$565,2,0)</f>
        <v>AGUINALDO Y DECIMO CUARTO MES</v>
      </c>
      <c r="K726" s="95" t="str">
        <f t="shared" si="22"/>
        <v>Posgrado</v>
      </c>
      <c r="L726" s="95" t="s">
        <v>721</v>
      </c>
    </row>
    <row r="727" spans="3:12" ht="15.75" thickBot="1" x14ac:dyDescent="0.3">
      <c r="C727" s="167" t="s">
        <v>1331</v>
      </c>
      <c r="D727" s="158"/>
      <c r="E727" s="150">
        <v>0</v>
      </c>
      <c r="F727" s="114">
        <f>IF(E725&lt;6,"",((E725-6)/12)*(G725/E725))</f>
        <v>0</v>
      </c>
      <c r="G727" s="94">
        <f>F727</f>
        <v>0</v>
      </c>
      <c r="H727" s="159"/>
      <c r="I727" s="98" t="s">
        <v>165</v>
      </c>
      <c r="J727" s="98" t="str">
        <f>VLOOKUP(I727,Presupuesto!$B$11:$C$565,2,0)</f>
        <v>DECIMOCUARTO MES</v>
      </c>
      <c r="K727" s="95" t="str">
        <f t="shared" si="22"/>
        <v>Posgrado</v>
      </c>
      <c r="L727" s="95" t="s">
        <v>721</v>
      </c>
    </row>
    <row r="728" spans="3:12" ht="15.75" thickBot="1" x14ac:dyDescent="0.3">
      <c r="C728" s="133" t="s">
        <v>86</v>
      </c>
      <c r="D728" s="189"/>
      <c r="E728" s="148">
        <v>12</v>
      </c>
      <c r="F728" s="287">
        <f>HLOOKUP($C728,$BZ$2:$CM$3,2,0)</f>
        <v>35733.589999999997</v>
      </c>
      <c r="G728" s="110">
        <f>D728*E728*F728</f>
        <v>0</v>
      </c>
      <c r="H728" s="161"/>
      <c r="I728" s="111" t="s">
        <v>151</v>
      </c>
      <c r="J728" s="111" t="str">
        <f>VLOOKUP(I728,Presupuesto!$B$11:$C$565,2,0)</f>
        <v>SUELDOS Y SALARIOS PERMANENTES</v>
      </c>
      <c r="K728" s="95" t="str">
        <f t="shared" si="22"/>
        <v>Posgrado</v>
      </c>
      <c r="L728" s="95" t="s">
        <v>721</v>
      </c>
    </row>
    <row r="729" spans="3:12" x14ac:dyDescent="0.25">
      <c r="C729" s="166" t="s">
        <v>1330</v>
      </c>
      <c r="D729" s="158"/>
      <c r="E729" s="150">
        <v>0</v>
      </c>
      <c r="F729" s="97">
        <f>IF(E728=0,"",(G728/E728)/12*E728)</f>
        <v>0</v>
      </c>
      <c r="G729" s="94">
        <f>F729</f>
        <v>0</v>
      </c>
      <c r="H729" s="159"/>
      <c r="I729" s="113" t="s">
        <v>164</v>
      </c>
      <c r="J729" s="113" t="str">
        <f>VLOOKUP(I729,Presupuesto!$B$11:$C$565,2,0)</f>
        <v>AGUINALDO Y DECIMO CUARTO MES</v>
      </c>
      <c r="K729" s="95" t="str">
        <f t="shared" si="22"/>
        <v>Posgrado</v>
      </c>
      <c r="L729" s="95" t="s">
        <v>721</v>
      </c>
    </row>
    <row r="730" spans="3:12" ht="15.75" thickBot="1" x14ac:dyDescent="0.3">
      <c r="C730" s="167" t="s">
        <v>1331</v>
      </c>
      <c r="D730" s="158"/>
      <c r="E730" s="150">
        <v>0</v>
      </c>
      <c r="F730" s="114">
        <f>IF(E728&lt;6,"",((E728-6)/12)*(G728/E728))</f>
        <v>0</v>
      </c>
      <c r="G730" s="94">
        <f>F730</f>
        <v>0</v>
      </c>
      <c r="H730" s="159"/>
      <c r="I730" s="98" t="s">
        <v>165</v>
      </c>
      <c r="J730" s="98" t="str">
        <f>VLOOKUP(I730,Presupuesto!$B$11:$C$565,2,0)</f>
        <v>DECIMOCUARTO MES</v>
      </c>
      <c r="K730" s="95" t="str">
        <f t="shared" si="22"/>
        <v>Posgrado</v>
      </c>
      <c r="L730" s="95" t="s">
        <v>721</v>
      </c>
    </row>
    <row r="731" spans="3:12" ht="15.75" thickBot="1" x14ac:dyDescent="0.3">
      <c r="C731" s="133" t="s">
        <v>87</v>
      </c>
      <c r="D731" s="189"/>
      <c r="E731" s="148">
        <v>12</v>
      </c>
      <c r="F731" s="287">
        <f>HLOOKUP($C731,$BZ$2:$CM$3,2,0)</f>
        <v>31763.19</v>
      </c>
      <c r="G731" s="110">
        <f>D731*E731*F731</f>
        <v>0</v>
      </c>
      <c r="H731" s="161"/>
      <c r="I731" s="111" t="s">
        <v>151</v>
      </c>
      <c r="J731" s="111" t="str">
        <f>VLOOKUP(I731,Presupuesto!$B$11:$C$565,2,0)</f>
        <v>SUELDOS Y SALARIOS PERMANENTES</v>
      </c>
      <c r="K731" s="95" t="str">
        <f t="shared" si="22"/>
        <v>Posgrado</v>
      </c>
      <c r="L731" s="95" t="s">
        <v>721</v>
      </c>
    </row>
    <row r="732" spans="3:12" x14ac:dyDescent="0.25">
      <c r="C732" s="166" t="s">
        <v>1330</v>
      </c>
      <c r="D732" s="158"/>
      <c r="E732" s="150">
        <v>0</v>
      </c>
      <c r="F732" s="97">
        <f>IF(E731=0,"",(G731/E731)/12*E731)</f>
        <v>0</v>
      </c>
      <c r="G732" s="94">
        <f>F732</f>
        <v>0</v>
      </c>
      <c r="H732" s="159"/>
      <c r="I732" s="113" t="s">
        <v>164</v>
      </c>
      <c r="J732" s="113" t="str">
        <f>VLOOKUP(I732,Presupuesto!$B$11:$C$565,2,0)</f>
        <v>AGUINALDO Y DECIMO CUARTO MES</v>
      </c>
      <c r="K732" s="95" t="str">
        <f t="shared" si="22"/>
        <v>Posgrado</v>
      </c>
      <c r="L732" s="95" t="s">
        <v>721</v>
      </c>
    </row>
    <row r="733" spans="3:12" ht="15.75" thickBot="1" x14ac:dyDescent="0.3">
      <c r="C733" s="167" t="s">
        <v>1331</v>
      </c>
      <c r="D733" s="158"/>
      <c r="E733" s="150">
        <v>0</v>
      </c>
      <c r="F733" s="114">
        <f>IF(E731&lt;6,"",((E731-6)/12)*(G731/E731))</f>
        <v>0</v>
      </c>
      <c r="G733" s="94">
        <f>F733</f>
        <v>0</v>
      </c>
      <c r="H733" s="159"/>
      <c r="I733" s="98" t="s">
        <v>165</v>
      </c>
      <c r="J733" s="98" t="str">
        <f>VLOOKUP(I733,Presupuesto!$B$11:$C$565,2,0)</f>
        <v>DECIMOCUARTO MES</v>
      </c>
      <c r="K733" s="95" t="str">
        <f t="shared" si="22"/>
        <v>Posgrado</v>
      </c>
      <c r="L733" s="95" t="s">
        <v>721</v>
      </c>
    </row>
    <row r="734" spans="3:12" ht="15.75" thickBot="1" x14ac:dyDescent="0.3">
      <c r="C734" s="133" t="s">
        <v>88</v>
      </c>
      <c r="D734" s="189"/>
      <c r="E734" s="148">
        <v>12</v>
      </c>
      <c r="F734" s="287">
        <f>HLOOKUP($C734,$BZ$2:$CM$3,2,0)</f>
        <v>29777.99</v>
      </c>
      <c r="G734" s="110">
        <f>D734*E734*F734</f>
        <v>0</v>
      </c>
      <c r="H734" s="161"/>
      <c r="I734" s="111" t="s">
        <v>151</v>
      </c>
      <c r="J734" s="111" t="str">
        <f>VLOOKUP(I734,Presupuesto!$B$11:$C$565,2,0)</f>
        <v>SUELDOS Y SALARIOS PERMANENTES</v>
      </c>
      <c r="K734" s="95" t="str">
        <f t="shared" si="22"/>
        <v>Posgrado</v>
      </c>
      <c r="L734" s="95" t="s">
        <v>721</v>
      </c>
    </row>
    <row r="735" spans="3:12" x14ac:dyDescent="0.25">
      <c r="C735" s="166" t="s">
        <v>1330</v>
      </c>
      <c r="D735" s="158"/>
      <c r="E735" s="150">
        <v>0</v>
      </c>
      <c r="F735" s="97">
        <f>IF(E734=0,"",(G734/E734)/12*E734)</f>
        <v>0</v>
      </c>
      <c r="G735" s="94">
        <f>F735</f>
        <v>0</v>
      </c>
      <c r="H735" s="159"/>
      <c r="I735" s="113" t="s">
        <v>164</v>
      </c>
      <c r="J735" s="113" t="str">
        <f>VLOOKUP(I735,Presupuesto!$B$11:$C$565,2,0)</f>
        <v>AGUINALDO Y DECIMO CUARTO MES</v>
      </c>
      <c r="K735" s="95" t="str">
        <f t="shared" si="22"/>
        <v>Posgrado</v>
      </c>
      <c r="L735" s="95" t="s">
        <v>721</v>
      </c>
    </row>
    <row r="736" spans="3:12" ht="15.75" thickBot="1" x14ac:dyDescent="0.3">
      <c r="C736" s="167" t="s">
        <v>1331</v>
      </c>
      <c r="D736" s="158"/>
      <c r="E736" s="150">
        <v>0</v>
      </c>
      <c r="F736" s="114">
        <f>IF(E734&lt;6,"",((E734-6)/12)*(G734/E734))</f>
        <v>0</v>
      </c>
      <c r="G736" s="94">
        <f>F736</f>
        <v>0</v>
      </c>
      <c r="H736" s="159"/>
      <c r="I736" s="98" t="s">
        <v>165</v>
      </c>
      <c r="J736" s="98" t="str">
        <f>VLOOKUP(I736,Presupuesto!$B$11:$C$565,2,0)</f>
        <v>DECIMOCUARTO MES</v>
      </c>
      <c r="K736" s="95" t="str">
        <f t="shared" si="22"/>
        <v>Posgrado</v>
      </c>
      <c r="L736" s="95" t="s">
        <v>721</v>
      </c>
    </row>
    <row r="737" spans="3:12" ht="15.75" thickBot="1" x14ac:dyDescent="0.3">
      <c r="C737" s="133" t="s">
        <v>89</v>
      </c>
      <c r="D737" s="189"/>
      <c r="E737" s="148">
        <v>12</v>
      </c>
      <c r="F737" s="287">
        <f>HLOOKUP($C737,$BZ$2:$CM$3,2,0)</f>
        <v>27792.79</v>
      </c>
      <c r="G737" s="110">
        <f>D737*E737*F737</f>
        <v>0</v>
      </c>
      <c r="H737" s="161"/>
      <c r="I737" s="111" t="s">
        <v>151</v>
      </c>
      <c r="J737" s="111" t="str">
        <f>VLOOKUP(I737,Presupuesto!$B$11:$C$565,2,0)</f>
        <v>SUELDOS Y SALARIOS PERMANENTES</v>
      </c>
      <c r="K737" s="95" t="str">
        <f t="shared" si="22"/>
        <v>Posgrado</v>
      </c>
      <c r="L737" s="95" t="s">
        <v>721</v>
      </c>
    </row>
    <row r="738" spans="3:12" x14ac:dyDescent="0.25">
      <c r="C738" s="166" t="s">
        <v>1330</v>
      </c>
      <c r="D738" s="158"/>
      <c r="E738" s="150">
        <v>0</v>
      </c>
      <c r="F738" s="97">
        <f>IF(E737=0,"",(G737/E737)/12*E737)</f>
        <v>0</v>
      </c>
      <c r="G738" s="94">
        <f>F738</f>
        <v>0</v>
      </c>
      <c r="H738" s="159"/>
      <c r="I738" s="113" t="s">
        <v>164</v>
      </c>
      <c r="J738" s="113" t="str">
        <f>VLOOKUP(I738,Presupuesto!$B$11:$C$565,2,0)</f>
        <v>AGUINALDO Y DECIMO CUARTO MES</v>
      </c>
      <c r="K738" s="95" t="str">
        <f t="shared" si="22"/>
        <v>Posgrado</v>
      </c>
      <c r="L738" s="95" t="s">
        <v>721</v>
      </c>
    </row>
    <row r="739" spans="3:12" ht="15.75" thickBot="1" x14ac:dyDescent="0.3">
      <c r="C739" s="167" t="s">
        <v>1331</v>
      </c>
      <c r="D739" s="158"/>
      <c r="E739" s="150">
        <v>0</v>
      </c>
      <c r="F739" s="114">
        <f>IF(E737&lt;6,"",((E737-6)/12)*(G737/E737))</f>
        <v>0</v>
      </c>
      <c r="G739" s="94">
        <f>F739</f>
        <v>0</v>
      </c>
      <c r="H739" s="159"/>
      <c r="I739" s="98" t="s">
        <v>165</v>
      </c>
      <c r="J739" s="98" t="str">
        <f>VLOOKUP(I739,Presupuesto!$B$11:$C$565,2,0)</f>
        <v>DECIMOCUARTO MES</v>
      </c>
      <c r="K739" s="95" t="str">
        <f t="shared" si="22"/>
        <v>Posgrado</v>
      </c>
      <c r="L739" s="95" t="s">
        <v>721</v>
      </c>
    </row>
    <row r="740" spans="3:12" ht="15.75" thickBot="1" x14ac:dyDescent="0.3">
      <c r="C740" s="133" t="s">
        <v>90</v>
      </c>
      <c r="D740" s="189"/>
      <c r="E740" s="148">
        <v>12</v>
      </c>
      <c r="F740" s="287">
        <f>HLOOKUP($C740,$BZ$2:$CM$3,2,0)</f>
        <v>18859.39</v>
      </c>
      <c r="G740" s="110">
        <f>D740*E740*F740</f>
        <v>0</v>
      </c>
      <c r="H740" s="161"/>
      <c r="I740" s="111" t="s">
        <v>151</v>
      </c>
      <c r="J740" s="111" t="str">
        <f>VLOOKUP(I740,Presupuesto!$B$11:$C$565,2,0)</f>
        <v>SUELDOS Y SALARIOS PERMANENTES</v>
      </c>
      <c r="K740" s="95" t="str">
        <f t="shared" si="22"/>
        <v>Posgrado</v>
      </c>
      <c r="L740" s="95" t="s">
        <v>721</v>
      </c>
    </row>
    <row r="741" spans="3:12" x14ac:dyDescent="0.25">
      <c r="C741" s="166" t="s">
        <v>1330</v>
      </c>
      <c r="D741" s="158"/>
      <c r="E741" s="150">
        <v>0</v>
      </c>
      <c r="F741" s="97">
        <f>IF(E740=0,"",(G740/E740)/12*E740)</f>
        <v>0</v>
      </c>
      <c r="G741" s="94">
        <f>F741</f>
        <v>0</v>
      </c>
      <c r="H741" s="159"/>
      <c r="I741" s="113" t="s">
        <v>164</v>
      </c>
      <c r="J741" s="113" t="str">
        <f>VLOOKUP(I741,Presupuesto!$B$11:$C$565,2,0)</f>
        <v>AGUINALDO Y DECIMO CUARTO MES</v>
      </c>
      <c r="K741" s="95" t="str">
        <f t="shared" si="22"/>
        <v>Posgrado</v>
      </c>
      <c r="L741" s="95" t="s">
        <v>721</v>
      </c>
    </row>
    <row r="742" spans="3:12" ht="15.75" thickBot="1" x14ac:dyDescent="0.3">
      <c r="C742" s="167" t="s">
        <v>1331</v>
      </c>
      <c r="D742" s="158"/>
      <c r="E742" s="150">
        <v>0</v>
      </c>
      <c r="F742" s="114">
        <f>IF(E740&lt;6,"",((E740-6)/12)*(G740/E740))</f>
        <v>0</v>
      </c>
      <c r="G742" s="94">
        <f>F742</f>
        <v>0</v>
      </c>
      <c r="H742" s="159"/>
      <c r="I742" s="98" t="s">
        <v>165</v>
      </c>
      <c r="J742" s="98" t="str">
        <f>VLOOKUP(I742,Presupuesto!$B$11:$C$565,2,0)</f>
        <v>DECIMOCUARTO MES</v>
      </c>
      <c r="K742" s="95" t="str">
        <f t="shared" si="22"/>
        <v>Posgrado</v>
      </c>
      <c r="L742" s="95" t="s">
        <v>721</v>
      </c>
    </row>
    <row r="743" spans="3:12" ht="15.75" thickBot="1" x14ac:dyDescent="0.3">
      <c r="C743" s="133" t="s">
        <v>91</v>
      </c>
      <c r="D743" s="189"/>
      <c r="E743" s="148">
        <v>12</v>
      </c>
      <c r="F743" s="287">
        <f>HLOOKUP($C743,$BZ$2:$CM$3,2,0)</f>
        <v>17866.8</v>
      </c>
      <c r="G743" s="110">
        <f>D743*E743*F743</f>
        <v>0</v>
      </c>
      <c r="H743" s="161"/>
      <c r="I743" s="111" t="s">
        <v>151</v>
      </c>
      <c r="J743" s="111" t="str">
        <f>VLOOKUP(I743,Presupuesto!$B$11:$C$565,2,0)</f>
        <v>SUELDOS Y SALARIOS PERMANENTES</v>
      </c>
      <c r="K743" s="95" t="str">
        <f t="shared" si="22"/>
        <v>Posgrado</v>
      </c>
      <c r="L743" s="95" t="s">
        <v>721</v>
      </c>
    </row>
    <row r="744" spans="3:12" x14ac:dyDescent="0.25">
      <c r="C744" s="166" t="s">
        <v>1330</v>
      </c>
      <c r="D744" s="158"/>
      <c r="E744" s="150">
        <v>0</v>
      </c>
      <c r="F744" s="97">
        <f>IF(E743=0,"",(G743/E743)/12*E743)</f>
        <v>0</v>
      </c>
      <c r="G744" s="94">
        <f>F744</f>
        <v>0</v>
      </c>
      <c r="H744" s="159"/>
      <c r="I744" s="113" t="s">
        <v>164</v>
      </c>
      <c r="J744" s="113" t="str">
        <f>VLOOKUP(I744,Presupuesto!$B$11:$C$565,2,0)</f>
        <v>AGUINALDO Y DECIMO CUARTO MES</v>
      </c>
      <c r="K744" s="95" t="str">
        <f t="shared" si="22"/>
        <v>Posgrado</v>
      </c>
      <c r="L744" s="95" t="s">
        <v>721</v>
      </c>
    </row>
    <row r="745" spans="3:12" ht="15.75" thickBot="1" x14ac:dyDescent="0.3">
      <c r="C745" s="167" t="s">
        <v>1331</v>
      </c>
      <c r="D745" s="158"/>
      <c r="E745" s="150">
        <v>0</v>
      </c>
      <c r="F745" s="114">
        <f>IF(E743&lt;6,"",((E743-6)/12)*(G743/E743))</f>
        <v>0</v>
      </c>
      <c r="G745" s="94">
        <f>F745</f>
        <v>0</v>
      </c>
      <c r="H745" s="159"/>
      <c r="I745" s="98" t="s">
        <v>165</v>
      </c>
      <c r="J745" s="98" t="str">
        <f>VLOOKUP(I745,Presupuesto!$B$11:$C$565,2,0)</f>
        <v>DECIMOCUARTO MES</v>
      </c>
      <c r="K745" s="95" t="str">
        <f t="shared" si="22"/>
        <v>Posgrado</v>
      </c>
      <c r="L745" s="95" t="s">
        <v>721</v>
      </c>
    </row>
    <row r="746" spans="3:12" ht="15.75" thickBot="1" x14ac:dyDescent="0.3">
      <c r="C746" s="133" t="s">
        <v>92</v>
      </c>
      <c r="D746" s="189"/>
      <c r="E746" s="148">
        <v>12</v>
      </c>
      <c r="F746" s="287">
        <f>HLOOKUP($C746,$BZ$2:$CM$3,2,0)</f>
        <v>13896.4</v>
      </c>
      <c r="G746" s="110">
        <f>D746*E746*F746</f>
        <v>0</v>
      </c>
      <c r="H746" s="161"/>
      <c r="I746" s="111" t="s">
        <v>151</v>
      </c>
      <c r="J746" s="111" t="str">
        <f>VLOOKUP(I746,Presupuesto!$B$11:$C$565,2,0)</f>
        <v>SUELDOS Y SALARIOS PERMANENTES</v>
      </c>
      <c r="K746" s="95" t="str">
        <f t="shared" si="22"/>
        <v>Posgrado</v>
      </c>
      <c r="L746" s="95" t="s">
        <v>721</v>
      </c>
    </row>
    <row r="747" spans="3:12" x14ac:dyDescent="0.25">
      <c r="C747" s="166" t="s">
        <v>1330</v>
      </c>
      <c r="D747" s="158"/>
      <c r="E747" s="150">
        <v>0</v>
      </c>
      <c r="F747" s="97">
        <f>IF(E746=0,"",(G746/E746)/12*E746)</f>
        <v>0</v>
      </c>
      <c r="G747" s="94">
        <f>F747</f>
        <v>0</v>
      </c>
      <c r="H747" s="159"/>
      <c r="I747" s="113" t="s">
        <v>164</v>
      </c>
      <c r="J747" s="113" t="str">
        <f>VLOOKUP(I747,Presupuesto!$B$11:$C$565,2,0)</f>
        <v>AGUINALDO Y DECIMO CUARTO MES</v>
      </c>
      <c r="K747" s="95" t="str">
        <f t="shared" si="22"/>
        <v>Posgrado</v>
      </c>
      <c r="L747" s="95" t="s">
        <v>721</v>
      </c>
    </row>
    <row r="748" spans="3:12" ht="15.75" thickBot="1" x14ac:dyDescent="0.3">
      <c r="C748" s="167" t="s">
        <v>1331</v>
      </c>
      <c r="D748" s="158"/>
      <c r="E748" s="150">
        <v>0</v>
      </c>
      <c r="F748" s="114">
        <f>IF(E746&lt;6,"",((E746-6)/12)*(G746/E746))</f>
        <v>0</v>
      </c>
      <c r="G748" s="94">
        <f>F748</f>
        <v>0</v>
      </c>
      <c r="H748" s="159"/>
      <c r="I748" s="98" t="s">
        <v>165</v>
      </c>
      <c r="J748" s="98" t="str">
        <f>VLOOKUP(I748,Presupuesto!$B$11:$C$565,2,0)</f>
        <v>DECIMOCUARTO MES</v>
      </c>
      <c r="K748" s="95" t="str">
        <f t="shared" si="22"/>
        <v>Posgrado</v>
      </c>
      <c r="L748" s="95" t="s">
        <v>721</v>
      </c>
    </row>
    <row r="749" spans="3:12" ht="15.75" thickBot="1" x14ac:dyDescent="0.3">
      <c r="C749" s="133" t="s">
        <v>93</v>
      </c>
      <c r="D749" s="189"/>
      <c r="E749" s="148">
        <v>12</v>
      </c>
      <c r="F749" s="287">
        <f>HLOOKUP($C749,$BZ$2:$CM$3,2,0)</f>
        <v>15004.09</v>
      </c>
      <c r="G749" s="110">
        <f>D749*E749*F749</f>
        <v>0</v>
      </c>
      <c r="H749" s="161"/>
      <c r="I749" s="111" t="s">
        <v>151</v>
      </c>
      <c r="J749" s="111" t="str">
        <f>VLOOKUP(I749,Presupuesto!$B$11:$C$565,2,0)</f>
        <v>SUELDOS Y SALARIOS PERMANENTES</v>
      </c>
      <c r="K749" s="95" t="str">
        <f t="shared" si="22"/>
        <v>Posgrado</v>
      </c>
      <c r="L749" s="95" t="s">
        <v>721</v>
      </c>
    </row>
    <row r="750" spans="3:12" x14ac:dyDescent="0.25">
      <c r="C750" s="166" t="s">
        <v>1330</v>
      </c>
      <c r="D750" s="158"/>
      <c r="E750" s="150">
        <v>0</v>
      </c>
      <c r="F750" s="97">
        <f>IF(E749=0,"",(G749/E749)/12*E749)</f>
        <v>0</v>
      </c>
      <c r="G750" s="94">
        <f>F750</f>
        <v>0</v>
      </c>
      <c r="H750" s="159"/>
      <c r="I750" s="113" t="s">
        <v>164</v>
      </c>
      <c r="J750" s="113" t="str">
        <f>VLOOKUP(I750,Presupuesto!$B$11:$C$565,2,0)</f>
        <v>AGUINALDO Y DECIMO CUARTO MES</v>
      </c>
      <c r="K750" s="95" t="str">
        <f t="shared" si="22"/>
        <v>Posgrado</v>
      </c>
      <c r="L750" s="95" t="s">
        <v>721</v>
      </c>
    </row>
    <row r="751" spans="3:12" ht="15.75" thickBot="1" x14ac:dyDescent="0.3">
      <c r="C751" s="167" t="s">
        <v>1331</v>
      </c>
      <c r="D751" s="158"/>
      <c r="E751" s="150">
        <v>0</v>
      </c>
      <c r="F751" s="114">
        <f>IF(E749&lt;6,"",((E749-6)/12)*(G749/E749))</f>
        <v>0</v>
      </c>
      <c r="G751" s="94">
        <f>F751</f>
        <v>0</v>
      </c>
      <c r="H751" s="159"/>
      <c r="I751" s="98" t="s">
        <v>165</v>
      </c>
      <c r="J751" s="98" t="str">
        <f>VLOOKUP(I751,Presupuesto!$B$11:$C$565,2,0)</f>
        <v>DECIMOCUARTO MES</v>
      </c>
      <c r="K751" s="95" t="str">
        <f t="shared" si="22"/>
        <v>Posgrado</v>
      </c>
      <c r="L751" s="95" t="s">
        <v>721</v>
      </c>
    </row>
    <row r="752" spans="3:12" ht="15.75" thickBot="1" x14ac:dyDescent="0.3">
      <c r="C752" s="133" t="s">
        <v>94</v>
      </c>
      <c r="D752" s="189"/>
      <c r="E752" s="148">
        <v>12</v>
      </c>
      <c r="F752" s="287">
        <f>HLOOKUP($C752,$BZ$2:$CM$3,2,0)</f>
        <v>13238.9</v>
      </c>
      <c r="G752" s="110">
        <f>D752*E752*F752</f>
        <v>0</v>
      </c>
      <c r="H752" s="161"/>
      <c r="I752" s="111" t="s">
        <v>151</v>
      </c>
      <c r="J752" s="111" t="str">
        <f>VLOOKUP(I752,Presupuesto!$B$11:$C$565,2,0)</f>
        <v>SUELDOS Y SALARIOS PERMANENTES</v>
      </c>
      <c r="K752" s="95" t="str">
        <f t="shared" si="22"/>
        <v>Posgrado</v>
      </c>
      <c r="L752" s="95" t="s">
        <v>721</v>
      </c>
    </row>
    <row r="753" spans="3:12" x14ac:dyDescent="0.25">
      <c r="C753" s="166" t="s">
        <v>1330</v>
      </c>
      <c r="D753" s="158"/>
      <c r="E753" s="150">
        <v>0</v>
      </c>
      <c r="F753" s="97">
        <f>IF(E752=0,"",(G752/E752)/12*E752)</f>
        <v>0</v>
      </c>
      <c r="G753" s="94">
        <f>F753</f>
        <v>0</v>
      </c>
      <c r="H753" s="159"/>
      <c r="I753" s="113" t="s">
        <v>164</v>
      </c>
      <c r="J753" s="113" t="str">
        <f>VLOOKUP(I753,Presupuesto!$B$11:$C$565,2,0)</f>
        <v>AGUINALDO Y DECIMO CUARTO MES</v>
      </c>
      <c r="K753" s="95" t="str">
        <f t="shared" si="22"/>
        <v>Posgrado</v>
      </c>
      <c r="L753" s="95" t="s">
        <v>721</v>
      </c>
    </row>
    <row r="754" spans="3:12" ht="15.75" thickBot="1" x14ac:dyDescent="0.3">
      <c r="C754" s="167" t="s">
        <v>1331</v>
      </c>
      <c r="D754" s="158"/>
      <c r="E754" s="150">
        <v>0</v>
      </c>
      <c r="F754" s="114">
        <f>IF(E752&lt;6,"",((E752-6)/12)*(G752/E752))</f>
        <v>0</v>
      </c>
      <c r="G754" s="94">
        <f>F754</f>
        <v>0</v>
      </c>
      <c r="H754" s="159"/>
      <c r="I754" s="98" t="s">
        <v>165</v>
      </c>
      <c r="J754" s="98" t="str">
        <f>VLOOKUP(I754,Presupuesto!$B$11:$C$565,2,0)</f>
        <v>DECIMOCUARTO MES</v>
      </c>
      <c r="K754" s="95" t="str">
        <f t="shared" si="22"/>
        <v>Posgrado</v>
      </c>
      <c r="L754" s="95" t="s">
        <v>721</v>
      </c>
    </row>
    <row r="755" spans="3:12" ht="15.75" thickBot="1" x14ac:dyDescent="0.3">
      <c r="C755" s="133" t="s">
        <v>95</v>
      </c>
      <c r="D755" s="189"/>
      <c r="E755" s="148">
        <v>12</v>
      </c>
      <c r="F755" s="287">
        <f>HLOOKUP($C755,$BZ$2:$CM$3,2,0)</f>
        <v>12356.31</v>
      </c>
      <c r="G755" s="110">
        <f>D755*E755*F755</f>
        <v>0</v>
      </c>
      <c r="H755" s="161"/>
      <c r="I755" s="111" t="s">
        <v>151</v>
      </c>
      <c r="J755" s="111" t="str">
        <f>VLOOKUP(I755,Presupuesto!$B$11:$C$565,2,0)</f>
        <v>SUELDOS Y SALARIOS PERMANENTES</v>
      </c>
      <c r="K755" s="95" t="str">
        <f t="shared" ref="K755:K772" si="23">$K$722</f>
        <v>Posgrado</v>
      </c>
      <c r="L755" s="95" t="s">
        <v>721</v>
      </c>
    </row>
    <row r="756" spans="3:12" x14ac:dyDescent="0.25">
      <c r="C756" s="166" t="s">
        <v>1330</v>
      </c>
      <c r="D756" s="158"/>
      <c r="E756" s="150">
        <v>0</v>
      </c>
      <c r="F756" s="97">
        <f>IF(E755=0,"",(G755/E755)/12*E755)</f>
        <v>0</v>
      </c>
      <c r="G756" s="94">
        <f>F756</f>
        <v>0</v>
      </c>
      <c r="H756" s="159"/>
      <c r="I756" s="113" t="s">
        <v>164</v>
      </c>
      <c r="J756" s="113" t="str">
        <f>VLOOKUP(I756,Presupuesto!$B$11:$C$565,2,0)</f>
        <v>AGUINALDO Y DECIMO CUARTO MES</v>
      </c>
      <c r="K756" s="95" t="str">
        <f t="shared" si="23"/>
        <v>Posgrado</v>
      </c>
      <c r="L756" s="95" t="s">
        <v>721</v>
      </c>
    </row>
    <row r="757" spans="3:12" ht="15.75" thickBot="1" x14ac:dyDescent="0.3">
      <c r="C757" s="167" t="s">
        <v>1331</v>
      </c>
      <c r="D757" s="158"/>
      <c r="E757" s="150">
        <v>0</v>
      </c>
      <c r="F757" s="114">
        <f>IF(E755&lt;6,"",((E755-6)/12)*(G755/E755))</f>
        <v>0</v>
      </c>
      <c r="G757" s="94">
        <f>F757</f>
        <v>0</v>
      </c>
      <c r="H757" s="159"/>
      <c r="I757" s="98" t="s">
        <v>165</v>
      </c>
      <c r="J757" s="98" t="str">
        <f>VLOOKUP(I757,Presupuesto!$B$11:$C$565,2,0)</f>
        <v>DECIMOCUARTO MES</v>
      </c>
      <c r="K757" s="95" t="str">
        <f t="shared" si="23"/>
        <v>Posgrado</v>
      </c>
      <c r="L757" s="95" t="s">
        <v>721</v>
      </c>
    </row>
    <row r="758" spans="3:12" ht="15.75" thickBot="1" x14ac:dyDescent="0.3">
      <c r="C758" s="133" t="s">
        <v>96</v>
      </c>
      <c r="D758" s="189"/>
      <c r="E758" s="148">
        <v>12</v>
      </c>
      <c r="F758" s="287">
        <f>HLOOKUP($C758,$BZ$2:$CM$3,2,0)</f>
        <v>463.22</v>
      </c>
      <c r="G758" s="110">
        <f>D758*E758*F758</f>
        <v>0</v>
      </c>
      <c r="H758" s="161"/>
      <c r="I758" s="111" t="s">
        <v>151</v>
      </c>
      <c r="J758" s="111" t="str">
        <f>VLOOKUP(I758,Presupuesto!$B$11:$C$565,2,0)</f>
        <v>SUELDOS Y SALARIOS PERMANENTES</v>
      </c>
      <c r="K758" s="95" t="str">
        <f t="shared" si="23"/>
        <v>Posgrado</v>
      </c>
      <c r="L758" s="95" t="s">
        <v>721</v>
      </c>
    </row>
    <row r="759" spans="3:12" x14ac:dyDescent="0.25">
      <c r="C759" s="166" t="s">
        <v>1330</v>
      </c>
      <c r="D759" s="158"/>
      <c r="E759" s="150">
        <v>0</v>
      </c>
      <c r="F759" s="97">
        <f>IF(E758=0,"",(G758/E758)/12*E758)</f>
        <v>0</v>
      </c>
      <c r="G759" s="94">
        <f>F759</f>
        <v>0</v>
      </c>
      <c r="H759" s="159"/>
      <c r="I759" s="113" t="s">
        <v>164</v>
      </c>
      <c r="J759" s="113" t="str">
        <f>VLOOKUP(I759,Presupuesto!$B$11:$C$565,2,0)</f>
        <v>AGUINALDO Y DECIMO CUARTO MES</v>
      </c>
      <c r="K759" s="95" t="str">
        <f t="shared" si="23"/>
        <v>Posgrado</v>
      </c>
      <c r="L759" s="95" t="s">
        <v>721</v>
      </c>
    </row>
    <row r="760" spans="3:12" ht="15.75" thickBot="1" x14ac:dyDescent="0.3">
      <c r="C760" s="167" t="s">
        <v>1331</v>
      </c>
      <c r="D760" s="158"/>
      <c r="E760" s="150">
        <v>0</v>
      </c>
      <c r="F760" s="114">
        <f>IF(E758&lt;6,"",((E758-6)/12)*(G758/E758))</f>
        <v>0</v>
      </c>
      <c r="G760" s="94">
        <f>F760</f>
        <v>0</v>
      </c>
      <c r="H760" s="159"/>
      <c r="I760" s="98" t="s">
        <v>165</v>
      </c>
      <c r="J760" s="98" t="str">
        <f>VLOOKUP(I760,Presupuesto!$B$11:$C$565,2,0)</f>
        <v>DECIMOCUARTO MES</v>
      </c>
      <c r="K760" s="95" t="str">
        <f t="shared" si="23"/>
        <v>Posgrado</v>
      </c>
      <c r="L760" s="95" t="s">
        <v>721</v>
      </c>
    </row>
    <row r="761" spans="3:12" ht="15.75" thickBot="1" x14ac:dyDescent="0.3">
      <c r="C761" s="133" t="s">
        <v>97</v>
      </c>
      <c r="D761" s="189"/>
      <c r="E761" s="148">
        <v>12</v>
      </c>
      <c r="F761" s="287">
        <f>HLOOKUP($C761,$BZ$2:$CM$3,2,0)</f>
        <v>2007.3</v>
      </c>
      <c r="G761" s="110">
        <f>D761*E761*F761</f>
        <v>0</v>
      </c>
      <c r="H761" s="161"/>
      <c r="I761" s="111" t="s">
        <v>151</v>
      </c>
      <c r="J761" s="111" t="str">
        <f>VLOOKUP(I761,Presupuesto!$B$11:$C$565,2,0)</f>
        <v>SUELDOS Y SALARIOS PERMANENTES</v>
      </c>
      <c r="K761" s="95" t="str">
        <f t="shared" si="23"/>
        <v>Posgrado</v>
      </c>
      <c r="L761" s="95" t="s">
        <v>721</v>
      </c>
    </row>
    <row r="762" spans="3:12" x14ac:dyDescent="0.25">
      <c r="C762" s="166" t="s">
        <v>1330</v>
      </c>
      <c r="D762" s="158"/>
      <c r="E762" s="150">
        <v>0</v>
      </c>
      <c r="F762" s="97">
        <f>IF(E761=0,"",(G761/E761)/12*E761)</f>
        <v>0</v>
      </c>
      <c r="G762" s="94">
        <f>F762</f>
        <v>0</v>
      </c>
      <c r="H762" s="159"/>
      <c r="I762" s="113" t="s">
        <v>164</v>
      </c>
      <c r="J762" s="113" t="str">
        <f>VLOOKUP(I762,Presupuesto!$B$11:$C$565,2,0)</f>
        <v>AGUINALDO Y DECIMO CUARTO MES</v>
      </c>
      <c r="K762" s="95" t="str">
        <f t="shared" si="23"/>
        <v>Posgrado</v>
      </c>
      <c r="L762" s="95" t="s">
        <v>721</v>
      </c>
    </row>
    <row r="763" spans="3:12" ht="15.75" thickBot="1" x14ac:dyDescent="0.3">
      <c r="C763" s="167" t="s">
        <v>1331</v>
      </c>
      <c r="D763" s="158"/>
      <c r="E763" s="150">
        <v>0</v>
      </c>
      <c r="F763" s="114">
        <f>IF(E761&lt;6,"",((E761-6)/12)*(G761/E761))</f>
        <v>0</v>
      </c>
      <c r="G763" s="94">
        <f>F763</f>
        <v>0</v>
      </c>
      <c r="H763" s="159"/>
      <c r="I763" s="98" t="s">
        <v>165</v>
      </c>
      <c r="J763" s="98" t="str">
        <f>VLOOKUP(I763,Presupuesto!$B$11:$C$565,2,0)</f>
        <v>DECIMOCUARTO MES</v>
      </c>
      <c r="K763" s="95" t="str">
        <f t="shared" si="23"/>
        <v>Posgrado</v>
      </c>
      <c r="L763" s="95" t="s">
        <v>721</v>
      </c>
    </row>
    <row r="764" spans="3:12" ht="15.75" thickBot="1" x14ac:dyDescent="0.3">
      <c r="C764" s="136" t="s">
        <v>101</v>
      </c>
      <c r="D764" s="189"/>
      <c r="E764" s="148">
        <v>12</v>
      </c>
      <c r="F764" s="135">
        <v>30000</v>
      </c>
      <c r="G764" s="110">
        <f>D764*E764*F764</f>
        <v>0</v>
      </c>
      <c r="H764" s="161"/>
      <c r="I764" s="111" t="s">
        <v>200</v>
      </c>
      <c r="J764" s="111" t="str">
        <f>VLOOKUP(I764,Presupuesto!$B$11:$C$565,2,0)</f>
        <v>CONTRATOS ESPECIALES</v>
      </c>
      <c r="K764" s="95" t="str">
        <f t="shared" si="23"/>
        <v>Posgrado</v>
      </c>
      <c r="L764" s="95" t="s">
        <v>721</v>
      </c>
    </row>
    <row r="765" spans="3:12" x14ac:dyDescent="0.25">
      <c r="C765" s="166" t="s">
        <v>1330</v>
      </c>
      <c r="D765" s="158"/>
      <c r="E765" s="150">
        <v>0</v>
      </c>
      <c r="F765" s="114">
        <f>IF(E764=0,"",(G764/E764)/12*E764)</f>
        <v>0</v>
      </c>
      <c r="G765" s="94">
        <f>F765</f>
        <v>0</v>
      </c>
      <c r="H765" s="159"/>
      <c r="I765" s="98" t="s">
        <v>200</v>
      </c>
      <c r="J765" s="98" t="str">
        <f>VLOOKUP(I765,Presupuesto!$B$11:$C$565,2,0)</f>
        <v>CONTRATOS ESPECIALES</v>
      </c>
      <c r="K765" s="95" t="str">
        <f t="shared" si="23"/>
        <v>Posgrado</v>
      </c>
      <c r="L765" s="95" t="s">
        <v>719</v>
      </c>
    </row>
    <row r="766" spans="3:12" ht="15.75" thickBot="1" x14ac:dyDescent="0.3">
      <c r="C766" s="167" t="s">
        <v>1331</v>
      </c>
      <c r="D766" s="158"/>
      <c r="E766" s="150">
        <v>0</v>
      </c>
      <c r="F766" s="97">
        <f>IF(E764&lt;6,"",((E764-6)/12)*(G764/E764))</f>
        <v>0</v>
      </c>
      <c r="G766" s="94">
        <f>F766</f>
        <v>0</v>
      </c>
      <c r="H766" s="159"/>
      <c r="I766" s="98" t="s">
        <v>200</v>
      </c>
      <c r="J766" s="98" t="str">
        <f>VLOOKUP(I766,Presupuesto!$B$11:$C$565,2,0)</f>
        <v>CONTRATOS ESPECIALES</v>
      </c>
      <c r="K766" s="95" t="str">
        <f t="shared" si="23"/>
        <v>Posgrado</v>
      </c>
      <c r="L766" s="95" t="s">
        <v>727</v>
      </c>
    </row>
    <row r="767" spans="3:12" ht="15.75" thickBot="1" x14ac:dyDescent="0.3">
      <c r="C767" s="136" t="s">
        <v>102</v>
      </c>
      <c r="D767" s="189"/>
      <c r="E767" s="148">
        <v>12</v>
      </c>
      <c r="F767" s="115">
        <v>30000</v>
      </c>
      <c r="G767" s="110">
        <f>D767*E767*F767</f>
        <v>0</v>
      </c>
      <c r="H767" s="161"/>
      <c r="I767" s="111" t="s">
        <v>298</v>
      </c>
      <c r="J767" s="111" t="str">
        <f>VLOOKUP(I767,Presupuesto!$B$11:$C$565,2,0)</f>
        <v>OTROS SERVICIOS TECNICOS Y PROFESIONALES</v>
      </c>
      <c r="K767" s="95" t="str">
        <f t="shared" si="23"/>
        <v>Posgrado</v>
      </c>
      <c r="L767" s="95" t="s">
        <v>719</v>
      </c>
    </row>
    <row r="768" spans="3:12" x14ac:dyDescent="0.25">
      <c r="C768" s="166" t="s">
        <v>1330</v>
      </c>
      <c r="D768" s="158"/>
      <c r="E768" s="150">
        <v>0</v>
      </c>
      <c r="F768" s="97">
        <v>0</v>
      </c>
      <c r="G768" s="94">
        <f>F768</f>
        <v>0</v>
      </c>
      <c r="H768" s="159"/>
      <c r="I768" s="98" t="s">
        <v>298</v>
      </c>
      <c r="J768" s="98" t="str">
        <f>VLOOKUP(I768,Presupuesto!$B$11:$C$565,2,0)</f>
        <v>OTROS SERVICIOS TECNICOS Y PROFESIONALES</v>
      </c>
      <c r="K768" s="95" t="str">
        <f t="shared" si="23"/>
        <v>Posgrado</v>
      </c>
      <c r="L768" s="95" t="s">
        <v>719</v>
      </c>
    </row>
    <row r="769" spans="3:12" ht="15.75" thickBot="1" x14ac:dyDescent="0.3">
      <c r="C769" s="167" t="s">
        <v>1331</v>
      </c>
      <c r="D769" s="158"/>
      <c r="E769" s="150">
        <v>0</v>
      </c>
      <c r="F769" s="97">
        <v>0</v>
      </c>
      <c r="G769" s="94">
        <f>F769</f>
        <v>0</v>
      </c>
      <c r="H769" s="159"/>
      <c r="I769" s="98" t="s">
        <v>298</v>
      </c>
      <c r="J769" s="98" t="str">
        <f>VLOOKUP(I769,Presupuesto!$B$11:$C$565,2,0)</f>
        <v>OTROS SERVICIOS TECNICOS Y PROFESIONALES</v>
      </c>
      <c r="K769" s="95" t="str">
        <f t="shared" si="23"/>
        <v>Posgrado</v>
      </c>
      <c r="L769" s="95" t="s">
        <v>719</v>
      </c>
    </row>
    <row r="770" spans="3:12" ht="15.75" thickBot="1" x14ac:dyDescent="0.3">
      <c r="C770" s="136" t="s">
        <v>103</v>
      </c>
      <c r="D770" s="189"/>
      <c r="E770" s="148">
        <v>12</v>
      </c>
      <c r="F770" s="115">
        <v>30000</v>
      </c>
      <c r="G770" s="110">
        <f>D770*E770*F770</f>
        <v>0</v>
      </c>
      <c r="H770" s="161"/>
      <c r="I770" s="111" t="s">
        <v>151</v>
      </c>
      <c r="J770" s="111" t="str">
        <f>VLOOKUP(I770,Presupuesto!$B$11:$C$565,2,0)</f>
        <v>SUELDOS Y SALARIOS PERMANENTES</v>
      </c>
      <c r="K770" s="95" t="str">
        <f t="shared" si="23"/>
        <v>Posgrado</v>
      </c>
      <c r="L770" s="95" t="s">
        <v>719</v>
      </c>
    </row>
    <row r="771" spans="3:12" x14ac:dyDescent="0.25">
      <c r="C771" s="166" t="s">
        <v>1330</v>
      </c>
      <c r="D771" s="164"/>
      <c r="E771" s="127">
        <v>0</v>
      </c>
      <c r="F771" s="116">
        <f>IF(E770=0,"",(G770/E770)/12*E770)</f>
        <v>0</v>
      </c>
      <c r="G771" s="117">
        <f>F771</f>
        <v>0</v>
      </c>
      <c r="H771" s="159"/>
      <c r="I771" s="98" t="s">
        <v>164</v>
      </c>
      <c r="J771" s="98" t="str">
        <f>VLOOKUP(I771,Presupuesto!$B$11:$C$565,2,0)</f>
        <v>AGUINALDO Y DECIMO CUARTO MES</v>
      </c>
      <c r="K771" s="95" t="str">
        <f t="shared" si="23"/>
        <v>Posgrado</v>
      </c>
      <c r="L771" s="95" t="s">
        <v>719</v>
      </c>
    </row>
    <row r="772" spans="3:12" ht="15.75" thickBot="1" x14ac:dyDescent="0.3">
      <c r="C772" s="168" t="s">
        <v>1331</v>
      </c>
      <c r="D772" s="157"/>
      <c r="E772" s="128">
        <v>0</v>
      </c>
      <c r="F772" s="102">
        <f>IF(E770&lt;6,"",((E770-6)/12)*(G770/E770))</f>
        <v>0</v>
      </c>
      <c r="G772" s="102">
        <f>F772</f>
        <v>0</v>
      </c>
      <c r="H772" s="157"/>
      <c r="I772" s="103" t="s">
        <v>165</v>
      </c>
      <c r="J772" s="120" t="str">
        <f>VLOOKUP(I772,Presupuesto!$B$11:$C$565,2,0)</f>
        <v>DECIMOCUARTO MES</v>
      </c>
      <c r="K772" s="103" t="str">
        <f t="shared" si="23"/>
        <v>Posgrado</v>
      </c>
      <c r="L772" s="120" t="s">
        <v>719</v>
      </c>
    </row>
    <row r="774" spans="3:12" ht="15.75" thickBot="1" x14ac:dyDescent="0.3">
      <c r="C774" s="435"/>
      <c r="D774" s="424"/>
      <c r="E774" s="435"/>
      <c r="F774" s="435"/>
      <c r="G774" s="435"/>
      <c r="H774" s="424"/>
      <c r="I774" s="435"/>
      <c r="J774" s="435"/>
      <c r="K774" s="435"/>
      <c r="L774" s="435"/>
    </row>
    <row r="775" spans="3:12" ht="15.75" thickBot="1" x14ac:dyDescent="0.3">
      <c r="C775" s="68" t="s">
        <v>1308</v>
      </c>
      <c r="D775" s="30">
        <f>SUM(G782:G832)</f>
        <v>0</v>
      </c>
      <c r="E775" s="91"/>
      <c r="F775" s="91"/>
      <c r="G775" s="91"/>
      <c r="H775" s="75"/>
      <c r="I775" s="75"/>
      <c r="J775" s="75"/>
      <c r="K775" s="435"/>
      <c r="L775" s="435"/>
    </row>
    <row r="776" spans="3:12" x14ac:dyDescent="0.25">
      <c r="C776" s="435"/>
      <c r="D776" s="31"/>
      <c r="E776" s="91"/>
      <c r="F776" s="91"/>
      <c r="G776" s="91"/>
      <c r="H776" s="75"/>
      <c r="I776" s="75"/>
      <c r="J776" s="75"/>
      <c r="K776" s="435"/>
      <c r="L776" s="435"/>
    </row>
    <row r="777" spans="3:12" x14ac:dyDescent="0.25">
      <c r="C777" s="435"/>
      <c r="D777" s="31"/>
      <c r="E777" s="91"/>
      <c r="F777" s="91"/>
      <c r="G777" s="91"/>
      <c r="H777" s="75"/>
      <c r="I777" s="75"/>
      <c r="J777" s="75"/>
      <c r="K777" s="149"/>
      <c r="L777" s="435"/>
    </row>
    <row r="778" spans="3:12" ht="15.75" x14ac:dyDescent="0.25">
      <c r="C778" s="191" t="s">
        <v>1309</v>
      </c>
      <c r="D778" s="349"/>
      <c r="E778" s="91"/>
      <c r="F778" s="91"/>
      <c r="G778" s="91"/>
      <c r="H778" s="75"/>
      <c r="I778" s="75"/>
      <c r="J778" s="75"/>
      <c r="K778" s="149"/>
      <c r="L778" s="435"/>
    </row>
    <row r="779" spans="3:12" ht="18.75" x14ac:dyDescent="0.25">
      <c r="C779" s="199" t="e">
        <f>IFERROR(VLOOKUP(D778,'1. Desarrollo e Innov. Curricu.'!$F:$G,2,FALSE),IFERROR(VLOOKUP(D778,'2. Investigación Científica'!$F:$G,2,FALSE),IFERROR(VLOOKUP(D778,'3. Vinculación Univ. Sociedad'!$F:$G,2,FALSE),IFERROR(VLOOKUP(D778,'4. Docencia y Profesorado Univ.'!$F:$G,2,FALSE),IFERROR(VLOOKUP(D778,'5. Estudiantes y Graduados'!$F:$G,2,FALSE),IFERROR(VLOOKUP(D778,'11. Gestion Administrativa'!$F:$G,2,FALSE),IFERROR(VLOOKUP(D778,'13. Gestión Académica'!$F:$G,2,FALSE),IFERROR(VLOOKUP(D778,'9. Asegura. de la Calid. y M'!$F:$G,2,FALSE),IFERROR(VLOOKUP(D778,'6. Gestión del Conocimiento'!$F:$G,2,FALSE),IFERROR(VLOOKUP(D778,'15. Gobernabilidad y Proceso...'!$F:$G,2,FALSE),IFERROR(VLOOKUP(D778,'12. Gestión del Talento Humano'!$F:$G,2,FALSE),IFERROR(VLOOKUP(D778,'14. Internacional... de la E.S.'!$F:$G,2,FALSE),IFERROR(VLOOKUP(D778,'10. Posgrado'!$F:$G,2,FALSE),IFERROR(VLOOKUP(D778,'17. Gestión TIC'!$F:$G,2,FALSE),IFERROR(VLOOKUP(D778,'16. Desa. del Sistema Educ.Sup.'!$F:$G,2,FALSE),IFERROR(VLOOKUP(D778,'8. Cultura de Inno. Insti...'!$F:$G,2,FALSE),VLOOKUP(D778,'7. Lo Esencial de la Reforma U.'!$F:$G,2,0)))))))))))))))))</f>
        <v>#N/A</v>
      </c>
      <c r="D779" s="31"/>
      <c r="E779" s="91"/>
      <c r="F779" s="91"/>
      <c r="G779" s="91"/>
      <c r="H779" s="75"/>
      <c r="I779" s="75"/>
      <c r="J779" s="75"/>
      <c r="K779" s="149"/>
      <c r="L779" s="435"/>
    </row>
    <row r="780" spans="3:12" ht="15.75" thickBot="1" x14ac:dyDescent="0.3">
      <c r="C780" s="172"/>
      <c r="D780" s="31"/>
      <c r="E780" s="91"/>
      <c r="F780" s="91"/>
      <c r="G780" s="91"/>
      <c r="H780" s="75"/>
      <c r="I780" s="75"/>
      <c r="J780" s="75"/>
      <c r="K780" s="149"/>
      <c r="L780" s="435"/>
    </row>
    <row r="781" spans="3:12" ht="30.75" thickBot="1" x14ac:dyDescent="0.3">
      <c r="C781" s="130" t="s">
        <v>1310</v>
      </c>
      <c r="D781" s="134" t="s">
        <v>99</v>
      </c>
      <c r="E781" s="165" t="s">
        <v>1329</v>
      </c>
      <c r="F781" s="134" t="s">
        <v>1312</v>
      </c>
      <c r="G781" s="131" t="s">
        <v>1313</v>
      </c>
      <c r="H781" s="129" t="s">
        <v>1314</v>
      </c>
      <c r="I781" s="132" t="s">
        <v>1315</v>
      </c>
      <c r="J781" s="132" t="s">
        <v>711</v>
      </c>
      <c r="K781" s="132" t="s">
        <v>1316</v>
      </c>
      <c r="L781" s="132" t="s">
        <v>1317</v>
      </c>
    </row>
    <row r="782" spans="3:12" ht="15.75" thickBot="1" x14ac:dyDescent="0.3">
      <c r="C782" s="133" t="s">
        <v>84</v>
      </c>
      <c r="D782" s="189"/>
      <c r="E782" s="148">
        <v>12</v>
      </c>
      <c r="F782" s="287">
        <f>HLOOKUP($C782,$BZ$2:$CM$3,2,0)</f>
        <v>43674.39</v>
      </c>
      <c r="G782" s="110">
        <f>D782*E782*F782</f>
        <v>0</v>
      </c>
      <c r="H782" s="161"/>
      <c r="I782" s="111" t="s">
        <v>151</v>
      </c>
      <c r="J782" s="111" t="str">
        <f>VLOOKUP(I782,Presupuesto!$B$11:$C$565,2,0)</f>
        <v>SUELDOS Y SALARIOS PERMANENTES</v>
      </c>
      <c r="K782" s="207" t="s">
        <v>72</v>
      </c>
      <c r="L782" s="95" t="s">
        <v>719</v>
      </c>
    </row>
    <row r="783" spans="3:12" x14ac:dyDescent="0.25">
      <c r="C783" s="166" t="s">
        <v>1330</v>
      </c>
      <c r="D783" s="158"/>
      <c r="E783" s="150">
        <v>0</v>
      </c>
      <c r="F783" s="97">
        <f>IF(E782=0,"",(G782/E782)/12*E782)</f>
        <v>0</v>
      </c>
      <c r="G783" s="94">
        <f>F783</f>
        <v>0</v>
      </c>
      <c r="H783" s="159"/>
      <c r="I783" s="113" t="s">
        <v>164</v>
      </c>
      <c r="J783" s="113" t="str">
        <f>VLOOKUP(I783,Presupuesto!$B$11:$C$565,2,0)</f>
        <v>AGUINALDO Y DECIMO CUARTO MES</v>
      </c>
      <c r="K783" s="95" t="str">
        <f t="shared" ref="K783:K814" si="24">$K$782</f>
        <v>Posgrado</v>
      </c>
      <c r="L783" s="95" t="s">
        <v>720</v>
      </c>
    </row>
    <row r="784" spans="3:12" ht="15.75" thickBot="1" x14ac:dyDescent="0.3">
      <c r="C784" s="167" t="s">
        <v>1331</v>
      </c>
      <c r="D784" s="158"/>
      <c r="E784" s="150">
        <v>0</v>
      </c>
      <c r="F784" s="114">
        <f>IF(E782&lt;6,"",((E782-6)/12)*(G782/E782))</f>
        <v>0</v>
      </c>
      <c r="G784" s="94">
        <f>F784</f>
        <v>0</v>
      </c>
      <c r="H784" s="159"/>
      <c r="I784" s="98" t="s">
        <v>165</v>
      </c>
      <c r="J784" s="98" t="str">
        <f>VLOOKUP(I784,Presupuesto!$B$11:$C$565,2,0)</f>
        <v>DECIMOCUARTO MES</v>
      </c>
      <c r="K784" s="95" t="str">
        <f t="shared" si="24"/>
        <v>Posgrado</v>
      </c>
      <c r="L784" s="95" t="s">
        <v>721</v>
      </c>
    </row>
    <row r="785" spans="3:12" ht="15.75" thickBot="1" x14ac:dyDescent="0.3">
      <c r="C785" s="133" t="s">
        <v>85</v>
      </c>
      <c r="D785" s="189"/>
      <c r="E785" s="148">
        <v>12</v>
      </c>
      <c r="F785" s="287">
        <f>HLOOKUP($C785,$BZ$2:$CM$3,2,0)</f>
        <v>39703.99</v>
      </c>
      <c r="G785" s="110">
        <f>D785*E785*F785</f>
        <v>0</v>
      </c>
      <c r="H785" s="161"/>
      <c r="I785" s="111" t="s">
        <v>151</v>
      </c>
      <c r="J785" s="111" t="str">
        <f>VLOOKUP(I785,Presupuesto!$B$11:$C$565,2,0)</f>
        <v>SUELDOS Y SALARIOS PERMANENTES</v>
      </c>
      <c r="K785" s="95" t="str">
        <f t="shared" si="24"/>
        <v>Posgrado</v>
      </c>
      <c r="L785" s="95" t="s">
        <v>721</v>
      </c>
    </row>
    <row r="786" spans="3:12" x14ac:dyDescent="0.25">
      <c r="C786" s="166" t="s">
        <v>1330</v>
      </c>
      <c r="D786" s="158"/>
      <c r="E786" s="150">
        <v>0</v>
      </c>
      <c r="F786" s="97">
        <f>IF(E785=0,"",(G785/E785)/12*E785)</f>
        <v>0</v>
      </c>
      <c r="G786" s="94">
        <f>F786</f>
        <v>0</v>
      </c>
      <c r="H786" s="159"/>
      <c r="I786" s="113" t="s">
        <v>164</v>
      </c>
      <c r="J786" s="113" t="str">
        <f>VLOOKUP(I786,Presupuesto!$B$11:$C$565,2,0)</f>
        <v>AGUINALDO Y DECIMO CUARTO MES</v>
      </c>
      <c r="K786" s="95" t="str">
        <f t="shared" si="24"/>
        <v>Posgrado</v>
      </c>
      <c r="L786" s="95" t="s">
        <v>721</v>
      </c>
    </row>
    <row r="787" spans="3:12" ht="15.75" thickBot="1" x14ac:dyDescent="0.3">
      <c r="C787" s="167" t="s">
        <v>1331</v>
      </c>
      <c r="D787" s="158"/>
      <c r="E787" s="150">
        <v>0</v>
      </c>
      <c r="F787" s="114">
        <f>IF(E785&lt;6,"",((E785-6)/12)*(G785/E785))</f>
        <v>0</v>
      </c>
      <c r="G787" s="94">
        <f>F787</f>
        <v>0</v>
      </c>
      <c r="H787" s="159"/>
      <c r="I787" s="98" t="s">
        <v>165</v>
      </c>
      <c r="J787" s="98" t="str">
        <f>VLOOKUP(I787,Presupuesto!$B$11:$C$565,2,0)</f>
        <v>DECIMOCUARTO MES</v>
      </c>
      <c r="K787" s="95" t="str">
        <f t="shared" si="24"/>
        <v>Posgrado</v>
      </c>
      <c r="L787" s="95" t="s">
        <v>721</v>
      </c>
    </row>
    <row r="788" spans="3:12" ht="15.75" thickBot="1" x14ac:dyDescent="0.3">
      <c r="C788" s="133" t="s">
        <v>86</v>
      </c>
      <c r="D788" s="189"/>
      <c r="E788" s="148">
        <v>12</v>
      </c>
      <c r="F788" s="287">
        <f>HLOOKUP($C788,$BZ$2:$CM$3,2,0)</f>
        <v>35733.589999999997</v>
      </c>
      <c r="G788" s="110">
        <f>D788*E788*F788</f>
        <v>0</v>
      </c>
      <c r="H788" s="161"/>
      <c r="I788" s="111" t="s">
        <v>151</v>
      </c>
      <c r="J788" s="111" t="str">
        <f>VLOOKUP(I788,Presupuesto!$B$11:$C$565,2,0)</f>
        <v>SUELDOS Y SALARIOS PERMANENTES</v>
      </c>
      <c r="K788" s="95" t="str">
        <f t="shared" si="24"/>
        <v>Posgrado</v>
      </c>
      <c r="L788" s="95" t="s">
        <v>721</v>
      </c>
    </row>
    <row r="789" spans="3:12" x14ac:dyDescent="0.25">
      <c r="C789" s="166" t="s">
        <v>1330</v>
      </c>
      <c r="D789" s="158"/>
      <c r="E789" s="150">
        <v>0</v>
      </c>
      <c r="F789" s="97">
        <f>IF(E788=0,"",(G788/E788)/12*E788)</f>
        <v>0</v>
      </c>
      <c r="G789" s="94">
        <f>F789</f>
        <v>0</v>
      </c>
      <c r="H789" s="159"/>
      <c r="I789" s="113" t="s">
        <v>164</v>
      </c>
      <c r="J789" s="113" t="str">
        <f>VLOOKUP(I789,Presupuesto!$B$11:$C$565,2,0)</f>
        <v>AGUINALDO Y DECIMO CUARTO MES</v>
      </c>
      <c r="K789" s="95" t="str">
        <f t="shared" si="24"/>
        <v>Posgrado</v>
      </c>
      <c r="L789" s="95" t="s">
        <v>721</v>
      </c>
    </row>
    <row r="790" spans="3:12" ht="15.75" thickBot="1" x14ac:dyDescent="0.3">
      <c r="C790" s="167" t="s">
        <v>1331</v>
      </c>
      <c r="D790" s="158"/>
      <c r="E790" s="150">
        <v>0</v>
      </c>
      <c r="F790" s="114">
        <f>IF(E788&lt;6,"",((E788-6)/12)*(G788/E788))</f>
        <v>0</v>
      </c>
      <c r="G790" s="94">
        <f>F790</f>
        <v>0</v>
      </c>
      <c r="H790" s="159"/>
      <c r="I790" s="98" t="s">
        <v>165</v>
      </c>
      <c r="J790" s="98" t="str">
        <f>VLOOKUP(I790,Presupuesto!$B$11:$C$565,2,0)</f>
        <v>DECIMOCUARTO MES</v>
      </c>
      <c r="K790" s="95" t="str">
        <f t="shared" si="24"/>
        <v>Posgrado</v>
      </c>
      <c r="L790" s="95" t="s">
        <v>721</v>
      </c>
    </row>
    <row r="791" spans="3:12" ht="15.75" thickBot="1" x14ac:dyDescent="0.3">
      <c r="C791" s="133" t="s">
        <v>87</v>
      </c>
      <c r="D791" s="189"/>
      <c r="E791" s="148">
        <v>12</v>
      </c>
      <c r="F791" s="287">
        <f>HLOOKUP($C791,$BZ$2:$CM$3,2,0)</f>
        <v>31763.19</v>
      </c>
      <c r="G791" s="110">
        <f>D791*E791*F791</f>
        <v>0</v>
      </c>
      <c r="H791" s="161"/>
      <c r="I791" s="111" t="s">
        <v>151</v>
      </c>
      <c r="J791" s="111" t="str">
        <f>VLOOKUP(I791,Presupuesto!$B$11:$C$565,2,0)</f>
        <v>SUELDOS Y SALARIOS PERMANENTES</v>
      </c>
      <c r="K791" s="95" t="str">
        <f t="shared" si="24"/>
        <v>Posgrado</v>
      </c>
      <c r="L791" s="95" t="s">
        <v>721</v>
      </c>
    </row>
    <row r="792" spans="3:12" x14ac:dyDescent="0.25">
      <c r="C792" s="166" t="s">
        <v>1330</v>
      </c>
      <c r="D792" s="158"/>
      <c r="E792" s="150">
        <v>0</v>
      </c>
      <c r="F792" s="97">
        <f>IF(E791=0,"",(G791/E791)/12*E791)</f>
        <v>0</v>
      </c>
      <c r="G792" s="94">
        <f>F792</f>
        <v>0</v>
      </c>
      <c r="H792" s="159"/>
      <c r="I792" s="113" t="s">
        <v>164</v>
      </c>
      <c r="J792" s="113" t="str">
        <f>VLOOKUP(I792,Presupuesto!$B$11:$C$565,2,0)</f>
        <v>AGUINALDO Y DECIMO CUARTO MES</v>
      </c>
      <c r="K792" s="95" t="str">
        <f t="shared" si="24"/>
        <v>Posgrado</v>
      </c>
      <c r="L792" s="95" t="s">
        <v>721</v>
      </c>
    </row>
    <row r="793" spans="3:12" ht="15.75" thickBot="1" x14ac:dyDescent="0.3">
      <c r="C793" s="167" t="s">
        <v>1331</v>
      </c>
      <c r="D793" s="158"/>
      <c r="E793" s="150">
        <v>0</v>
      </c>
      <c r="F793" s="114">
        <f>IF(E791&lt;6,"",((E791-6)/12)*(G791/E791))</f>
        <v>0</v>
      </c>
      <c r="G793" s="94">
        <f>F793</f>
        <v>0</v>
      </c>
      <c r="H793" s="159"/>
      <c r="I793" s="98" t="s">
        <v>165</v>
      </c>
      <c r="J793" s="98" t="str">
        <f>VLOOKUP(I793,Presupuesto!$B$11:$C$565,2,0)</f>
        <v>DECIMOCUARTO MES</v>
      </c>
      <c r="K793" s="95" t="str">
        <f t="shared" si="24"/>
        <v>Posgrado</v>
      </c>
      <c r="L793" s="95" t="s">
        <v>721</v>
      </c>
    </row>
    <row r="794" spans="3:12" ht="15.75" thickBot="1" x14ac:dyDescent="0.3">
      <c r="C794" s="133" t="s">
        <v>88</v>
      </c>
      <c r="D794" s="189"/>
      <c r="E794" s="148">
        <v>12</v>
      </c>
      <c r="F794" s="287">
        <f>HLOOKUP($C794,$BZ$2:$CM$3,2,0)</f>
        <v>29777.99</v>
      </c>
      <c r="G794" s="110">
        <f>D794*E794*F794</f>
        <v>0</v>
      </c>
      <c r="H794" s="161"/>
      <c r="I794" s="111" t="s">
        <v>151</v>
      </c>
      <c r="J794" s="111" t="str">
        <f>VLOOKUP(I794,Presupuesto!$B$11:$C$565,2,0)</f>
        <v>SUELDOS Y SALARIOS PERMANENTES</v>
      </c>
      <c r="K794" s="95" t="str">
        <f t="shared" si="24"/>
        <v>Posgrado</v>
      </c>
      <c r="L794" s="95" t="s">
        <v>721</v>
      </c>
    </row>
    <row r="795" spans="3:12" x14ac:dyDescent="0.25">
      <c r="C795" s="166" t="s">
        <v>1330</v>
      </c>
      <c r="D795" s="158"/>
      <c r="E795" s="150">
        <v>0</v>
      </c>
      <c r="F795" s="97">
        <f>IF(E794=0,"",(G794/E794)/12*E794)</f>
        <v>0</v>
      </c>
      <c r="G795" s="94">
        <f>F795</f>
        <v>0</v>
      </c>
      <c r="H795" s="159"/>
      <c r="I795" s="113" t="s">
        <v>164</v>
      </c>
      <c r="J795" s="113" t="str">
        <f>VLOOKUP(I795,Presupuesto!$B$11:$C$565,2,0)</f>
        <v>AGUINALDO Y DECIMO CUARTO MES</v>
      </c>
      <c r="K795" s="95" t="str">
        <f t="shared" si="24"/>
        <v>Posgrado</v>
      </c>
      <c r="L795" s="95" t="s">
        <v>721</v>
      </c>
    </row>
    <row r="796" spans="3:12" ht="15.75" thickBot="1" x14ac:dyDescent="0.3">
      <c r="C796" s="167" t="s">
        <v>1331</v>
      </c>
      <c r="D796" s="158"/>
      <c r="E796" s="150">
        <v>0</v>
      </c>
      <c r="F796" s="114">
        <f>IF(E794&lt;6,"",((E794-6)/12)*(G794/E794))</f>
        <v>0</v>
      </c>
      <c r="G796" s="94">
        <f>F796</f>
        <v>0</v>
      </c>
      <c r="H796" s="159"/>
      <c r="I796" s="98" t="s">
        <v>165</v>
      </c>
      <c r="J796" s="98" t="str">
        <f>VLOOKUP(I796,Presupuesto!$B$11:$C$565,2,0)</f>
        <v>DECIMOCUARTO MES</v>
      </c>
      <c r="K796" s="95" t="str">
        <f t="shared" si="24"/>
        <v>Posgrado</v>
      </c>
      <c r="L796" s="95" t="s">
        <v>721</v>
      </c>
    </row>
    <row r="797" spans="3:12" ht="15.75" thickBot="1" x14ac:dyDescent="0.3">
      <c r="C797" s="133" t="s">
        <v>89</v>
      </c>
      <c r="D797" s="189"/>
      <c r="E797" s="148">
        <v>12</v>
      </c>
      <c r="F797" s="287">
        <f>HLOOKUP($C797,$BZ$2:$CM$3,2,0)</f>
        <v>27792.79</v>
      </c>
      <c r="G797" s="110">
        <f>D797*E797*F797</f>
        <v>0</v>
      </c>
      <c r="H797" s="161"/>
      <c r="I797" s="111" t="s">
        <v>151</v>
      </c>
      <c r="J797" s="111" t="str">
        <f>VLOOKUP(I797,Presupuesto!$B$11:$C$565,2,0)</f>
        <v>SUELDOS Y SALARIOS PERMANENTES</v>
      </c>
      <c r="K797" s="95" t="str">
        <f t="shared" si="24"/>
        <v>Posgrado</v>
      </c>
      <c r="L797" s="95" t="s">
        <v>721</v>
      </c>
    </row>
    <row r="798" spans="3:12" x14ac:dyDescent="0.25">
      <c r="C798" s="166" t="s">
        <v>1330</v>
      </c>
      <c r="D798" s="158"/>
      <c r="E798" s="150">
        <v>0</v>
      </c>
      <c r="F798" s="97">
        <f>IF(E797=0,"",(G797/E797)/12*E797)</f>
        <v>0</v>
      </c>
      <c r="G798" s="94">
        <f>F798</f>
        <v>0</v>
      </c>
      <c r="H798" s="159"/>
      <c r="I798" s="113" t="s">
        <v>164</v>
      </c>
      <c r="J798" s="113" t="str">
        <f>VLOOKUP(I798,Presupuesto!$B$11:$C$565,2,0)</f>
        <v>AGUINALDO Y DECIMO CUARTO MES</v>
      </c>
      <c r="K798" s="95" t="str">
        <f t="shared" si="24"/>
        <v>Posgrado</v>
      </c>
      <c r="L798" s="95" t="s">
        <v>721</v>
      </c>
    </row>
    <row r="799" spans="3:12" ht="15.75" thickBot="1" x14ac:dyDescent="0.3">
      <c r="C799" s="167" t="s">
        <v>1331</v>
      </c>
      <c r="D799" s="158"/>
      <c r="E799" s="150">
        <v>0</v>
      </c>
      <c r="F799" s="114">
        <f>IF(E797&lt;6,"",((E797-6)/12)*(G797/E797))</f>
        <v>0</v>
      </c>
      <c r="G799" s="94">
        <f>F799</f>
        <v>0</v>
      </c>
      <c r="H799" s="159"/>
      <c r="I799" s="98" t="s">
        <v>165</v>
      </c>
      <c r="J799" s="98" t="str">
        <f>VLOOKUP(I799,Presupuesto!$B$11:$C$565,2,0)</f>
        <v>DECIMOCUARTO MES</v>
      </c>
      <c r="K799" s="95" t="str">
        <f t="shared" si="24"/>
        <v>Posgrado</v>
      </c>
      <c r="L799" s="95" t="s">
        <v>721</v>
      </c>
    </row>
    <row r="800" spans="3:12" ht="15.75" thickBot="1" x14ac:dyDescent="0.3">
      <c r="C800" s="133" t="s">
        <v>90</v>
      </c>
      <c r="D800" s="189"/>
      <c r="E800" s="148">
        <v>12</v>
      </c>
      <c r="F800" s="287">
        <f>HLOOKUP($C800,$BZ$2:$CM$3,2,0)</f>
        <v>18859.39</v>
      </c>
      <c r="G800" s="110">
        <f>D800*E800*F800</f>
        <v>0</v>
      </c>
      <c r="H800" s="161"/>
      <c r="I800" s="111" t="s">
        <v>151</v>
      </c>
      <c r="J800" s="111" t="str">
        <f>VLOOKUP(I800,Presupuesto!$B$11:$C$565,2,0)</f>
        <v>SUELDOS Y SALARIOS PERMANENTES</v>
      </c>
      <c r="K800" s="95" t="str">
        <f t="shared" si="24"/>
        <v>Posgrado</v>
      </c>
      <c r="L800" s="95" t="s">
        <v>721</v>
      </c>
    </row>
    <row r="801" spans="3:12" x14ac:dyDescent="0.25">
      <c r="C801" s="166" t="s">
        <v>1330</v>
      </c>
      <c r="D801" s="158"/>
      <c r="E801" s="150">
        <v>0</v>
      </c>
      <c r="F801" s="97">
        <f>IF(E800=0,"",(G800/E800)/12*E800)</f>
        <v>0</v>
      </c>
      <c r="G801" s="94">
        <f>F801</f>
        <v>0</v>
      </c>
      <c r="H801" s="159"/>
      <c r="I801" s="113" t="s">
        <v>164</v>
      </c>
      <c r="J801" s="113" t="str">
        <f>VLOOKUP(I801,Presupuesto!$B$11:$C$565,2,0)</f>
        <v>AGUINALDO Y DECIMO CUARTO MES</v>
      </c>
      <c r="K801" s="95" t="str">
        <f t="shared" si="24"/>
        <v>Posgrado</v>
      </c>
      <c r="L801" s="95" t="s">
        <v>721</v>
      </c>
    </row>
    <row r="802" spans="3:12" ht="15.75" thickBot="1" x14ac:dyDescent="0.3">
      <c r="C802" s="167" t="s">
        <v>1331</v>
      </c>
      <c r="D802" s="158"/>
      <c r="E802" s="150">
        <v>0</v>
      </c>
      <c r="F802" s="114">
        <f>IF(E800&lt;6,"",((E800-6)/12)*(G800/E800))</f>
        <v>0</v>
      </c>
      <c r="G802" s="94">
        <f>F802</f>
        <v>0</v>
      </c>
      <c r="H802" s="159"/>
      <c r="I802" s="98" t="s">
        <v>165</v>
      </c>
      <c r="J802" s="98" t="str">
        <f>VLOOKUP(I802,Presupuesto!$B$11:$C$565,2,0)</f>
        <v>DECIMOCUARTO MES</v>
      </c>
      <c r="K802" s="95" t="str">
        <f t="shared" si="24"/>
        <v>Posgrado</v>
      </c>
      <c r="L802" s="95" t="s">
        <v>721</v>
      </c>
    </row>
    <row r="803" spans="3:12" ht="15.75" thickBot="1" x14ac:dyDescent="0.3">
      <c r="C803" s="133" t="s">
        <v>91</v>
      </c>
      <c r="D803" s="189"/>
      <c r="E803" s="148">
        <v>12</v>
      </c>
      <c r="F803" s="287">
        <f>HLOOKUP($C803,$BZ$2:$CM$3,2,0)</f>
        <v>17866.8</v>
      </c>
      <c r="G803" s="110">
        <f>D803*E803*F803</f>
        <v>0</v>
      </c>
      <c r="H803" s="161"/>
      <c r="I803" s="111" t="s">
        <v>151</v>
      </c>
      <c r="J803" s="111" t="str">
        <f>VLOOKUP(I803,Presupuesto!$B$11:$C$565,2,0)</f>
        <v>SUELDOS Y SALARIOS PERMANENTES</v>
      </c>
      <c r="K803" s="95" t="str">
        <f t="shared" si="24"/>
        <v>Posgrado</v>
      </c>
      <c r="L803" s="95" t="s">
        <v>721</v>
      </c>
    </row>
    <row r="804" spans="3:12" x14ac:dyDescent="0.25">
      <c r="C804" s="166" t="s">
        <v>1330</v>
      </c>
      <c r="D804" s="158"/>
      <c r="E804" s="150">
        <v>0</v>
      </c>
      <c r="F804" s="97">
        <f>IF(E803=0,"",(G803/E803)/12*E803)</f>
        <v>0</v>
      </c>
      <c r="G804" s="94">
        <f>F804</f>
        <v>0</v>
      </c>
      <c r="H804" s="159"/>
      <c r="I804" s="113" t="s">
        <v>164</v>
      </c>
      <c r="J804" s="113" t="str">
        <f>VLOOKUP(I804,Presupuesto!$B$11:$C$565,2,0)</f>
        <v>AGUINALDO Y DECIMO CUARTO MES</v>
      </c>
      <c r="K804" s="95" t="str">
        <f t="shared" si="24"/>
        <v>Posgrado</v>
      </c>
      <c r="L804" s="95" t="s">
        <v>721</v>
      </c>
    </row>
    <row r="805" spans="3:12" ht="15.75" thickBot="1" x14ac:dyDescent="0.3">
      <c r="C805" s="167" t="s">
        <v>1331</v>
      </c>
      <c r="D805" s="158"/>
      <c r="E805" s="150">
        <v>0</v>
      </c>
      <c r="F805" s="114">
        <f>IF(E803&lt;6,"",((E803-6)/12)*(G803/E803))</f>
        <v>0</v>
      </c>
      <c r="G805" s="94">
        <f>F805</f>
        <v>0</v>
      </c>
      <c r="H805" s="159"/>
      <c r="I805" s="98" t="s">
        <v>165</v>
      </c>
      <c r="J805" s="98" t="str">
        <f>VLOOKUP(I805,Presupuesto!$B$11:$C$565,2,0)</f>
        <v>DECIMOCUARTO MES</v>
      </c>
      <c r="K805" s="95" t="str">
        <f t="shared" si="24"/>
        <v>Posgrado</v>
      </c>
      <c r="L805" s="95" t="s">
        <v>721</v>
      </c>
    </row>
    <row r="806" spans="3:12" ht="15.75" thickBot="1" x14ac:dyDescent="0.3">
      <c r="C806" s="133" t="s">
        <v>92</v>
      </c>
      <c r="D806" s="189"/>
      <c r="E806" s="148">
        <v>12</v>
      </c>
      <c r="F806" s="287">
        <f>HLOOKUP($C806,$BZ$2:$CM$3,2,0)</f>
        <v>13896.4</v>
      </c>
      <c r="G806" s="110">
        <f>D806*E806*F806</f>
        <v>0</v>
      </c>
      <c r="H806" s="161"/>
      <c r="I806" s="111" t="s">
        <v>151</v>
      </c>
      <c r="J806" s="111" t="str">
        <f>VLOOKUP(I806,Presupuesto!$B$11:$C$565,2,0)</f>
        <v>SUELDOS Y SALARIOS PERMANENTES</v>
      </c>
      <c r="K806" s="95" t="str">
        <f t="shared" si="24"/>
        <v>Posgrado</v>
      </c>
      <c r="L806" s="95" t="s">
        <v>721</v>
      </c>
    </row>
    <row r="807" spans="3:12" x14ac:dyDescent="0.25">
      <c r="C807" s="166" t="s">
        <v>1330</v>
      </c>
      <c r="D807" s="158"/>
      <c r="E807" s="150">
        <v>0</v>
      </c>
      <c r="F807" s="97">
        <f>IF(E806=0,"",(G806/E806)/12*E806)</f>
        <v>0</v>
      </c>
      <c r="G807" s="94">
        <f>F807</f>
        <v>0</v>
      </c>
      <c r="H807" s="159"/>
      <c r="I807" s="113" t="s">
        <v>164</v>
      </c>
      <c r="J807" s="113" t="str">
        <f>VLOOKUP(I807,Presupuesto!$B$11:$C$565,2,0)</f>
        <v>AGUINALDO Y DECIMO CUARTO MES</v>
      </c>
      <c r="K807" s="95" t="str">
        <f t="shared" si="24"/>
        <v>Posgrado</v>
      </c>
      <c r="L807" s="95" t="s">
        <v>721</v>
      </c>
    </row>
    <row r="808" spans="3:12" ht="15.75" thickBot="1" x14ac:dyDescent="0.3">
      <c r="C808" s="167" t="s">
        <v>1331</v>
      </c>
      <c r="D808" s="158"/>
      <c r="E808" s="150">
        <v>0</v>
      </c>
      <c r="F808" s="114">
        <f>IF(E806&lt;6,"",((E806-6)/12)*(G806/E806))</f>
        <v>0</v>
      </c>
      <c r="G808" s="94">
        <f>F808</f>
        <v>0</v>
      </c>
      <c r="H808" s="159"/>
      <c r="I808" s="98" t="s">
        <v>165</v>
      </c>
      <c r="J808" s="98" t="str">
        <f>VLOOKUP(I808,Presupuesto!$B$11:$C$565,2,0)</f>
        <v>DECIMOCUARTO MES</v>
      </c>
      <c r="K808" s="95" t="str">
        <f t="shared" si="24"/>
        <v>Posgrado</v>
      </c>
      <c r="L808" s="95" t="s">
        <v>721</v>
      </c>
    </row>
    <row r="809" spans="3:12" ht="15.75" thickBot="1" x14ac:dyDescent="0.3">
      <c r="C809" s="133" t="s">
        <v>93</v>
      </c>
      <c r="D809" s="189"/>
      <c r="E809" s="148">
        <v>12</v>
      </c>
      <c r="F809" s="287">
        <f>HLOOKUP($C809,$BZ$2:$CM$3,2,0)</f>
        <v>15004.09</v>
      </c>
      <c r="G809" s="110">
        <f>D809*E809*F809</f>
        <v>0</v>
      </c>
      <c r="H809" s="161"/>
      <c r="I809" s="111" t="s">
        <v>151</v>
      </c>
      <c r="J809" s="111" t="str">
        <f>VLOOKUP(I809,Presupuesto!$B$11:$C$565,2,0)</f>
        <v>SUELDOS Y SALARIOS PERMANENTES</v>
      </c>
      <c r="K809" s="95" t="str">
        <f t="shared" si="24"/>
        <v>Posgrado</v>
      </c>
      <c r="L809" s="95" t="s">
        <v>721</v>
      </c>
    </row>
    <row r="810" spans="3:12" x14ac:dyDescent="0.25">
      <c r="C810" s="166" t="s">
        <v>1330</v>
      </c>
      <c r="D810" s="158"/>
      <c r="E810" s="150">
        <v>0</v>
      </c>
      <c r="F810" s="97">
        <f>IF(E809=0,"",(G809/E809)/12*E809)</f>
        <v>0</v>
      </c>
      <c r="G810" s="94">
        <f>F810</f>
        <v>0</v>
      </c>
      <c r="H810" s="159"/>
      <c r="I810" s="113" t="s">
        <v>164</v>
      </c>
      <c r="J810" s="113" t="str">
        <f>VLOOKUP(I810,Presupuesto!$B$11:$C$565,2,0)</f>
        <v>AGUINALDO Y DECIMO CUARTO MES</v>
      </c>
      <c r="K810" s="95" t="str">
        <f t="shared" si="24"/>
        <v>Posgrado</v>
      </c>
      <c r="L810" s="95" t="s">
        <v>721</v>
      </c>
    </row>
    <row r="811" spans="3:12" ht="15.75" thickBot="1" x14ac:dyDescent="0.3">
      <c r="C811" s="167" t="s">
        <v>1331</v>
      </c>
      <c r="D811" s="158"/>
      <c r="E811" s="150">
        <v>0</v>
      </c>
      <c r="F811" s="114">
        <f>IF(E809&lt;6,"",((E809-6)/12)*(G809/E809))</f>
        <v>0</v>
      </c>
      <c r="G811" s="94">
        <f>F811</f>
        <v>0</v>
      </c>
      <c r="H811" s="159"/>
      <c r="I811" s="98" t="s">
        <v>165</v>
      </c>
      <c r="J811" s="98" t="str">
        <f>VLOOKUP(I811,Presupuesto!$B$11:$C$565,2,0)</f>
        <v>DECIMOCUARTO MES</v>
      </c>
      <c r="K811" s="95" t="str">
        <f t="shared" si="24"/>
        <v>Posgrado</v>
      </c>
      <c r="L811" s="95" t="s">
        <v>721</v>
      </c>
    </row>
    <row r="812" spans="3:12" ht="15.75" thickBot="1" x14ac:dyDescent="0.3">
      <c r="C812" s="133" t="s">
        <v>94</v>
      </c>
      <c r="D812" s="189"/>
      <c r="E812" s="148">
        <v>12</v>
      </c>
      <c r="F812" s="287">
        <f>HLOOKUP($C812,$BZ$2:$CM$3,2,0)</f>
        <v>13238.9</v>
      </c>
      <c r="G812" s="110">
        <f>D812*E812*F812</f>
        <v>0</v>
      </c>
      <c r="H812" s="161"/>
      <c r="I812" s="111" t="s">
        <v>151</v>
      </c>
      <c r="J812" s="111" t="str">
        <f>VLOOKUP(I812,Presupuesto!$B$11:$C$565,2,0)</f>
        <v>SUELDOS Y SALARIOS PERMANENTES</v>
      </c>
      <c r="K812" s="95" t="str">
        <f t="shared" si="24"/>
        <v>Posgrado</v>
      </c>
      <c r="L812" s="95" t="s">
        <v>721</v>
      </c>
    </row>
    <row r="813" spans="3:12" x14ac:dyDescent="0.25">
      <c r="C813" s="166" t="s">
        <v>1330</v>
      </c>
      <c r="D813" s="158"/>
      <c r="E813" s="150">
        <v>0</v>
      </c>
      <c r="F813" s="97">
        <f>IF(E812=0,"",(G812/E812)/12*E812)</f>
        <v>0</v>
      </c>
      <c r="G813" s="94">
        <f>F813</f>
        <v>0</v>
      </c>
      <c r="H813" s="159"/>
      <c r="I813" s="113" t="s">
        <v>164</v>
      </c>
      <c r="J813" s="113" t="str">
        <f>VLOOKUP(I813,Presupuesto!$B$11:$C$565,2,0)</f>
        <v>AGUINALDO Y DECIMO CUARTO MES</v>
      </c>
      <c r="K813" s="95" t="str">
        <f t="shared" si="24"/>
        <v>Posgrado</v>
      </c>
      <c r="L813" s="95" t="s">
        <v>721</v>
      </c>
    </row>
    <row r="814" spans="3:12" ht="15.75" thickBot="1" x14ac:dyDescent="0.3">
      <c r="C814" s="167" t="s">
        <v>1331</v>
      </c>
      <c r="D814" s="158"/>
      <c r="E814" s="150">
        <v>0</v>
      </c>
      <c r="F814" s="114">
        <f>IF(E812&lt;6,"",((E812-6)/12)*(G812/E812))</f>
        <v>0</v>
      </c>
      <c r="G814" s="94">
        <f>F814</f>
        <v>0</v>
      </c>
      <c r="H814" s="159"/>
      <c r="I814" s="98" t="s">
        <v>165</v>
      </c>
      <c r="J814" s="98" t="str">
        <f>VLOOKUP(I814,Presupuesto!$B$11:$C$565,2,0)</f>
        <v>DECIMOCUARTO MES</v>
      </c>
      <c r="K814" s="95" t="str">
        <f t="shared" si="24"/>
        <v>Posgrado</v>
      </c>
      <c r="L814" s="95" t="s">
        <v>721</v>
      </c>
    </row>
    <row r="815" spans="3:12" ht="15.75" thickBot="1" x14ac:dyDescent="0.3">
      <c r="C815" s="133" t="s">
        <v>95</v>
      </c>
      <c r="D815" s="189"/>
      <c r="E815" s="148">
        <v>12</v>
      </c>
      <c r="F815" s="287">
        <f>HLOOKUP($C815,$BZ$2:$CM$3,2,0)</f>
        <v>12356.31</v>
      </c>
      <c r="G815" s="110">
        <f>D815*E815*F815</f>
        <v>0</v>
      </c>
      <c r="H815" s="161"/>
      <c r="I815" s="111" t="s">
        <v>151</v>
      </c>
      <c r="J815" s="111" t="str">
        <f>VLOOKUP(I815,Presupuesto!$B$11:$C$565,2,0)</f>
        <v>SUELDOS Y SALARIOS PERMANENTES</v>
      </c>
      <c r="K815" s="95" t="str">
        <f t="shared" ref="K815:K832" si="25">$K$782</f>
        <v>Posgrado</v>
      </c>
      <c r="L815" s="95" t="s">
        <v>721</v>
      </c>
    </row>
    <row r="816" spans="3:12" x14ac:dyDescent="0.25">
      <c r="C816" s="166" t="s">
        <v>1330</v>
      </c>
      <c r="D816" s="158"/>
      <c r="E816" s="150">
        <v>0</v>
      </c>
      <c r="F816" s="97">
        <f>IF(E815=0,"",(G815/E815)/12*E815)</f>
        <v>0</v>
      </c>
      <c r="G816" s="94">
        <f>F816</f>
        <v>0</v>
      </c>
      <c r="H816" s="159"/>
      <c r="I816" s="113" t="s">
        <v>164</v>
      </c>
      <c r="J816" s="113" t="str">
        <f>VLOOKUP(I816,Presupuesto!$B$11:$C$565,2,0)</f>
        <v>AGUINALDO Y DECIMO CUARTO MES</v>
      </c>
      <c r="K816" s="95" t="str">
        <f t="shared" si="25"/>
        <v>Posgrado</v>
      </c>
      <c r="L816" s="95" t="s">
        <v>721</v>
      </c>
    </row>
    <row r="817" spans="3:12" ht="15.75" thickBot="1" x14ac:dyDescent="0.3">
      <c r="C817" s="167" t="s">
        <v>1331</v>
      </c>
      <c r="D817" s="158"/>
      <c r="E817" s="150">
        <v>0</v>
      </c>
      <c r="F817" s="114">
        <f>IF(E815&lt;6,"",((E815-6)/12)*(G815/E815))</f>
        <v>0</v>
      </c>
      <c r="G817" s="94">
        <f>F817</f>
        <v>0</v>
      </c>
      <c r="H817" s="159"/>
      <c r="I817" s="98" t="s">
        <v>165</v>
      </c>
      <c r="J817" s="98" t="str">
        <f>VLOOKUP(I817,Presupuesto!$B$11:$C$565,2,0)</f>
        <v>DECIMOCUARTO MES</v>
      </c>
      <c r="K817" s="95" t="str">
        <f t="shared" si="25"/>
        <v>Posgrado</v>
      </c>
      <c r="L817" s="95" t="s">
        <v>721</v>
      </c>
    </row>
    <row r="818" spans="3:12" ht="15.75" thickBot="1" x14ac:dyDescent="0.3">
      <c r="C818" s="133" t="s">
        <v>96</v>
      </c>
      <c r="D818" s="189"/>
      <c r="E818" s="148">
        <v>12</v>
      </c>
      <c r="F818" s="287">
        <f>HLOOKUP($C818,$BZ$2:$CM$3,2,0)</f>
        <v>463.22</v>
      </c>
      <c r="G818" s="110">
        <f>D818*E818*F818</f>
        <v>0</v>
      </c>
      <c r="H818" s="161"/>
      <c r="I818" s="111" t="s">
        <v>151</v>
      </c>
      <c r="J818" s="111" t="str">
        <f>VLOOKUP(I818,Presupuesto!$B$11:$C$565,2,0)</f>
        <v>SUELDOS Y SALARIOS PERMANENTES</v>
      </c>
      <c r="K818" s="95" t="str">
        <f t="shared" si="25"/>
        <v>Posgrado</v>
      </c>
      <c r="L818" s="95" t="s">
        <v>721</v>
      </c>
    </row>
    <row r="819" spans="3:12" x14ac:dyDescent="0.25">
      <c r="C819" s="166" t="s">
        <v>1330</v>
      </c>
      <c r="D819" s="158"/>
      <c r="E819" s="150">
        <v>0</v>
      </c>
      <c r="F819" s="97">
        <f>IF(E818=0,"",(G818/E818)/12*E818)</f>
        <v>0</v>
      </c>
      <c r="G819" s="94">
        <f>F819</f>
        <v>0</v>
      </c>
      <c r="H819" s="159"/>
      <c r="I819" s="113" t="s">
        <v>164</v>
      </c>
      <c r="J819" s="113" t="str">
        <f>VLOOKUP(I819,Presupuesto!$B$11:$C$565,2,0)</f>
        <v>AGUINALDO Y DECIMO CUARTO MES</v>
      </c>
      <c r="K819" s="95" t="str">
        <f t="shared" si="25"/>
        <v>Posgrado</v>
      </c>
      <c r="L819" s="95" t="s">
        <v>721</v>
      </c>
    </row>
    <row r="820" spans="3:12" ht="15.75" thickBot="1" x14ac:dyDescent="0.3">
      <c r="C820" s="167" t="s">
        <v>1331</v>
      </c>
      <c r="D820" s="158"/>
      <c r="E820" s="150">
        <v>0</v>
      </c>
      <c r="F820" s="114">
        <f>IF(E818&lt;6,"",((E818-6)/12)*(G818/E818))</f>
        <v>0</v>
      </c>
      <c r="G820" s="94">
        <f>F820</f>
        <v>0</v>
      </c>
      <c r="H820" s="159"/>
      <c r="I820" s="98" t="s">
        <v>165</v>
      </c>
      <c r="J820" s="98" t="str">
        <f>VLOOKUP(I820,Presupuesto!$B$11:$C$565,2,0)</f>
        <v>DECIMOCUARTO MES</v>
      </c>
      <c r="K820" s="95" t="str">
        <f t="shared" si="25"/>
        <v>Posgrado</v>
      </c>
      <c r="L820" s="95" t="s">
        <v>721</v>
      </c>
    </row>
    <row r="821" spans="3:12" ht="15.75" thickBot="1" x14ac:dyDescent="0.3">
      <c r="C821" s="133" t="s">
        <v>97</v>
      </c>
      <c r="D821" s="189"/>
      <c r="E821" s="148">
        <v>12</v>
      </c>
      <c r="F821" s="287">
        <f>HLOOKUP($C821,$BZ$2:$CM$3,2,0)</f>
        <v>2007.3</v>
      </c>
      <c r="G821" s="110">
        <f>D821*E821*F821</f>
        <v>0</v>
      </c>
      <c r="H821" s="161"/>
      <c r="I821" s="111" t="s">
        <v>151</v>
      </c>
      <c r="J821" s="111" t="str">
        <f>VLOOKUP(I821,Presupuesto!$B$11:$C$565,2,0)</f>
        <v>SUELDOS Y SALARIOS PERMANENTES</v>
      </c>
      <c r="K821" s="95" t="str">
        <f t="shared" si="25"/>
        <v>Posgrado</v>
      </c>
      <c r="L821" s="95" t="s">
        <v>721</v>
      </c>
    </row>
    <row r="822" spans="3:12" x14ac:dyDescent="0.25">
      <c r="C822" s="166" t="s">
        <v>1330</v>
      </c>
      <c r="D822" s="158"/>
      <c r="E822" s="150">
        <v>0</v>
      </c>
      <c r="F822" s="97">
        <f>IF(E821=0,"",(G821/E821)/12*E821)</f>
        <v>0</v>
      </c>
      <c r="G822" s="94">
        <f>F822</f>
        <v>0</v>
      </c>
      <c r="H822" s="159"/>
      <c r="I822" s="113" t="s">
        <v>164</v>
      </c>
      <c r="J822" s="113" t="str">
        <f>VLOOKUP(I822,Presupuesto!$B$11:$C$565,2,0)</f>
        <v>AGUINALDO Y DECIMO CUARTO MES</v>
      </c>
      <c r="K822" s="95" t="str">
        <f t="shared" si="25"/>
        <v>Posgrado</v>
      </c>
      <c r="L822" s="95" t="s">
        <v>721</v>
      </c>
    </row>
    <row r="823" spans="3:12" ht="15.75" thickBot="1" x14ac:dyDescent="0.3">
      <c r="C823" s="167" t="s">
        <v>1331</v>
      </c>
      <c r="D823" s="158"/>
      <c r="E823" s="150">
        <v>0</v>
      </c>
      <c r="F823" s="114">
        <f>IF(E821&lt;6,"",((E821-6)/12)*(G821/E821))</f>
        <v>0</v>
      </c>
      <c r="G823" s="94">
        <f>F823</f>
        <v>0</v>
      </c>
      <c r="H823" s="159"/>
      <c r="I823" s="98" t="s">
        <v>165</v>
      </c>
      <c r="J823" s="98" t="str">
        <f>VLOOKUP(I823,Presupuesto!$B$11:$C$565,2,0)</f>
        <v>DECIMOCUARTO MES</v>
      </c>
      <c r="K823" s="95" t="str">
        <f t="shared" si="25"/>
        <v>Posgrado</v>
      </c>
      <c r="L823" s="95" t="s">
        <v>721</v>
      </c>
    </row>
    <row r="824" spans="3:12" ht="15.75" thickBot="1" x14ac:dyDescent="0.3">
      <c r="C824" s="136" t="s">
        <v>101</v>
      </c>
      <c r="D824" s="189"/>
      <c r="E824" s="148">
        <v>12</v>
      </c>
      <c r="F824" s="135">
        <v>30000</v>
      </c>
      <c r="G824" s="110">
        <f>D824*E824*F824</f>
        <v>0</v>
      </c>
      <c r="H824" s="161"/>
      <c r="I824" s="111" t="s">
        <v>200</v>
      </c>
      <c r="J824" s="111" t="str">
        <f>VLOOKUP(I824,Presupuesto!$B$11:$C$565,2,0)</f>
        <v>CONTRATOS ESPECIALES</v>
      </c>
      <c r="K824" s="95" t="str">
        <f t="shared" si="25"/>
        <v>Posgrado</v>
      </c>
      <c r="L824" s="95" t="s">
        <v>721</v>
      </c>
    </row>
    <row r="825" spans="3:12" x14ac:dyDescent="0.25">
      <c r="C825" s="166" t="s">
        <v>1330</v>
      </c>
      <c r="D825" s="158"/>
      <c r="E825" s="150">
        <v>0</v>
      </c>
      <c r="F825" s="114">
        <f>IF(E824=0,"",(G824/E824)/12*E824)</f>
        <v>0</v>
      </c>
      <c r="G825" s="94">
        <f>F825</f>
        <v>0</v>
      </c>
      <c r="H825" s="159"/>
      <c r="I825" s="98" t="s">
        <v>200</v>
      </c>
      <c r="J825" s="98" t="str">
        <f>VLOOKUP(I825,Presupuesto!$B$11:$C$565,2,0)</f>
        <v>CONTRATOS ESPECIALES</v>
      </c>
      <c r="K825" s="95" t="str">
        <f t="shared" si="25"/>
        <v>Posgrado</v>
      </c>
      <c r="L825" s="95" t="s">
        <v>719</v>
      </c>
    </row>
    <row r="826" spans="3:12" ht="15.75" thickBot="1" x14ac:dyDescent="0.3">
      <c r="C826" s="167" t="s">
        <v>1331</v>
      </c>
      <c r="D826" s="158"/>
      <c r="E826" s="150">
        <v>0</v>
      </c>
      <c r="F826" s="97">
        <f>IF(E824&lt;6,"",((E824-6)/12)*(G824/E824))</f>
        <v>0</v>
      </c>
      <c r="G826" s="94">
        <f>F826</f>
        <v>0</v>
      </c>
      <c r="H826" s="159"/>
      <c r="I826" s="98" t="s">
        <v>200</v>
      </c>
      <c r="J826" s="98" t="str">
        <f>VLOOKUP(I826,Presupuesto!$B$11:$C$565,2,0)</f>
        <v>CONTRATOS ESPECIALES</v>
      </c>
      <c r="K826" s="95" t="str">
        <f t="shared" si="25"/>
        <v>Posgrado</v>
      </c>
      <c r="L826" s="95" t="s">
        <v>727</v>
      </c>
    </row>
    <row r="827" spans="3:12" ht="15.75" thickBot="1" x14ac:dyDescent="0.3">
      <c r="C827" s="136" t="s">
        <v>102</v>
      </c>
      <c r="D827" s="189"/>
      <c r="E827" s="148">
        <v>12</v>
      </c>
      <c r="F827" s="115">
        <v>30000</v>
      </c>
      <c r="G827" s="110">
        <f>D827*E827*F827</f>
        <v>0</v>
      </c>
      <c r="H827" s="161"/>
      <c r="I827" s="111" t="s">
        <v>298</v>
      </c>
      <c r="J827" s="111" t="str">
        <f>VLOOKUP(I827,Presupuesto!$B$11:$C$565,2,0)</f>
        <v>OTROS SERVICIOS TECNICOS Y PROFESIONALES</v>
      </c>
      <c r="K827" s="95" t="str">
        <f t="shared" si="25"/>
        <v>Posgrado</v>
      </c>
      <c r="L827" s="95" t="s">
        <v>719</v>
      </c>
    </row>
    <row r="828" spans="3:12" x14ac:dyDescent="0.25">
      <c r="C828" s="166" t="s">
        <v>1330</v>
      </c>
      <c r="D828" s="158"/>
      <c r="E828" s="150">
        <v>0</v>
      </c>
      <c r="F828" s="97">
        <v>0</v>
      </c>
      <c r="G828" s="94">
        <f>F828</f>
        <v>0</v>
      </c>
      <c r="H828" s="159"/>
      <c r="I828" s="98" t="s">
        <v>298</v>
      </c>
      <c r="J828" s="98" t="str">
        <f>VLOOKUP(I828,Presupuesto!$B$11:$C$565,2,0)</f>
        <v>OTROS SERVICIOS TECNICOS Y PROFESIONALES</v>
      </c>
      <c r="K828" s="95" t="str">
        <f t="shared" si="25"/>
        <v>Posgrado</v>
      </c>
      <c r="L828" s="95" t="s">
        <v>719</v>
      </c>
    </row>
    <row r="829" spans="3:12" ht="15.75" thickBot="1" x14ac:dyDescent="0.3">
      <c r="C829" s="167" t="s">
        <v>1331</v>
      </c>
      <c r="D829" s="158"/>
      <c r="E829" s="150">
        <v>0</v>
      </c>
      <c r="F829" s="97">
        <v>0</v>
      </c>
      <c r="G829" s="94">
        <f>F829</f>
        <v>0</v>
      </c>
      <c r="H829" s="159"/>
      <c r="I829" s="98" t="s">
        <v>298</v>
      </c>
      <c r="J829" s="98" t="str">
        <f>VLOOKUP(I829,Presupuesto!$B$11:$C$565,2,0)</f>
        <v>OTROS SERVICIOS TECNICOS Y PROFESIONALES</v>
      </c>
      <c r="K829" s="95" t="str">
        <f t="shared" si="25"/>
        <v>Posgrado</v>
      </c>
      <c r="L829" s="95" t="s">
        <v>719</v>
      </c>
    </row>
    <row r="830" spans="3:12" ht="15.75" thickBot="1" x14ac:dyDescent="0.3">
      <c r="C830" s="136" t="s">
        <v>103</v>
      </c>
      <c r="D830" s="189"/>
      <c r="E830" s="148">
        <v>12</v>
      </c>
      <c r="F830" s="115">
        <v>30000</v>
      </c>
      <c r="G830" s="110">
        <f>D830*E830*F830</f>
        <v>0</v>
      </c>
      <c r="H830" s="161"/>
      <c r="I830" s="111" t="s">
        <v>151</v>
      </c>
      <c r="J830" s="111" t="str">
        <f>VLOOKUP(I830,Presupuesto!$B$11:$C$565,2,0)</f>
        <v>SUELDOS Y SALARIOS PERMANENTES</v>
      </c>
      <c r="K830" s="95" t="str">
        <f t="shared" si="25"/>
        <v>Posgrado</v>
      </c>
      <c r="L830" s="95" t="s">
        <v>719</v>
      </c>
    </row>
    <row r="831" spans="3:12" x14ac:dyDescent="0.25">
      <c r="C831" s="166" t="s">
        <v>1330</v>
      </c>
      <c r="D831" s="164"/>
      <c r="E831" s="127">
        <v>0</v>
      </c>
      <c r="F831" s="116">
        <f>IF(E830=0,"",(G830/E830)/12*E830)</f>
        <v>0</v>
      </c>
      <c r="G831" s="117">
        <f>F831</f>
        <v>0</v>
      </c>
      <c r="H831" s="159"/>
      <c r="I831" s="98" t="s">
        <v>164</v>
      </c>
      <c r="J831" s="98" t="str">
        <f>VLOOKUP(I831,Presupuesto!$B$11:$C$565,2,0)</f>
        <v>AGUINALDO Y DECIMO CUARTO MES</v>
      </c>
      <c r="K831" s="95" t="str">
        <f t="shared" si="25"/>
        <v>Posgrado</v>
      </c>
      <c r="L831" s="95" t="s">
        <v>719</v>
      </c>
    </row>
    <row r="832" spans="3:12" ht="15.75" thickBot="1" x14ac:dyDescent="0.3">
      <c r="C832" s="168" t="s">
        <v>1331</v>
      </c>
      <c r="D832" s="157"/>
      <c r="E832" s="128">
        <v>0</v>
      </c>
      <c r="F832" s="102">
        <f>IF(E830&lt;6,"",((E830-6)/12)*(G830/E830))</f>
        <v>0</v>
      </c>
      <c r="G832" s="102">
        <f>F832</f>
        <v>0</v>
      </c>
      <c r="H832" s="157"/>
      <c r="I832" s="103" t="s">
        <v>165</v>
      </c>
      <c r="J832" s="120" t="str">
        <f>VLOOKUP(I832,Presupuesto!$B$11:$C$565,2,0)</f>
        <v>DECIMOCUARTO MES</v>
      </c>
      <c r="K832" s="103" t="str">
        <f t="shared" si="25"/>
        <v>Posgrado</v>
      </c>
      <c r="L832" s="120" t="s">
        <v>719</v>
      </c>
    </row>
    <row r="834" spans="3:12" ht="15.75" thickBot="1" x14ac:dyDescent="0.3">
      <c r="C834" s="435"/>
      <c r="D834" s="424"/>
      <c r="E834" s="435"/>
      <c r="F834" s="435"/>
      <c r="G834" s="435"/>
      <c r="H834" s="424"/>
      <c r="I834" s="435"/>
      <c r="J834" s="435"/>
      <c r="K834" s="435"/>
      <c r="L834" s="435"/>
    </row>
    <row r="835" spans="3:12" ht="15.75" thickBot="1" x14ac:dyDescent="0.3">
      <c r="C835" s="68" t="s">
        <v>1308</v>
      </c>
      <c r="D835" s="30">
        <f>SUM(G842:G892)</f>
        <v>0</v>
      </c>
      <c r="E835" s="91"/>
      <c r="F835" s="91"/>
      <c r="G835" s="91"/>
      <c r="H835" s="75"/>
      <c r="I835" s="75"/>
      <c r="J835" s="75"/>
      <c r="K835" s="435"/>
      <c r="L835" s="435"/>
    </row>
    <row r="836" spans="3:12" x14ac:dyDescent="0.25">
      <c r="C836" s="435"/>
      <c r="D836" s="31"/>
      <c r="E836" s="91"/>
      <c r="F836" s="91"/>
      <c r="G836" s="91"/>
      <c r="H836" s="75"/>
      <c r="I836" s="75"/>
      <c r="J836" s="75"/>
      <c r="K836" s="435"/>
      <c r="L836" s="435"/>
    </row>
    <row r="837" spans="3:12" x14ac:dyDescent="0.25">
      <c r="C837" s="435"/>
      <c r="D837" s="31"/>
      <c r="E837" s="91"/>
      <c r="F837" s="91"/>
      <c r="G837" s="91"/>
      <c r="H837" s="75"/>
      <c r="I837" s="75"/>
      <c r="J837" s="75"/>
      <c r="K837" s="435"/>
      <c r="L837" s="435"/>
    </row>
    <row r="838" spans="3:12" ht="15.75" x14ac:dyDescent="0.25">
      <c r="C838" s="191" t="s">
        <v>1309</v>
      </c>
      <c r="D838" s="349"/>
      <c r="E838" s="91"/>
      <c r="F838" s="91"/>
      <c r="G838" s="91"/>
      <c r="H838" s="75"/>
      <c r="I838" s="75"/>
      <c r="J838" s="75"/>
      <c r="K838" s="149"/>
      <c r="L838" s="435"/>
    </row>
    <row r="839" spans="3:12" ht="18.75" x14ac:dyDescent="0.25">
      <c r="C839" s="199" t="e">
        <f>IFERROR(VLOOKUP(D838,'1. Desarrollo e Innov. Curricu.'!$F:$G,2,FALSE),IFERROR(VLOOKUP(D838,'2. Investigación Científica'!$F:$G,2,FALSE),IFERROR(VLOOKUP(D838,'3. Vinculación Univ. Sociedad'!$F:$G,2,FALSE),IFERROR(VLOOKUP(D838,'4. Docencia y Profesorado Univ.'!$F:$G,2,FALSE),IFERROR(VLOOKUP(D838,'5. Estudiantes y Graduados'!$F:$G,2,FALSE),IFERROR(VLOOKUP(D838,'11. Gestion Administrativa'!$F:$G,2,FALSE),IFERROR(VLOOKUP(D838,'13. Gestión Académica'!$F:$G,2,FALSE),IFERROR(VLOOKUP(D838,'9. Asegura. de la Calid. y M'!$F:$G,2,FALSE),IFERROR(VLOOKUP(D838,'6. Gestión del Conocimiento'!$F:$G,2,FALSE),IFERROR(VLOOKUP(D838,'15. Gobernabilidad y Proceso...'!$F:$G,2,FALSE),IFERROR(VLOOKUP(D838,'12. Gestión del Talento Humano'!$F:$G,2,FALSE),IFERROR(VLOOKUP(D838,'14. Internacional... de la E.S.'!$F:$G,2,FALSE),IFERROR(VLOOKUP(D838,'10. Posgrado'!$F:$G,2,FALSE),IFERROR(VLOOKUP(D838,'17. Gestión TIC'!$F:$G,2,FALSE),IFERROR(VLOOKUP(D838,'16. Desa. del Sistema Educ.Sup.'!$F:$G,2,FALSE),IFERROR(VLOOKUP(D838,'8. Cultura de Inno. Insti...'!$F:$G,2,FALSE),VLOOKUP(D838,'7. Lo Esencial de la Reforma U.'!$F:$G,2,0)))))))))))))))))</f>
        <v>#N/A</v>
      </c>
      <c r="D839" s="31"/>
      <c r="E839" s="91"/>
      <c r="F839" s="91"/>
      <c r="G839" s="91"/>
      <c r="H839" s="75"/>
      <c r="I839" s="75"/>
      <c r="J839" s="75"/>
      <c r="K839" s="149"/>
      <c r="L839" s="435"/>
    </row>
    <row r="840" spans="3:12" ht="15.75" thickBot="1" x14ac:dyDescent="0.3">
      <c r="C840" s="172"/>
      <c r="D840" s="31"/>
      <c r="E840" s="91"/>
      <c r="F840" s="91"/>
      <c r="G840" s="91"/>
      <c r="H840" s="75"/>
      <c r="I840" s="75"/>
      <c r="J840" s="75"/>
      <c r="K840" s="149"/>
      <c r="L840" s="435"/>
    </row>
    <row r="841" spans="3:12" ht="30.75" thickBot="1" x14ac:dyDescent="0.3">
      <c r="C841" s="130" t="s">
        <v>1310</v>
      </c>
      <c r="D841" s="134" t="s">
        <v>99</v>
      </c>
      <c r="E841" s="165" t="s">
        <v>1329</v>
      </c>
      <c r="F841" s="134" t="s">
        <v>1312</v>
      </c>
      <c r="G841" s="131" t="s">
        <v>1313</v>
      </c>
      <c r="H841" s="129" t="s">
        <v>1314</v>
      </c>
      <c r="I841" s="132" t="s">
        <v>1315</v>
      </c>
      <c r="J841" s="132" t="s">
        <v>711</v>
      </c>
      <c r="K841" s="132" t="s">
        <v>1316</v>
      </c>
      <c r="L841" s="132" t="s">
        <v>1317</v>
      </c>
    </row>
    <row r="842" spans="3:12" ht="15.75" thickBot="1" x14ac:dyDescent="0.3">
      <c r="C842" s="133" t="s">
        <v>84</v>
      </c>
      <c r="D842" s="189"/>
      <c r="E842" s="148">
        <v>12</v>
      </c>
      <c r="F842" s="287">
        <f>HLOOKUP($C842,$BZ$2:$CM$3,2,0)</f>
        <v>43674.39</v>
      </c>
      <c r="G842" s="110">
        <f>D842*E842*F842</f>
        <v>0</v>
      </c>
      <c r="H842" s="161"/>
      <c r="I842" s="111" t="s">
        <v>151</v>
      </c>
      <c r="J842" s="111" t="str">
        <f>VLOOKUP(I842,Presupuesto!$B$11:$C$565,2,0)</f>
        <v>SUELDOS Y SALARIOS PERMANENTES</v>
      </c>
      <c r="K842" s="207" t="s">
        <v>72</v>
      </c>
      <c r="L842" s="95" t="s">
        <v>719</v>
      </c>
    </row>
    <row r="843" spans="3:12" x14ac:dyDescent="0.25">
      <c r="C843" s="166" t="s">
        <v>1330</v>
      </c>
      <c r="D843" s="158"/>
      <c r="E843" s="150">
        <v>0</v>
      </c>
      <c r="F843" s="97">
        <f>IF(E842=0,"",(G842/E842)/12*E842)</f>
        <v>0</v>
      </c>
      <c r="G843" s="94">
        <f>F843</f>
        <v>0</v>
      </c>
      <c r="H843" s="159"/>
      <c r="I843" s="113" t="s">
        <v>164</v>
      </c>
      <c r="J843" s="113" t="str">
        <f>VLOOKUP(I843,Presupuesto!$B$11:$C$565,2,0)</f>
        <v>AGUINALDO Y DECIMO CUARTO MES</v>
      </c>
      <c r="K843" s="95" t="str">
        <f t="shared" ref="K843:K874" si="26">$K$842</f>
        <v>Posgrado</v>
      </c>
      <c r="L843" s="95" t="s">
        <v>720</v>
      </c>
    </row>
    <row r="844" spans="3:12" ht="15.75" thickBot="1" x14ac:dyDescent="0.3">
      <c r="C844" s="167" t="s">
        <v>1331</v>
      </c>
      <c r="D844" s="158"/>
      <c r="E844" s="150">
        <v>0</v>
      </c>
      <c r="F844" s="114">
        <f>IF(E842&lt;6,"",((E842-6)/12)*(G842/E842))</f>
        <v>0</v>
      </c>
      <c r="G844" s="94">
        <f>F844</f>
        <v>0</v>
      </c>
      <c r="H844" s="159"/>
      <c r="I844" s="98" t="s">
        <v>165</v>
      </c>
      <c r="J844" s="98" t="str">
        <f>VLOOKUP(I844,Presupuesto!$B$11:$C$565,2,0)</f>
        <v>DECIMOCUARTO MES</v>
      </c>
      <c r="K844" s="95" t="str">
        <f t="shared" si="26"/>
        <v>Posgrado</v>
      </c>
      <c r="L844" s="95" t="s">
        <v>721</v>
      </c>
    </row>
    <row r="845" spans="3:12" ht="15.75" thickBot="1" x14ac:dyDescent="0.3">
      <c r="C845" s="133" t="s">
        <v>85</v>
      </c>
      <c r="D845" s="189"/>
      <c r="E845" s="148">
        <v>12</v>
      </c>
      <c r="F845" s="287">
        <f>HLOOKUP($C845,$BZ$2:$CM$3,2,0)</f>
        <v>39703.99</v>
      </c>
      <c r="G845" s="110">
        <f>D845*E845*F845</f>
        <v>0</v>
      </c>
      <c r="H845" s="161"/>
      <c r="I845" s="111" t="s">
        <v>151</v>
      </c>
      <c r="J845" s="111" t="str">
        <f>VLOOKUP(I845,Presupuesto!$B$11:$C$565,2,0)</f>
        <v>SUELDOS Y SALARIOS PERMANENTES</v>
      </c>
      <c r="K845" s="95" t="str">
        <f t="shared" si="26"/>
        <v>Posgrado</v>
      </c>
      <c r="L845" s="95" t="s">
        <v>721</v>
      </c>
    </row>
    <row r="846" spans="3:12" x14ac:dyDescent="0.25">
      <c r="C846" s="166" t="s">
        <v>1330</v>
      </c>
      <c r="D846" s="158"/>
      <c r="E846" s="150">
        <v>0</v>
      </c>
      <c r="F846" s="97">
        <f>IF(E845=0,"",(G845/E845)/12*E845)</f>
        <v>0</v>
      </c>
      <c r="G846" s="94">
        <f>F846</f>
        <v>0</v>
      </c>
      <c r="H846" s="159"/>
      <c r="I846" s="113" t="s">
        <v>164</v>
      </c>
      <c r="J846" s="113" t="str">
        <f>VLOOKUP(I846,Presupuesto!$B$11:$C$565,2,0)</f>
        <v>AGUINALDO Y DECIMO CUARTO MES</v>
      </c>
      <c r="K846" s="95" t="str">
        <f t="shared" si="26"/>
        <v>Posgrado</v>
      </c>
      <c r="L846" s="95" t="s">
        <v>721</v>
      </c>
    </row>
    <row r="847" spans="3:12" ht="15.75" thickBot="1" x14ac:dyDescent="0.3">
      <c r="C847" s="167" t="s">
        <v>1331</v>
      </c>
      <c r="D847" s="158"/>
      <c r="E847" s="150">
        <v>0</v>
      </c>
      <c r="F847" s="114">
        <f>IF(E845&lt;6,"",((E845-6)/12)*(G845/E845))</f>
        <v>0</v>
      </c>
      <c r="G847" s="94">
        <f>F847</f>
        <v>0</v>
      </c>
      <c r="H847" s="159"/>
      <c r="I847" s="98" t="s">
        <v>165</v>
      </c>
      <c r="J847" s="98" t="str">
        <f>VLOOKUP(I847,Presupuesto!$B$11:$C$565,2,0)</f>
        <v>DECIMOCUARTO MES</v>
      </c>
      <c r="K847" s="95" t="str">
        <f t="shared" si="26"/>
        <v>Posgrado</v>
      </c>
      <c r="L847" s="95" t="s">
        <v>721</v>
      </c>
    </row>
    <row r="848" spans="3:12" ht="15.75" thickBot="1" x14ac:dyDescent="0.3">
      <c r="C848" s="133" t="s">
        <v>86</v>
      </c>
      <c r="D848" s="189"/>
      <c r="E848" s="148">
        <v>12</v>
      </c>
      <c r="F848" s="287">
        <f>HLOOKUP($C848,$BZ$2:$CM$3,2,0)</f>
        <v>35733.589999999997</v>
      </c>
      <c r="G848" s="110">
        <f>D848*E848*F848</f>
        <v>0</v>
      </c>
      <c r="H848" s="161"/>
      <c r="I848" s="111" t="s">
        <v>151</v>
      </c>
      <c r="J848" s="111" t="str">
        <f>VLOOKUP(I848,Presupuesto!$B$11:$C$565,2,0)</f>
        <v>SUELDOS Y SALARIOS PERMANENTES</v>
      </c>
      <c r="K848" s="95" t="str">
        <f t="shared" si="26"/>
        <v>Posgrado</v>
      </c>
      <c r="L848" s="95" t="s">
        <v>721</v>
      </c>
    </row>
    <row r="849" spans="3:12" x14ac:dyDescent="0.25">
      <c r="C849" s="166" t="s">
        <v>1330</v>
      </c>
      <c r="D849" s="158"/>
      <c r="E849" s="150">
        <v>0</v>
      </c>
      <c r="F849" s="97">
        <f>IF(E848=0,"",(G848/E848)/12*E848)</f>
        <v>0</v>
      </c>
      <c r="G849" s="94">
        <f>F849</f>
        <v>0</v>
      </c>
      <c r="H849" s="159"/>
      <c r="I849" s="113" t="s">
        <v>164</v>
      </c>
      <c r="J849" s="113" t="str">
        <f>VLOOKUP(I849,Presupuesto!$B$11:$C$565,2,0)</f>
        <v>AGUINALDO Y DECIMO CUARTO MES</v>
      </c>
      <c r="K849" s="95" t="str">
        <f t="shared" si="26"/>
        <v>Posgrado</v>
      </c>
      <c r="L849" s="95" t="s">
        <v>721</v>
      </c>
    </row>
    <row r="850" spans="3:12" ht="15.75" thickBot="1" x14ac:dyDescent="0.3">
      <c r="C850" s="167" t="s">
        <v>1331</v>
      </c>
      <c r="D850" s="158"/>
      <c r="E850" s="150">
        <v>0</v>
      </c>
      <c r="F850" s="114">
        <f>IF(E848&lt;6,"",((E848-6)/12)*(G848/E848))</f>
        <v>0</v>
      </c>
      <c r="G850" s="94">
        <f>F850</f>
        <v>0</v>
      </c>
      <c r="H850" s="159"/>
      <c r="I850" s="98" t="s">
        <v>165</v>
      </c>
      <c r="J850" s="98" t="str">
        <f>VLOOKUP(I850,Presupuesto!$B$11:$C$565,2,0)</f>
        <v>DECIMOCUARTO MES</v>
      </c>
      <c r="K850" s="95" t="str">
        <f t="shared" si="26"/>
        <v>Posgrado</v>
      </c>
      <c r="L850" s="95" t="s">
        <v>721</v>
      </c>
    </row>
    <row r="851" spans="3:12" ht="15.75" thickBot="1" x14ac:dyDescent="0.3">
      <c r="C851" s="133" t="s">
        <v>87</v>
      </c>
      <c r="D851" s="189"/>
      <c r="E851" s="148">
        <v>12</v>
      </c>
      <c r="F851" s="287">
        <f>HLOOKUP($C851,$BZ$2:$CM$3,2,0)</f>
        <v>31763.19</v>
      </c>
      <c r="G851" s="110">
        <f>D851*E851*F851</f>
        <v>0</v>
      </c>
      <c r="H851" s="161"/>
      <c r="I851" s="111" t="s">
        <v>151</v>
      </c>
      <c r="J851" s="111" t="str">
        <f>VLOOKUP(I851,Presupuesto!$B$11:$C$565,2,0)</f>
        <v>SUELDOS Y SALARIOS PERMANENTES</v>
      </c>
      <c r="K851" s="95" t="str">
        <f t="shared" si="26"/>
        <v>Posgrado</v>
      </c>
      <c r="L851" s="95" t="s">
        <v>721</v>
      </c>
    </row>
    <row r="852" spans="3:12" x14ac:dyDescent="0.25">
      <c r="C852" s="166" t="s">
        <v>1330</v>
      </c>
      <c r="D852" s="158"/>
      <c r="E852" s="150">
        <v>0</v>
      </c>
      <c r="F852" s="97">
        <f>IF(E851=0,"",(G851/E851)/12*E851)</f>
        <v>0</v>
      </c>
      <c r="G852" s="94">
        <f>F852</f>
        <v>0</v>
      </c>
      <c r="H852" s="159"/>
      <c r="I852" s="113" t="s">
        <v>164</v>
      </c>
      <c r="J852" s="113" t="str">
        <f>VLOOKUP(I852,Presupuesto!$B$11:$C$565,2,0)</f>
        <v>AGUINALDO Y DECIMO CUARTO MES</v>
      </c>
      <c r="K852" s="95" t="str">
        <f t="shared" si="26"/>
        <v>Posgrado</v>
      </c>
      <c r="L852" s="95" t="s">
        <v>721</v>
      </c>
    </row>
    <row r="853" spans="3:12" ht="15.75" thickBot="1" x14ac:dyDescent="0.3">
      <c r="C853" s="167" t="s">
        <v>1331</v>
      </c>
      <c r="D853" s="158"/>
      <c r="E853" s="150">
        <v>0</v>
      </c>
      <c r="F853" s="114">
        <f>IF(E851&lt;6,"",((E851-6)/12)*(G851/E851))</f>
        <v>0</v>
      </c>
      <c r="G853" s="94">
        <f>F853</f>
        <v>0</v>
      </c>
      <c r="H853" s="159"/>
      <c r="I853" s="98" t="s">
        <v>165</v>
      </c>
      <c r="J853" s="98" t="str">
        <f>VLOOKUP(I853,Presupuesto!$B$11:$C$565,2,0)</f>
        <v>DECIMOCUARTO MES</v>
      </c>
      <c r="K853" s="95" t="str">
        <f t="shared" si="26"/>
        <v>Posgrado</v>
      </c>
      <c r="L853" s="95" t="s">
        <v>721</v>
      </c>
    </row>
    <row r="854" spans="3:12" ht="15.75" thickBot="1" x14ac:dyDescent="0.3">
      <c r="C854" s="133" t="s">
        <v>88</v>
      </c>
      <c r="D854" s="189"/>
      <c r="E854" s="148">
        <v>12</v>
      </c>
      <c r="F854" s="287">
        <f>HLOOKUP($C854,$BZ$2:$CM$3,2,0)</f>
        <v>29777.99</v>
      </c>
      <c r="G854" s="110">
        <f>D854*E854*F854</f>
        <v>0</v>
      </c>
      <c r="H854" s="161"/>
      <c r="I854" s="111" t="s">
        <v>151</v>
      </c>
      <c r="J854" s="111" t="str">
        <f>VLOOKUP(I854,Presupuesto!$B$11:$C$565,2,0)</f>
        <v>SUELDOS Y SALARIOS PERMANENTES</v>
      </c>
      <c r="K854" s="95" t="str">
        <f t="shared" si="26"/>
        <v>Posgrado</v>
      </c>
      <c r="L854" s="95" t="s">
        <v>721</v>
      </c>
    </row>
    <row r="855" spans="3:12" x14ac:dyDescent="0.25">
      <c r="C855" s="166" t="s">
        <v>1330</v>
      </c>
      <c r="D855" s="158"/>
      <c r="E855" s="150">
        <v>0</v>
      </c>
      <c r="F855" s="97">
        <f>IF(E854=0,"",(G854/E854)/12*E854)</f>
        <v>0</v>
      </c>
      <c r="G855" s="94">
        <f>F855</f>
        <v>0</v>
      </c>
      <c r="H855" s="159"/>
      <c r="I855" s="113" t="s">
        <v>164</v>
      </c>
      <c r="J855" s="113" t="str">
        <f>VLOOKUP(I855,Presupuesto!$B$11:$C$565,2,0)</f>
        <v>AGUINALDO Y DECIMO CUARTO MES</v>
      </c>
      <c r="K855" s="95" t="str">
        <f t="shared" si="26"/>
        <v>Posgrado</v>
      </c>
      <c r="L855" s="95" t="s">
        <v>721</v>
      </c>
    </row>
    <row r="856" spans="3:12" ht="15.75" thickBot="1" x14ac:dyDescent="0.3">
      <c r="C856" s="167" t="s">
        <v>1331</v>
      </c>
      <c r="D856" s="158"/>
      <c r="E856" s="150">
        <v>0</v>
      </c>
      <c r="F856" s="114">
        <f>IF(E854&lt;6,"",((E854-6)/12)*(G854/E854))</f>
        <v>0</v>
      </c>
      <c r="G856" s="94">
        <f>F856</f>
        <v>0</v>
      </c>
      <c r="H856" s="159"/>
      <c r="I856" s="98" t="s">
        <v>165</v>
      </c>
      <c r="J856" s="98" t="str">
        <f>VLOOKUP(I856,Presupuesto!$B$11:$C$565,2,0)</f>
        <v>DECIMOCUARTO MES</v>
      </c>
      <c r="K856" s="95" t="str">
        <f t="shared" si="26"/>
        <v>Posgrado</v>
      </c>
      <c r="L856" s="95" t="s">
        <v>721</v>
      </c>
    </row>
    <row r="857" spans="3:12" ht="15.75" thickBot="1" x14ac:dyDescent="0.3">
      <c r="C857" s="133" t="s">
        <v>89</v>
      </c>
      <c r="D857" s="189"/>
      <c r="E857" s="148">
        <v>12</v>
      </c>
      <c r="F857" s="287">
        <f>HLOOKUP($C857,$BZ$2:$CM$3,2,0)</f>
        <v>27792.79</v>
      </c>
      <c r="G857" s="110">
        <f>D857*E857*F857</f>
        <v>0</v>
      </c>
      <c r="H857" s="161"/>
      <c r="I857" s="111" t="s">
        <v>151</v>
      </c>
      <c r="J857" s="111" t="str">
        <f>VLOOKUP(I857,Presupuesto!$B$11:$C$565,2,0)</f>
        <v>SUELDOS Y SALARIOS PERMANENTES</v>
      </c>
      <c r="K857" s="95" t="str">
        <f t="shared" si="26"/>
        <v>Posgrado</v>
      </c>
      <c r="L857" s="95" t="s">
        <v>721</v>
      </c>
    </row>
    <row r="858" spans="3:12" x14ac:dyDescent="0.25">
      <c r="C858" s="166" t="s">
        <v>1330</v>
      </c>
      <c r="D858" s="158"/>
      <c r="E858" s="150">
        <v>0</v>
      </c>
      <c r="F858" s="97">
        <f>IF(E857=0,"",(G857/E857)/12*E857)</f>
        <v>0</v>
      </c>
      <c r="G858" s="94">
        <f>F858</f>
        <v>0</v>
      </c>
      <c r="H858" s="159"/>
      <c r="I858" s="113" t="s">
        <v>164</v>
      </c>
      <c r="J858" s="113" t="str">
        <f>VLOOKUP(I858,Presupuesto!$B$11:$C$565,2,0)</f>
        <v>AGUINALDO Y DECIMO CUARTO MES</v>
      </c>
      <c r="K858" s="95" t="str">
        <f t="shared" si="26"/>
        <v>Posgrado</v>
      </c>
      <c r="L858" s="95" t="s">
        <v>721</v>
      </c>
    </row>
    <row r="859" spans="3:12" ht="15.75" thickBot="1" x14ac:dyDescent="0.3">
      <c r="C859" s="167" t="s">
        <v>1331</v>
      </c>
      <c r="D859" s="158"/>
      <c r="E859" s="150">
        <v>0</v>
      </c>
      <c r="F859" s="114">
        <f>IF(E857&lt;6,"",((E857-6)/12)*(G857/E857))</f>
        <v>0</v>
      </c>
      <c r="G859" s="94">
        <f>F859</f>
        <v>0</v>
      </c>
      <c r="H859" s="159"/>
      <c r="I859" s="98" t="s">
        <v>165</v>
      </c>
      <c r="J859" s="98" t="str">
        <f>VLOOKUP(I859,Presupuesto!$B$11:$C$565,2,0)</f>
        <v>DECIMOCUARTO MES</v>
      </c>
      <c r="K859" s="95" t="str">
        <f t="shared" si="26"/>
        <v>Posgrado</v>
      </c>
      <c r="L859" s="95" t="s">
        <v>721</v>
      </c>
    </row>
    <row r="860" spans="3:12" ht="15.75" thickBot="1" x14ac:dyDescent="0.3">
      <c r="C860" s="133" t="s">
        <v>90</v>
      </c>
      <c r="D860" s="189"/>
      <c r="E860" s="148">
        <v>12</v>
      </c>
      <c r="F860" s="287">
        <f>HLOOKUP($C860,$BZ$2:$CM$3,2,0)</f>
        <v>18859.39</v>
      </c>
      <c r="G860" s="110">
        <f>D860*E860*F860</f>
        <v>0</v>
      </c>
      <c r="H860" s="161"/>
      <c r="I860" s="111" t="s">
        <v>151</v>
      </c>
      <c r="J860" s="111" t="str">
        <f>VLOOKUP(I860,Presupuesto!$B$11:$C$565,2,0)</f>
        <v>SUELDOS Y SALARIOS PERMANENTES</v>
      </c>
      <c r="K860" s="95" t="str">
        <f t="shared" si="26"/>
        <v>Posgrado</v>
      </c>
      <c r="L860" s="95" t="s">
        <v>721</v>
      </c>
    </row>
    <row r="861" spans="3:12" x14ac:dyDescent="0.25">
      <c r="C861" s="166" t="s">
        <v>1330</v>
      </c>
      <c r="D861" s="158"/>
      <c r="E861" s="150">
        <v>0</v>
      </c>
      <c r="F861" s="97">
        <f>IF(E860=0,"",(G860/E860)/12*E860)</f>
        <v>0</v>
      </c>
      <c r="G861" s="94">
        <f>F861</f>
        <v>0</v>
      </c>
      <c r="H861" s="159"/>
      <c r="I861" s="113" t="s">
        <v>164</v>
      </c>
      <c r="J861" s="113" t="str">
        <f>VLOOKUP(I861,Presupuesto!$B$11:$C$565,2,0)</f>
        <v>AGUINALDO Y DECIMO CUARTO MES</v>
      </c>
      <c r="K861" s="95" t="str">
        <f t="shared" si="26"/>
        <v>Posgrado</v>
      </c>
      <c r="L861" s="95" t="s">
        <v>721</v>
      </c>
    </row>
    <row r="862" spans="3:12" ht="15.75" thickBot="1" x14ac:dyDescent="0.3">
      <c r="C862" s="167" t="s">
        <v>1331</v>
      </c>
      <c r="D862" s="158"/>
      <c r="E862" s="150">
        <v>0</v>
      </c>
      <c r="F862" s="114">
        <f>IF(E860&lt;6,"",((E860-6)/12)*(G860/E860))</f>
        <v>0</v>
      </c>
      <c r="G862" s="94">
        <f>F862</f>
        <v>0</v>
      </c>
      <c r="H862" s="159"/>
      <c r="I862" s="98" t="s">
        <v>165</v>
      </c>
      <c r="J862" s="98" t="str">
        <f>VLOOKUP(I862,Presupuesto!$B$11:$C$565,2,0)</f>
        <v>DECIMOCUARTO MES</v>
      </c>
      <c r="K862" s="95" t="str">
        <f t="shared" si="26"/>
        <v>Posgrado</v>
      </c>
      <c r="L862" s="95" t="s">
        <v>721</v>
      </c>
    </row>
    <row r="863" spans="3:12" ht="15.75" thickBot="1" x14ac:dyDescent="0.3">
      <c r="C863" s="133" t="s">
        <v>91</v>
      </c>
      <c r="D863" s="189"/>
      <c r="E863" s="148">
        <v>12</v>
      </c>
      <c r="F863" s="287">
        <f>HLOOKUP($C863,$BZ$2:$CM$3,2,0)</f>
        <v>17866.8</v>
      </c>
      <c r="G863" s="110">
        <f>D863*E863*F863</f>
        <v>0</v>
      </c>
      <c r="H863" s="161"/>
      <c r="I863" s="111" t="s">
        <v>151</v>
      </c>
      <c r="J863" s="111" t="str">
        <f>VLOOKUP(I863,Presupuesto!$B$11:$C$565,2,0)</f>
        <v>SUELDOS Y SALARIOS PERMANENTES</v>
      </c>
      <c r="K863" s="95" t="str">
        <f t="shared" si="26"/>
        <v>Posgrado</v>
      </c>
      <c r="L863" s="95" t="s">
        <v>721</v>
      </c>
    </row>
    <row r="864" spans="3:12" x14ac:dyDescent="0.25">
      <c r="C864" s="166" t="s">
        <v>1330</v>
      </c>
      <c r="D864" s="158"/>
      <c r="E864" s="150">
        <v>0</v>
      </c>
      <c r="F864" s="97">
        <f>IF(E863=0,"",(G863/E863)/12*E863)</f>
        <v>0</v>
      </c>
      <c r="G864" s="94">
        <f>F864</f>
        <v>0</v>
      </c>
      <c r="H864" s="159"/>
      <c r="I864" s="113" t="s">
        <v>164</v>
      </c>
      <c r="J864" s="113" t="str">
        <f>VLOOKUP(I864,Presupuesto!$B$11:$C$565,2,0)</f>
        <v>AGUINALDO Y DECIMO CUARTO MES</v>
      </c>
      <c r="K864" s="95" t="str">
        <f t="shared" si="26"/>
        <v>Posgrado</v>
      </c>
      <c r="L864" s="95" t="s">
        <v>721</v>
      </c>
    </row>
    <row r="865" spans="3:12" ht="15.75" thickBot="1" x14ac:dyDescent="0.3">
      <c r="C865" s="167" t="s">
        <v>1331</v>
      </c>
      <c r="D865" s="158"/>
      <c r="E865" s="150">
        <v>0</v>
      </c>
      <c r="F865" s="114">
        <f>IF(E863&lt;6,"",((E863-6)/12)*(G863/E863))</f>
        <v>0</v>
      </c>
      <c r="G865" s="94">
        <f>F865</f>
        <v>0</v>
      </c>
      <c r="H865" s="159"/>
      <c r="I865" s="98" t="s">
        <v>165</v>
      </c>
      <c r="J865" s="98" t="str">
        <f>VLOOKUP(I865,Presupuesto!$B$11:$C$565,2,0)</f>
        <v>DECIMOCUARTO MES</v>
      </c>
      <c r="K865" s="95" t="str">
        <f t="shared" si="26"/>
        <v>Posgrado</v>
      </c>
      <c r="L865" s="95" t="s">
        <v>721</v>
      </c>
    </row>
    <row r="866" spans="3:12" ht="15.75" thickBot="1" x14ac:dyDescent="0.3">
      <c r="C866" s="133" t="s">
        <v>92</v>
      </c>
      <c r="D866" s="189"/>
      <c r="E866" s="148">
        <v>12</v>
      </c>
      <c r="F866" s="287">
        <f>HLOOKUP($C866,$BZ$2:$CM$3,2,0)</f>
        <v>13896.4</v>
      </c>
      <c r="G866" s="110">
        <f>D866*E866*F866</f>
        <v>0</v>
      </c>
      <c r="H866" s="161"/>
      <c r="I866" s="111" t="s">
        <v>151</v>
      </c>
      <c r="J866" s="111" t="str">
        <f>VLOOKUP(I866,Presupuesto!$B$11:$C$565,2,0)</f>
        <v>SUELDOS Y SALARIOS PERMANENTES</v>
      </c>
      <c r="K866" s="95" t="str">
        <f t="shared" si="26"/>
        <v>Posgrado</v>
      </c>
      <c r="L866" s="95" t="s">
        <v>721</v>
      </c>
    </row>
    <row r="867" spans="3:12" x14ac:dyDescent="0.25">
      <c r="C867" s="166" t="s">
        <v>1330</v>
      </c>
      <c r="D867" s="158"/>
      <c r="E867" s="150">
        <v>0</v>
      </c>
      <c r="F867" s="97">
        <f>IF(E866=0,"",(G866/E866)/12*E866)</f>
        <v>0</v>
      </c>
      <c r="G867" s="94">
        <f>F867</f>
        <v>0</v>
      </c>
      <c r="H867" s="159"/>
      <c r="I867" s="113" t="s">
        <v>164</v>
      </c>
      <c r="J867" s="113" t="str">
        <f>VLOOKUP(I867,Presupuesto!$B$11:$C$565,2,0)</f>
        <v>AGUINALDO Y DECIMO CUARTO MES</v>
      </c>
      <c r="K867" s="95" t="str">
        <f t="shared" si="26"/>
        <v>Posgrado</v>
      </c>
      <c r="L867" s="95" t="s">
        <v>721</v>
      </c>
    </row>
    <row r="868" spans="3:12" ht="15.75" thickBot="1" x14ac:dyDescent="0.3">
      <c r="C868" s="167" t="s">
        <v>1331</v>
      </c>
      <c r="D868" s="158"/>
      <c r="E868" s="150">
        <v>0</v>
      </c>
      <c r="F868" s="114">
        <f>IF(E866&lt;6,"",((E866-6)/12)*(G866/E866))</f>
        <v>0</v>
      </c>
      <c r="G868" s="94">
        <f>F868</f>
        <v>0</v>
      </c>
      <c r="H868" s="159"/>
      <c r="I868" s="98" t="s">
        <v>165</v>
      </c>
      <c r="J868" s="98" t="str">
        <f>VLOOKUP(I868,Presupuesto!$B$11:$C$565,2,0)</f>
        <v>DECIMOCUARTO MES</v>
      </c>
      <c r="K868" s="95" t="str">
        <f t="shared" si="26"/>
        <v>Posgrado</v>
      </c>
      <c r="L868" s="95" t="s">
        <v>721</v>
      </c>
    </row>
    <row r="869" spans="3:12" ht="15.75" thickBot="1" x14ac:dyDescent="0.3">
      <c r="C869" s="133" t="s">
        <v>93</v>
      </c>
      <c r="D869" s="189"/>
      <c r="E869" s="148">
        <v>12</v>
      </c>
      <c r="F869" s="287">
        <f>HLOOKUP($C869,$BZ$2:$CM$3,2,0)</f>
        <v>15004.09</v>
      </c>
      <c r="G869" s="110">
        <f>D869*E869*F869</f>
        <v>0</v>
      </c>
      <c r="H869" s="161"/>
      <c r="I869" s="111" t="s">
        <v>151</v>
      </c>
      <c r="J869" s="111" t="str">
        <f>VLOOKUP(I869,Presupuesto!$B$11:$C$565,2,0)</f>
        <v>SUELDOS Y SALARIOS PERMANENTES</v>
      </c>
      <c r="K869" s="95" t="str">
        <f t="shared" si="26"/>
        <v>Posgrado</v>
      </c>
      <c r="L869" s="95" t="s">
        <v>721</v>
      </c>
    </row>
    <row r="870" spans="3:12" x14ac:dyDescent="0.25">
      <c r="C870" s="166" t="s">
        <v>1330</v>
      </c>
      <c r="D870" s="158"/>
      <c r="E870" s="150">
        <v>0</v>
      </c>
      <c r="F870" s="97">
        <f>IF(E869=0,"",(G869/E869)/12*E869)</f>
        <v>0</v>
      </c>
      <c r="G870" s="94">
        <f>F870</f>
        <v>0</v>
      </c>
      <c r="H870" s="159"/>
      <c r="I870" s="113" t="s">
        <v>164</v>
      </c>
      <c r="J870" s="113" t="str">
        <f>VLOOKUP(I870,Presupuesto!$B$11:$C$565,2,0)</f>
        <v>AGUINALDO Y DECIMO CUARTO MES</v>
      </c>
      <c r="K870" s="95" t="str">
        <f t="shared" si="26"/>
        <v>Posgrado</v>
      </c>
      <c r="L870" s="95" t="s">
        <v>721</v>
      </c>
    </row>
    <row r="871" spans="3:12" ht="15.75" thickBot="1" x14ac:dyDescent="0.3">
      <c r="C871" s="167" t="s">
        <v>1331</v>
      </c>
      <c r="D871" s="158"/>
      <c r="E871" s="150">
        <v>0</v>
      </c>
      <c r="F871" s="114">
        <f>IF(E869&lt;6,"",((E869-6)/12)*(G869/E869))</f>
        <v>0</v>
      </c>
      <c r="G871" s="94">
        <f>F871</f>
        <v>0</v>
      </c>
      <c r="H871" s="159"/>
      <c r="I871" s="98" t="s">
        <v>165</v>
      </c>
      <c r="J871" s="98" t="str">
        <f>VLOOKUP(I871,Presupuesto!$B$11:$C$565,2,0)</f>
        <v>DECIMOCUARTO MES</v>
      </c>
      <c r="K871" s="95" t="str">
        <f t="shared" si="26"/>
        <v>Posgrado</v>
      </c>
      <c r="L871" s="95" t="s">
        <v>721</v>
      </c>
    </row>
    <row r="872" spans="3:12" ht="15.75" thickBot="1" x14ac:dyDescent="0.3">
      <c r="C872" s="133" t="s">
        <v>94</v>
      </c>
      <c r="D872" s="189"/>
      <c r="E872" s="148">
        <v>12</v>
      </c>
      <c r="F872" s="287">
        <f>HLOOKUP($C872,$BZ$2:$CM$3,2,0)</f>
        <v>13238.9</v>
      </c>
      <c r="G872" s="110">
        <f>D872*E872*F872</f>
        <v>0</v>
      </c>
      <c r="H872" s="161"/>
      <c r="I872" s="111" t="s">
        <v>151</v>
      </c>
      <c r="J872" s="111" t="str">
        <f>VLOOKUP(I872,Presupuesto!$B$11:$C$565,2,0)</f>
        <v>SUELDOS Y SALARIOS PERMANENTES</v>
      </c>
      <c r="K872" s="95" t="str">
        <f t="shared" si="26"/>
        <v>Posgrado</v>
      </c>
      <c r="L872" s="95" t="s">
        <v>721</v>
      </c>
    </row>
    <row r="873" spans="3:12" x14ac:dyDescent="0.25">
      <c r="C873" s="166" t="s">
        <v>1330</v>
      </c>
      <c r="D873" s="158"/>
      <c r="E873" s="150">
        <v>0</v>
      </c>
      <c r="F873" s="97">
        <f>IF(E872=0,"",(G872/E872)/12*E872)</f>
        <v>0</v>
      </c>
      <c r="G873" s="94">
        <f>F873</f>
        <v>0</v>
      </c>
      <c r="H873" s="159"/>
      <c r="I873" s="113" t="s">
        <v>164</v>
      </c>
      <c r="J873" s="113" t="str">
        <f>VLOOKUP(I873,Presupuesto!$B$11:$C$565,2,0)</f>
        <v>AGUINALDO Y DECIMO CUARTO MES</v>
      </c>
      <c r="K873" s="95" t="str">
        <f t="shared" si="26"/>
        <v>Posgrado</v>
      </c>
      <c r="L873" s="95" t="s">
        <v>721</v>
      </c>
    </row>
    <row r="874" spans="3:12" ht="15.75" thickBot="1" x14ac:dyDescent="0.3">
      <c r="C874" s="167" t="s">
        <v>1331</v>
      </c>
      <c r="D874" s="158"/>
      <c r="E874" s="150">
        <v>0</v>
      </c>
      <c r="F874" s="114">
        <f>IF(E872&lt;6,"",((E872-6)/12)*(G872/E872))</f>
        <v>0</v>
      </c>
      <c r="G874" s="94">
        <f>F874</f>
        <v>0</v>
      </c>
      <c r="H874" s="159"/>
      <c r="I874" s="98" t="s">
        <v>165</v>
      </c>
      <c r="J874" s="98" t="str">
        <f>VLOOKUP(I874,Presupuesto!$B$11:$C$565,2,0)</f>
        <v>DECIMOCUARTO MES</v>
      </c>
      <c r="K874" s="95" t="str">
        <f t="shared" si="26"/>
        <v>Posgrado</v>
      </c>
      <c r="L874" s="95" t="s">
        <v>721</v>
      </c>
    </row>
    <row r="875" spans="3:12" ht="15.75" thickBot="1" x14ac:dyDescent="0.3">
      <c r="C875" s="133" t="s">
        <v>95</v>
      </c>
      <c r="D875" s="189"/>
      <c r="E875" s="148">
        <v>12</v>
      </c>
      <c r="F875" s="287">
        <f>HLOOKUP($C875,$BZ$2:$CM$3,2,0)</f>
        <v>12356.31</v>
      </c>
      <c r="G875" s="110">
        <f>D875*E875*F875</f>
        <v>0</v>
      </c>
      <c r="H875" s="161"/>
      <c r="I875" s="111" t="s">
        <v>151</v>
      </c>
      <c r="J875" s="111" t="str">
        <f>VLOOKUP(I875,Presupuesto!$B$11:$C$565,2,0)</f>
        <v>SUELDOS Y SALARIOS PERMANENTES</v>
      </c>
      <c r="K875" s="95" t="str">
        <f t="shared" ref="K875:K892" si="27">$K$842</f>
        <v>Posgrado</v>
      </c>
      <c r="L875" s="95" t="s">
        <v>721</v>
      </c>
    </row>
    <row r="876" spans="3:12" x14ac:dyDescent="0.25">
      <c r="C876" s="166" t="s">
        <v>1330</v>
      </c>
      <c r="D876" s="158"/>
      <c r="E876" s="150">
        <v>0</v>
      </c>
      <c r="F876" s="97">
        <f>IF(E875=0,"",(G875/E875)/12*E875)</f>
        <v>0</v>
      </c>
      <c r="G876" s="94">
        <f>F876</f>
        <v>0</v>
      </c>
      <c r="H876" s="159"/>
      <c r="I876" s="113" t="s">
        <v>164</v>
      </c>
      <c r="J876" s="113" t="str">
        <f>VLOOKUP(I876,Presupuesto!$B$11:$C$565,2,0)</f>
        <v>AGUINALDO Y DECIMO CUARTO MES</v>
      </c>
      <c r="K876" s="95" t="str">
        <f t="shared" si="27"/>
        <v>Posgrado</v>
      </c>
      <c r="L876" s="95" t="s">
        <v>721</v>
      </c>
    </row>
    <row r="877" spans="3:12" ht="15.75" thickBot="1" x14ac:dyDescent="0.3">
      <c r="C877" s="167" t="s">
        <v>1331</v>
      </c>
      <c r="D877" s="158"/>
      <c r="E877" s="150">
        <v>0</v>
      </c>
      <c r="F877" s="114">
        <f>IF(E875&lt;6,"",((E875-6)/12)*(G875/E875))</f>
        <v>0</v>
      </c>
      <c r="G877" s="94">
        <f>F877</f>
        <v>0</v>
      </c>
      <c r="H877" s="159"/>
      <c r="I877" s="98" t="s">
        <v>165</v>
      </c>
      <c r="J877" s="98" t="str">
        <f>VLOOKUP(I877,Presupuesto!$B$11:$C$565,2,0)</f>
        <v>DECIMOCUARTO MES</v>
      </c>
      <c r="K877" s="95" t="str">
        <f t="shared" si="27"/>
        <v>Posgrado</v>
      </c>
      <c r="L877" s="95" t="s">
        <v>721</v>
      </c>
    </row>
    <row r="878" spans="3:12" ht="15.75" thickBot="1" x14ac:dyDescent="0.3">
      <c r="C878" s="133" t="s">
        <v>96</v>
      </c>
      <c r="D878" s="189"/>
      <c r="E878" s="148">
        <v>12</v>
      </c>
      <c r="F878" s="287">
        <f>HLOOKUP($C878,$BZ$2:$CM$3,2,0)</f>
        <v>463.22</v>
      </c>
      <c r="G878" s="110">
        <f>D878*E878*F878</f>
        <v>0</v>
      </c>
      <c r="H878" s="161"/>
      <c r="I878" s="111" t="s">
        <v>151</v>
      </c>
      <c r="J878" s="111" t="str">
        <f>VLOOKUP(I878,Presupuesto!$B$11:$C$565,2,0)</f>
        <v>SUELDOS Y SALARIOS PERMANENTES</v>
      </c>
      <c r="K878" s="95" t="str">
        <f t="shared" si="27"/>
        <v>Posgrado</v>
      </c>
      <c r="L878" s="95" t="s">
        <v>721</v>
      </c>
    </row>
    <row r="879" spans="3:12" x14ac:dyDescent="0.25">
      <c r="C879" s="166" t="s">
        <v>1330</v>
      </c>
      <c r="D879" s="158"/>
      <c r="E879" s="150">
        <v>0</v>
      </c>
      <c r="F879" s="97">
        <f>IF(E878=0,"",(G878/E878)/12*E878)</f>
        <v>0</v>
      </c>
      <c r="G879" s="94">
        <f>F879</f>
        <v>0</v>
      </c>
      <c r="H879" s="159"/>
      <c r="I879" s="113" t="s">
        <v>164</v>
      </c>
      <c r="J879" s="113" t="str">
        <f>VLOOKUP(I879,Presupuesto!$B$11:$C$565,2,0)</f>
        <v>AGUINALDO Y DECIMO CUARTO MES</v>
      </c>
      <c r="K879" s="95" t="str">
        <f t="shared" si="27"/>
        <v>Posgrado</v>
      </c>
      <c r="L879" s="95" t="s">
        <v>721</v>
      </c>
    </row>
    <row r="880" spans="3:12" ht="15.75" thickBot="1" x14ac:dyDescent="0.3">
      <c r="C880" s="167" t="s">
        <v>1331</v>
      </c>
      <c r="D880" s="158"/>
      <c r="E880" s="150">
        <v>0</v>
      </c>
      <c r="F880" s="114">
        <f>IF(E878&lt;6,"",((E878-6)/12)*(G878/E878))</f>
        <v>0</v>
      </c>
      <c r="G880" s="94">
        <f>F880</f>
        <v>0</v>
      </c>
      <c r="H880" s="159"/>
      <c r="I880" s="98" t="s">
        <v>165</v>
      </c>
      <c r="J880" s="98" t="str">
        <f>VLOOKUP(I880,Presupuesto!$B$11:$C$565,2,0)</f>
        <v>DECIMOCUARTO MES</v>
      </c>
      <c r="K880" s="95" t="str">
        <f t="shared" si="27"/>
        <v>Posgrado</v>
      </c>
      <c r="L880" s="95" t="s">
        <v>721</v>
      </c>
    </row>
    <row r="881" spans="3:12" ht="15.75" thickBot="1" x14ac:dyDescent="0.3">
      <c r="C881" s="133" t="s">
        <v>97</v>
      </c>
      <c r="D881" s="189"/>
      <c r="E881" s="148">
        <v>12</v>
      </c>
      <c r="F881" s="287">
        <f>HLOOKUP($C881,$BZ$2:$CM$3,2,0)</f>
        <v>2007.3</v>
      </c>
      <c r="G881" s="110">
        <f>D881*E881*F881</f>
        <v>0</v>
      </c>
      <c r="H881" s="161"/>
      <c r="I881" s="111" t="s">
        <v>151</v>
      </c>
      <c r="J881" s="111" t="str">
        <f>VLOOKUP(I881,Presupuesto!$B$11:$C$565,2,0)</f>
        <v>SUELDOS Y SALARIOS PERMANENTES</v>
      </c>
      <c r="K881" s="95" t="str">
        <f t="shared" si="27"/>
        <v>Posgrado</v>
      </c>
      <c r="L881" s="95" t="s">
        <v>721</v>
      </c>
    </row>
    <row r="882" spans="3:12" x14ac:dyDescent="0.25">
      <c r="C882" s="166" t="s">
        <v>1330</v>
      </c>
      <c r="D882" s="158"/>
      <c r="E882" s="150">
        <v>0</v>
      </c>
      <c r="F882" s="97">
        <f>IF(E881=0,"",(G881/E881)/12*E881)</f>
        <v>0</v>
      </c>
      <c r="G882" s="94">
        <f>F882</f>
        <v>0</v>
      </c>
      <c r="H882" s="159"/>
      <c r="I882" s="113" t="s">
        <v>164</v>
      </c>
      <c r="J882" s="113" t="str">
        <f>VLOOKUP(I882,Presupuesto!$B$11:$C$565,2,0)</f>
        <v>AGUINALDO Y DECIMO CUARTO MES</v>
      </c>
      <c r="K882" s="95" t="str">
        <f t="shared" si="27"/>
        <v>Posgrado</v>
      </c>
      <c r="L882" s="95" t="s">
        <v>721</v>
      </c>
    </row>
    <row r="883" spans="3:12" ht="15.75" thickBot="1" x14ac:dyDescent="0.3">
      <c r="C883" s="167" t="s">
        <v>1331</v>
      </c>
      <c r="D883" s="158"/>
      <c r="E883" s="150">
        <v>0</v>
      </c>
      <c r="F883" s="114">
        <f>IF(E881&lt;6,"",((E881-6)/12)*(G881/E881))</f>
        <v>0</v>
      </c>
      <c r="G883" s="94">
        <f>F883</f>
        <v>0</v>
      </c>
      <c r="H883" s="159"/>
      <c r="I883" s="98" t="s">
        <v>165</v>
      </c>
      <c r="J883" s="98" t="str">
        <f>VLOOKUP(I883,Presupuesto!$B$11:$C$565,2,0)</f>
        <v>DECIMOCUARTO MES</v>
      </c>
      <c r="K883" s="95" t="str">
        <f t="shared" si="27"/>
        <v>Posgrado</v>
      </c>
      <c r="L883" s="95" t="s">
        <v>721</v>
      </c>
    </row>
    <row r="884" spans="3:12" ht="15.75" thickBot="1" x14ac:dyDescent="0.3">
      <c r="C884" s="136" t="s">
        <v>101</v>
      </c>
      <c r="D884" s="189"/>
      <c r="E884" s="148">
        <v>12</v>
      </c>
      <c r="F884" s="135">
        <v>30000</v>
      </c>
      <c r="G884" s="110">
        <f>D884*E884*F884</f>
        <v>0</v>
      </c>
      <c r="H884" s="161"/>
      <c r="I884" s="111" t="s">
        <v>200</v>
      </c>
      <c r="J884" s="111" t="str">
        <f>VLOOKUP(I884,Presupuesto!$B$11:$C$565,2,0)</f>
        <v>CONTRATOS ESPECIALES</v>
      </c>
      <c r="K884" s="95" t="str">
        <f t="shared" si="27"/>
        <v>Posgrado</v>
      </c>
      <c r="L884" s="95" t="s">
        <v>721</v>
      </c>
    </row>
    <row r="885" spans="3:12" x14ac:dyDescent="0.25">
      <c r="C885" s="166" t="s">
        <v>1330</v>
      </c>
      <c r="D885" s="158"/>
      <c r="E885" s="150">
        <v>0</v>
      </c>
      <c r="F885" s="114">
        <f>IF(E884=0,"",(G884/E884)/12*E884)</f>
        <v>0</v>
      </c>
      <c r="G885" s="94">
        <f>F885</f>
        <v>0</v>
      </c>
      <c r="H885" s="159"/>
      <c r="I885" s="98" t="s">
        <v>200</v>
      </c>
      <c r="J885" s="98" t="str">
        <f>VLOOKUP(I885,Presupuesto!$B$11:$C$565,2,0)</f>
        <v>CONTRATOS ESPECIALES</v>
      </c>
      <c r="K885" s="95" t="str">
        <f t="shared" si="27"/>
        <v>Posgrado</v>
      </c>
      <c r="L885" s="95" t="s">
        <v>719</v>
      </c>
    </row>
    <row r="886" spans="3:12" ht="15.75" thickBot="1" x14ac:dyDescent="0.3">
      <c r="C886" s="167" t="s">
        <v>1331</v>
      </c>
      <c r="D886" s="158"/>
      <c r="E886" s="150">
        <v>0</v>
      </c>
      <c r="F886" s="97">
        <f>IF(E884&lt;6,"",((E884-6)/12)*(G884/E884))</f>
        <v>0</v>
      </c>
      <c r="G886" s="94">
        <f>F886</f>
        <v>0</v>
      </c>
      <c r="H886" s="159"/>
      <c r="I886" s="98" t="s">
        <v>200</v>
      </c>
      <c r="J886" s="98" t="str">
        <f>VLOOKUP(I886,Presupuesto!$B$11:$C$565,2,0)</f>
        <v>CONTRATOS ESPECIALES</v>
      </c>
      <c r="K886" s="95" t="str">
        <f t="shared" si="27"/>
        <v>Posgrado</v>
      </c>
      <c r="L886" s="95" t="s">
        <v>727</v>
      </c>
    </row>
    <row r="887" spans="3:12" ht="15.75" thickBot="1" x14ac:dyDescent="0.3">
      <c r="C887" s="136" t="s">
        <v>102</v>
      </c>
      <c r="D887" s="189"/>
      <c r="E887" s="148">
        <v>12</v>
      </c>
      <c r="F887" s="115">
        <v>30000</v>
      </c>
      <c r="G887" s="110">
        <f>D887*E887*F887</f>
        <v>0</v>
      </c>
      <c r="H887" s="161"/>
      <c r="I887" s="111" t="s">
        <v>298</v>
      </c>
      <c r="J887" s="111" t="str">
        <f>VLOOKUP(I887,Presupuesto!$B$11:$C$565,2,0)</f>
        <v>OTROS SERVICIOS TECNICOS Y PROFESIONALES</v>
      </c>
      <c r="K887" s="95" t="str">
        <f t="shared" si="27"/>
        <v>Posgrado</v>
      </c>
      <c r="L887" s="95" t="s">
        <v>719</v>
      </c>
    </row>
    <row r="888" spans="3:12" x14ac:dyDescent="0.25">
      <c r="C888" s="166" t="s">
        <v>1330</v>
      </c>
      <c r="D888" s="158"/>
      <c r="E888" s="150">
        <v>0</v>
      </c>
      <c r="F888" s="97">
        <v>0</v>
      </c>
      <c r="G888" s="94">
        <f>F888</f>
        <v>0</v>
      </c>
      <c r="H888" s="159"/>
      <c r="I888" s="98" t="s">
        <v>298</v>
      </c>
      <c r="J888" s="98" t="str">
        <f>VLOOKUP(I888,Presupuesto!$B$11:$C$565,2,0)</f>
        <v>OTROS SERVICIOS TECNICOS Y PROFESIONALES</v>
      </c>
      <c r="K888" s="95" t="str">
        <f t="shared" si="27"/>
        <v>Posgrado</v>
      </c>
      <c r="L888" s="95" t="s">
        <v>719</v>
      </c>
    </row>
    <row r="889" spans="3:12" ht="15.75" thickBot="1" x14ac:dyDescent="0.3">
      <c r="C889" s="167" t="s">
        <v>1331</v>
      </c>
      <c r="D889" s="158"/>
      <c r="E889" s="150">
        <v>0</v>
      </c>
      <c r="F889" s="97">
        <v>0</v>
      </c>
      <c r="G889" s="94">
        <f>F889</f>
        <v>0</v>
      </c>
      <c r="H889" s="159"/>
      <c r="I889" s="98" t="s">
        <v>298</v>
      </c>
      <c r="J889" s="98" t="str">
        <f>VLOOKUP(I889,Presupuesto!$B$11:$C$565,2,0)</f>
        <v>OTROS SERVICIOS TECNICOS Y PROFESIONALES</v>
      </c>
      <c r="K889" s="95" t="str">
        <f t="shared" si="27"/>
        <v>Posgrado</v>
      </c>
      <c r="L889" s="95" t="s">
        <v>719</v>
      </c>
    </row>
    <row r="890" spans="3:12" ht="15.75" thickBot="1" x14ac:dyDescent="0.3">
      <c r="C890" s="136" t="s">
        <v>103</v>
      </c>
      <c r="D890" s="189"/>
      <c r="E890" s="148">
        <v>12</v>
      </c>
      <c r="F890" s="115">
        <v>30000</v>
      </c>
      <c r="G890" s="110">
        <f>D890*E890*F890</f>
        <v>0</v>
      </c>
      <c r="H890" s="161"/>
      <c r="I890" s="111" t="s">
        <v>151</v>
      </c>
      <c r="J890" s="111" t="str">
        <f>VLOOKUP(I890,Presupuesto!$B$11:$C$565,2,0)</f>
        <v>SUELDOS Y SALARIOS PERMANENTES</v>
      </c>
      <c r="K890" s="95" t="str">
        <f t="shared" si="27"/>
        <v>Posgrado</v>
      </c>
      <c r="L890" s="95" t="s">
        <v>719</v>
      </c>
    </row>
    <row r="891" spans="3:12" x14ac:dyDescent="0.25">
      <c r="C891" s="166" t="s">
        <v>1330</v>
      </c>
      <c r="D891" s="164"/>
      <c r="E891" s="127">
        <v>0</v>
      </c>
      <c r="F891" s="116">
        <f>IF(E890=0,"",(G890/E890)/12*E890)</f>
        <v>0</v>
      </c>
      <c r="G891" s="117">
        <f>F891</f>
        <v>0</v>
      </c>
      <c r="H891" s="159"/>
      <c r="I891" s="98" t="s">
        <v>164</v>
      </c>
      <c r="J891" s="98" t="str">
        <f>VLOOKUP(I891,Presupuesto!$B$11:$C$565,2,0)</f>
        <v>AGUINALDO Y DECIMO CUARTO MES</v>
      </c>
      <c r="K891" s="95" t="str">
        <f t="shared" si="27"/>
        <v>Posgrado</v>
      </c>
      <c r="L891" s="95" t="s">
        <v>719</v>
      </c>
    </row>
    <row r="892" spans="3:12" ht="15.75" thickBot="1" x14ac:dyDescent="0.3">
      <c r="C892" s="168" t="s">
        <v>1331</v>
      </c>
      <c r="D892" s="157"/>
      <c r="E892" s="128">
        <v>0</v>
      </c>
      <c r="F892" s="102">
        <f>IF(E890&lt;6,"",((E890-6)/12)*(G890/E890))</f>
        <v>0</v>
      </c>
      <c r="G892" s="102">
        <f>F892</f>
        <v>0</v>
      </c>
      <c r="H892" s="157"/>
      <c r="I892" s="103" t="s">
        <v>165</v>
      </c>
      <c r="J892" s="120" t="str">
        <f>VLOOKUP(I892,Presupuesto!$B$11:$C$565,2,0)</f>
        <v>DECIMOCUARTO MES</v>
      </c>
      <c r="K892" s="103" t="str">
        <f t="shared" si="27"/>
        <v>Posgrado</v>
      </c>
      <c r="L892" s="120" t="s">
        <v>719</v>
      </c>
    </row>
    <row r="894" spans="3:12" ht="15.75" thickBot="1" x14ac:dyDescent="0.3">
      <c r="C894" s="435"/>
      <c r="D894" s="424"/>
      <c r="E894" s="435"/>
      <c r="F894" s="435"/>
      <c r="G894" s="435"/>
      <c r="H894" s="424"/>
      <c r="I894" s="435"/>
      <c r="J894" s="435"/>
      <c r="K894" s="435"/>
      <c r="L894" s="435"/>
    </row>
    <row r="895" spans="3:12" ht="15.75" thickBot="1" x14ac:dyDescent="0.3">
      <c r="C895" s="68" t="s">
        <v>1308</v>
      </c>
      <c r="D895" s="30">
        <f>SUM(G902:G952)</f>
        <v>0</v>
      </c>
      <c r="E895" s="91"/>
      <c r="F895" s="91"/>
      <c r="G895" s="91"/>
      <c r="H895" s="75"/>
      <c r="I895" s="75"/>
      <c r="J895" s="75"/>
      <c r="K895" s="435"/>
      <c r="L895" s="435"/>
    </row>
    <row r="896" spans="3:12" x14ac:dyDescent="0.25">
      <c r="C896" s="435"/>
      <c r="D896" s="31"/>
      <c r="E896" s="91"/>
      <c r="F896" s="91"/>
      <c r="G896" s="91"/>
      <c r="H896" s="75"/>
      <c r="I896" s="75"/>
      <c r="J896" s="75"/>
      <c r="K896" s="435"/>
      <c r="L896" s="435"/>
    </row>
    <row r="897" spans="3:12" x14ac:dyDescent="0.25">
      <c r="C897" s="435"/>
      <c r="D897" s="31"/>
      <c r="E897" s="91"/>
      <c r="F897" s="91"/>
      <c r="G897" s="91"/>
      <c r="H897" s="75"/>
      <c r="I897" s="75"/>
      <c r="J897" s="75"/>
      <c r="K897" s="435"/>
      <c r="L897" s="435"/>
    </row>
    <row r="898" spans="3:12" ht="15.75" x14ac:dyDescent="0.25">
      <c r="C898" s="191" t="s">
        <v>1309</v>
      </c>
      <c r="D898" s="349"/>
      <c r="E898" s="91"/>
      <c r="F898" s="91"/>
      <c r="G898" s="91"/>
      <c r="H898" s="75"/>
      <c r="I898" s="75"/>
      <c r="J898" s="75"/>
      <c r="K898" s="435"/>
      <c r="L898" s="435"/>
    </row>
    <row r="899" spans="3:12" ht="18.75" x14ac:dyDescent="0.25">
      <c r="C899" s="199" t="e">
        <f>IFERROR(VLOOKUP(D898,'1. Desarrollo e Innov. Curricu.'!$F:$G,2,FALSE),IFERROR(VLOOKUP(D898,'2. Investigación Científica'!$F:$G,2,FALSE),IFERROR(VLOOKUP(D898,'3. Vinculación Univ. Sociedad'!$F:$G,2,FALSE),IFERROR(VLOOKUP(D898,'4. Docencia y Profesorado Univ.'!$F:$G,2,FALSE),IFERROR(VLOOKUP(D898,'5. Estudiantes y Graduados'!$F:$G,2,FALSE),IFERROR(VLOOKUP(D898,'11. Gestion Administrativa'!$F:$G,2,FALSE),IFERROR(VLOOKUP(D898,'13. Gestión Académica'!$F:$G,2,FALSE),IFERROR(VLOOKUP(D898,'9. Asegura. de la Calid. y M'!$F:$G,2,FALSE),IFERROR(VLOOKUP(D898,'6. Gestión del Conocimiento'!$F:$G,2,FALSE),IFERROR(VLOOKUP(D898,'15. Gobernabilidad y Proceso...'!$F:$G,2,FALSE),IFERROR(VLOOKUP(D898,'12. Gestión del Talento Humano'!$F:$G,2,FALSE),IFERROR(VLOOKUP(D898,'14. Internacional... de la E.S.'!$F:$G,2,FALSE),IFERROR(VLOOKUP(D898,'10. Posgrado'!$F:$G,2,FALSE),IFERROR(VLOOKUP(D898,'17. Gestión TIC'!$F:$G,2,FALSE),IFERROR(VLOOKUP(D898,'16. Desa. del Sistema Educ.Sup.'!$F:$G,2,FALSE),IFERROR(VLOOKUP(D898,'8. Cultura de Inno. Insti...'!$F:$G,2,FALSE),VLOOKUP(D898,'7. Lo Esencial de la Reforma U.'!$F:$G,2,0)))))))))))))))))</f>
        <v>#N/A</v>
      </c>
      <c r="D899" s="31"/>
      <c r="E899" s="91"/>
      <c r="F899" s="91"/>
      <c r="G899" s="91"/>
      <c r="H899" s="75"/>
      <c r="I899" s="75"/>
      <c r="J899" s="75"/>
      <c r="K899" s="149"/>
      <c r="L899" s="435"/>
    </row>
    <row r="900" spans="3:12" ht="15.75" thickBot="1" x14ac:dyDescent="0.3">
      <c r="C900" s="172"/>
      <c r="D900" s="31"/>
      <c r="E900" s="91"/>
      <c r="F900" s="91"/>
      <c r="G900" s="91"/>
      <c r="H900" s="75"/>
      <c r="I900" s="75"/>
      <c r="J900" s="75"/>
      <c r="K900" s="149"/>
      <c r="L900" s="435"/>
    </row>
    <row r="901" spans="3:12" ht="30.75" thickBot="1" x14ac:dyDescent="0.3">
      <c r="C901" s="130" t="s">
        <v>1310</v>
      </c>
      <c r="D901" s="134" t="s">
        <v>99</v>
      </c>
      <c r="E901" s="165" t="s">
        <v>1329</v>
      </c>
      <c r="F901" s="134" t="s">
        <v>1312</v>
      </c>
      <c r="G901" s="131" t="s">
        <v>1313</v>
      </c>
      <c r="H901" s="129" t="s">
        <v>1314</v>
      </c>
      <c r="I901" s="132" t="s">
        <v>1315</v>
      </c>
      <c r="J901" s="132" t="s">
        <v>711</v>
      </c>
      <c r="K901" s="132" t="s">
        <v>1316</v>
      </c>
      <c r="L901" s="132" t="s">
        <v>1317</v>
      </c>
    </row>
    <row r="902" spans="3:12" ht="15.75" thickBot="1" x14ac:dyDescent="0.3">
      <c r="C902" s="133" t="s">
        <v>84</v>
      </c>
      <c r="D902" s="189"/>
      <c r="E902" s="148">
        <v>12</v>
      </c>
      <c r="F902" s="287">
        <f>HLOOKUP($C902,$BZ$2:$CM$3,2,0)</f>
        <v>43674.39</v>
      </c>
      <c r="G902" s="110">
        <f>D902*E902*F902</f>
        <v>0</v>
      </c>
      <c r="H902" s="161"/>
      <c r="I902" s="111" t="s">
        <v>151</v>
      </c>
      <c r="J902" s="111" t="str">
        <f>VLOOKUP(I902,Presupuesto!$B$11:$C$565,2,0)</f>
        <v>SUELDOS Y SALARIOS PERMANENTES</v>
      </c>
      <c r="K902" s="207" t="s">
        <v>72</v>
      </c>
      <c r="L902" s="95" t="s">
        <v>719</v>
      </c>
    </row>
    <row r="903" spans="3:12" x14ac:dyDescent="0.25">
      <c r="C903" s="166" t="s">
        <v>1330</v>
      </c>
      <c r="D903" s="158"/>
      <c r="E903" s="150">
        <v>0</v>
      </c>
      <c r="F903" s="97">
        <f>IF(E902=0,"",(G902/E902)/12*E902)</f>
        <v>0</v>
      </c>
      <c r="G903" s="94">
        <f>F903</f>
        <v>0</v>
      </c>
      <c r="H903" s="159"/>
      <c r="I903" s="113" t="s">
        <v>164</v>
      </c>
      <c r="J903" s="113" t="str">
        <f>VLOOKUP(I903,Presupuesto!$B$11:$C$565,2,0)</f>
        <v>AGUINALDO Y DECIMO CUARTO MES</v>
      </c>
      <c r="K903" s="95" t="str">
        <f t="shared" ref="K903:K934" si="28">$K$902</f>
        <v>Posgrado</v>
      </c>
      <c r="L903" s="95" t="s">
        <v>720</v>
      </c>
    </row>
    <row r="904" spans="3:12" ht="15.75" thickBot="1" x14ac:dyDescent="0.3">
      <c r="C904" s="167" t="s">
        <v>1331</v>
      </c>
      <c r="D904" s="158"/>
      <c r="E904" s="150">
        <v>0</v>
      </c>
      <c r="F904" s="114">
        <f>IF(E902&lt;6,"",((E902-6)/12)*(G902/E902))</f>
        <v>0</v>
      </c>
      <c r="G904" s="94">
        <f>F904</f>
        <v>0</v>
      </c>
      <c r="H904" s="159"/>
      <c r="I904" s="98" t="s">
        <v>165</v>
      </c>
      <c r="J904" s="98" t="str">
        <f>VLOOKUP(I904,Presupuesto!$B$11:$C$565,2,0)</f>
        <v>DECIMOCUARTO MES</v>
      </c>
      <c r="K904" s="95" t="str">
        <f t="shared" si="28"/>
        <v>Posgrado</v>
      </c>
      <c r="L904" s="95" t="s">
        <v>721</v>
      </c>
    </row>
    <row r="905" spans="3:12" ht="15.75" thickBot="1" x14ac:dyDescent="0.3">
      <c r="C905" s="133" t="s">
        <v>85</v>
      </c>
      <c r="D905" s="189"/>
      <c r="E905" s="148">
        <v>12</v>
      </c>
      <c r="F905" s="287">
        <f>HLOOKUP($C905,$BZ$2:$CM$3,2,0)</f>
        <v>39703.99</v>
      </c>
      <c r="G905" s="110">
        <f>D905*E905*F905</f>
        <v>0</v>
      </c>
      <c r="H905" s="161"/>
      <c r="I905" s="111" t="s">
        <v>151</v>
      </c>
      <c r="J905" s="111" t="str">
        <f>VLOOKUP(I905,Presupuesto!$B$11:$C$565,2,0)</f>
        <v>SUELDOS Y SALARIOS PERMANENTES</v>
      </c>
      <c r="K905" s="95" t="str">
        <f t="shared" si="28"/>
        <v>Posgrado</v>
      </c>
      <c r="L905" s="95" t="s">
        <v>721</v>
      </c>
    </row>
    <row r="906" spans="3:12" x14ac:dyDescent="0.25">
      <c r="C906" s="166" t="s">
        <v>1330</v>
      </c>
      <c r="D906" s="158"/>
      <c r="E906" s="150">
        <v>0</v>
      </c>
      <c r="F906" s="97">
        <f>IF(E905=0,"",(G905/E905)/12*E905)</f>
        <v>0</v>
      </c>
      <c r="G906" s="94">
        <f>F906</f>
        <v>0</v>
      </c>
      <c r="H906" s="159"/>
      <c r="I906" s="113" t="s">
        <v>164</v>
      </c>
      <c r="J906" s="113" t="str">
        <f>VLOOKUP(I906,Presupuesto!$B$11:$C$565,2,0)</f>
        <v>AGUINALDO Y DECIMO CUARTO MES</v>
      </c>
      <c r="K906" s="95" t="str">
        <f t="shared" si="28"/>
        <v>Posgrado</v>
      </c>
      <c r="L906" s="95" t="s">
        <v>721</v>
      </c>
    </row>
    <row r="907" spans="3:12" ht="15.75" thickBot="1" x14ac:dyDescent="0.3">
      <c r="C907" s="167" t="s">
        <v>1331</v>
      </c>
      <c r="D907" s="158"/>
      <c r="E907" s="150">
        <v>0</v>
      </c>
      <c r="F907" s="114">
        <f>IF(E905&lt;6,"",((E905-6)/12)*(G905/E905))</f>
        <v>0</v>
      </c>
      <c r="G907" s="94">
        <f>F907</f>
        <v>0</v>
      </c>
      <c r="H907" s="159"/>
      <c r="I907" s="98" t="s">
        <v>165</v>
      </c>
      <c r="J907" s="98" t="str">
        <f>VLOOKUP(I907,Presupuesto!$B$11:$C$565,2,0)</f>
        <v>DECIMOCUARTO MES</v>
      </c>
      <c r="K907" s="95" t="str">
        <f t="shared" si="28"/>
        <v>Posgrado</v>
      </c>
      <c r="L907" s="95" t="s">
        <v>721</v>
      </c>
    </row>
    <row r="908" spans="3:12" ht="15.75" thickBot="1" x14ac:dyDescent="0.3">
      <c r="C908" s="133" t="s">
        <v>86</v>
      </c>
      <c r="D908" s="189"/>
      <c r="E908" s="148">
        <v>12</v>
      </c>
      <c r="F908" s="287">
        <f>HLOOKUP($C908,$BZ$2:$CM$3,2,0)</f>
        <v>35733.589999999997</v>
      </c>
      <c r="G908" s="110">
        <f>D908*E908*F908</f>
        <v>0</v>
      </c>
      <c r="H908" s="161"/>
      <c r="I908" s="111" t="s">
        <v>151</v>
      </c>
      <c r="J908" s="111" t="str">
        <f>VLOOKUP(I908,Presupuesto!$B$11:$C$565,2,0)</f>
        <v>SUELDOS Y SALARIOS PERMANENTES</v>
      </c>
      <c r="K908" s="95" t="str">
        <f t="shared" si="28"/>
        <v>Posgrado</v>
      </c>
      <c r="L908" s="95" t="s">
        <v>721</v>
      </c>
    </row>
    <row r="909" spans="3:12" x14ac:dyDescent="0.25">
      <c r="C909" s="166" t="s">
        <v>1330</v>
      </c>
      <c r="D909" s="158"/>
      <c r="E909" s="150">
        <v>0</v>
      </c>
      <c r="F909" s="97">
        <f>IF(E908=0,"",(G908/E908)/12*E908)</f>
        <v>0</v>
      </c>
      <c r="G909" s="94">
        <f>F909</f>
        <v>0</v>
      </c>
      <c r="H909" s="159"/>
      <c r="I909" s="113" t="s">
        <v>164</v>
      </c>
      <c r="J909" s="113" t="str">
        <f>VLOOKUP(I909,Presupuesto!$B$11:$C$565,2,0)</f>
        <v>AGUINALDO Y DECIMO CUARTO MES</v>
      </c>
      <c r="K909" s="95" t="str">
        <f t="shared" si="28"/>
        <v>Posgrado</v>
      </c>
      <c r="L909" s="95" t="s">
        <v>721</v>
      </c>
    </row>
    <row r="910" spans="3:12" ht="15.75" thickBot="1" x14ac:dyDescent="0.3">
      <c r="C910" s="167" t="s">
        <v>1331</v>
      </c>
      <c r="D910" s="158"/>
      <c r="E910" s="150">
        <v>0</v>
      </c>
      <c r="F910" s="114">
        <f>IF(E908&lt;6,"",((E908-6)/12)*(G908/E908))</f>
        <v>0</v>
      </c>
      <c r="G910" s="94">
        <f>F910</f>
        <v>0</v>
      </c>
      <c r="H910" s="159"/>
      <c r="I910" s="98" t="s">
        <v>165</v>
      </c>
      <c r="J910" s="98" t="str">
        <f>VLOOKUP(I910,Presupuesto!$B$11:$C$565,2,0)</f>
        <v>DECIMOCUARTO MES</v>
      </c>
      <c r="K910" s="95" t="str">
        <f t="shared" si="28"/>
        <v>Posgrado</v>
      </c>
      <c r="L910" s="95" t="s">
        <v>721</v>
      </c>
    </row>
    <row r="911" spans="3:12" ht="15.75" thickBot="1" x14ac:dyDescent="0.3">
      <c r="C911" s="133" t="s">
        <v>87</v>
      </c>
      <c r="D911" s="189"/>
      <c r="E911" s="148">
        <v>12</v>
      </c>
      <c r="F911" s="287">
        <f>HLOOKUP($C911,$BZ$2:$CM$3,2,0)</f>
        <v>31763.19</v>
      </c>
      <c r="G911" s="110">
        <f>D911*E911*F911</f>
        <v>0</v>
      </c>
      <c r="H911" s="161"/>
      <c r="I911" s="111" t="s">
        <v>151</v>
      </c>
      <c r="J911" s="111" t="str">
        <f>VLOOKUP(I911,Presupuesto!$B$11:$C$565,2,0)</f>
        <v>SUELDOS Y SALARIOS PERMANENTES</v>
      </c>
      <c r="K911" s="95" t="str">
        <f t="shared" si="28"/>
        <v>Posgrado</v>
      </c>
      <c r="L911" s="95" t="s">
        <v>721</v>
      </c>
    </row>
    <row r="912" spans="3:12" x14ac:dyDescent="0.25">
      <c r="C912" s="166" t="s">
        <v>1330</v>
      </c>
      <c r="D912" s="158"/>
      <c r="E912" s="150">
        <v>0</v>
      </c>
      <c r="F912" s="97">
        <f>IF(E911=0,"",(G911/E911)/12*E911)</f>
        <v>0</v>
      </c>
      <c r="G912" s="94">
        <f>F912</f>
        <v>0</v>
      </c>
      <c r="H912" s="159"/>
      <c r="I912" s="113" t="s">
        <v>164</v>
      </c>
      <c r="J912" s="113" t="str">
        <f>VLOOKUP(I912,Presupuesto!$B$11:$C$565,2,0)</f>
        <v>AGUINALDO Y DECIMO CUARTO MES</v>
      </c>
      <c r="K912" s="95" t="str">
        <f t="shared" si="28"/>
        <v>Posgrado</v>
      </c>
      <c r="L912" s="95" t="s">
        <v>721</v>
      </c>
    </row>
    <row r="913" spans="3:12" ht="15.75" thickBot="1" x14ac:dyDescent="0.3">
      <c r="C913" s="167" t="s">
        <v>1331</v>
      </c>
      <c r="D913" s="158"/>
      <c r="E913" s="150">
        <v>0</v>
      </c>
      <c r="F913" s="114">
        <f>IF(E911&lt;6,"",((E911-6)/12)*(G911/E911))</f>
        <v>0</v>
      </c>
      <c r="G913" s="94">
        <f>F913</f>
        <v>0</v>
      </c>
      <c r="H913" s="159"/>
      <c r="I913" s="98" t="s">
        <v>165</v>
      </c>
      <c r="J913" s="98" t="str">
        <f>VLOOKUP(I913,Presupuesto!$B$11:$C$565,2,0)</f>
        <v>DECIMOCUARTO MES</v>
      </c>
      <c r="K913" s="95" t="str">
        <f t="shared" si="28"/>
        <v>Posgrado</v>
      </c>
      <c r="L913" s="95" t="s">
        <v>721</v>
      </c>
    </row>
    <row r="914" spans="3:12" ht="15.75" thickBot="1" x14ac:dyDescent="0.3">
      <c r="C914" s="133" t="s">
        <v>88</v>
      </c>
      <c r="D914" s="189"/>
      <c r="E914" s="148">
        <v>12</v>
      </c>
      <c r="F914" s="287">
        <f>HLOOKUP($C914,$BZ$2:$CM$3,2,0)</f>
        <v>29777.99</v>
      </c>
      <c r="G914" s="110">
        <f>D914*E914*F914</f>
        <v>0</v>
      </c>
      <c r="H914" s="161"/>
      <c r="I914" s="111" t="s">
        <v>151</v>
      </c>
      <c r="J914" s="111" t="str">
        <f>VLOOKUP(I914,Presupuesto!$B$11:$C$565,2,0)</f>
        <v>SUELDOS Y SALARIOS PERMANENTES</v>
      </c>
      <c r="K914" s="95" t="str">
        <f t="shared" si="28"/>
        <v>Posgrado</v>
      </c>
      <c r="L914" s="95" t="s">
        <v>721</v>
      </c>
    </row>
    <row r="915" spans="3:12" x14ac:dyDescent="0.25">
      <c r="C915" s="166" t="s">
        <v>1330</v>
      </c>
      <c r="D915" s="158"/>
      <c r="E915" s="150">
        <v>0</v>
      </c>
      <c r="F915" s="97">
        <f>IF(E914=0,"",(G914/E914)/12*E914)</f>
        <v>0</v>
      </c>
      <c r="G915" s="94">
        <f>F915</f>
        <v>0</v>
      </c>
      <c r="H915" s="159"/>
      <c r="I915" s="113" t="s">
        <v>164</v>
      </c>
      <c r="J915" s="113" t="str">
        <f>VLOOKUP(I915,Presupuesto!$B$11:$C$565,2,0)</f>
        <v>AGUINALDO Y DECIMO CUARTO MES</v>
      </c>
      <c r="K915" s="95" t="str">
        <f t="shared" si="28"/>
        <v>Posgrado</v>
      </c>
      <c r="L915" s="95" t="s">
        <v>721</v>
      </c>
    </row>
    <row r="916" spans="3:12" ht="15.75" thickBot="1" x14ac:dyDescent="0.3">
      <c r="C916" s="167" t="s">
        <v>1331</v>
      </c>
      <c r="D916" s="158"/>
      <c r="E916" s="150">
        <v>0</v>
      </c>
      <c r="F916" s="114">
        <f>IF(E914&lt;6,"",((E914-6)/12)*(G914/E914))</f>
        <v>0</v>
      </c>
      <c r="G916" s="94">
        <f>F916</f>
        <v>0</v>
      </c>
      <c r="H916" s="159"/>
      <c r="I916" s="98" t="s">
        <v>165</v>
      </c>
      <c r="J916" s="98" t="str">
        <f>VLOOKUP(I916,Presupuesto!$B$11:$C$565,2,0)</f>
        <v>DECIMOCUARTO MES</v>
      </c>
      <c r="K916" s="95" t="str">
        <f t="shared" si="28"/>
        <v>Posgrado</v>
      </c>
      <c r="L916" s="95" t="s">
        <v>721</v>
      </c>
    </row>
    <row r="917" spans="3:12" ht="15.75" thickBot="1" x14ac:dyDescent="0.3">
      <c r="C917" s="133" t="s">
        <v>89</v>
      </c>
      <c r="D917" s="189"/>
      <c r="E917" s="148">
        <v>12</v>
      </c>
      <c r="F917" s="287">
        <f>HLOOKUP($C917,$BZ$2:$CM$3,2,0)</f>
        <v>27792.79</v>
      </c>
      <c r="G917" s="110">
        <f>D917*E917*F917</f>
        <v>0</v>
      </c>
      <c r="H917" s="161"/>
      <c r="I917" s="111" t="s">
        <v>151</v>
      </c>
      <c r="J917" s="111" t="str">
        <f>VLOOKUP(I917,Presupuesto!$B$11:$C$565,2,0)</f>
        <v>SUELDOS Y SALARIOS PERMANENTES</v>
      </c>
      <c r="K917" s="95" t="str">
        <f t="shared" si="28"/>
        <v>Posgrado</v>
      </c>
      <c r="L917" s="95" t="s">
        <v>721</v>
      </c>
    </row>
    <row r="918" spans="3:12" x14ac:dyDescent="0.25">
      <c r="C918" s="166" t="s">
        <v>1330</v>
      </c>
      <c r="D918" s="158"/>
      <c r="E918" s="150">
        <v>0</v>
      </c>
      <c r="F918" s="97">
        <f>IF(E917=0,"",(G917/E917)/12*E917)</f>
        <v>0</v>
      </c>
      <c r="G918" s="94">
        <f>F918</f>
        <v>0</v>
      </c>
      <c r="H918" s="159"/>
      <c r="I918" s="113" t="s">
        <v>164</v>
      </c>
      <c r="J918" s="113" t="str">
        <f>VLOOKUP(I918,Presupuesto!$B$11:$C$565,2,0)</f>
        <v>AGUINALDO Y DECIMO CUARTO MES</v>
      </c>
      <c r="K918" s="95" t="str">
        <f t="shared" si="28"/>
        <v>Posgrado</v>
      </c>
      <c r="L918" s="95" t="s">
        <v>721</v>
      </c>
    </row>
    <row r="919" spans="3:12" ht="15.75" thickBot="1" x14ac:dyDescent="0.3">
      <c r="C919" s="167" t="s">
        <v>1331</v>
      </c>
      <c r="D919" s="158"/>
      <c r="E919" s="150">
        <v>0</v>
      </c>
      <c r="F919" s="114">
        <f>IF(E917&lt;6,"",((E917-6)/12)*(G917/E917))</f>
        <v>0</v>
      </c>
      <c r="G919" s="94">
        <f>F919</f>
        <v>0</v>
      </c>
      <c r="H919" s="159"/>
      <c r="I919" s="98" t="s">
        <v>165</v>
      </c>
      <c r="J919" s="98" t="str">
        <f>VLOOKUP(I919,Presupuesto!$B$11:$C$565,2,0)</f>
        <v>DECIMOCUARTO MES</v>
      </c>
      <c r="K919" s="95" t="str">
        <f t="shared" si="28"/>
        <v>Posgrado</v>
      </c>
      <c r="L919" s="95" t="s">
        <v>721</v>
      </c>
    </row>
    <row r="920" spans="3:12" ht="15.75" thickBot="1" x14ac:dyDescent="0.3">
      <c r="C920" s="133" t="s">
        <v>90</v>
      </c>
      <c r="D920" s="189"/>
      <c r="E920" s="148">
        <v>12</v>
      </c>
      <c r="F920" s="287">
        <f>HLOOKUP($C920,$BZ$2:$CM$3,2,0)</f>
        <v>18859.39</v>
      </c>
      <c r="G920" s="110">
        <f>D920*E920*F920</f>
        <v>0</v>
      </c>
      <c r="H920" s="161"/>
      <c r="I920" s="111" t="s">
        <v>151</v>
      </c>
      <c r="J920" s="111" t="str">
        <f>VLOOKUP(I920,Presupuesto!$B$11:$C$565,2,0)</f>
        <v>SUELDOS Y SALARIOS PERMANENTES</v>
      </c>
      <c r="K920" s="95" t="str">
        <f t="shared" si="28"/>
        <v>Posgrado</v>
      </c>
      <c r="L920" s="95" t="s">
        <v>721</v>
      </c>
    </row>
    <row r="921" spans="3:12" x14ac:dyDescent="0.25">
      <c r="C921" s="166" t="s">
        <v>1330</v>
      </c>
      <c r="D921" s="158"/>
      <c r="E921" s="150">
        <v>0</v>
      </c>
      <c r="F921" s="97">
        <f>IF(E920=0,"",(G920/E920)/12*E920)</f>
        <v>0</v>
      </c>
      <c r="G921" s="94">
        <f>F921</f>
        <v>0</v>
      </c>
      <c r="H921" s="159"/>
      <c r="I921" s="113" t="s">
        <v>164</v>
      </c>
      <c r="J921" s="113" t="str">
        <f>VLOOKUP(I921,Presupuesto!$B$11:$C$565,2,0)</f>
        <v>AGUINALDO Y DECIMO CUARTO MES</v>
      </c>
      <c r="K921" s="95" t="str">
        <f t="shared" si="28"/>
        <v>Posgrado</v>
      </c>
      <c r="L921" s="95" t="s">
        <v>721</v>
      </c>
    </row>
    <row r="922" spans="3:12" ht="15.75" thickBot="1" x14ac:dyDescent="0.3">
      <c r="C922" s="167" t="s">
        <v>1331</v>
      </c>
      <c r="D922" s="158"/>
      <c r="E922" s="150">
        <v>0</v>
      </c>
      <c r="F922" s="114">
        <f>IF(E920&lt;6,"",((E920-6)/12)*(G920/E920))</f>
        <v>0</v>
      </c>
      <c r="G922" s="94">
        <f>F922</f>
        <v>0</v>
      </c>
      <c r="H922" s="159"/>
      <c r="I922" s="98" t="s">
        <v>165</v>
      </c>
      <c r="J922" s="98" t="str">
        <f>VLOOKUP(I922,Presupuesto!$B$11:$C$565,2,0)</f>
        <v>DECIMOCUARTO MES</v>
      </c>
      <c r="K922" s="95" t="str">
        <f t="shared" si="28"/>
        <v>Posgrado</v>
      </c>
      <c r="L922" s="95" t="s">
        <v>721</v>
      </c>
    </row>
    <row r="923" spans="3:12" ht="15.75" thickBot="1" x14ac:dyDescent="0.3">
      <c r="C923" s="133" t="s">
        <v>91</v>
      </c>
      <c r="D923" s="189"/>
      <c r="E923" s="148">
        <v>12</v>
      </c>
      <c r="F923" s="287">
        <f>HLOOKUP($C923,$BZ$2:$CM$3,2,0)</f>
        <v>17866.8</v>
      </c>
      <c r="G923" s="110">
        <f>D923*E923*F923</f>
        <v>0</v>
      </c>
      <c r="H923" s="161"/>
      <c r="I923" s="111" t="s">
        <v>151</v>
      </c>
      <c r="J923" s="111" t="str">
        <f>VLOOKUP(I923,Presupuesto!$B$11:$C$565,2,0)</f>
        <v>SUELDOS Y SALARIOS PERMANENTES</v>
      </c>
      <c r="K923" s="95" t="str">
        <f t="shared" si="28"/>
        <v>Posgrado</v>
      </c>
      <c r="L923" s="95" t="s">
        <v>721</v>
      </c>
    </row>
    <row r="924" spans="3:12" x14ac:dyDescent="0.25">
      <c r="C924" s="166" t="s">
        <v>1330</v>
      </c>
      <c r="D924" s="158"/>
      <c r="E924" s="150">
        <v>0</v>
      </c>
      <c r="F924" s="97">
        <f>IF(E923=0,"",(G923/E923)/12*E923)</f>
        <v>0</v>
      </c>
      <c r="G924" s="94">
        <f>F924</f>
        <v>0</v>
      </c>
      <c r="H924" s="159"/>
      <c r="I924" s="113" t="s">
        <v>164</v>
      </c>
      <c r="J924" s="113" t="str">
        <f>VLOOKUP(I924,Presupuesto!$B$11:$C$565,2,0)</f>
        <v>AGUINALDO Y DECIMO CUARTO MES</v>
      </c>
      <c r="K924" s="95" t="str">
        <f t="shared" si="28"/>
        <v>Posgrado</v>
      </c>
      <c r="L924" s="95" t="s">
        <v>721</v>
      </c>
    </row>
    <row r="925" spans="3:12" ht="15.75" thickBot="1" x14ac:dyDescent="0.3">
      <c r="C925" s="167" t="s">
        <v>1331</v>
      </c>
      <c r="D925" s="158"/>
      <c r="E925" s="150">
        <v>0</v>
      </c>
      <c r="F925" s="114">
        <f>IF(E923&lt;6,"",((E923-6)/12)*(G923/E923))</f>
        <v>0</v>
      </c>
      <c r="G925" s="94">
        <f>F925</f>
        <v>0</v>
      </c>
      <c r="H925" s="159"/>
      <c r="I925" s="98" t="s">
        <v>165</v>
      </c>
      <c r="J925" s="98" t="str">
        <f>VLOOKUP(I925,Presupuesto!$B$11:$C$565,2,0)</f>
        <v>DECIMOCUARTO MES</v>
      </c>
      <c r="K925" s="95" t="str">
        <f t="shared" si="28"/>
        <v>Posgrado</v>
      </c>
      <c r="L925" s="95" t="s">
        <v>721</v>
      </c>
    </row>
    <row r="926" spans="3:12" ht="15.75" thickBot="1" x14ac:dyDescent="0.3">
      <c r="C926" s="133" t="s">
        <v>92</v>
      </c>
      <c r="D926" s="189"/>
      <c r="E926" s="148">
        <v>12</v>
      </c>
      <c r="F926" s="287">
        <f>HLOOKUP($C926,$BZ$2:$CM$3,2,0)</f>
        <v>13896.4</v>
      </c>
      <c r="G926" s="110">
        <f>D926*E926*F926</f>
        <v>0</v>
      </c>
      <c r="H926" s="161"/>
      <c r="I926" s="111" t="s">
        <v>151</v>
      </c>
      <c r="J926" s="111" t="str">
        <f>VLOOKUP(I926,Presupuesto!$B$11:$C$565,2,0)</f>
        <v>SUELDOS Y SALARIOS PERMANENTES</v>
      </c>
      <c r="K926" s="95" t="str">
        <f t="shared" si="28"/>
        <v>Posgrado</v>
      </c>
      <c r="L926" s="95" t="s">
        <v>721</v>
      </c>
    </row>
    <row r="927" spans="3:12" x14ac:dyDescent="0.25">
      <c r="C927" s="166" t="s">
        <v>1330</v>
      </c>
      <c r="D927" s="158"/>
      <c r="E927" s="150">
        <v>0</v>
      </c>
      <c r="F927" s="97">
        <f>IF(E926=0,"",(G926/E926)/12*E926)</f>
        <v>0</v>
      </c>
      <c r="G927" s="94">
        <f>F927</f>
        <v>0</v>
      </c>
      <c r="H927" s="159"/>
      <c r="I927" s="113" t="s">
        <v>164</v>
      </c>
      <c r="J927" s="113" t="str">
        <f>VLOOKUP(I927,Presupuesto!$B$11:$C$565,2,0)</f>
        <v>AGUINALDO Y DECIMO CUARTO MES</v>
      </c>
      <c r="K927" s="95" t="str">
        <f t="shared" si="28"/>
        <v>Posgrado</v>
      </c>
      <c r="L927" s="95" t="s">
        <v>721</v>
      </c>
    </row>
    <row r="928" spans="3:12" ht="15.75" thickBot="1" x14ac:dyDescent="0.3">
      <c r="C928" s="167" t="s">
        <v>1331</v>
      </c>
      <c r="D928" s="158"/>
      <c r="E928" s="150">
        <v>0</v>
      </c>
      <c r="F928" s="114">
        <f>IF(E926&lt;6,"",((E926-6)/12)*(G926/E926))</f>
        <v>0</v>
      </c>
      <c r="G928" s="94">
        <f>F928</f>
        <v>0</v>
      </c>
      <c r="H928" s="159"/>
      <c r="I928" s="98" t="s">
        <v>165</v>
      </c>
      <c r="J928" s="98" t="str">
        <f>VLOOKUP(I928,Presupuesto!$B$11:$C$565,2,0)</f>
        <v>DECIMOCUARTO MES</v>
      </c>
      <c r="K928" s="95" t="str">
        <f t="shared" si="28"/>
        <v>Posgrado</v>
      </c>
      <c r="L928" s="95" t="s">
        <v>721</v>
      </c>
    </row>
    <row r="929" spans="3:12" ht="15.75" thickBot="1" x14ac:dyDescent="0.3">
      <c r="C929" s="133" t="s">
        <v>93</v>
      </c>
      <c r="D929" s="189"/>
      <c r="E929" s="148">
        <v>12</v>
      </c>
      <c r="F929" s="287">
        <f>HLOOKUP($C929,$BZ$2:$CM$3,2,0)</f>
        <v>15004.09</v>
      </c>
      <c r="G929" s="110">
        <f>D929*E929*F929</f>
        <v>0</v>
      </c>
      <c r="H929" s="161"/>
      <c r="I929" s="111" t="s">
        <v>151</v>
      </c>
      <c r="J929" s="111" t="str">
        <f>VLOOKUP(I929,Presupuesto!$B$11:$C$565,2,0)</f>
        <v>SUELDOS Y SALARIOS PERMANENTES</v>
      </c>
      <c r="K929" s="95" t="str">
        <f t="shared" si="28"/>
        <v>Posgrado</v>
      </c>
      <c r="L929" s="95" t="s">
        <v>721</v>
      </c>
    </row>
    <row r="930" spans="3:12" x14ac:dyDescent="0.25">
      <c r="C930" s="166" t="s">
        <v>1330</v>
      </c>
      <c r="D930" s="158"/>
      <c r="E930" s="150">
        <v>0</v>
      </c>
      <c r="F930" s="97">
        <f>IF(E929=0,"",(G929/E929)/12*E929)</f>
        <v>0</v>
      </c>
      <c r="G930" s="94">
        <f>F930</f>
        <v>0</v>
      </c>
      <c r="H930" s="159"/>
      <c r="I930" s="113" t="s">
        <v>164</v>
      </c>
      <c r="J930" s="113" t="str">
        <f>VLOOKUP(I930,Presupuesto!$B$11:$C$565,2,0)</f>
        <v>AGUINALDO Y DECIMO CUARTO MES</v>
      </c>
      <c r="K930" s="95" t="str">
        <f t="shared" si="28"/>
        <v>Posgrado</v>
      </c>
      <c r="L930" s="95" t="s">
        <v>721</v>
      </c>
    </row>
    <row r="931" spans="3:12" ht="15.75" thickBot="1" x14ac:dyDescent="0.3">
      <c r="C931" s="167" t="s">
        <v>1331</v>
      </c>
      <c r="D931" s="158"/>
      <c r="E931" s="150">
        <v>0</v>
      </c>
      <c r="F931" s="114">
        <f>IF(E929&lt;6,"",((E929-6)/12)*(G929/E929))</f>
        <v>0</v>
      </c>
      <c r="G931" s="94">
        <f>F931</f>
        <v>0</v>
      </c>
      <c r="H931" s="159"/>
      <c r="I931" s="98" t="s">
        <v>165</v>
      </c>
      <c r="J931" s="98" t="str">
        <f>VLOOKUP(I931,Presupuesto!$B$11:$C$565,2,0)</f>
        <v>DECIMOCUARTO MES</v>
      </c>
      <c r="K931" s="95" t="str">
        <f t="shared" si="28"/>
        <v>Posgrado</v>
      </c>
      <c r="L931" s="95" t="s">
        <v>721</v>
      </c>
    </row>
    <row r="932" spans="3:12" ht="15.75" thickBot="1" x14ac:dyDescent="0.3">
      <c r="C932" s="133" t="s">
        <v>94</v>
      </c>
      <c r="D932" s="189"/>
      <c r="E932" s="148">
        <v>12</v>
      </c>
      <c r="F932" s="287">
        <f>HLOOKUP($C932,$BZ$2:$CM$3,2,0)</f>
        <v>13238.9</v>
      </c>
      <c r="G932" s="110">
        <f>D932*E932*F932</f>
        <v>0</v>
      </c>
      <c r="H932" s="161"/>
      <c r="I932" s="111" t="s">
        <v>151</v>
      </c>
      <c r="J932" s="111" t="str">
        <f>VLOOKUP(I932,Presupuesto!$B$11:$C$565,2,0)</f>
        <v>SUELDOS Y SALARIOS PERMANENTES</v>
      </c>
      <c r="K932" s="95" t="str">
        <f t="shared" si="28"/>
        <v>Posgrado</v>
      </c>
      <c r="L932" s="95" t="s">
        <v>721</v>
      </c>
    </row>
    <row r="933" spans="3:12" x14ac:dyDescent="0.25">
      <c r="C933" s="166" t="s">
        <v>1330</v>
      </c>
      <c r="D933" s="158"/>
      <c r="E933" s="150">
        <v>0</v>
      </c>
      <c r="F933" s="97">
        <f>IF(E932=0,"",(G932/E932)/12*E932)</f>
        <v>0</v>
      </c>
      <c r="G933" s="94">
        <f>F933</f>
        <v>0</v>
      </c>
      <c r="H933" s="159"/>
      <c r="I933" s="113" t="s">
        <v>164</v>
      </c>
      <c r="J933" s="113" t="str">
        <f>VLOOKUP(I933,Presupuesto!$B$11:$C$565,2,0)</f>
        <v>AGUINALDO Y DECIMO CUARTO MES</v>
      </c>
      <c r="K933" s="95" t="str">
        <f t="shared" si="28"/>
        <v>Posgrado</v>
      </c>
      <c r="L933" s="95" t="s">
        <v>721</v>
      </c>
    </row>
    <row r="934" spans="3:12" ht="15.75" thickBot="1" x14ac:dyDescent="0.3">
      <c r="C934" s="167" t="s">
        <v>1331</v>
      </c>
      <c r="D934" s="158"/>
      <c r="E934" s="150">
        <v>0</v>
      </c>
      <c r="F934" s="114">
        <f>IF(E932&lt;6,"",((E932-6)/12)*(G932/E932))</f>
        <v>0</v>
      </c>
      <c r="G934" s="94">
        <f>F934</f>
        <v>0</v>
      </c>
      <c r="H934" s="159"/>
      <c r="I934" s="98" t="s">
        <v>165</v>
      </c>
      <c r="J934" s="98" t="str">
        <f>VLOOKUP(I934,Presupuesto!$B$11:$C$565,2,0)</f>
        <v>DECIMOCUARTO MES</v>
      </c>
      <c r="K934" s="95" t="str">
        <f t="shared" si="28"/>
        <v>Posgrado</v>
      </c>
      <c r="L934" s="95" t="s">
        <v>721</v>
      </c>
    </row>
    <row r="935" spans="3:12" ht="15.75" thickBot="1" x14ac:dyDescent="0.3">
      <c r="C935" s="133" t="s">
        <v>95</v>
      </c>
      <c r="D935" s="189"/>
      <c r="E935" s="148">
        <v>12</v>
      </c>
      <c r="F935" s="287">
        <f>HLOOKUP($C935,$BZ$2:$CM$3,2,0)</f>
        <v>12356.31</v>
      </c>
      <c r="G935" s="110">
        <f>D935*E935*F935</f>
        <v>0</v>
      </c>
      <c r="H935" s="161"/>
      <c r="I935" s="111" t="s">
        <v>151</v>
      </c>
      <c r="J935" s="111" t="str">
        <f>VLOOKUP(I935,Presupuesto!$B$11:$C$565,2,0)</f>
        <v>SUELDOS Y SALARIOS PERMANENTES</v>
      </c>
      <c r="K935" s="95" t="str">
        <f t="shared" ref="K935:K952" si="29">$K$902</f>
        <v>Posgrado</v>
      </c>
      <c r="L935" s="95" t="s">
        <v>721</v>
      </c>
    </row>
    <row r="936" spans="3:12" x14ac:dyDescent="0.25">
      <c r="C936" s="166" t="s">
        <v>1330</v>
      </c>
      <c r="D936" s="158"/>
      <c r="E936" s="150">
        <v>0</v>
      </c>
      <c r="F936" s="97">
        <f>IF(E935=0,"",(G935/E935)/12*E935)</f>
        <v>0</v>
      </c>
      <c r="G936" s="94">
        <f>F936</f>
        <v>0</v>
      </c>
      <c r="H936" s="159"/>
      <c r="I936" s="113" t="s">
        <v>164</v>
      </c>
      <c r="J936" s="113" t="str">
        <f>VLOOKUP(I936,Presupuesto!$B$11:$C$565,2,0)</f>
        <v>AGUINALDO Y DECIMO CUARTO MES</v>
      </c>
      <c r="K936" s="95" t="str">
        <f t="shared" si="29"/>
        <v>Posgrado</v>
      </c>
      <c r="L936" s="95" t="s">
        <v>721</v>
      </c>
    </row>
    <row r="937" spans="3:12" ht="15.75" thickBot="1" x14ac:dyDescent="0.3">
      <c r="C937" s="167" t="s">
        <v>1331</v>
      </c>
      <c r="D937" s="158"/>
      <c r="E937" s="150">
        <v>0</v>
      </c>
      <c r="F937" s="114">
        <f>IF(E935&lt;6,"",((E935-6)/12)*(G935/E935))</f>
        <v>0</v>
      </c>
      <c r="G937" s="94">
        <f>F937</f>
        <v>0</v>
      </c>
      <c r="H937" s="159"/>
      <c r="I937" s="98" t="s">
        <v>165</v>
      </c>
      <c r="J937" s="98" t="str">
        <f>VLOOKUP(I937,Presupuesto!$B$11:$C$565,2,0)</f>
        <v>DECIMOCUARTO MES</v>
      </c>
      <c r="K937" s="95" t="str">
        <f t="shared" si="29"/>
        <v>Posgrado</v>
      </c>
      <c r="L937" s="95" t="s">
        <v>721</v>
      </c>
    </row>
    <row r="938" spans="3:12" ht="15.75" thickBot="1" x14ac:dyDescent="0.3">
      <c r="C938" s="133" t="s">
        <v>96</v>
      </c>
      <c r="D938" s="189"/>
      <c r="E938" s="148">
        <v>12</v>
      </c>
      <c r="F938" s="287">
        <f>HLOOKUP($C938,$BZ$2:$CM$3,2,0)</f>
        <v>463.22</v>
      </c>
      <c r="G938" s="110">
        <f>D938*E938*F938</f>
        <v>0</v>
      </c>
      <c r="H938" s="161"/>
      <c r="I938" s="111" t="s">
        <v>151</v>
      </c>
      <c r="J938" s="111" t="str">
        <f>VLOOKUP(I938,Presupuesto!$B$11:$C$565,2,0)</f>
        <v>SUELDOS Y SALARIOS PERMANENTES</v>
      </c>
      <c r="K938" s="95" t="str">
        <f t="shared" si="29"/>
        <v>Posgrado</v>
      </c>
      <c r="L938" s="95" t="s">
        <v>721</v>
      </c>
    </row>
    <row r="939" spans="3:12" x14ac:dyDescent="0.25">
      <c r="C939" s="166" t="s">
        <v>1330</v>
      </c>
      <c r="D939" s="158"/>
      <c r="E939" s="150">
        <v>0</v>
      </c>
      <c r="F939" s="97">
        <f>IF(E938=0,"",(G938/E938)/12*E938)</f>
        <v>0</v>
      </c>
      <c r="G939" s="94">
        <f>F939</f>
        <v>0</v>
      </c>
      <c r="H939" s="159"/>
      <c r="I939" s="113" t="s">
        <v>164</v>
      </c>
      <c r="J939" s="113" t="str">
        <f>VLOOKUP(I939,Presupuesto!$B$11:$C$565,2,0)</f>
        <v>AGUINALDO Y DECIMO CUARTO MES</v>
      </c>
      <c r="K939" s="95" t="str">
        <f t="shared" si="29"/>
        <v>Posgrado</v>
      </c>
      <c r="L939" s="95" t="s">
        <v>721</v>
      </c>
    </row>
    <row r="940" spans="3:12" ht="15.75" thickBot="1" x14ac:dyDescent="0.3">
      <c r="C940" s="167" t="s">
        <v>1331</v>
      </c>
      <c r="D940" s="158"/>
      <c r="E940" s="150">
        <v>0</v>
      </c>
      <c r="F940" s="114">
        <f>IF(E938&lt;6,"",((E938-6)/12)*(G938/E938))</f>
        <v>0</v>
      </c>
      <c r="G940" s="94">
        <f>F940</f>
        <v>0</v>
      </c>
      <c r="H940" s="159"/>
      <c r="I940" s="98" t="s">
        <v>165</v>
      </c>
      <c r="J940" s="98" t="str">
        <f>VLOOKUP(I940,Presupuesto!$B$11:$C$565,2,0)</f>
        <v>DECIMOCUARTO MES</v>
      </c>
      <c r="K940" s="95" t="str">
        <f t="shared" si="29"/>
        <v>Posgrado</v>
      </c>
      <c r="L940" s="95" t="s">
        <v>721</v>
      </c>
    </row>
    <row r="941" spans="3:12" ht="15.75" thickBot="1" x14ac:dyDescent="0.3">
      <c r="C941" s="133" t="s">
        <v>97</v>
      </c>
      <c r="D941" s="189"/>
      <c r="E941" s="148">
        <v>12</v>
      </c>
      <c r="F941" s="287">
        <f>HLOOKUP($C941,$BZ$2:$CM$3,2,0)</f>
        <v>2007.3</v>
      </c>
      <c r="G941" s="110">
        <f>D941*E941*F941</f>
        <v>0</v>
      </c>
      <c r="H941" s="161"/>
      <c r="I941" s="111" t="s">
        <v>151</v>
      </c>
      <c r="J941" s="111" t="str">
        <f>VLOOKUP(I941,Presupuesto!$B$11:$C$565,2,0)</f>
        <v>SUELDOS Y SALARIOS PERMANENTES</v>
      </c>
      <c r="K941" s="95" t="str">
        <f t="shared" si="29"/>
        <v>Posgrado</v>
      </c>
      <c r="L941" s="95" t="s">
        <v>721</v>
      </c>
    </row>
    <row r="942" spans="3:12" x14ac:dyDescent="0.25">
      <c r="C942" s="166" t="s">
        <v>1330</v>
      </c>
      <c r="D942" s="158"/>
      <c r="E942" s="150">
        <v>0</v>
      </c>
      <c r="F942" s="97">
        <f>IF(E941=0,"",(G941/E941)/12*E941)</f>
        <v>0</v>
      </c>
      <c r="G942" s="94">
        <f>F942</f>
        <v>0</v>
      </c>
      <c r="H942" s="159"/>
      <c r="I942" s="113" t="s">
        <v>164</v>
      </c>
      <c r="J942" s="113" t="str">
        <f>VLOOKUP(I942,Presupuesto!$B$11:$C$565,2,0)</f>
        <v>AGUINALDO Y DECIMO CUARTO MES</v>
      </c>
      <c r="K942" s="95" t="str">
        <f t="shared" si="29"/>
        <v>Posgrado</v>
      </c>
      <c r="L942" s="95" t="s">
        <v>721</v>
      </c>
    </row>
    <row r="943" spans="3:12" ht="15.75" thickBot="1" x14ac:dyDescent="0.3">
      <c r="C943" s="167" t="s">
        <v>1331</v>
      </c>
      <c r="D943" s="158"/>
      <c r="E943" s="150">
        <v>0</v>
      </c>
      <c r="F943" s="114">
        <f>IF(E941&lt;6,"",((E941-6)/12)*(G941/E941))</f>
        <v>0</v>
      </c>
      <c r="G943" s="94">
        <f>F943</f>
        <v>0</v>
      </c>
      <c r="H943" s="159"/>
      <c r="I943" s="98" t="s">
        <v>165</v>
      </c>
      <c r="J943" s="98" t="str">
        <f>VLOOKUP(I943,Presupuesto!$B$11:$C$565,2,0)</f>
        <v>DECIMOCUARTO MES</v>
      </c>
      <c r="K943" s="95" t="str">
        <f t="shared" si="29"/>
        <v>Posgrado</v>
      </c>
      <c r="L943" s="95" t="s">
        <v>721</v>
      </c>
    </row>
    <row r="944" spans="3:12" ht="15.75" thickBot="1" x14ac:dyDescent="0.3">
      <c r="C944" s="136" t="s">
        <v>101</v>
      </c>
      <c r="D944" s="189"/>
      <c r="E944" s="148">
        <v>12</v>
      </c>
      <c r="F944" s="135">
        <v>30000</v>
      </c>
      <c r="G944" s="110">
        <f>D944*E944*F944</f>
        <v>0</v>
      </c>
      <c r="H944" s="161"/>
      <c r="I944" s="111" t="s">
        <v>200</v>
      </c>
      <c r="J944" s="111" t="str">
        <f>VLOOKUP(I944,Presupuesto!$B$11:$C$565,2,0)</f>
        <v>CONTRATOS ESPECIALES</v>
      </c>
      <c r="K944" s="95" t="str">
        <f t="shared" si="29"/>
        <v>Posgrado</v>
      </c>
      <c r="L944" s="95" t="s">
        <v>721</v>
      </c>
    </row>
    <row r="945" spans="3:12" x14ac:dyDescent="0.25">
      <c r="C945" s="166" t="s">
        <v>1330</v>
      </c>
      <c r="D945" s="158"/>
      <c r="E945" s="150">
        <v>0</v>
      </c>
      <c r="F945" s="114">
        <f>IF(E944=0,"",(G944/E944)/12*E944)</f>
        <v>0</v>
      </c>
      <c r="G945" s="94">
        <f>F945</f>
        <v>0</v>
      </c>
      <c r="H945" s="159"/>
      <c r="I945" s="98" t="s">
        <v>200</v>
      </c>
      <c r="J945" s="98" t="str">
        <f>VLOOKUP(I945,Presupuesto!$B$11:$C$565,2,0)</f>
        <v>CONTRATOS ESPECIALES</v>
      </c>
      <c r="K945" s="95" t="str">
        <f t="shared" si="29"/>
        <v>Posgrado</v>
      </c>
      <c r="L945" s="95" t="s">
        <v>719</v>
      </c>
    </row>
    <row r="946" spans="3:12" ht="15.75" thickBot="1" x14ac:dyDescent="0.3">
      <c r="C946" s="167" t="s">
        <v>1331</v>
      </c>
      <c r="D946" s="158"/>
      <c r="E946" s="150">
        <v>0</v>
      </c>
      <c r="F946" s="97">
        <f>IF(E944&lt;6,"",((E944-6)/12)*(G944/E944))</f>
        <v>0</v>
      </c>
      <c r="G946" s="94">
        <f>F946</f>
        <v>0</v>
      </c>
      <c r="H946" s="159"/>
      <c r="I946" s="98" t="s">
        <v>200</v>
      </c>
      <c r="J946" s="98" t="str">
        <f>VLOOKUP(I946,Presupuesto!$B$11:$C$565,2,0)</f>
        <v>CONTRATOS ESPECIALES</v>
      </c>
      <c r="K946" s="95" t="str">
        <f t="shared" si="29"/>
        <v>Posgrado</v>
      </c>
      <c r="L946" s="95" t="s">
        <v>727</v>
      </c>
    </row>
    <row r="947" spans="3:12" ht="15.75" thickBot="1" x14ac:dyDescent="0.3">
      <c r="C947" s="136" t="s">
        <v>102</v>
      </c>
      <c r="D947" s="189"/>
      <c r="E947" s="148">
        <v>12</v>
      </c>
      <c r="F947" s="115">
        <v>30000</v>
      </c>
      <c r="G947" s="110">
        <f>D947*E947*F947</f>
        <v>0</v>
      </c>
      <c r="H947" s="161"/>
      <c r="I947" s="111" t="s">
        <v>298</v>
      </c>
      <c r="J947" s="111" t="str">
        <f>VLOOKUP(I947,Presupuesto!$B$11:$C$565,2,0)</f>
        <v>OTROS SERVICIOS TECNICOS Y PROFESIONALES</v>
      </c>
      <c r="K947" s="95" t="str">
        <f t="shared" si="29"/>
        <v>Posgrado</v>
      </c>
      <c r="L947" s="95" t="s">
        <v>719</v>
      </c>
    </row>
    <row r="948" spans="3:12" x14ac:dyDescent="0.25">
      <c r="C948" s="166" t="s">
        <v>1330</v>
      </c>
      <c r="D948" s="158"/>
      <c r="E948" s="150">
        <v>0</v>
      </c>
      <c r="F948" s="97">
        <v>0</v>
      </c>
      <c r="G948" s="94">
        <f>F948</f>
        <v>0</v>
      </c>
      <c r="H948" s="159"/>
      <c r="I948" s="98" t="s">
        <v>298</v>
      </c>
      <c r="J948" s="98" t="str">
        <f>VLOOKUP(I948,Presupuesto!$B$11:$C$565,2,0)</f>
        <v>OTROS SERVICIOS TECNICOS Y PROFESIONALES</v>
      </c>
      <c r="K948" s="95" t="str">
        <f t="shared" si="29"/>
        <v>Posgrado</v>
      </c>
      <c r="L948" s="95" t="s">
        <v>719</v>
      </c>
    </row>
    <row r="949" spans="3:12" ht="15.75" thickBot="1" x14ac:dyDescent="0.3">
      <c r="C949" s="167" t="s">
        <v>1331</v>
      </c>
      <c r="D949" s="158"/>
      <c r="E949" s="150">
        <v>0</v>
      </c>
      <c r="F949" s="97">
        <v>0</v>
      </c>
      <c r="G949" s="94">
        <f>F949</f>
        <v>0</v>
      </c>
      <c r="H949" s="159"/>
      <c r="I949" s="98" t="s">
        <v>298</v>
      </c>
      <c r="J949" s="98" t="str">
        <f>VLOOKUP(I949,Presupuesto!$B$11:$C$565,2,0)</f>
        <v>OTROS SERVICIOS TECNICOS Y PROFESIONALES</v>
      </c>
      <c r="K949" s="95" t="str">
        <f t="shared" si="29"/>
        <v>Posgrado</v>
      </c>
      <c r="L949" s="95" t="s">
        <v>719</v>
      </c>
    </row>
    <row r="950" spans="3:12" ht="15.75" thickBot="1" x14ac:dyDescent="0.3">
      <c r="C950" s="136" t="s">
        <v>103</v>
      </c>
      <c r="D950" s="189"/>
      <c r="E950" s="148">
        <v>12</v>
      </c>
      <c r="F950" s="115">
        <v>30000</v>
      </c>
      <c r="G950" s="110">
        <f>D950*E950*F950</f>
        <v>0</v>
      </c>
      <c r="H950" s="161"/>
      <c r="I950" s="111" t="s">
        <v>151</v>
      </c>
      <c r="J950" s="111" t="str">
        <f>VLOOKUP(I950,Presupuesto!$B$11:$C$565,2,0)</f>
        <v>SUELDOS Y SALARIOS PERMANENTES</v>
      </c>
      <c r="K950" s="95" t="str">
        <f t="shared" si="29"/>
        <v>Posgrado</v>
      </c>
      <c r="L950" s="95" t="s">
        <v>719</v>
      </c>
    </row>
    <row r="951" spans="3:12" x14ac:dyDescent="0.25">
      <c r="C951" s="166" t="s">
        <v>1330</v>
      </c>
      <c r="D951" s="164"/>
      <c r="E951" s="127">
        <v>0</v>
      </c>
      <c r="F951" s="116">
        <f>IF(E950=0,"",(G950/E950)/12*E950)</f>
        <v>0</v>
      </c>
      <c r="G951" s="117">
        <f>F951</f>
        <v>0</v>
      </c>
      <c r="H951" s="159"/>
      <c r="I951" s="98" t="s">
        <v>164</v>
      </c>
      <c r="J951" s="98" t="str">
        <f>VLOOKUP(I951,Presupuesto!$B$11:$C$565,2,0)</f>
        <v>AGUINALDO Y DECIMO CUARTO MES</v>
      </c>
      <c r="K951" s="95" t="str">
        <f t="shared" si="29"/>
        <v>Posgrado</v>
      </c>
      <c r="L951" s="95" t="s">
        <v>719</v>
      </c>
    </row>
    <row r="952" spans="3:12" ht="15.75" thickBot="1" x14ac:dyDescent="0.3">
      <c r="C952" s="168" t="s">
        <v>1331</v>
      </c>
      <c r="D952" s="157"/>
      <c r="E952" s="128">
        <v>0</v>
      </c>
      <c r="F952" s="102">
        <f>IF(E950&lt;6,"",((E950-6)/12)*(G950/E950))</f>
        <v>0</v>
      </c>
      <c r="G952" s="102">
        <f>F952</f>
        <v>0</v>
      </c>
      <c r="H952" s="157"/>
      <c r="I952" s="103" t="s">
        <v>165</v>
      </c>
      <c r="J952" s="120" t="str">
        <f>VLOOKUP(I952,Presupuesto!$B$11:$C$565,2,0)</f>
        <v>DECIMOCUARTO MES</v>
      </c>
      <c r="K952" s="103" t="str">
        <f t="shared" si="29"/>
        <v>Posgrado</v>
      </c>
      <c r="L952" s="120" t="s">
        <v>719</v>
      </c>
    </row>
    <row r="954" spans="3:12" ht="15.75" thickBot="1" x14ac:dyDescent="0.3">
      <c r="C954" s="435"/>
      <c r="D954" s="424"/>
      <c r="E954" s="435"/>
      <c r="F954" s="435"/>
      <c r="G954" s="435"/>
      <c r="H954" s="424"/>
      <c r="I954" s="435"/>
      <c r="J954" s="435"/>
      <c r="K954" s="435"/>
      <c r="L954" s="435"/>
    </row>
    <row r="955" spans="3:12" ht="15.75" thickBot="1" x14ac:dyDescent="0.3">
      <c r="C955" s="68" t="s">
        <v>1308</v>
      </c>
      <c r="D955" s="30">
        <f>SUM(G962:G1012)</f>
        <v>0</v>
      </c>
      <c r="E955" s="91"/>
      <c r="F955" s="91"/>
      <c r="G955" s="91"/>
      <c r="H955" s="75"/>
      <c r="I955" s="75"/>
      <c r="J955" s="75"/>
      <c r="K955" s="435"/>
      <c r="L955" s="435"/>
    </row>
    <row r="956" spans="3:12" x14ac:dyDescent="0.25">
      <c r="C956" s="435"/>
      <c r="D956" s="31"/>
      <c r="E956" s="91"/>
      <c r="F956" s="91"/>
      <c r="G956" s="91"/>
      <c r="H956" s="75"/>
      <c r="I956" s="75"/>
      <c r="J956" s="75"/>
      <c r="K956" s="435"/>
      <c r="L956" s="435"/>
    </row>
    <row r="957" spans="3:12" x14ac:dyDescent="0.25">
      <c r="C957" s="435"/>
      <c r="D957" s="31"/>
      <c r="E957" s="91"/>
      <c r="F957" s="91"/>
      <c r="G957" s="91"/>
      <c r="H957" s="75"/>
      <c r="I957" s="75"/>
      <c r="J957" s="75"/>
      <c r="K957" s="435"/>
      <c r="L957" s="435"/>
    </row>
    <row r="958" spans="3:12" ht="15.75" x14ac:dyDescent="0.25">
      <c r="C958" s="191" t="s">
        <v>1309</v>
      </c>
      <c r="D958" s="349"/>
      <c r="E958" s="91"/>
      <c r="F958" s="91"/>
      <c r="G958" s="91"/>
      <c r="H958" s="75"/>
      <c r="I958" s="75"/>
      <c r="J958" s="75"/>
      <c r="K958" s="435"/>
      <c r="L958" s="435"/>
    </row>
    <row r="959" spans="3:12" ht="18.75" x14ac:dyDescent="0.25">
      <c r="C959" s="199" t="e">
        <f>IFERROR(VLOOKUP(D958,'1. Desarrollo e Innov. Curricu.'!$F:$G,2,FALSE),IFERROR(VLOOKUP(D958,'2. Investigación Científica'!$F:$G,2,FALSE),IFERROR(VLOOKUP(D958,'3. Vinculación Univ. Sociedad'!$F:$G,2,FALSE),IFERROR(VLOOKUP(D958,'4. Docencia y Profesorado Univ.'!$F:$G,2,FALSE),IFERROR(VLOOKUP(D958,'5. Estudiantes y Graduados'!$F:$G,2,FALSE),IFERROR(VLOOKUP(D958,'11. Gestion Administrativa'!$F:$G,2,FALSE),IFERROR(VLOOKUP(D958,'13. Gestión Académica'!$F:$G,2,FALSE),IFERROR(VLOOKUP(D958,'9. Asegura. de la Calid. y M'!$F:$G,2,FALSE),IFERROR(VLOOKUP(D958,'6. Gestión del Conocimiento'!$F:$G,2,FALSE),IFERROR(VLOOKUP(D958,'15. Gobernabilidad y Proceso...'!$F:$G,2,FALSE),IFERROR(VLOOKUP(D958,'12. Gestión del Talento Humano'!$F:$G,2,FALSE),IFERROR(VLOOKUP(D958,'14. Internacional... de la E.S.'!$F:$G,2,FALSE),IFERROR(VLOOKUP(D958,'10. Posgrado'!$F:$G,2,FALSE),IFERROR(VLOOKUP(D958,'17. Gestión TIC'!$F:$G,2,FALSE),IFERROR(VLOOKUP(D958,'16. Desa. del Sistema Educ.Sup.'!$F:$G,2,FALSE),IFERROR(VLOOKUP(D958,'8. Cultura de Inno. Insti...'!$F:$G,2,FALSE),VLOOKUP(D958,'7. Lo Esencial de la Reforma U.'!$F:$G,2,0)))))))))))))))))</f>
        <v>#N/A</v>
      </c>
      <c r="D959" s="31"/>
      <c r="E959" s="91"/>
      <c r="F959" s="91"/>
      <c r="G959" s="91"/>
      <c r="H959" s="75"/>
      <c r="I959" s="75"/>
      <c r="J959" s="75"/>
      <c r="K959" s="435"/>
      <c r="L959" s="435"/>
    </row>
    <row r="960" spans="3:12" ht="15.75" thickBot="1" x14ac:dyDescent="0.3">
      <c r="C960" s="172"/>
      <c r="D960" s="31"/>
      <c r="E960" s="91"/>
      <c r="F960" s="91"/>
      <c r="G960" s="91"/>
      <c r="H960" s="75"/>
      <c r="I960" s="75"/>
      <c r="J960" s="75"/>
      <c r="K960" s="149"/>
      <c r="L960" s="435"/>
    </row>
    <row r="961" spans="3:12" ht="30.75" thickBot="1" x14ac:dyDescent="0.3">
      <c r="C961" s="130" t="s">
        <v>1310</v>
      </c>
      <c r="D961" s="134" t="s">
        <v>99</v>
      </c>
      <c r="E961" s="165" t="s">
        <v>1329</v>
      </c>
      <c r="F961" s="134" t="s">
        <v>1312</v>
      </c>
      <c r="G961" s="131" t="s">
        <v>1313</v>
      </c>
      <c r="H961" s="129" t="s">
        <v>1314</v>
      </c>
      <c r="I961" s="132" t="s">
        <v>1315</v>
      </c>
      <c r="J961" s="132" t="s">
        <v>711</v>
      </c>
      <c r="K961" s="132" t="s">
        <v>1316</v>
      </c>
      <c r="L961" s="132" t="s">
        <v>1317</v>
      </c>
    </row>
    <row r="962" spans="3:12" ht="15.75" thickBot="1" x14ac:dyDescent="0.3">
      <c r="C962" s="133" t="s">
        <v>84</v>
      </c>
      <c r="D962" s="189"/>
      <c r="E962" s="148">
        <v>12</v>
      </c>
      <c r="F962" s="287">
        <f>HLOOKUP($C962,$BZ$2:$CM$3,2,0)</f>
        <v>43674.39</v>
      </c>
      <c r="G962" s="110">
        <f>D962*E962*F962</f>
        <v>0</v>
      </c>
      <c r="H962" s="161"/>
      <c r="I962" s="111" t="s">
        <v>151</v>
      </c>
      <c r="J962" s="111" t="str">
        <f>VLOOKUP(I962,Presupuesto!$B$11:$C$565,2,0)</f>
        <v>SUELDOS Y SALARIOS PERMANENTES</v>
      </c>
      <c r="K962" s="207" t="s">
        <v>81</v>
      </c>
      <c r="L962" s="95" t="s">
        <v>719</v>
      </c>
    </row>
    <row r="963" spans="3:12" x14ac:dyDescent="0.25">
      <c r="C963" s="166" t="s">
        <v>1330</v>
      </c>
      <c r="D963" s="158"/>
      <c r="E963" s="150">
        <v>0</v>
      </c>
      <c r="F963" s="97">
        <f>IF(E962=0,"",(G962/E962)/12*E962)</f>
        <v>0</v>
      </c>
      <c r="G963" s="94">
        <f>F963</f>
        <v>0</v>
      </c>
      <c r="H963" s="159"/>
      <c r="I963" s="113" t="s">
        <v>164</v>
      </c>
      <c r="J963" s="113" t="str">
        <f>VLOOKUP(I963,Presupuesto!$B$11:$C$565,2,0)</f>
        <v>AGUINALDO Y DECIMO CUARTO MES</v>
      </c>
      <c r="K963" s="95" t="str">
        <f t="shared" ref="K963:K994" si="30">$K$962</f>
        <v>Desarrollo del Sistema de Educación Superior</v>
      </c>
      <c r="L963" s="95" t="s">
        <v>720</v>
      </c>
    </row>
    <row r="964" spans="3:12" ht="15.75" thickBot="1" x14ac:dyDescent="0.3">
      <c r="C964" s="167" t="s">
        <v>1331</v>
      </c>
      <c r="D964" s="158"/>
      <c r="E964" s="150">
        <v>0</v>
      </c>
      <c r="F964" s="114">
        <f>IF(E962&lt;6,"",((E962-6)/12)*(G962/E962))</f>
        <v>0</v>
      </c>
      <c r="G964" s="94">
        <f>F964</f>
        <v>0</v>
      </c>
      <c r="H964" s="159"/>
      <c r="I964" s="98" t="s">
        <v>165</v>
      </c>
      <c r="J964" s="98" t="str">
        <f>VLOOKUP(I964,Presupuesto!$B$11:$C$565,2,0)</f>
        <v>DECIMOCUARTO MES</v>
      </c>
      <c r="K964" s="95" t="str">
        <f t="shared" si="30"/>
        <v>Desarrollo del Sistema de Educación Superior</v>
      </c>
      <c r="L964" s="95" t="s">
        <v>721</v>
      </c>
    </row>
    <row r="965" spans="3:12" ht="15.75" thickBot="1" x14ac:dyDescent="0.3">
      <c r="C965" s="133" t="s">
        <v>85</v>
      </c>
      <c r="D965" s="189"/>
      <c r="E965" s="148">
        <v>12</v>
      </c>
      <c r="F965" s="287">
        <f>HLOOKUP($C965,$BZ$2:$CM$3,2,0)</f>
        <v>39703.99</v>
      </c>
      <c r="G965" s="110">
        <f>D965*E965*F965</f>
        <v>0</v>
      </c>
      <c r="H965" s="161"/>
      <c r="I965" s="111" t="s">
        <v>151</v>
      </c>
      <c r="J965" s="111" t="str">
        <f>VLOOKUP(I965,Presupuesto!$B$11:$C$565,2,0)</f>
        <v>SUELDOS Y SALARIOS PERMANENTES</v>
      </c>
      <c r="K965" s="95" t="str">
        <f t="shared" si="30"/>
        <v>Desarrollo del Sistema de Educación Superior</v>
      </c>
      <c r="L965" s="95" t="s">
        <v>721</v>
      </c>
    </row>
    <row r="966" spans="3:12" x14ac:dyDescent="0.25">
      <c r="C966" s="166" t="s">
        <v>1330</v>
      </c>
      <c r="D966" s="158"/>
      <c r="E966" s="150">
        <v>0</v>
      </c>
      <c r="F966" s="97">
        <f>IF(E965=0,"",(G965/E965)/12*E965)</f>
        <v>0</v>
      </c>
      <c r="G966" s="94">
        <f>F966</f>
        <v>0</v>
      </c>
      <c r="H966" s="159"/>
      <c r="I966" s="113" t="s">
        <v>164</v>
      </c>
      <c r="J966" s="113" t="str">
        <f>VLOOKUP(I966,Presupuesto!$B$11:$C$565,2,0)</f>
        <v>AGUINALDO Y DECIMO CUARTO MES</v>
      </c>
      <c r="K966" s="95" t="str">
        <f t="shared" si="30"/>
        <v>Desarrollo del Sistema de Educación Superior</v>
      </c>
      <c r="L966" s="95" t="s">
        <v>721</v>
      </c>
    </row>
    <row r="967" spans="3:12" ht="15.75" thickBot="1" x14ac:dyDescent="0.3">
      <c r="C967" s="167" t="s">
        <v>1331</v>
      </c>
      <c r="D967" s="158"/>
      <c r="E967" s="150">
        <v>0</v>
      </c>
      <c r="F967" s="114">
        <f>IF(E965&lt;6,"",((E965-6)/12)*(G965/E965))</f>
        <v>0</v>
      </c>
      <c r="G967" s="94">
        <f>F967</f>
        <v>0</v>
      </c>
      <c r="H967" s="159"/>
      <c r="I967" s="98" t="s">
        <v>165</v>
      </c>
      <c r="J967" s="98" t="str">
        <f>VLOOKUP(I967,Presupuesto!$B$11:$C$565,2,0)</f>
        <v>DECIMOCUARTO MES</v>
      </c>
      <c r="K967" s="95" t="str">
        <f t="shared" si="30"/>
        <v>Desarrollo del Sistema de Educación Superior</v>
      </c>
      <c r="L967" s="95" t="s">
        <v>721</v>
      </c>
    </row>
    <row r="968" spans="3:12" ht="15.75" thickBot="1" x14ac:dyDescent="0.3">
      <c r="C968" s="133" t="s">
        <v>86</v>
      </c>
      <c r="D968" s="189"/>
      <c r="E968" s="148">
        <v>12</v>
      </c>
      <c r="F968" s="287">
        <f>HLOOKUP($C968,$BZ$2:$CM$3,2,0)</f>
        <v>35733.589999999997</v>
      </c>
      <c r="G968" s="110">
        <f>D968*E968*F968</f>
        <v>0</v>
      </c>
      <c r="H968" s="161"/>
      <c r="I968" s="111" t="s">
        <v>151</v>
      </c>
      <c r="J968" s="111" t="str">
        <f>VLOOKUP(I968,Presupuesto!$B$11:$C$565,2,0)</f>
        <v>SUELDOS Y SALARIOS PERMANENTES</v>
      </c>
      <c r="K968" s="95" t="str">
        <f t="shared" si="30"/>
        <v>Desarrollo del Sistema de Educación Superior</v>
      </c>
      <c r="L968" s="95" t="s">
        <v>721</v>
      </c>
    </row>
    <row r="969" spans="3:12" x14ac:dyDescent="0.25">
      <c r="C969" s="166" t="s">
        <v>1330</v>
      </c>
      <c r="D969" s="158"/>
      <c r="E969" s="150">
        <v>0</v>
      </c>
      <c r="F969" s="97">
        <f>IF(E968=0,"",(G968/E968)/12*E968)</f>
        <v>0</v>
      </c>
      <c r="G969" s="94">
        <f>F969</f>
        <v>0</v>
      </c>
      <c r="H969" s="159"/>
      <c r="I969" s="113" t="s">
        <v>164</v>
      </c>
      <c r="J969" s="113" t="str">
        <f>VLOOKUP(I969,Presupuesto!$B$11:$C$565,2,0)</f>
        <v>AGUINALDO Y DECIMO CUARTO MES</v>
      </c>
      <c r="K969" s="95" t="str">
        <f t="shared" si="30"/>
        <v>Desarrollo del Sistema de Educación Superior</v>
      </c>
      <c r="L969" s="95" t="s">
        <v>721</v>
      </c>
    </row>
    <row r="970" spans="3:12" ht="15.75" thickBot="1" x14ac:dyDescent="0.3">
      <c r="C970" s="167" t="s">
        <v>1331</v>
      </c>
      <c r="D970" s="158"/>
      <c r="E970" s="150">
        <v>0</v>
      </c>
      <c r="F970" s="114">
        <f>IF(E968&lt;6,"",((E968-6)/12)*(G968/E968))</f>
        <v>0</v>
      </c>
      <c r="G970" s="94">
        <f>F970</f>
        <v>0</v>
      </c>
      <c r="H970" s="159"/>
      <c r="I970" s="98" t="s">
        <v>165</v>
      </c>
      <c r="J970" s="98" t="str">
        <f>VLOOKUP(I970,Presupuesto!$B$11:$C$565,2,0)</f>
        <v>DECIMOCUARTO MES</v>
      </c>
      <c r="K970" s="95" t="str">
        <f t="shared" si="30"/>
        <v>Desarrollo del Sistema de Educación Superior</v>
      </c>
      <c r="L970" s="95" t="s">
        <v>721</v>
      </c>
    </row>
    <row r="971" spans="3:12" ht="15.75" thickBot="1" x14ac:dyDescent="0.3">
      <c r="C971" s="133" t="s">
        <v>87</v>
      </c>
      <c r="D971" s="189"/>
      <c r="E971" s="148">
        <v>12</v>
      </c>
      <c r="F971" s="287">
        <f>HLOOKUP($C971,$BZ$2:$CM$3,2,0)</f>
        <v>31763.19</v>
      </c>
      <c r="G971" s="110">
        <f>D971*E971*F971</f>
        <v>0</v>
      </c>
      <c r="H971" s="161"/>
      <c r="I971" s="111" t="s">
        <v>151</v>
      </c>
      <c r="J971" s="111" t="str">
        <f>VLOOKUP(I971,Presupuesto!$B$11:$C$565,2,0)</f>
        <v>SUELDOS Y SALARIOS PERMANENTES</v>
      </c>
      <c r="K971" s="95" t="str">
        <f t="shared" si="30"/>
        <v>Desarrollo del Sistema de Educación Superior</v>
      </c>
      <c r="L971" s="95" t="s">
        <v>721</v>
      </c>
    </row>
    <row r="972" spans="3:12" x14ac:dyDescent="0.25">
      <c r="C972" s="166" t="s">
        <v>1330</v>
      </c>
      <c r="D972" s="158"/>
      <c r="E972" s="150">
        <v>0</v>
      </c>
      <c r="F972" s="97">
        <f>IF(E971=0,"",(G971/E971)/12*E971)</f>
        <v>0</v>
      </c>
      <c r="G972" s="94">
        <f>F972</f>
        <v>0</v>
      </c>
      <c r="H972" s="159"/>
      <c r="I972" s="113" t="s">
        <v>164</v>
      </c>
      <c r="J972" s="113" t="str">
        <f>VLOOKUP(I972,Presupuesto!$B$11:$C$565,2,0)</f>
        <v>AGUINALDO Y DECIMO CUARTO MES</v>
      </c>
      <c r="K972" s="95" t="str">
        <f t="shared" si="30"/>
        <v>Desarrollo del Sistema de Educación Superior</v>
      </c>
      <c r="L972" s="95" t="s">
        <v>721</v>
      </c>
    </row>
    <row r="973" spans="3:12" ht="15.75" thickBot="1" x14ac:dyDescent="0.3">
      <c r="C973" s="167" t="s">
        <v>1331</v>
      </c>
      <c r="D973" s="158"/>
      <c r="E973" s="150">
        <v>0</v>
      </c>
      <c r="F973" s="114">
        <f>IF(E971&lt;6,"",((E971-6)/12)*(G971/E971))</f>
        <v>0</v>
      </c>
      <c r="G973" s="94">
        <f>F973</f>
        <v>0</v>
      </c>
      <c r="H973" s="159"/>
      <c r="I973" s="98" t="s">
        <v>165</v>
      </c>
      <c r="J973" s="98" t="str">
        <f>VLOOKUP(I973,Presupuesto!$B$11:$C$565,2,0)</f>
        <v>DECIMOCUARTO MES</v>
      </c>
      <c r="K973" s="95" t="str">
        <f t="shared" si="30"/>
        <v>Desarrollo del Sistema de Educación Superior</v>
      </c>
      <c r="L973" s="95" t="s">
        <v>721</v>
      </c>
    </row>
    <row r="974" spans="3:12" ht="15.75" thickBot="1" x14ac:dyDescent="0.3">
      <c r="C974" s="133" t="s">
        <v>88</v>
      </c>
      <c r="D974" s="189"/>
      <c r="E974" s="148">
        <v>12</v>
      </c>
      <c r="F974" s="287">
        <f>HLOOKUP($C974,$BZ$2:$CM$3,2,0)</f>
        <v>29777.99</v>
      </c>
      <c r="G974" s="110">
        <f>D974*E974*F974</f>
        <v>0</v>
      </c>
      <c r="H974" s="161"/>
      <c r="I974" s="111" t="s">
        <v>151</v>
      </c>
      <c r="J974" s="111" t="str">
        <f>VLOOKUP(I974,Presupuesto!$B$11:$C$565,2,0)</f>
        <v>SUELDOS Y SALARIOS PERMANENTES</v>
      </c>
      <c r="K974" s="95" t="str">
        <f t="shared" si="30"/>
        <v>Desarrollo del Sistema de Educación Superior</v>
      </c>
      <c r="L974" s="95" t="s">
        <v>721</v>
      </c>
    </row>
    <row r="975" spans="3:12" x14ac:dyDescent="0.25">
      <c r="C975" s="166" t="s">
        <v>1330</v>
      </c>
      <c r="D975" s="158"/>
      <c r="E975" s="150">
        <v>0</v>
      </c>
      <c r="F975" s="97">
        <f>IF(E974=0,"",(G974/E974)/12*E974)</f>
        <v>0</v>
      </c>
      <c r="G975" s="94">
        <f>F975</f>
        <v>0</v>
      </c>
      <c r="H975" s="159"/>
      <c r="I975" s="113" t="s">
        <v>164</v>
      </c>
      <c r="J975" s="113" t="str">
        <f>VLOOKUP(I975,Presupuesto!$B$11:$C$565,2,0)</f>
        <v>AGUINALDO Y DECIMO CUARTO MES</v>
      </c>
      <c r="K975" s="95" t="str">
        <f t="shared" si="30"/>
        <v>Desarrollo del Sistema de Educación Superior</v>
      </c>
      <c r="L975" s="95" t="s">
        <v>721</v>
      </c>
    </row>
    <row r="976" spans="3:12" ht="15.75" thickBot="1" x14ac:dyDescent="0.3">
      <c r="C976" s="167" t="s">
        <v>1331</v>
      </c>
      <c r="D976" s="158"/>
      <c r="E976" s="150">
        <v>0</v>
      </c>
      <c r="F976" s="114">
        <f>IF(E974&lt;6,"",((E974-6)/12)*(G974/E974))</f>
        <v>0</v>
      </c>
      <c r="G976" s="94">
        <f>F976</f>
        <v>0</v>
      </c>
      <c r="H976" s="159"/>
      <c r="I976" s="98" t="s">
        <v>165</v>
      </c>
      <c r="J976" s="98" t="str">
        <f>VLOOKUP(I976,Presupuesto!$B$11:$C$565,2,0)</f>
        <v>DECIMOCUARTO MES</v>
      </c>
      <c r="K976" s="95" t="str">
        <f t="shared" si="30"/>
        <v>Desarrollo del Sistema de Educación Superior</v>
      </c>
      <c r="L976" s="95" t="s">
        <v>721</v>
      </c>
    </row>
    <row r="977" spans="3:12" ht="15.75" thickBot="1" x14ac:dyDescent="0.3">
      <c r="C977" s="133" t="s">
        <v>89</v>
      </c>
      <c r="D977" s="189"/>
      <c r="E977" s="148">
        <v>12</v>
      </c>
      <c r="F977" s="287">
        <f>HLOOKUP($C977,$BZ$2:$CM$3,2,0)</f>
        <v>27792.79</v>
      </c>
      <c r="G977" s="110">
        <f>D977*E977*F977</f>
        <v>0</v>
      </c>
      <c r="H977" s="161"/>
      <c r="I977" s="111" t="s">
        <v>151</v>
      </c>
      <c r="J977" s="111" t="str">
        <f>VLOOKUP(I977,Presupuesto!$B$11:$C$565,2,0)</f>
        <v>SUELDOS Y SALARIOS PERMANENTES</v>
      </c>
      <c r="K977" s="95" t="str">
        <f t="shared" si="30"/>
        <v>Desarrollo del Sistema de Educación Superior</v>
      </c>
      <c r="L977" s="95" t="s">
        <v>721</v>
      </c>
    </row>
    <row r="978" spans="3:12" x14ac:dyDescent="0.25">
      <c r="C978" s="166" t="s">
        <v>1330</v>
      </c>
      <c r="D978" s="158"/>
      <c r="E978" s="150">
        <v>0</v>
      </c>
      <c r="F978" s="97">
        <f>IF(E977=0,"",(G977/E977)/12*E977)</f>
        <v>0</v>
      </c>
      <c r="G978" s="94">
        <f>F978</f>
        <v>0</v>
      </c>
      <c r="H978" s="159"/>
      <c r="I978" s="113" t="s">
        <v>164</v>
      </c>
      <c r="J978" s="113" t="str">
        <f>VLOOKUP(I978,Presupuesto!$B$11:$C$565,2,0)</f>
        <v>AGUINALDO Y DECIMO CUARTO MES</v>
      </c>
      <c r="K978" s="95" t="str">
        <f t="shared" si="30"/>
        <v>Desarrollo del Sistema de Educación Superior</v>
      </c>
      <c r="L978" s="95" t="s">
        <v>721</v>
      </c>
    </row>
    <row r="979" spans="3:12" ht="15.75" thickBot="1" x14ac:dyDescent="0.3">
      <c r="C979" s="167" t="s">
        <v>1331</v>
      </c>
      <c r="D979" s="158"/>
      <c r="E979" s="150">
        <v>0</v>
      </c>
      <c r="F979" s="114">
        <f>IF(E977&lt;6,"",((E977-6)/12)*(G977/E977))</f>
        <v>0</v>
      </c>
      <c r="G979" s="94">
        <f>F979</f>
        <v>0</v>
      </c>
      <c r="H979" s="159"/>
      <c r="I979" s="98" t="s">
        <v>165</v>
      </c>
      <c r="J979" s="98" t="str">
        <f>VLOOKUP(I979,Presupuesto!$B$11:$C$565,2,0)</f>
        <v>DECIMOCUARTO MES</v>
      </c>
      <c r="K979" s="95" t="str">
        <f t="shared" si="30"/>
        <v>Desarrollo del Sistema de Educación Superior</v>
      </c>
      <c r="L979" s="95" t="s">
        <v>721</v>
      </c>
    </row>
    <row r="980" spans="3:12" ht="15.75" thickBot="1" x14ac:dyDescent="0.3">
      <c r="C980" s="133" t="s">
        <v>90</v>
      </c>
      <c r="D980" s="189"/>
      <c r="E980" s="148">
        <v>12</v>
      </c>
      <c r="F980" s="287">
        <f>HLOOKUP($C980,$BZ$2:$CM$3,2,0)</f>
        <v>18859.39</v>
      </c>
      <c r="G980" s="110">
        <f>D980*E980*F980</f>
        <v>0</v>
      </c>
      <c r="H980" s="161"/>
      <c r="I980" s="111" t="s">
        <v>151</v>
      </c>
      <c r="J980" s="111" t="str">
        <f>VLOOKUP(I980,Presupuesto!$B$11:$C$565,2,0)</f>
        <v>SUELDOS Y SALARIOS PERMANENTES</v>
      </c>
      <c r="K980" s="95" t="str">
        <f t="shared" si="30"/>
        <v>Desarrollo del Sistema de Educación Superior</v>
      </c>
      <c r="L980" s="95" t="s">
        <v>721</v>
      </c>
    </row>
    <row r="981" spans="3:12" x14ac:dyDescent="0.25">
      <c r="C981" s="166" t="s">
        <v>1330</v>
      </c>
      <c r="D981" s="158"/>
      <c r="E981" s="150">
        <v>0</v>
      </c>
      <c r="F981" s="97">
        <f>IF(E980=0,"",(G980/E980)/12*E980)</f>
        <v>0</v>
      </c>
      <c r="G981" s="94">
        <f>F981</f>
        <v>0</v>
      </c>
      <c r="H981" s="159"/>
      <c r="I981" s="113" t="s">
        <v>164</v>
      </c>
      <c r="J981" s="113" t="str">
        <f>VLOOKUP(I981,Presupuesto!$B$11:$C$565,2,0)</f>
        <v>AGUINALDO Y DECIMO CUARTO MES</v>
      </c>
      <c r="K981" s="95" t="str">
        <f t="shared" si="30"/>
        <v>Desarrollo del Sistema de Educación Superior</v>
      </c>
      <c r="L981" s="95" t="s">
        <v>721</v>
      </c>
    </row>
    <row r="982" spans="3:12" ht="15.75" thickBot="1" x14ac:dyDescent="0.3">
      <c r="C982" s="167" t="s">
        <v>1331</v>
      </c>
      <c r="D982" s="158"/>
      <c r="E982" s="150">
        <v>0</v>
      </c>
      <c r="F982" s="114">
        <f>IF(E980&lt;6,"",((E980-6)/12)*(G980/E980))</f>
        <v>0</v>
      </c>
      <c r="G982" s="94">
        <f>F982</f>
        <v>0</v>
      </c>
      <c r="H982" s="159"/>
      <c r="I982" s="98" t="s">
        <v>165</v>
      </c>
      <c r="J982" s="98" t="str">
        <f>VLOOKUP(I982,Presupuesto!$B$11:$C$565,2,0)</f>
        <v>DECIMOCUARTO MES</v>
      </c>
      <c r="K982" s="95" t="str">
        <f t="shared" si="30"/>
        <v>Desarrollo del Sistema de Educación Superior</v>
      </c>
      <c r="L982" s="95" t="s">
        <v>721</v>
      </c>
    </row>
    <row r="983" spans="3:12" ht="15.75" thickBot="1" x14ac:dyDescent="0.3">
      <c r="C983" s="133" t="s">
        <v>91</v>
      </c>
      <c r="D983" s="189"/>
      <c r="E983" s="148">
        <v>12</v>
      </c>
      <c r="F983" s="287">
        <f>HLOOKUP($C983,$BZ$2:$CM$3,2,0)</f>
        <v>17866.8</v>
      </c>
      <c r="G983" s="110">
        <f>D983*E983*F983</f>
        <v>0</v>
      </c>
      <c r="H983" s="161"/>
      <c r="I983" s="111" t="s">
        <v>151</v>
      </c>
      <c r="J983" s="111" t="str">
        <f>VLOOKUP(I983,Presupuesto!$B$11:$C$565,2,0)</f>
        <v>SUELDOS Y SALARIOS PERMANENTES</v>
      </c>
      <c r="K983" s="95" t="str">
        <f t="shared" si="30"/>
        <v>Desarrollo del Sistema de Educación Superior</v>
      </c>
      <c r="L983" s="95" t="s">
        <v>721</v>
      </c>
    </row>
    <row r="984" spans="3:12" x14ac:dyDescent="0.25">
      <c r="C984" s="166" t="s">
        <v>1330</v>
      </c>
      <c r="D984" s="158"/>
      <c r="E984" s="150">
        <v>0</v>
      </c>
      <c r="F984" s="97">
        <f>IF(E983=0,"",(G983/E983)/12*E983)</f>
        <v>0</v>
      </c>
      <c r="G984" s="94">
        <f>F984</f>
        <v>0</v>
      </c>
      <c r="H984" s="159"/>
      <c r="I984" s="113" t="s">
        <v>164</v>
      </c>
      <c r="J984" s="113" t="str">
        <f>VLOOKUP(I984,Presupuesto!$B$11:$C$565,2,0)</f>
        <v>AGUINALDO Y DECIMO CUARTO MES</v>
      </c>
      <c r="K984" s="95" t="str">
        <f t="shared" si="30"/>
        <v>Desarrollo del Sistema de Educación Superior</v>
      </c>
      <c r="L984" s="95" t="s">
        <v>721</v>
      </c>
    </row>
    <row r="985" spans="3:12" ht="15.75" thickBot="1" x14ac:dyDescent="0.3">
      <c r="C985" s="167" t="s">
        <v>1331</v>
      </c>
      <c r="D985" s="158"/>
      <c r="E985" s="150">
        <v>0</v>
      </c>
      <c r="F985" s="114">
        <f>IF(E983&lt;6,"",((E983-6)/12)*(G983/E983))</f>
        <v>0</v>
      </c>
      <c r="G985" s="94">
        <f>F985</f>
        <v>0</v>
      </c>
      <c r="H985" s="159"/>
      <c r="I985" s="98" t="s">
        <v>165</v>
      </c>
      <c r="J985" s="98" t="str">
        <f>VLOOKUP(I985,Presupuesto!$B$11:$C$565,2,0)</f>
        <v>DECIMOCUARTO MES</v>
      </c>
      <c r="K985" s="95" t="str">
        <f t="shared" si="30"/>
        <v>Desarrollo del Sistema de Educación Superior</v>
      </c>
      <c r="L985" s="95" t="s">
        <v>721</v>
      </c>
    </row>
    <row r="986" spans="3:12" ht="15.75" thickBot="1" x14ac:dyDescent="0.3">
      <c r="C986" s="133" t="s">
        <v>92</v>
      </c>
      <c r="D986" s="189"/>
      <c r="E986" s="148">
        <v>12</v>
      </c>
      <c r="F986" s="287">
        <f>HLOOKUP($C986,$BZ$2:$CM$3,2,0)</f>
        <v>13896.4</v>
      </c>
      <c r="G986" s="110">
        <f>D986*E986*F986</f>
        <v>0</v>
      </c>
      <c r="H986" s="161"/>
      <c r="I986" s="111" t="s">
        <v>151</v>
      </c>
      <c r="J986" s="111" t="str">
        <f>VLOOKUP(I986,Presupuesto!$B$11:$C$565,2,0)</f>
        <v>SUELDOS Y SALARIOS PERMANENTES</v>
      </c>
      <c r="K986" s="95" t="str">
        <f t="shared" si="30"/>
        <v>Desarrollo del Sistema de Educación Superior</v>
      </c>
      <c r="L986" s="95" t="s">
        <v>721</v>
      </c>
    </row>
    <row r="987" spans="3:12" x14ac:dyDescent="0.25">
      <c r="C987" s="166" t="s">
        <v>1330</v>
      </c>
      <c r="D987" s="158"/>
      <c r="E987" s="150">
        <v>0</v>
      </c>
      <c r="F987" s="97">
        <f>IF(E986=0,"",(G986/E986)/12*E986)</f>
        <v>0</v>
      </c>
      <c r="G987" s="94">
        <f>F987</f>
        <v>0</v>
      </c>
      <c r="H987" s="159"/>
      <c r="I987" s="113" t="s">
        <v>164</v>
      </c>
      <c r="J987" s="113" t="str">
        <f>VLOOKUP(I987,Presupuesto!$B$11:$C$565,2,0)</f>
        <v>AGUINALDO Y DECIMO CUARTO MES</v>
      </c>
      <c r="K987" s="95" t="str">
        <f t="shared" si="30"/>
        <v>Desarrollo del Sistema de Educación Superior</v>
      </c>
      <c r="L987" s="95" t="s">
        <v>721</v>
      </c>
    </row>
    <row r="988" spans="3:12" ht="15.75" thickBot="1" x14ac:dyDescent="0.3">
      <c r="C988" s="167" t="s">
        <v>1331</v>
      </c>
      <c r="D988" s="158"/>
      <c r="E988" s="150">
        <v>0</v>
      </c>
      <c r="F988" s="114">
        <f>IF(E986&lt;6,"",((E986-6)/12)*(G986/E986))</f>
        <v>0</v>
      </c>
      <c r="G988" s="94">
        <f>F988</f>
        <v>0</v>
      </c>
      <c r="H988" s="159"/>
      <c r="I988" s="98" t="s">
        <v>165</v>
      </c>
      <c r="J988" s="98" t="str">
        <f>VLOOKUP(I988,Presupuesto!$B$11:$C$565,2,0)</f>
        <v>DECIMOCUARTO MES</v>
      </c>
      <c r="K988" s="95" t="str">
        <f t="shared" si="30"/>
        <v>Desarrollo del Sistema de Educación Superior</v>
      </c>
      <c r="L988" s="95" t="s">
        <v>721</v>
      </c>
    </row>
    <row r="989" spans="3:12" ht="15.75" thickBot="1" x14ac:dyDescent="0.3">
      <c r="C989" s="133" t="s">
        <v>93</v>
      </c>
      <c r="D989" s="189"/>
      <c r="E989" s="148">
        <v>12</v>
      </c>
      <c r="F989" s="287">
        <f>HLOOKUP($C989,$BZ$2:$CM$3,2,0)</f>
        <v>15004.09</v>
      </c>
      <c r="G989" s="110">
        <f>D989*E989*F989</f>
        <v>0</v>
      </c>
      <c r="H989" s="161"/>
      <c r="I989" s="111" t="s">
        <v>151</v>
      </c>
      <c r="J989" s="111" t="str">
        <f>VLOOKUP(I989,Presupuesto!$B$11:$C$565,2,0)</f>
        <v>SUELDOS Y SALARIOS PERMANENTES</v>
      </c>
      <c r="K989" s="95" t="str">
        <f t="shared" si="30"/>
        <v>Desarrollo del Sistema de Educación Superior</v>
      </c>
      <c r="L989" s="95" t="s">
        <v>721</v>
      </c>
    </row>
    <row r="990" spans="3:12" x14ac:dyDescent="0.25">
      <c r="C990" s="166" t="s">
        <v>1330</v>
      </c>
      <c r="D990" s="158"/>
      <c r="E990" s="150">
        <v>0</v>
      </c>
      <c r="F990" s="97">
        <f>IF(E989=0,"",(G989/E989)/12*E989)</f>
        <v>0</v>
      </c>
      <c r="G990" s="94">
        <f>F990</f>
        <v>0</v>
      </c>
      <c r="H990" s="159"/>
      <c r="I990" s="113" t="s">
        <v>164</v>
      </c>
      <c r="J990" s="113" t="str">
        <f>VLOOKUP(I990,Presupuesto!$B$11:$C$565,2,0)</f>
        <v>AGUINALDO Y DECIMO CUARTO MES</v>
      </c>
      <c r="K990" s="95" t="str">
        <f t="shared" si="30"/>
        <v>Desarrollo del Sistema de Educación Superior</v>
      </c>
      <c r="L990" s="95" t="s">
        <v>721</v>
      </c>
    </row>
    <row r="991" spans="3:12" ht="15.75" thickBot="1" x14ac:dyDescent="0.3">
      <c r="C991" s="167" t="s">
        <v>1331</v>
      </c>
      <c r="D991" s="158"/>
      <c r="E991" s="150">
        <v>0</v>
      </c>
      <c r="F991" s="114">
        <f>IF(E989&lt;6,"",((E989-6)/12)*(G989/E989))</f>
        <v>0</v>
      </c>
      <c r="G991" s="94">
        <f>F991</f>
        <v>0</v>
      </c>
      <c r="H991" s="159"/>
      <c r="I991" s="98" t="s">
        <v>165</v>
      </c>
      <c r="J991" s="98" t="str">
        <f>VLOOKUP(I991,Presupuesto!$B$11:$C$565,2,0)</f>
        <v>DECIMOCUARTO MES</v>
      </c>
      <c r="K991" s="95" t="str">
        <f t="shared" si="30"/>
        <v>Desarrollo del Sistema de Educación Superior</v>
      </c>
      <c r="L991" s="95" t="s">
        <v>721</v>
      </c>
    </row>
    <row r="992" spans="3:12" ht="15.75" thickBot="1" x14ac:dyDescent="0.3">
      <c r="C992" s="133" t="s">
        <v>94</v>
      </c>
      <c r="D992" s="189"/>
      <c r="E992" s="148">
        <v>12</v>
      </c>
      <c r="F992" s="287">
        <f>HLOOKUP($C992,$BZ$2:$CM$3,2,0)</f>
        <v>13238.9</v>
      </c>
      <c r="G992" s="110">
        <f>D992*E992*F992</f>
        <v>0</v>
      </c>
      <c r="H992" s="161"/>
      <c r="I992" s="111" t="s">
        <v>151</v>
      </c>
      <c r="J992" s="111" t="str">
        <f>VLOOKUP(I992,Presupuesto!$B$11:$C$565,2,0)</f>
        <v>SUELDOS Y SALARIOS PERMANENTES</v>
      </c>
      <c r="K992" s="95" t="str">
        <f t="shared" si="30"/>
        <v>Desarrollo del Sistema de Educación Superior</v>
      </c>
      <c r="L992" s="95" t="s">
        <v>721</v>
      </c>
    </row>
    <row r="993" spans="3:12" x14ac:dyDescent="0.25">
      <c r="C993" s="166" t="s">
        <v>1330</v>
      </c>
      <c r="D993" s="158"/>
      <c r="E993" s="150">
        <v>0</v>
      </c>
      <c r="F993" s="97">
        <f>IF(E992=0,"",(G992/E992)/12*E992)</f>
        <v>0</v>
      </c>
      <c r="G993" s="94">
        <f>F993</f>
        <v>0</v>
      </c>
      <c r="H993" s="159"/>
      <c r="I993" s="113" t="s">
        <v>164</v>
      </c>
      <c r="J993" s="113" t="str">
        <f>VLOOKUP(I993,Presupuesto!$B$11:$C$565,2,0)</f>
        <v>AGUINALDO Y DECIMO CUARTO MES</v>
      </c>
      <c r="K993" s="95" t="str">
        <f t="shared" si="30"/>
        <v>Desarrollo del Sistema de Educación Superior</v>
      </c>
      <c r="L993" s="95" t="s">
        <v>721</v>
      </c>
    </row>
    <row r="994" spans="3:12" ht="15.75" thickBot="1" x14ac:dyDescent="0.3">
      <c r="C994" s="167" t="s">
        <v>1331</v>
      </c>
      <c r="D994" s="158"/>
      <c r="E994" s="150">
        <v>0</v>
      </c>
      <c r="F994" s="114">
        <f>IF(E992&lt;6,"",((E992-6)/12)*(G992/E992))</f>
        <v>0</v>
      </c>
      <c r="G994" s="94">
        <f>F994</f>
        <v>0</v>
      </c>
      <c r="H994" s="159"/>
      <c r="I994" s="98" t="s">
        <v>165</v>
      </c>
      <c r="J994" s="98" t="str">
        <f>VLOOKUP(I994,Presupuesto!$B$11:$C$565,2,0)</f>
        <v>DECIMOCUARTO MES</v>
      </c>
      <c r="K994" s="95" t="str">
        <f t="shared" si="30"/>
        <v>Desarrollo del Sistema de Educación Superior</v>
      </c>
      <c r="L994" s="95" t="s">
        <v>721</v>
      </c>
    </row>
    <row r="995" spans="3:12" ht="15.75" thickBot="1" x14ac:dyDescent="0.3">
      <c r="C995" s="133" t="s">
        <v>95</v>
      </c>
      <c r="D995" s="189"/>
      <c r="E995" s="148">
        <v>12</v>
      </c>
      <c r="F995" s="287">
        <f>HLOOKUP($C995,$BZ$2:$CM$3,2,0)</f>
        <v>12356.31</v>
      </c>
      <c r="G995" s="110">
        <f>D995*E995*F995</f>
        <v>0</v>
      </c>
      <c r="H995" s="161"/>
      <c r="I995" s="111" t="s">
        <v>151</v>
      </c>
      <c r="J995" s="111" t="str">
        <f>VLOOKUP(I995,Presupuesto!$B$11:$C$565,2,0)</f>
        <v>SUELDOS Y SALARIOS PERMANENTES</v>
      </c>
      <c r="K995" s="95" t="str">
        <f t="shared" ref="K995:K1012" si="31">$K$962</f>
        <v>Desarrollo del Sistema de Educación Superior</v>
      </c>
      <c r="L995" s="95" t="s">
        <v>721</v>
      </c>
    </row>
    <row r="996" spans="3:12" x14ac:dyDescent="0.25">
      <c r="C996" s="166" t="s">
        <v>1330</v>
      </c>
      <c r="D996" s="158"/>
      <c r="E996" s="150">
        <v>0</v>
      </c>
      <c r="F996" s="97">
        <f>IF(E995=0,"",(G995/E995)/12*E995)</f>
        <v>0</v>
      </c>
      <c r="G996" s="94">
        <f>F996</f>
        <v>0</v>
      </c>
      <c r="H996" s="159"/>
      <c r="I996" s="113" t="s">
        <v>164</v>
      </c>
      <c r="J996" s="113" t="str">
        <f>VLOOKUP(I996,Presupuesto!$B$11:$C$565,2,0)</f>
        <v>AGUINALDO Y DECIMO CUARTO MES</v>
      </c>
      <c r="K996" s="95" t="str">
        <f t="shared" si="31"/>
        <v>Desarrollo del Sistema de Educación Superior</v>
      </c>
      <c r="L996" s="95" t="s">
        <v>721</v>
      </c>
    </row>
    <row r="997" spans="3:12" ht="15.75" thickBot="1" x14ac:dyDescent="0.3">
      <c r="C997" s="167" t="s">
        <v>1331</v>
      </c>
      <c r="D997" s="158"/>
      <c r="E997" s="150">
        <v>0</v>
      </c>
      <c r="F997" s="114">
        <f>IF(E995&lt;6,"",((E995-6)/12)*(G995/E995))</f>
        <v>0</v>
      </c>
      <c r="G997" s="94">
        <f>F997</f>
        <v>0</v>
      </c>
      <c r="H997" s="159"/>
      <c r="I997" s="98" t="s">
        <v>165</v>
      </c>
      <c r="J997" s="98" t="str">
        <f>VLOOKUP(I997,Presupuesto!$B$11:$C$565,2,0)</f>
        <v>DECIMOCUARTO MES</v>
      </c>
      <c r="K997" s="95" t="str">
        <f t="shared" si="31"/>
        <v>Desarrollo del Sistema de Educación Superior</v>
      </c>
      <c r="L997" s="95" t="s">
        <v>721</v>
      </c>
    </row>
    <row r="998" spans="3:12" ht="15.75" thickBot="1" x14ac:dyDescent="0.3">
      <c r="C998" s="133" t="s">
        <v>96</v>
      </c>
      <c r="D998" s="189"/>
      <c r="E998" s="148">
        <v>12</v>
      </c>
      <c r="F998" s="287">
        <f>HLOOKUP($C998,$BZ$2:$CM$3,2,0)</f>
        <v>463.22</v>
      </c>
      <c r="G998" s="110">
        <f>D998*E998*F998</f>
        <v>0</v>
      </c>
      <c r="H998" s="161"/>
      <c r="I998" s="111" t="s">
        <v>151</v>
      </c>
      <c r="J998" s="111" t="str">
        <f>VLOOKUP(I998,Presupuesto!$B$11:$C$565,2,0)</f>
        <v>SUELDOS Y SALARIOS PERMANENTES</v>
      </c>
      <c r="K998" s="95" t="str">
        <f t="shared" si="31"/>
        <v>Desarrollo del Sistema de Educación Superior</v>
      </c>
      <c r="L998" s="95" t="s">
        <v>721</v>
      </c>
    </row>
    <row r="999" spans="3:12" x14ac:dyDescent="0.25">
      <c r="C999" s="166" t="s">
        <v>1330</v>
      </c>
      <c r="D999" s="158"/>
      <c r="E999" s="150">
        <v>0</v>
      </c>
      <c r="F999" s="97">
        <f>IF(E998=0,"",(G998/E998)/12*E998)</f>
        <v>0</v>
      </c>
      <c r="G999" s="94">
        <f>F999</f>
        <v>0</v>
      </c>
      <c r="H999" s="159"/>
      <c r="I999" s="113" t="s">
        <v>164</v>
      </c>
      <c r="J999" s="113" t="str">
        <f>VLOOKUP(I999,Presupuesto!$B$11:$C$565,2,0)</f>
        <v>AGUINALDO Y DECIMO CUARTO MES</v>
      </c>
      <c r="K999" s="95" t="str">
        <f t="shared" si="31"/>
        <v>Desarrollo del Sistema de Educación Superior</v>
      </c>
      <c r="L999" s="95" t="s">
        <v>721</v>
      </c>
    </row>
    <row r="1000" spans="3:12" ht="15.75" thickBot="1" x14ac:dyDescent="0.3">
      <c r="C1000" s="167" t="s">
        <v>1331</v>
      </c>
      <c r="D1000" s="158"/>
      <c r="E1000" s="150">
        <v>0</v>
      </c>
      <c r="F1000" s="114">
        <f>IF(E998&lt;6,"",((E998-6)/12)*(G998/E998))</f>
        <v>0</v>
      </c>
      <c r="G1000" s="94">
        <f>F1000</f>
        <v>0</v>
      </c>
      <c r="H1000" s="159"/>
      <c r="I1000" s="98" t="s">
        <v>165</v>
      </c>
      <c r="J1000" s="98" t="str">
        <f>VLOOKUP(I1000,Presupuesto!$B$11:$C$565,2,0)</f>
        <v>DECIMOCUARTO MES</v>
      </c>
      <c r="K1000" s="95" t="str">
        <f t="shared" si="31"/>
        <v>Desarrollo del Sistema de Educación Superior</v>
      </c>
      <c r="L1000" s="95" t="s">
        <v>721</v>
      </c>
    </row>
    <row r="1001" spans="3:12" ht="15.75" thickBot="1" x14ac:dyDescent="0.3">
      <c r="C1001" s="133" t="s">
        <v>97</v>
      </c>
      <c r="D1001" s="189"/>
      <c r="E1001" s="148">
        <v>12</v>
      </c>
      <c r="F1001" s="287">
        <f>HLOOKUP($C1001,$BZ$2:$CM$3,2,0)</f>
        <v>2007.3</v>
      </c>
      <c r="G1001" s="110">
        <f>D1001*E1001*F1001</f>
        <v>0</v>
      </c>
      <c r="H1001" s="161"/>
      <c r="I1001" s="111" t="s">
        <v>151</v>
      </c>
      <c r="J1001" s="111" t="str">
        <f>VLOOKUP(I1001,Presupuesto!$B$11:$C$565,2,0)</f>
        <v>SUELDOS Y SALARIOS PERMANENTES</v>
      </c>
      <c r="K1001" s="95" t="str">
        <f t="shared" si="31"/>
        <v>Desarrollo del Sistema de Educación Superior</v>
      </c>
      <c r="L1001" s="95" t="s">
        <v>721</v>
      </c>
    </row>
    <row r="1002" spans="3:12" x14ac:dyDescent="0.25">
      <c r="C1002" s="166" t="s">
        <v>1330</v>
      </c>
      <c r="D1002" s="158"/>
      <c r="E1002" s="150">
        <v>0</v>
      </c>
      <c r="F1002" s="97">
        <f>IF(E1001=0,"",(G1001/E1001)/12*E1001)</f>
        <v>0</v>
      </c>
      <c r="G1002" s="94">
        <f>F1002</f>
        <v>0</v>
      </c>
      <c r="H1002" s="159"/>
      <c r="I1002" s="113" t="s">
        <v>164</v>
      </c>
      <c r="J1002" s="113" t="str">
        <f>VLOOKUP(I1002,Presupuesto!$B$11:$C$565,2,0)</f>
        <v>AGUINALDO Y DECIMO CUARTO MES</v>
      </c>
      <c r="K1002" s="95" t="str">
        <f t="shared" si="31"/>
        <v>Desarrollo del Sistema de Educación Superior</v>
      </c>
      <c r="L1002" s="95" t="s">
        <v>721</v>
      </c>
    </row>
    <row r="1003" spans="3:12" ht="15.75" thickBot="1" x14ac:dyDescent="0.3">
      <c r="C1003" s="167" t="s">
        <v>1331</v>
      </c>
      <c r="D1003" s="158"/>
      <c r="E1003" s="150">
        <v>0</v>
      </c>
      <c r="F1003" s="114">
        <f>IF(E1001&lt;6,"",((E1001-6)/12)*(G1001/E1001))</f>
        <v>0</v>
      </c>
      <c r="G1003" s="94">
        <f>F1003</f>
        <v>0</v>
      </c>
      <c r="H1003" s="159"/>
      <c r="I1003" s="98" t="s">
        <v>165</v>
      </c>
      <c r="J1003" s="98" t="str">
        <f>VLOOKUP(I1003,Presupuesto!$B$11:$C$565,2,0)</f>
        <v>DECIMOCUARTO MES</v>
      </c>
      <c r="K1003" s="95" t="str">
        <f t="shared" si="31"/>
        <v>Desarrollo del Sistema de Educación Superior</v>
      </c>
      <c r="L1003" s="95" t="s">
        <v>721</v>
      </c>
    </row>
    <row r="1004" spans="3:12" ht="15.75" thickBot="1" x14ac:dyDescent="0.3">
      <c r="C1004" s="136" t="s">
        <v>101</v>
      </c>
      <c r="D1004" s="189"/>
      <c r="E1004" s="148">
        <v>12</v>
      </c>
      <c r="F1004" s="135">
        <v>30000</v>
      </c>
      <c r="G1004" s="110">
        <f>D1004*E1004*F1004</f>
        <v>0</v>
      </c>
      <c r="H1004" s="161"/>
      <c r="I1004" s="111" t="s">
        <v>200</v>
      </c>
      <c r="J1004" s="111" t="str">
        <f>VLOOKUP(I1004,Presupuesto!$B$11:$C$565,2,0)</f>
        <v>CONTRATOS ESPECIALES</v>
      </c>
      <c r="K1004" s="95" t="str">
        <f t="shared" si="31"/>
        <v>Desarrollo del Sistema de Educación Superior</v>
      </c>
      <c r="L1004" s="95" t="s">
        <v>721</v>
      </c>
    </row>
    <row r="1005" spans="3:12" x14ac:dyDescent="0.25">
      <c r="C1005" s="166" t="s">
        <v>1330</v>
      </c>
      <c r="D1005" s="158"/>
      <c r="E1005" s="150">
        <v>0</v>
      </c>
      <c r="F1005" s="114">
        <f>IF(E1004=0,"",(G1004/E1004)/12*E1004)</f>
        <v>0</v>
      </c>
      <c r="G1005" s="94">
        <f>F1005</f>
        <v>0</v>
      </c>
      <c r="H1005" s="159"/>
      <c r="I1005" s="98" t="s">
        <v>200</v>
      </c>
      <c r="J1005" s="98" t="str">
        <f>VLOOKUP(I1005,Presupuesto!$B$11:$C$565,2,0)</f>
        <v>CONTRATOS ESPECIALES</v>
      </c>
      <c r="K1005" s="95" t="str">
        <f t="shared" si="31"/>
        <v>Desarrollo del Sistema de Educación Superior</v>
      </c>
      <c r="L1005" s="95" t="s">
        <v>719</v>
      </c>
    </row>
    <row r="1006" spans="3:12" ht="15.75" thickBot="1" x14ac:dyDescent="0.3">
      <c r="C1006" s="167" t="s">
        <v>1331</v>
      </c>
      <c r="D1006" s="158"/>
      <c r="E1006" s="150">
        <v>0</v>
      </c>
      <c r="F1006" s="97">
        <f>IF(E1004&lt;6,"",((E1004-6)/12)*(G1004/E1004))</f>
        <v>0</v>
      </c>
      <c r="G1006" s="94">
        <f>F1006</f>
        <v>0</v>
      </c>
      <c r="H1006" s="159"/>
      <c r="I1006" s="98" t="s">
        <v>200</v>
      </c>
      <c r="J1006" s="98" t="str">
        <f>VLOOKUP(I1006,Presupuesto!$B$11:$C$565,2,0)</f>
        <v>CONTRATOS ESPECIALES</v>
      </c>
      <c r="K1006" s="95" t="str">
        <f t="shared" si="31"/>
        <v>Desarrollo del Sistema de Educación Superior</v>
      </c>
      <c r="L1006" s="95" t="s">
        <v>727</v>
      </c>
    </row>
    <row r="1007" spans="3:12" ht="15.75" thickBot="1" x14ac:dyDescent="0.3">
      <c r="C1007" s="136" t="s">
        <v>102</v>
      </c>
      <c r="D1007" s="189"/>
      <c r="E1007" s="148">
        <v>12</v>
      </c>
      <c r="F1007" s="115">
        <v>30000</v>
      </c>
      <c r="G1007" s="110">
        <f>D1007*E1007*F1007</f>
        <v>0</v>
      </c>
      <c r="H1007" s="161"/>
      <c r="I1007" s="111" t="s">
        <v>298</v>
      </c>
      <c r="J1007" s="111" t="str">
        <f>VLOOKUP(I1007,Presupuesto!$B$11:$C$565,2,0)</f>
        <v>OTROS SERVICIOS TECNICOS Y PROFESIONALES</v>
      </c>
      <c r="K1007" s="95" t="str">
        <f t="shared" si="31"/>
        <v>Desarrollo del Sistema de Educación Superior</v>
      </c>
      <c r="L1007" s="95" t="s">
        <v>719</v>
      </c>
    </row>
    <row r="1008" spans="3:12" x14ac:dyDescent="0.25">
      <c r="C1008" s="166" t="s">
        <v>1330</v>
      </c>
      <c r="D1008" s="158"/>
      <c r="E1008" s="150">
        <v>0</v>
      </c>
      <c r="F1008" s="97">
        <v>0</v>
      </c>
      <c r="G1008" s="94">
        <f>F1008</f>
        <v>0</v>
      </c>
      <c r="H1008" s="159"/>
      <c r="I1008" s="98" t="s">
        <v>298</v>
      </c>
      <c r="J1008" s="98" t="str">
        <f>VLOOKUP(I1008,Presupuesto!$B$11:$C$565,2,0)</f>
        <v>OTROS SERVICIOS TECNICOS Y PROFESIONALES</v>
      </c>
      <c r="K1008" s="95" t="str">
        <f t="shared" si="31"/>
        <v>Desarrollo del Sistema de Educación Superior</v>
      </c>
      <c r="L1008" s="95" t="s">
        <v>719</v>
      </c>
    </row>
    <row r="1009" spans="3:12" ht="15.75" thickBot="1" x14ac:dyDescent="0.3">
      <c r="C1009" s="167" t="s">
        <v>1331</v>
      </c>
      <c r="D1009" s="158"/>
      <c r="E1009" s="150">
        <v>0</v>
      </c>
      <c r="F1009" s="97">
        <v>0</v>
      </c>
      <c r="G1009" s="94">
        <f>F1009</f>
        <v>0</v>
      </c>
      <c r="H1009" s="159"/>
      <c r="I1009" s="98" t="s">
        <v>298</v>
      </c>
      <c r="J1009" s="98" t="str">
        <f>VLOOKUP(I1009,Presupuesto!$B$11:$C$565,2,0)</f>
        <v>OTROS SERVICIOS TECNICOS Y PROFESIONALES</v>
      </c>
      <c r="K1009" s="95" t="str">
        <f t="shared" si="31"/>
        <v>Desarrollo del Sistema de Educación Superior</v>
      </c>
      <c r="L1009" s="95" t="s">
        <v>719</v>
      </c>
    </row>
    <row r="1010" spans="3:12" ht="15.75" thickBot="1" x14ac:dyDescent="0.3">
      <c r="C1010" s="136" t="s">
        <v>103</v>
      </c>
      <c r="D1010" s="189"/>
      <c r="E1010" s="148">
        <v>12</v>
      </c>
      <c r="F1010" s="115">
        <v>30000</v>
      </c>
      <c r="G1010" s="110">
        <f>D1010*E1010*F1010</f>
        <v>0</v>
      </c>
      <c r="H1010" s="161"/>
      <c r="I1010" s="111" t="s">
        <v>151</v>
      </c>
      <c r="J1010" s="111" t="str">
        <f>VLOOKUP(I1010,Presupuesto!$B$11:$C$565,2,0)</f>
        <v>SUELDOS Y SALARIOS PERMANENTES</v>
      </c>
      <c r="K1010" s="95" t="str">
        <f t="shared" si="31"/>
        <v>Desarrollo del Sistema de Educación Superior</v>
      </c>
      <c r="L1010" s="95" t="s">
        <v>719</v>
      </c>
    </row>
    <row r="1011" spans="3:12" x14ac:dyDescent="0.25">
      <c r="C1011" s="166" t="s">
        <v>1330</v>
      </c>
      <c r="D1011" s="164"/>
      <c r="E1011" s="127">
        <v>0</v>
      </c>
      <c r="F1011" s="116">
        <f>IF(E1010=0,"",(G1010/E1010)/12*E1010)</f>
        <v>0</v>
      </c>
      <c r="G1011" s="117">
        <f>F1011</f>
        <v>0</v>
      </c>
      <c r="H1011" s="159"/>
      <c r="I1011" s="98" t="s">
        <v>164</v>
      </c>
      <c r="J1011" s="98" t="str">
        <f>VLOOKUP(I1011,Presupuesto!$B$11:$C$565,2,0)</f>
        <v>AGUINALDO Y DECIMO CUARTO MES</v>
      </c>
      <c r="K1011" s="95" t="str">
        <f t="shared" si="31"/>
        <v>Desarrollo del Sistema de Educación Superior</v>
      </c>
      <c r="L1011" s="95" t="s">
        <v>719</v>
      </c>
    </row>
    <row r="1012" spans="3:12" ht="15.75" thickBot="1" x14ac:dyDescent="0.3">
      <c r="C1012" s="168" t="s">
        <v>1331</v>
      </c>
      <c r="D1012" s="157"/>
      <c r="E1012" s="128">
        <v>0</v>
      </c>
      <c r="F1012" s="102">
        <f>IF(E1010&lt;6,"",((E1010-6)/12)*(G1010/E1010))</f>
        <v>0</v>
      </c>
      <c r="G1012" s="102">
        <f>F1012</f>
        <v>0</v>
      </c>
      <c r="H1012" s="157"/>
      <c r="I1012" s="103" t="s">
        <v>165</v>
      </c>
      <c r="J1012" s="120" t="str">
        <f>VLOOKUP(I1012,Presupuesto!$B$11:$C$565,2,0)</f>
        <v>DECIMOCUARTO MES</v>
      </c>
      <c r="K1012" s="103" t="str">
        <f t="shared" si="31"/>
        <v>Desarrollo del Sistema de Educación Superior</v>
      </c>
      <c r="L1012" s="120" t="s">
        <v>719</v>
      </c>
    </row>
  </sheetData>
  <conditionalFormatting sqref="E56">
    <cfRule type="cellIs" dxfId="16" priority="17" operator="greaterThan">
      <formula>12</formula>
    </cfRule>
  </conditionalFormatting>
  <conditionalFormatting sqref="E1001">
    <cfRule type="cellIs" dxfId="15" priority="1" operator="greaterThan">
      <formula>12</formula>
    </cfRule>
  </conditionalFormatting>
  <conditionalFormatting sqref="E155">
    <cfRule type="cellIs" dxfId="14" priority="15" operator="greaterThan">
      <formula>12</formula>
    </cfRule>
  </conditionalFormatting>
  <conditionalFormatting sqref="E218">
    <cfRule type="cellIs" dxfId="13" priority="14" operator="greaterThan">
      <formula>12</formula>
    </cfRule>
  </conditionalFormatting>
  <conditionalFormatting sqref="E281">
    <cfRule type="cellIs" dxfId="12" priority="13" operator="greaterThan">
      <formula>12</formula>
    </cfRule>
  </conditionalFormatting>
  <conditionalFormatting sqref="E341">
    <cfRule type="cellIs" dxfId="11" priority="12" operator="greaterThan">
      <formula>12</formula>
    </cfRule>
  </conditionalFormatting>
  <conditionalFormatting sqref="E401">
    <cfRule type="cellIs" dxfId="10" priority="11" operator="greaterThan">
      <formula>12</formula>
    </cfRule>
  </conditionalFormatting>
  <conditionalFormatting sqref="E461">
    <cfRule type="cellIs" dxfId="9" priority="10" operator="greaterThan">
      <formula>12</formula>
    </cfRule>
  </conditionalFormatting>
  <conditionalFormatting sqref="E521">
    <cfRule type="cellIs" dxfId="8" priority="9" operator="greaterThan">
      <formula>12</formula>
    </cfRule>
  </conditionalFormatting>
  <conditionalFormatting sqref="E581">
    <cfRule type="cellIs" dxfId="7" priority="8" operator="greaterThan">
      <formula>12</formula>
    </cfRule>
  </conditionalFormatting>
  <conditionalFormatting sqref="E641">
    <cfRule type="cellIs" dxfId="6" priority="7" operator="greaterThan">
      <formula>12</formula>
    </cfRule>
  </conditionalFormatting>
  <conditionalFormatting sqref="E701">
    <cfRule type="cellIs" dxfId="5" priority="6" operator="greaterThan">
      <formula>12</formula>
    </cfRule>
  </conditionalFormatting>
  <conditionalFormatting sqref="E761">
    <cfRule type="cellIs" dxfId="4" priority="5" operator="greaterThan">
      <formula>12</formula>
    </cfRule>
  </conditionalFormatting>
  <conditionalFormatting sqref="E821">
    <cfRule type="cellIs" dxfId="3" priority="4" operator="greaterThan">
      <formula>12</formula>
    </cfRule>
  </conditionalFormatting>
  <conditionalFormatting sqref="E881">
    <cfRule type="cellIs" dxfId="2" priority="3" operator="greaterThan">
      <formula>12</formula>
    </cfRule>
  </conditionalFormatting>
  <conditionalFormatting sqref="E941">
    <cfRule type="cellIs" dxfId="1" priority="2" operator="greaterThan">
      <formula>12</formula>
    </cfRule>
  </conditionalFormatting>
  <dataValidations xWindow="631" yWindow="522" count="6">
    <dataValidation type="list" allowBlank="1" showInputMessage="1" showErrorMessage="1" errorTitle="¡Ingreso no Válido!" error="Por favor seleccione una opción de la lista" promptTitle="Tipo de Presupuesto" prompt="Seleccione una opción de la lista." sqref="H962:H1012 H179:H232 H17:H106 H242:H292 H302:H352 H362:H412 H422:H472 H482:H532 H542:H592 H602:H652 H662:H712 H722:H772 H782:H832 H842:H892 H902:H952 H116:H169">
      <formula1>$R$2:$S$2</formula1>
    </dataValidation>
    <dataValidation type="list" allowBlank="1" showInputMessage="1" showErrorMessage="1" errorTitle="¡Ingreso Inválido!" error="Seleccione una opción de la lista" promptTitle="Mes Requerido" prompt="Seleccione el mes en el que requiere el recurso." sqref="L962:L1012 L179:L232 L116:L169 L242:L292 L302:L352 L362:L412 L422:L472 L482:L532 L542:L592 L602:L652 L662:L712 L722:L772 L782:L832 L842:L892 L902:L952 L17:L106">
      <formula1>$U$2:$AF$2</formula1>
    </dataValidation>
    <dataValidation type="list" allowBlank="1" showInputMessage="1" showErrorMessage="1" sqref="C17 C20 C23 C26 C29 C32 C35 C38 C41 C44 C47 C50 C53 C56 C116 C119 C122 C125 C128 C131 C134 C137 C140 C143 C146 C149 C152 C155 C179 C182 C185 C188 C191 C194 C197 C200 C203 C206 C209 C212 C215 C218 C242 C245 C248 C251 C254 C257 C260 C263 C266 C269 C272 C275 C278 C281 C302 C305 C308 C311 C314 C317 C320 C323 C326 C329 C332 C335 C338 C341 C362 C365 C368 C371 C374 C377 C380 C383 C386 C389 C392 C395 C398 C401 C422 C425 C428 C431 C434 C437 C440 C443 C446 C449 C452 C455 C458 C461 C482 C485 C488 C491 C494 C497 C500 C503 C506 C509 C512 C515 C518 C521 C542 C545 C548 C551 C554 C557 C560 C563 C566 C569 C572 C575 C578 C581 C602 C605 C608 C611 C614 C617 C620 C623 C626 C629 C632 C635 C638 C641 C662 C665 C668 C671 C674 C677 C680 C683 C686 C689 C692 C695 C698 C701 C722 C725 C728 C731 C734 C737 C740 C743 C746 C749 C752 C755 C758 C761 C782 C785 C788 C791 C794 C797 C800 C803 C806 C809 C812 C815 C818 C821 C842 C845 C848 C851 C854 C857 C860 C863 C866 C869 C872 C875 C878 C881 C902 C905 C908 C911 C914 C917 C920 C923 C926 C929 C932 C935 C938 C941 C962 C965 C968 C971 C974 C977 C980 C983 C986 C989 C992 C995 C998 C1001">
      <formula1>$BZ$2:$CM$2</formula1>
    </dataValidation>
    <dataValidation type="list" allowBlank="1" showInputMessage="1" showErrorMessage="1" errorTitle="¡Ingreso Inválido!" error="Verifique el valor ingresado." sqref="I962:I1012 I179:I232 I116:I169 I242:I292 I302:I352 I362:I412 I422:I472 I482:I532 I542:I592 I602:I652 I662:I712 I722:I772 I782:I832 I842:I892 I902:I952 I17:I106">
      <formula1>$A$1:$UI$1</formula1>
    </dataValidation>
    <dataValidation type="list" allowBlank="1" showInputMessage="1" showErrorMessage="1" errorTitle="¡Ingreso Inválido!" error="Seleccione una opción de la lista." promptTitle="Dimensión Estratégica" prompt="Seleccione una opción de la lista." sqref="K180:K232 K117:K169 K243:K292 K303:K352 K363:K412 K423:K472 K483:K532 K543:K592 K603:K652 K663:K712 K723:K772 K783:K832 K843:K892 K903:K952 K963:K1012 K18:K106">
      <formula1>$A$2:$P$2</formula1>
    </dataValidation>
    <dataValidation type="list" allowBlank="1" showInputMessage="1" showErrorMessage="1" errorTitle="¡Ingreso Inválido!" error="Seleccione una opción de la lista." promptTitle="Dimensión Estratégica" prompt="Seleccione una opción de la lista." sqref="K17 K116 K179 K242 K302 K362 K422 K482 K542 K602 K662 K722 K782 K842 K902 K962">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0" zoomScale="84" zoomScaleNormal="84" workbookViewId="0">
      <selection activeCell="J17" sqref="J17"/>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202" t="s">
        <v>1265</v>
      </c>
      <c r="AI2" s="202" t="s">
        <v>1266</v>
      </c>
      <c r="AJ2" s="202" t="s">
        <v>1267</v>
      </c>
      <c r="AK2" s="202" t="s">
        <v>1268</v>
      </c>
      <c r="AL2" s="202" t="s">
        <v>1269</v>
      </c>
      <c r="AM2" s="202" t="s">
        <v>1270</v>
      </c>
      <c r="AN2" s="202" t="s">
        <v>1271</v>
      </c>
      <c r="AO2" s="202" t="s">
        <v>1272</v>
      </c>
      <c r="AP2" s="202" t="s">
        <v>1273</v>
      </c>
      <c r="AQ2" s="202" t="s">
        <v>1274</v>
      </c>
      <c r="AR2" s="202" t="s">
        <v>1275</v>
      </c>
      <c r="AS2" s="202" t="s">
        <v>1276</v>
      </c>
      <c r="AT2" s="202" t="s">
        <v>1277</v>
      </c>
      <c r="AU2" s="202" t="s">
        <v>1278</v>
      </c>
      <c r="AV2" s="202" t="s">
        <v>1279</v>
      </c>
      <c r="AW2" s="202" t="s">
        <v>1280</v>
      </c>
      <c r="AX2" s="202" t="s">
        <v>1281</v>
      </c>
      <c r="AY2" s="202" t="s">
        <v>1282</v>
      </c>
      <c r="AZ2" s="202" t="s">
        <v>1283</v>
      </c>
      <c r="BA2" s="202" t="s">
        <v>1284</v>
      </c>
      <c r="BB2" s="202" t="s">
        <v>1285</v>
      </c>
      <c r="BC2" s="202" t="s">
        <v>1286</v>
      </c>
      <c r="BD2" s="202" t="s">
        <v>1287</v>
      </c>
      <c r="BE2" s="202" t="s">
        <v>1288</v>
      </c>
      <c r="BF2" s="202" t="s">
        <v>1289</v>
      </c>
      <c r="BG2" s="202" t="s">
        <v>1290</v>
      </c>
      <c r="BH2" s="202" t="s">
        <v>1291</v>
      </c>
      <c r="BI2" s="202" t="s">
        <v>1292</v>
      </c>
      <c r="BJ2" s="202" t="s">
        <v>1293</v>
      </c>
      <c r="BK2" s="202" t="s">
        <v>1294</v>
      </c>
      <c r="BL2" s="202" t="s">
        <v>1295</v>
      </c>
      <c r="BM2" s="202" t="s">
        <v>1296</v>
      </c>
      <c r="BN2" s="202" t="s">
        <v>1297</v>
      </c>
      <c r="BO2" s="202" t="s">
        <v>1298</v>
      </c>
      <c r="BP2" s="202" t="s">
        <v>1299</v>
      </c>
      <c r="BQ2" s="202" t="s">
        <v>1300</v>
      </c>
      <c r="BR2" s="202" t="s">
        <v>1301</v>
      </c>
      <c r="BS2" s="202" t="s">
        <v>1302</v>
      </c>
      <c r="BT2" s="202" t="s">
        <v>1303</v>
      </c>
      <c r="BU2" s="202"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203">
        <v>2500</v>
      </c>
      <c r="AI3" s="203">
        <v>1900</v>
      </c>
      <c r="AJ3" s="203">
        <v>1650</v>
      </c>
      <c r="AK3" s="203">
        <v>1580</v>
      </c>
      <c r="AL3" s="203">
        <v>2250</v>
      </c>
      <c r="AM3" s="203">
        <v>1650</v>
      </c>
      <c r="AN3" s="203">
        <v>1400</v>
      </c>
      <c r="AO3" s="204">
        <v>1340</v>
      </c>
      <c r="AP3" s="204">
        <v>2000</v>
      </c>
      <c r="AQ3" s="204">
        <v>1400</v>
      </c>
      <c r="AR3" s="204">
        <v>1150</v>
      </c>
      <c r="AS3" s="204">
        <v>1100</v>
      </c>
      <c r="AT3" s="204">
        <v>1750</v>
      </c>
      <c r="AU3" s="204">
        <v>1150</v>
      </c>
      <c r="AV3" s="204">
        <v>900</v>
      </c>
      <c r="AW3" s="204">
        <v>860</v>
      </c>
      <c r="AX3" s="204">
        <v>1200</v>
      </c>
      <c r="AY3" s="436">
        <v>900</v>
      </c>
      <c r="AZ3" s="436">
        <v>650</v>
      </c>
      <c r="BA3" s="436">
        <v>620</v>
      </c>
      <c r="BB3" s="203">
        <f>+'Cuadro Resumen'!C213</f>
        <v>5759.1495000000004</v>
      </c>
      <c r="BC3" s="203">
        <f>+'Cuadro Resumen'!D213</f>
        <v>5307.4515000000001</v>
      </c>
      <c r="BD3" s="203">
        <f>+'Cuadro Resumen'!E213</f>
        <v>6775.47</v>
      </c>
      <c r="BE3" s="203">
        <f>+'Cuadro Resumen'!F213</f>
        <v>6323.7719999999999</v>
      </c>
      <c r="BF3" s="203">
        <f>+'Cuadro Resumen'!C214</f>
        <v>5081.6025</v>
      </c>
      <c r="BG3" s="203">
        <f>+'Cuadro Resumen'!D214</f>
        <v>4629.9045000000006</v>
      </c>
      <c r="BH3" s="203">
        <f>+'Cuadro Resumen'!E214</f>
        <v>6097.9230000000007</v>
      </c>
      <c r="BI3" s="203">
        <f>+'Cuadro Resumen'!F214</f>
        <v>5646.2250000000004</v>
      </c>
      <c r="BJ3" s="204">
        <f>+'Cuadro Resumen'!C215</f>
        <v>4404.0555000000004</v>
      </c>
      <c r="BK3" s="204">
        <f>+'Cuadro Resumen'!D215</f>
        <v>4065.2820000000002</v>
      </c>
      <c r="BL3" s="204">
        <f>+'Cuadro Resumen'!E215</f>
        <v>5420.3760000000002</v>
      </c>
      <c r="BM3" s="204">
        <f>+'Cuadro Resumen'!F215</f>
        <v>4968.6779999999999</v>
      </c>
      <c r="BN3" s="204">
        <f>+'Cuadro Resumen'!C216</f>
        <v>3726.5085000000004</v>
      </c>
      <c r="BO3" s="204">
        <f>+'Cuadro Resumen'!D216</f>
        <v>3387.7350000000001</v>
      </c>
      <c r="BP3" s="204">
        <f>+'Cuadro Resumen'!E216</f>
        <v>4742.8290000000006</v>
      </c>
      <c r="BQ3" s="204">
        <f>+'Cuadro Resumen'!F216</f>
        <v>4404.0555000000004</v>
      </c>
      <c r="BR3" s="204">
        <f>+'Cuadro Resumen'!C217</f>
        <v>3274.8105</v>
      </c>
      <c r="BS3" s="204">
        <f>+'Cuadro Resumen'!D217</f>
        <v>3048.9615000000003</v>
      </c>
      <c r="BT3" s="204">
        <f>+'Cuadro Resumen'!E217</f>
        <v>4178.2065000000002</v>
      </c>
      <c r="BU3" s="204">
        <f>+'Cuadro Resumen'!F217</f>
        <v>3839.433</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5" spans="1:555" ht="52.5" x14ac:dyDescent="0.25">
      <c r="A5" s="435"/>
      <c r="B5" s="435"/>
      <c r="C5" s="86" t="s">
        <v>1333</v>
      </c>
      <c r="D5" s="430">
        <f>SUMIF($C:$C,$C$10,D:D)</f>
        <v>96000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8" spans="1:555" x14ac:dyDescent="0.25">
      <c r="A8" s="435"/>
      <c r="B8" s="435"/>
      <c r="C8" s="69" t="s">
        <v>1334</v>
      </c>
      <c r="D8" s="69"/>
      <c r="E8" s="69"/>
      <c r="F8" s="69"/>
      <c r="G8" s="78"/>
      <c r="H8" s="69"/>
      <c r="I8" s="69"/>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69"/>
      <c r="D9" s="69"/>
      <c r="E9" s="69"/>
      <c r="F9" s="69"/>
      <c r="G9" s="78"/>
      <c r="H9" s="69"/>
      <c r="I9" s="69"/>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29" t="s">
        <v>1308</v>
      </c>
      <c r="D10" s="30">
        <f>SUM(F17:F26)</f>
        <v>96000</v>
      </c>
      <c r="E10" s="172"/>
      <c r="F10" s="172"/>
      <c r="G10" s="78"/>
      <c r="H10" s="172"/>
      <c r="I10" s="172"/>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1864</v>
      </c>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Compra de equipo de oficina y equipo tecnológico</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91"/>
      <c r="C15" s="69"/>
      <c r="D15" s="31"/>
      <c r="E15" s="91"/>
      <c r="F15" s="91"/>
      <c r="G15" s="91"/>
      <c r="H15" s="75"/>
      <c r="I15" s="75"/>
      <c r="J15" s="75"/>
      <c r="K15" s="109"/>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91"/>
      <c r="C16" s="122" t="s">
        <v>1310</v>
      </c>
      <c r="D16" s="124" t="s">
        <v>99</v>
      </c>
      <c r="E16" s="124" t="s">
        <v>1312</v>
      </c>
      <c r="F16" s="123" t="s">
        <v>1313</v>
      </c>
      <c r="G16" s="129" t="s">
        <v>1314</v>
      </c>
      <c r="H16" s="124" t="s">
        <v>1315</v>
      </c>
      <c r="I16" s="124" t="s">
        <v>711</v>
      </c>
      <c r="J16" s="124" t="s">
        <v>1316</v>
      </c>
      <c r="K16" s="124" t="s">
        <v>1317</v>
      </c>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2:11" x14ac:dyDescent="0.25">
      <c r="B17" s="91"/>
      <c r="C17" s="92" t="s">
        <v>105</v>
      </c>
      <c r="D17" s="154"/>
      <c r="E17" s="93">
        <v>2800</v>
      </c>
      <c r="F17" s="94">
        <f>D17*E17</f>
        <v>0</v>
      </c>
      <c r="G17" s="156"/>
      <c r="H17" s="95" t="s">
        <v>470</v>
      </c>
      <c r="I17" s="95" t="str">
        <f>VLOOKUP(H17,Presupuesto!$B$11:$C$565,2,0)</f>
        <v>MUEBLES VARIOS DE OFICINA</v>
      </c>
      <c r="J17" s="207" t="s">
        <v>74</v>
      </c>
      <c r="K17" s="95" t="s">
        <v>733</v>
      </c>
    </row>
    <row r="18" spans="2:11" ht="32.25" customHeight="1" x14ac:dyDescent="0.25">
      <c r="B18" s="91"/>
      <c r="C18" s="96" t="s">
        <v>106</v>
      </c>
      <c r="D18" s="147"/>
      <c r="E18" s="97">
        <v>2400</v>
      </c>
      <c r="F18" s="94">
        <f>D18*E18</f>
        <v>0</v>
      </c>
      <c r="G18" s="156"/>
      <c r="H18" s="98" t="s">
        <v>470</v>
      </c>
      <c r="I18" s="95" t="str">
        <f>VLOOKUP(H18,Presupuesto!$B$11:$C$565,2,0)</f>
        <v>MUEBLES VARIOS DE OFICINA</v>
      </c>
      <c r="J18" s="95" t="str">
        <f t="shared" ref="J18:J26" si="0">$J$17</f>
        <v>Gestión Administrativa y  financiera en apoyo al Desarrollo Académico</v>
      </c>
      <c r="K18" s="95" t="s">
        <v>720</v>
      </c>
    </row>
    <row r="19" spans="2:11" x14ac:dyDescent="0.25">
      <c r="B19" s="91"/>
      <c r="C19" s="96" t="s">
        <v>107</v>
      </c>
      <c r="D19" s="147"/>
      <c r="E19" s="97">
        <v>1000</v>
      </c>
      <c r="F19" s="94">
        <f t="shared" ref="F19:F26" si="1">D19*E19</f>
        <v>0</v>
      </c>
      <c r="G19" s="156"/>
      <c r="H19" s="98" t="s">
        <v>470</v>
      </c>
      <c r="I19" s="95" t="str">
        <f>VLOOKUP(H19,Presupuesto!$B$11:$C$565,2,0)</f>
        <v>MUEBLES VARIOS DE OFICINA</v>
      </c>
      <c r="J19" s="95" t="str">
        <f t="shared" si="0"/>
        <v>Gestión Administrativa y  financiera en apoyo al Desarrollo Académico</v>
      </c>
      <c r="K19" s="95" t="s">
        <v>721</v>
      </c>
    </row>
    <row r="20" spans="2:11" x14ac:dyDescent="0.25">
      <c r="B20" s="91"/>
      <c r="C20" s="96" t="s">
        <v>108</v>
      </c>
      <c r="D20" s="147"/>
      <c r="E20" s="97">
        <v>6000</v>
      </c>
      <c r="F20" s="94">
        <f t="shared" si="1"/>
        <v>0</v>
      </c>
      <c r="G20" s="156"/>
      <c r="H20" s="98" t="s">
        <v>470</v>
      </c>
      <c r="I20" s="95" t="str">
        <f>VLOOKUP(H20,Presupuesto!$B$11:$C$565,2,0)</f>
        <v>MUEBLES VARIOS DE OFICINA</v>
      </c>
      <c r="J20" s="95" t="str">
        <f t="shared" si="0"/>
        <v>Gestión Administrativa y  financiera en apoyo al Desarrollo Académico</v>
      </c>
      <c r="K20" s="95" t="s">
        <v>721</v>
      </c>
    </row>
    <row r="21" spans="2:11" x14ac:dyDescent="0.25">
      <c r="B21" s="91"/>
      <c r="C21" s="96" t="s">
        <v>109</v>
      </c>
      <c r="D21" s="147"/>
      <c r="E21" s="97">
        <v>3000</v>
      </c>
      <c r="F21" s="94">
        <f t="shared" si="1"/>
        <v>0</v>
      </c>
      <c r="G21" s="156"/>
      <c r="H21" s="98" t="s">
        <v>470</v>
      </c>
      <c r="I21" s="95" t="str">
        <f>VLOOKUP(H21,Presupuesto!$B$11:$C$565,2,0)</f>
        <v>MUEBLES VARIOS DE OFICINA</v>
      </c>
      <c r="J21" s="95" t="str">
        <f t="shared" si="0"/>
        <v>Gestión Administrativa y  financiera en apoyo al Desarrollo Académico</v>
      </c>
      <c r="K21" s="95" t="s">
        <v>721</v>
      </c>
    </row>
    <row r="22" spans="2:11" x14ac:dyDescent="0.25">
      <c r="B22" s="91"/>
      <c r="C22" s="96" t="s">
        <v>110</v>
      </c>
      <c r="D22" s="147"/>
      <c r="E22" s="97">
        <v>10000</v>
      </c>
      <c r="F22" s="94">
        <f t="shared" si="1"/>
        <v>0</v>
      </c>
      <c r="G22" s="156"/>
      <c r="H22" s="98" t="s">
        <v>470</v>
      </c>
      <c r="I22" s="95" t="str">
        <f>VLOOKUP(H22,Presupuesto!$B$11:$C$565,2,0)</f>
        <v>MUEBLES VARIOS DE OFICINA</v>
      </c>
      <c r="J22" s="95" t="str">
        <f t="shared" si="0"/>
        <v>Gestión Administrativa y  financiera en apoyo al Desarrollo Académico</v>
      </c>
      <c r="K22" s="95" t="s">
        <v>721</v>
      </c>
    </row>
    <row r="23" spans="2:11" ht="60" x14ac:dyDescent="0.25">
      <c r="B23" s="91"/>
      <c r="C23" s="96" t="s">
        <v>111</v>
      </c>
      <c r="D23" s="147">
        <v>12</v>
      </c>
      <c r="E23" s="97">
        <v>8000</v>
      </c>
      <c r="F23" s="94">
        <f>D23*E23</f>
        <v>96000</v>
      </c>
      <c r="G23" s="156"/>
      <c r="H23" s="98" t="s">
        <v>472</v>
      </c>
      <c r="I23" s="95" t="str">
        <f>VLOOKUP(H23,Presupuesto!$B$11:$C$565,2,0)</f>
        <v>EQUIPOS VARIOS DE OFICINA</v>
      </c>
      <c r="J23" s="508" t="s">
        <v>74</v>
      </c>
      <c r="K23" s="95" t="s">
        <v>721</v>
      </c>
    </row>
    <row r="24" spans="2:11" x14ac:dyDescent="0.25">
      <c r="B24" s="91"/>
      <c r="C24" s="96" t="s">
        <v>112</v>
      </c>
      <c r="D24" s="147"/>
      <c r="E24" s="97">
        <v>2000</v>
      </c>
      <c r="F24" s="94">
        <f t="shared" si="1"/>
        <v>0</v>
      </c>
      <c r="G24" s="156"/>
      <c r="H24" s="98" t="s">
        <v>472</v>
      </c>
      <c r="I24" s="95" t="str">
        <f>VLOOKUP(H24,Presupuesto!$B$11:$C$565,2,0)</f>
        <v>EQUIPOS VARIOS DE OFICINA</v>
      </c>
      <c r="J24" s="95" t="str">
        <f t="shared" si="0"/>
        <v>Gestión Administrativa y  financiera en apoyo al Desarrollo Académico</v>
      </c>
      <c r="K24" s="95" t="s">
        <v>732</v>
      </c>
    </row>
    <row r="25" spans="2:11" x14ac:dyDescent="0.25">
      <c r="B25" s="91"/>
      <c r="C25" s="96" t="s">
        <v>113</v>
      </c>
      <c r="D25" s="147"/>
      <c r="E25" s="97">
        <v>5000</v>
      </c>
      <c r="F25" s="94">
        <f t="shared" si="1"/>
        <v>0</v>
      </c>
      <c r="G25" s="156"/>
      <c r="H25" s="98" t="s">
        <v>472</v>
      </c>
      <c r="I25" s="95" t="str">
        <f>VLOOKUP(H25,Presupuesto!$B$11:$C$565,2,0)</f>
        <v>EQUIPOS VARIOS DE OFICINA</v>
      </c>
      <c r="J25" s="95" t="str">
        <f t="shared" si="0"/>
        <v>Gestión Administrativa y  financiera en apoyo al Desarrollo Académico</v>
      </c>
      <c r="K25" s="95" t="s">
        <v>727</v>
      </c>
    </row>
    <row r="26" spans="2:11" ht="15.75" thickBot="1" x14ac:dyDescent="0.3">
      <c r="B26" s="91"/>
      <c r="C26" s="99" t="s">
        <v>114</v>
      </c>
      <c r="D26" s="155"/>
      <c r="E26" s="101">
        <v>100000</v>
      </c>
      <c r="F26" s="102">
        <f t="shared" si="1"/>
        <v>0</v>
      </c>
      <c r="G26" s="157"/>
      <c r="H26" s="103" t="s">
        <v>472</v>
      </c>
      <c r="I26" s="103" t="str">
        <f>VLOOKUP(H26,Presupuesto!$B$11:$C$565,2,0)</f>
        <v>EQUIPOS VARIOS DE OFICINA</v>
      </c>
      <c r="J26" s="103" t="str">
        <f t="shared" si="0"/>
        <v>Gestión Administrativa y  financiera en apoyo al Desarrollo Académico</v>
      </c>
      <c r="K26" s="120" t="s">
        <v>719</v>
      </c>
    </row>
    <row r="27" spans="2:11" x14ac:dyDescent="0.25">
      <c r="B27" s="91"/>
      <c r="C27" s="435"/>
      <c r="D27" s="435"/>
      <c r="E27" s="435"/>
      <c r="F27" s="435"/>
      <c r="G27" s="424"/>
      <c r="H27" s="435"/>
      <c r="I27" s="435"/>
      <c r="J27" s="435"/>
      <c r="K27" s="435"/>
    </row>
    <row r="28" spans="2:11" ht="15.75" thickBot="1" x14ac:dyDescent="0.3">
      <c r="B28" s="91"/>
      <c r="C28" s="317"/>
      <c r="D28" s="318"/>
      <c r="E28" s="319"/>
      <c r="F28" s="319"/>
      <c r="G28" s="320"/>
      <c r="H28" s="319"/>
      <c r="I28" s="319"/>
      <c r="J28" s="151"/>
      <c r="K28" s="151"/>
    </row>
    <row r="29" spans="2:11" ht="15.75" thickBot="1" x14ac:dyDescent="0.3">
      <c r="B29" s="91"/>
      <c r="C29" s="29" t="s">
        <v>1308</v>
      </c>
      <c r="D29" s="30">
        <f>SUM(F36:F45)</f>
        <v>0</v>
      </c>
      <c r="E29" s="172"/>
      <c r="F29" s="172"/>
      <c r="G29" s="78"/>
      <c r="H29" s="172"/>
      <c r="I29" s="172"/>
      <c r="J29" s="435"/>
      <c r="K29" s="435"/>
    </row>
    <row r="30" spans="2:11" x14ac:dyDescent="0.25">
      <c r="B30" s="435"/>
      <c r="C30" s="69"/>
      <c r="D30" s="31"/>
      <c r="E30" s="91"/>
      <c r="F30" s="91"/>
      <c r="G30" s="91"/>
      <c r="H30" s="75"/>
      <c r="I30" s="75"/>
      <c r="J30" s="75"/>
      <c r="K30" s="109"/>
    </row>
    <row r="31" spans="2:11" x14ac:dyDescent="0.25">
      <c r="B31" s="435"/>
      <c r="C31" s="69"/>
      <c r="D31" s="31"/>
      <c r="E31" s="91"/>
      <c r="F31" s="91"/>
      <c r="G31" s="91"/>
      <c r="H31" s="75"/>
      <c r="I31" s="75"/>
      <c r="J31" s="75"/>
      <c r="K31" s="109"/>
    </row>
    <row r="32" spans="2:11" ht="15.75" x14ac:dyDescent="0.25">
      <c r="B32" s="435"/>
      <c r="C32" s="191" t="s">
        <v>1309</v>
      </c>
      <c r="D32" s="349"/>
      <c r="E32" s="91"/>
      <c r="F32" s="91"/>
      <c r="G32" s="91"/>
      <c r="H32" s="75"/>
      <c r="I32" s="75"/>
      <c r="J32" s="75"/>
      <c r="K32" s="109"/>
    </row>
    <row r="33" spans="3:11" ht="18.75" x14ac:dyDescent="0.25">
      <c r="C33" s="199"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1"/>
      <c r="F33" s="91"/>
      <c r="G33" s="91"/>
      <c r="H33" s="75"/>
      <c r="I33" s="75"/>
      <c r="J33" s="75"/>
      <c r="K33" s="109"/>
    </row>
    <row r="34" spans="3:11" ht="15.75" thickBot="1" x14ac:dyDescent="0.3">
      <c r="C34" s="69"/>
      <c r="D34" s="31"/>
      <c r="E34" s="91"/>
      <c r="F34" s="91"/>
      <c r="G34" s="91"/>
      <c r="H34" s="75"/>
      <c r="I34" s="75"/>
      <c r="J34" s="75"/>
      <c r="K34" s="109"/>
    </row>
    <row r="35" spans="3:11" ht="30.75" thickBot="1" x14ac:dyDescent="0.3">
      <c r="C35" s="122" t="s">
        <v>1310</v>
      </c>
      <c r="D35" s="124" t="s">
        <v>99</v>
      </c>
      <c r="E35" s="124" t="s">
        <v>1312</v>
      </c>
      <c r="F35" s="123" t="s">
        <v>1313</v>
      </c>
      <c r="G35" s="129" t="s">
        <v>1314</v>
      </c>
      <c r="H35" s="124" t="s">
        <v>1315</v>
      </c>
      <c r="I35" s="124" t="s">
        <v>711</v>
      </c>
      <c r="J35" s="124" t="s">
        <v>1316</v>
      </c>
      <c r="K35" s="124" t="s">
        <v>1317</v>
      </c>
    </row>
    <row r="36" spans="3:11" x14ac:dyDescent="0.25">
      <c r="C36" s="92" t="s">
        <v>105</v>
      </c>
      <c r="D36" s="154"/>
      <c r="E36" s="93">
        <v>2800</v>
      </c>
      <c r="F36" s="94">
        <f>D36*E36</f>
        <v>0</v>
      </c>
      <c r="G36" s="156"/>
      <c r="H36" s="95" t="s">
        <v>470</v>
      </c>
      <c r="I36" s="95" t="str">
        <f>VLOOKUP(H36,Presupuesto!$B$11:$C$565,2,0)</f>
        <v>MUEBLES VARIOS DE OFICINA</v>
      </c>
      <c r="J36" s="207" t="s">
        <v>72</v>
      </c>
      <c r="K36" s="95" t="s">
        <v>733</v>
      </c>
    </row>
    <row r="37" spans="3:11" x14ac:dyDescent="0.25">
      <c r="C37" s="96" t="s">
        <v>106</v>
      </c>
      <c r="D37" s="147"/>
      <c r="E37" s="97">
        <v>2400</v>
      </c>
      <c r="F37" s="94">
        <f>D37*E37</f>
        <v>0</v>
      </c>
      <c r="G37" s="156"/>
      <c r="H37" s="98" t="s">
        <v>470</v>
      </c>
      <c r="I37" s="95" t="str">
        <f>VLOOKUP(H37,Presupuesto!$B$11:$C$565,2,0)</f>
        <v>MUEBLES VARIOS DE OFICINA</v>
      </c>
      <c r="J37" s="95" t="str">
        <f>$J$36</f>
        <v>Posgrado</v>
      </c>
      <c r="K37" s="95" t="s">
        <v>720</v>
      </c>
    </row>
    <row r="38" spans="3:11" x14ac:dyDescent="0.25">
      <c r="C38" s="96" t="s">
        <v>107</v>
      </c>
      <c r="D38" s="147"/>
      <c r="E38" s="97">
        <v>1000</v>
      </c>
      <c r="F38" s="94">
        <f t="shared" ref="F38:F45" si="2">D38*E38</f>
        <v>0</v>
      </c>
      <c r="G38" s="156"/>
      <c r="H38" s="98" t="s">
        <v>470</v>
      </c>
      <c r="I38" s="95" t="str">
        <f>VLOOKUP(H38,Presupuesto!$B$11:$C$565,2,0)</f>
        <v>MUEBLES VARIOS DE OFICINA</v>
      </c>
      <c r="J38" s="95" t="str">
        <f t="shared" ref="J38:J45" si="3">$J$36</f>
        <v>Posgrado</v>
      </c>
      <c r="K38" s="95" t="s">
        <v>721</v>
      </c>
    </row>
    <row r="39" spans="3:11" x14ac:dyDescent="0.25">
      <c r="C39" s="96" t="s">
        <v>108</v>
      </c>
      <c r="D39" s="147"/>
      <c r="E39" s="97">
        <v>6000</v>
      </c>
      <c r="F39" s="94">
        <f t="shared" si="2"/>
        <v>0</v>
      </c>
      <c r="G39" s="156"/>
      <c r="H39" s="98" t="s">
        <v>470</v>
      </c>
      <c r="I39" s="95" t="str">
        <f>VLOOKUP(H39,Presupuesto!$B$11:$C$565,2,0)</f>
        <v>MUEBLES VARIOS DE OFICINA</v>
      </c>
      <c r="J39" s="95" t="str">
        <f t="shared" si="3"/>
        <v>Posgrado</v>
      </c>
      <c r="K39" s="95" t="s">
        <v>721</v>
      </c>
    </row>
    <row r="40" spans="3:11" x14ac:dyDescent="0.25">
      <c r="C40" s="96" t="s">
        <v>109</v>
      </c>
      <c r="D40" s="147"/>
      <c r="E40" s="97">
        <v>3000</v>
      </c>
      <c r="F40" s="94">
        <f t="shared" si="2"/>
        <v>0</v>
      </c>
      <c r="G40" s="156"/>
      <c r="H40" s="98" t="s">
        <v>470</v>
      </c>
      <c r="I40" s="95" t="str">
        <f>VLOOKUP(H40,Presupuesto!$B$11:$C$565,2,0)</f>
        <v>MUEBLES VARIOS DE OFICINA</v>
      </c>
      <c r="J40" s="95" t="str">
        <f t="shared" si="3"/>
        <v>Posgrado</v>
      </c>
      <c r="K40" s="95" t="s">
        <v>721</v>
      </c>
    </row>
    <row r="41" spans="3:11" x14ac:dyDescent="0.25">
      <c r="C41" s="96" t="s">
        <v>110</v>
      </c>
      <c r="D41" s="147"/>
      <c r="E41" s="97">
        <v>10000</v>
      </c>
      <c r="F41" s="94">
        <f t="shared" si="2"/>
        <v>0</v>
      </c>
      <c r="G41" s="156"/>
      <c r="H41" s="98" t="s">
        <v>470</v>
      </c>
      <c r="I41" s="95" t="str">
        <f>VLOOKUP(H41,Presupuesto!$B$11:$C$565,2,0)</f>
        <v>MUEBLES VARIOS DE OFICINA</v>
      </c>
      <c r="J41" s="95" t="str">
        <f t="shared" si="3"/>
        <v>Posgrado</v>
      </c>
      <c r="K41" s="95" t="s">
        <v>721</v>
      </c>
    </row>
    <row r="42" spans="3:11" x14ac:dyDescent="0.25">
      <c r="C42" s="96" t="s">
        <v>111</v>
      </c>
      <c r="D42" s="147"/>
      <c r="E42" s="97">
        <v>8000</v>
      </c>
      <c r="F42" s="94">
        <f t="shared" si="2"/>
        <v>0</v>
      </c>
      <c r="G42" s="156"/>
      <c r="H42" s="98" t="s">
        <v>472</v>
      </c>
      <c r="I42" s="95" t="str">
        <f>VLOOKUP(H42,Presupuesto!$B$11:$C$565,2,0)</f>
        <v>EQUIPOS VARIOS DE OFICINA</v>
      </c>
      <c r="J42" s="95" t="str">
        <f t="shared" si="3"/>
        <v>Posgrado</v>
      </c>
      <c r="K42" s="95" t="s">
        <v>721</v>
      </c>
    </row>
    <row r="43" spans="3:11" x14ac:dyDescent="0.25">
      <c r="C43" s="96" t="s">
        <v>112</v>
      </c>
      <c r="D43" s="147"/>
      <c r="E43" s="97">
        <v>2000</v>
      </c>
      <c r="F43" s="94">
        <f t="shared" si="2"/>
        <v>0</v>
      </c>
      <c r="G43" s="156"/>
      <c r="H43" s="98" t="s">
        <v>472</v>
      </c>
      <c r="I43" s="95" t="str">
        <f>VLOOKUP(H43,Presupuesto!$B$11:$C$565,2,0)</f>
        <v>EQUIPOS VARIOS DE OFICINA</v>
      </c>
      <c r="J43" s="95" t="str">
        <f t="shared" si="3"/>
        <v>Posgrado</v>
      </c>
      <c r="K43" s="95" t="s">
        <v>732</v>
      </c>
    </row>
    <row r="44" spans="3:11" x14ac:dyDescent="0.25">
      <c r="C44" s="96" t="s">
        <v>113</v>
      </c>
      <c r="D44" s="147"/>
      <c r="E44" s="97">
        <v>5000</v>
      </c>
      <c r="F44" s="94">
        <f t="shared" si="2"/>
        <v>0</v>
      </c>
      <c r="G44" s="156"/>
      <c r="H44" s="98" t="s">
        <v>472</v>
      </c>
      <c r="I44" s="95" t="str">
        <f>VLOOKUP(H44,Presupuesto!$B$11:$C$565,2,0)</f>
        <v>EQUIPOS VARIOS DE OFICINA</v>
      </c>
      <c r="J44" s="95" t="str">
        <f t="shared" si="3"/>
        <v>Posgrado</v>
      </c>
      <c r="K44" s="95" t="s">
        <v>727</v>
      </c>
    </row>
    <row r="45" spans="3:11" ht="15.75" thickBot="1" x14ac:dyDescent="0.3">
      <c r="C45" s="99" t="s">
        <v>114</v>
      </c>
      <c r="D45" s="155"/>
      <c r="E45" s="101">
        <v>100000</v>
      </c>
      <c r="F45" s="102">
        <f t="shared" si="2"/>
        <v>0</v>
      </c>
      <c r="G45" s="157"/>
      <c r="H45" s="103" t="s">
        <v>472</v>
      </c>
      <c r="I45" s="103" t="str">
        <f>VLOOKUP(H45,Presupuesto!$B$11:$C$565,2,0)</f>
        <v>EQUIPOS VARIOS DE OFICINA</v>
      </c>
      <c r="J45" s="103" t="str">
        <f t="shared" si="3"/>
        <v>Posgrado</v>
      </c>
      <c r="K45" s="120" t="s">
        <v>719</v>
      </c>
    </row>
    <row r="47" spans="3:11" ht="15.75" thickBot="1" x14ac:dyDescent="0.3">
      <c r="C47" s="435"/>
      <c r="D47" s="435"/>
      <c r="E47" s="435"/>
      <c r="F47" s="435"/>
      <c r="G47" s="424"/>
      <c r="H47" s="435"/>
      <c r="I47" s="435"/>
      <c r="J47" s="435"/>
      <c r="K47" s="435"/>
    </row>
    <row r="48" spans="3:11" ht="15.75" thickBot="1" x14ac:dyDescent="0.3">
      <c r="C48" s="29" t="s">
        <v>1308</v>
      </c>
      <c r="D48" s="30">
        <f>SUM(F55:F64)</f>
        <v>0</v>
      </c>
      <c r="E48" s="172"/>
      <c r="F48" s="172"/>
      <c r="G48" s="78"/>
      <c r="H48" s="172"/>
      <c r="I48" s="172"/>
      <c r="J48" s="435"/>
      <c r="K48" s="435"/>
    </row>
    <row r="49" spans="3:11" x14ac:dyDescent="0.25">
      <c r="C49" s="69"/>
      <c r="D49" s="31"/>
      <c r="E49" s="91"/>
      <c r="F49" s="91"/>
      <c r="G49" s="91"/>
      <c r="H49" s="75"/>
      <c r="I49" s="75"/>
      <c r="J49" s="75"/>
      <c r="K49" s="109"/>
    </row>
    <row r="50" spans="3:11" x14ac:dyDescent="0.25">
      <c r="C50" s="69"/>
      <c r="D50" s="31"/>
      <c r="E50" s="91"/>
      <c r="F50" s="91"/>
      <c r="G50" s="91"/>
      <c r="H50" s="75"/>
      <c r="I50" s="75"/>
      <c r="J50" s="75"/>
      <c r="K50" s="109"/>
    </row>
    <row r="51" spans="3:11" ht="15.75" x14ac:dyDescent="0.25">
      <c r="C51" s="191" t="s">
        <v>1309</v>
      </c>
      <c r="D51" s="349"/>
      <c r="E51" s="91"/>
      <c r="F51" s="91"/>
      <c r="G51" s="91"/>
      <c r="H51" s="75"/>
      <c r="I51" s="75"/>
      <c r="J51" s="75"/>
      <c r="K51" s="109"/>
    </row>
    <row r="52" spans="3:11" ht="18.75" x14ac:dyDescent="0.25">
      <c r="C52" s="199"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1"/>
      <c r="F52" s="91"/>
      <c r="G52" s="91"/>
      <c r="H52" s="75"/>
      <c r="I52" s="75"/>
      <c r="J52" s="75"/>
      <c r="K52" s="109"/>
    </row>
    <row r="53" spans="3:11" ht="15.75" thickBot="1" x14ac:dyDescent="0.3">
      <c r="C53" s="69"/>
      <c r="D53" s="31"/>
      <c r="E53" s="91"/>
      <c r="F53" s="91"/>
      <c r="G53" s="91"/>
      <c r="H53" s="75"/>
      <c r="I53" s="75"/>
      <c r="J53" s="75"/>
      <c r="K53" s="109"/>
    </row>
    <row r="54" spans="3:11" ht="30.75" thickBot="1" x14ac:dyDescent="0.3">
      <c r="C54" s="122" t="s">
        <v>1310</v>
      </c>
      <c r="D54" s="124" t="s">
        <v>99</v>
      </c>
      <c r="E54" s="124" t="s">
        <v>1312</v>
      </c>
      <c r="F54" s="123" t="s">
        <v>1313</v>
      </c>
      <c r="G54" s="129" t="s">
        <v>1314</v>
      </c>
      <c r="H54" s="124" t="s">
        <v>1315</v>
      </c>
      <c r="I54" s="124" t="s">
        <v>711</v>
      </c>
      <c r="J54" s="124" t="s">
        <v>1316</v>
      </c>
      <c r="K54" s="124" t="s">
        <v>1317</v>
      </c>
    </row>
    <row r="55" spans="3:11" x14ac:dyDescent="0.25">
      <c r="C55" s="92" t="s">
        <v>105</v>
      </c>
      <c r="D55" s="154"/>
      <c r="E55" s="93">
        <v>2800</v>
      </c>
      <c r="F55" s="94">
        <f>D55*E55</f>
        <v>0</v>
      </c>
      <c r="G55" s="156"/>
      <c r="H55" s="95" t="s">
        <v>470</v>
      </c>
      <c r="I55" s="95" t="str">
        <f>VLOOKUP(H55,Presupuesto!$B$11:$C$565,2,0)</f>
        <v>MUEBLES VARIOS DE OFICINA</v>
      </c>
      <c r="J55" s="207" t="s">
        <v>72</v>
      </c>
      <c r="K55" s="95" t="s">
        <v>733</v>
      </c>
    </row>
    <row r="56" spans="3:11" x14ac:dyDescent="0.25">
      <c r="C56" s="96" t="s">
        <v>106</v>
      </c>
      <c r="D56" s="147"/>
      <c r="E56" s="97">
        <v>2400</v>
      </c>
      <c r="F56" s="94">
        <f>D56*E56</f>
        <v>0</v>
      </c>
      <c r="G56" s="156"/>
      <c r="H56" s="98" t="s">
        <v>470</v>
      </c>
      <c r="I56" s="95" t="str">
        <f>VLOOKUP(H56,Presupuesto!$B$11:$C$565,2,0)</f>
        <v>MUEBLES VARIOS DE OFICINA</v>
      </c>
      <c r="J56" s="95" t="str">
        <f>$J$55</f>
        <v>Posgrado</v>
      </c>
      <c r="K56" s="95" t="s">
        <v>720</v>
      </c>
    </row>
    <row r="57" spans="3:11" x14ac:dyDescent="0.25">
      <c r="C57" s="96" t="s">
        <v>107</v>
      </c>
      <c r="D57" s="147"/>
      <c r="E57" s="97">
        <v>1000</v>
      </c>
      <c r="F57" s="94">
        <f t="shared" ref="F57:F64" si="4">D57*E57</f>
        <v>0</v>
      </c>
      <c r="G57" s="156"/>
      <c r="H57" s="98" t="s">
        <v>470</v>
      </c>
      <c r="I57" s="95" t="str">
        <f>VLOOKUP(H57,Presupuesto!$B$11:$C$565,2,0)</f>
        <v>MUEBLES VARIOS DE OFICINA</v>
      </c>
      <c r="J57" s="95" t="str">
        <f t="shared" ref="J57:J64" si="5">$J$17</f>
        <v>Gestión Administrativa y  financiera en apoyo al Desarrollo Académico</v>
      </c>
      <c r="K57" s="95" t="s">
        <v>721</v>
      </c>
    </row>
    <row r="58" spans="3:11" x14ac:dyDescent="0.25">
      <c r="C58" s="96" t="s">
        <v>108</v>
      </c>
      <c r="D58" s="147"/>
      <c r="E58" s="97">
        <v>6000</v>
      </c>
      <c r="F58" s="94">
        <f t="shared" si="4"/>
        <v>0</v>
      </c>
      <c r="G58" s="156"/>
      <c r="H58" s="98" t="s">
        <v>470</v>
      </c>
      <c r="I58" s="95" t="str">
        <f>VLOOKUP(H58,Presupuesto!$B$11:$C$565,2,0)</f>
        <v>MUEBLES VARIOS DE OFICINA</v>
      </c>
      <c r="J58" s="95" t="str">
        <f t="shared" si="5"/>
        <v>Gestión Administrativa y  financiera en apoyo al Desarrollo Académico</v>
      </c>
      <c r="K58" s="95" t="s">
        <v>721</v>
      </c>
    </row>
    <row r="59" spans="3:11" x14ac:dyDescent="0.25">
      <c r="C59" s="96" t="s">
        <v>109</v>
      </c>
      <c r="D59" s="147"/>
      <c r="E59" s="97">
        <v>3000</v>
      </c>
      <c r="F59" s="94">
        <f t="shared" si="4"/>
        <v>0</v>
      </c>
      <c r="G59" s="156"/>
      <c r="H59" s="98" t="s">
        <v>470</v>
      </c>
      <c r="I59" s="95" t="str">
        <f>VLOOKUP(H59,Presupuesto!$B$11:$C$565,2,0)</f>
        <v>MUEBLES VARIOS DE OFICINA</v>
      </c>
      <c r="J59" s="95" t="str">
        <f t="shared" si="5"/>
        <v>Gestión Administrativa y  financiera en apoyo al Desarrollo Académico</v>
      </c>
      <c r="K59" s="95" t="s">
        <v>721</v>
      </c>
    </row>
    <row r="60" spans="3:11" x14ac:dyDescent="0.25">
      <c r="C60" s="96" t="s">
        <v>110</v>
      </c>
      <c r="D60" s="147"/>
      <c r="E60" s="97">
        <v>10000</v>
      </c>
      <c r="F60" s="94">
        <f t="shared" si="4"/>
        <v>0</v>
      </c>
      <c r="G60" s="156"/>
      <c r="H60" s="98" t="s">
        <v>470</v>
      </c>
      <c r="I60" s="95" t="str">
        <f>VLOOKUP(H60,Presupuesto!$B$11:$C$565,2,0)</f>
        <v>MUEBLES VARIOS DE OFICINA</v>
      </c>
      <c r="J60" s="95" t="str">
        <f t="shared" si="5"/>
        <v>Gestión Administrativa y  financiera en apoyo al Desarrollo Académico</v>
      </c>
      <c r="K60" s="95" t="s">
        <v>721</v>
      </c>
    </row>
    <row r="61" spans="3:11" x14ac:dyDescent="0.25">
      <c r="C61" s="96" t="s">
        <v>111</v>
      </c>
      <c r="D61" s="147"/>
      <c r="E61" s="97">
        <v>8000</v>
      </c>
      <c r="F61" s="94">
        <f t="shared" si="4"/>
        <v>0</v>
      </c>
      <c r="G61" s="156"/>
      <c r="H61" s="98" t="s">
        <v>472</v>
      </c>
      <c r="I61" s="95" t="str">
        <f>VLOOKUP(H61,Presupuesto!$B$11:$C$565,2,0)</f>
        <v>EQUIPOS VARIOS DE OFICINA</v>
      </c>
      <c r="J61" s="95" t="str">
        <f t="shared" si="5"/>
        <v>Gestión Administrativa y  financiera en apoyo al Desarrollo Académico</v>
      </c>
      <c r="K61" s="95" t="s">
        <v>721</v>
      </c>
    </row>
    <row r="62" spans="3:11" x14ac:dyDescent="0.25">
      <c r="C62" s="96" t="s">
        <v>112</v>
      </c>
      <c r="D62" s="147"/>
      <c r="E62" s="97">
        <v>2000</v>
      </c>
      <c r="F62" s="94">
        <f t="shared" si="4"/>
        <v>0</v>
      </c>
      <c r="G62" s="156"/>
      <c r="H62" s="98" t="s">
        <v>472</v>
      </c>
      <c r="I62" s="95" t="str">
        <f>VLOOKUP(H62,Presupuesto!$B$11:$C$565,2,0)</f>
        <v>EQUIPOS VARIOS DE OFICINA</v>
      </c>
      <c r="J62" s="95" t="str">
        <f t="shared" si="5"/>
        <v>Gestión Administrativa y  financiera en apoyo al Desarrollo Académico</v>
      </c>
      <c r="K62" s="95" t="s">
        <v>732</v>
      </c>
    </row>
    <row r="63" spans="3:11" x14ac:dyDescent="0.25">
      <c r="C63" s="96" t="s">
        <v>113</v>
      </c>
      <c r="D63" s="147"/>
      <c r="E63" s="97">
        <v>5000</v>
      </c>
      <c r="F63" s="94">
        <f t="shared" si="4"/>
        <v>0</v>
      </c>
      <c r="G63" s="156"/>
      <c r="H63" s="98" t="s">
        <v>472</v>
      </c>
      <c r="I63" s="95" t="str">
        <f>VLOOKUP(H63,Presupuesto!$B$11:$C$565,2,0)</f>
        <v>EQUIPOS VARIOS DE OFICINA</v>
      </c>
      <c r="J63" s="95" t="str">
        <f t="shared" si="5"/>
        <v>Gestión Administrativa y  financiera en apoyo al Desarrollo Académico</v>
      </c>
      <c r="K63" s="95" t="s">
        <v>727</v>
      </c>
    </row>
    <row r="64" spans="3:11" ht="15.75" thickBot="1" x14ac:dyDescent="0.3">
      <c r="C64" s="99" t="s">
        <v>114</v>
      </c>
      <c r="D64" s="155"/>
      <c r="E64" s="101">
        <v>100000</v>
      </c>
      <c r="F64" s="102">
        <f t="shared" si="4"/>
        <v>0</v>
      </c>
      <c r="G64" s="157"/>
      <c r="H64" s="103" t="s">
        <v>472</v>
      </c>
      <c r="I64" s="103" t="str">
        <f>VLOOKUP(H64,Presupuesto!$B$11:$C$565,2,0)</f>
        <v>EQUIPOS VARIOS DE OFICINA</v>
      </c>
      <c r="J64" s="103" t="str">
        <f t="shared" si="5"/>
        <v>Gestión Administrativa y  financiera en apoyo al Desarrollo Académico</v>
      </c>
      <c r="K64" s="120" t="s">
        <v>719</v>
      </c>
    </row>
    <row r="66" spans="3:11" ht="15.75" thickBot="1" x14ac:dyDescent="0.3">
      <c r="C66" s="317"/>
      <c r="D66" s="318"/>
      <c r="E66" s="319"/>
      <c r="F66" s="319"/>
      <c r="G66" s="320"/>
      <c r="H66" s="319"/>
      <c r="I66" s="319"/>
      <c r="J66" s="151"/>
      <c r="K66" s="151"/>
    </row>
    <row r="67" spans="3:11" ht="15.75" thickBot="1" x14ac:dyDescent="0.3">
      <c r="C67" s="29" t="s">
        <v>1308</v>
      </c>
      <c r="D67" s="30">
        <f>SUM(F74:F83)</f>
        <v>0</v>
      </c>
      <c r="E67" s="172"/>
      <c r="F67" s="172"/>
      <c r="G67" s="78"/>
      <c r="H67" s="172"/>
      <c r="I67" s="172"/>
      <c r="J67" s="435"/>
      <c r="K67" s="435"/>
    </row>
    <row r="68" spans="3:11" x14ac:dyDescent="0.25">
      <c r="C68" s="69"/>
      <c r="D68" s="31"/>
      <c r="E68" s="91"/>
      <c r="F68" s="91"/>
      <c r="G68" s="91"/>
      <c r="H68" s="75"/>
      <c r="I68" s="75"/>
      <c r="J68" s="75"/>
      <c r="K68" s="109"/>
    </row>
    <row r="69" spans="3:11" x14ac:dyDescent="0.25">
      <c r="C69" s="69"/>
      <c r="D69" s="31"/>
      <c r="E69" s="91"/>
      <c r="F69" s="91"/>
      <c r="G69" s="91"/>
      <c r="H69" s="75"/>
      <c r="I69" s="75"/>
      <c r="J69" s="75"/>
      <c r="K69" s="109"/>
    </row>
    <row r="70" spans="3:11" ht="15.75" x14ac:dyDescent="0.25">
      <c r="C70" s="191" t="s">
        <v>1309</v>
      </c>
      <c r="D70" s="349"/>
      <c r="E70" s="91"/>
      <c r="F70" s="91"/>
      <c r="G70" s="91"/>
      <c r="H70" s="75"/>
      <c r="I70" s="75"/>
      <c r="J70" s="75"/>
      <c r="K70" s="109"/>
    </row>
    <row r="71" spans="3:11" ht="18.75" x14ac:dyDescent="0.25">
      <c r="C71" s="199"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1"/>
      <c r="F71" s="91"/>
      <c r="G71" s="91"/>
      <c r="H71" s="75"/>
      <c r="I71" s="75"/>
      <c r="J71" s="75"/>
      <c r="K71" s="109"/>
    </row>
    <row r="72" spans="3:11" ht="15.75" thickBot="1" x14ac:dyDescent="0.3">
      <c r="C72" s="69"/>
      <c r="D72" s="31"/>
      <c r="E72" s="91"/>
      <c r="F72" s="91"/>
      <c r="G72" s="91"/>
      <c r="H72" s="75"/>
      <c r="I72" s="75"/>
      <c r="J72" s="75"/>
      <c r="K72" s="109"/>
    </row>
    <row r="73" spans="3:11" ht="30.75" thickBot="1" x14ac:dyDescent="0.3">
      <c r="C73" s="122" t="s">
        <v>1310</v>
      </c>
      <c r="D73" s="124" t="s">
        <v>99</v>
      </c>
      <c r="E73" s="124" t="s">
        <v>1312</v>
      </c>
      <c r="F73" s="123" t="s">
        <v>1313</v>
      </c>
      <c r="G73" s="129" t="s">
        <v>1314</v>
      </c>
      <c r="H73" s="124" t="s">
        <v>1315</v>
      </c>
      <c r="I73" s="124" t="s">
        <v>711</v>
      </c>
      <c r="J73" s="124" t="s">
        <v>1316</v>
      </c>
      <c r="K73" s="124" t="s">
        <v>1317</v>
      </c>
    </row>
    <row r="74" spans="3:11" x14ac:dyDescent="0.25">
      <c r="C74" s="92" t="s">
        <v>105</v>
      </c>
      <c r="D74" s="154"/>
      <c r="E74" s="93">
        <v>2800</v>
      </c>
      <c r="F74" s="94">
        <f>D74*E74</f>
        <v>0</v>
      </c>
      <c r="G74" s="156"/>
      <c r="H74" s="95" t="s">
        <v>470</v>
      </c>
      <c r="I74" s="95" t="str">
        <f>VLOOKUP(H74,Presupuesto!$B$11:$C$565,2,0)</f>
        <v>MUEBLES VARIOS DE OFICINA</v>
      </c>
      <c r="J74" s="207" t="s">
        <v>72</v>
      </c>
      <c r="K74" s="95" t="s">
        <v>733</v>
      </c>
    </row>
    <row r="75" spans="3:11" x14ac:dyDescent="0.25">
      <c r="C75" s="96" t="s">
        <v>106</v>
      </c>
      <c r="D75" s="147"/>
      <c r="E75" s="97">
        <v>2400</v>
      </c>
      <c r="F75" s="94">
        <f>D75*E75</f>
        <v>0</v>
      </c>
      <c r="G75" s="156"/>
      <c r="H75" s="98" t="s">
        <v>470</v>
      </c>
      <c r="I75" s="95" t="str">
        <f>VLOOKUP(H75,Presupuesto!$B$11:$C$565,2,0)</f>
        <v>MUEBLES VARIOS DE OFICINA</v>
      </c>
      <c r="J75" s="95" t="str">
        <f>$J$74</f>
        <v>Posgrado</v>
      </c>
      <c r="K75" s="95" t="s">
        <v>720</v>
      </c>
    </row>
    <row r="76" spans="3:11" x14ac:dyDescent="0.25">
      <c r="C76" s="96" t="s">
        <v>107</v>
      </c>
      <c r="D76" s="147"/>
      <c r="E76" s="97">
        <v>1000</v>
      </c>
      <c r="F76" s="94">
        <f t="shared" ref="F76:F83" si="6">D76*E76</f>
        <v>0</v>
      </c>
      <c r="G76" s="156"/>
      <c r="H76" s="98" t="s">
        <v>470</v>
      </c>
      <c r="I76" s="95" t="str">
        <f>VLOOKUP(H76,Presupuesto!$B$11:$C$565,2,0)</f>
        <v>MUEBLES VARIOS DE OFICINA</v>
      </c>
      <c r="J76" s="95" t="str">
        <f t="shared" ref="J76:J83" si="7">$J$74</f>
        <v>Posgrado</v>
      </c>
      <c r="K76" s="95" t="s">
        <v>721</v>
      </c>
    </row>
    <row r="77" spans="3:11" x14ac:dyDescent="0.25">
      <c r="C77" s="96" t="s">
        <v>108</v>
      </c>
      <c r="D77" s="147"/>
      <c r="E77" s="97">
        <v>6000</v>
      </c>
      <c r="F77" s="94">
        <f t="shared" si="6"/>
        <v>0</v>
      </c>
      <c r="G77" s="156"/>
      <c r="H77" s="98" t="s">
        <v>470</v>
      </c>
      <c r="I77" s="95" t="str">
        <f>VLOOKUP(H77,Presupuesto!$B$11:$C$565,2,0)</f>
        <v>MUEBLES VARIOS DE OFICINA</v>
      </c>
      <c r="J77" s="95" t="str">
        <f t="shared" si="7"/>
        <v>Posgrado</v>
      </c>
      <c r="K77" s="95" t="s">
        <v>721</v>
      </c>
    </row>
    <row r="78" spans="3:11" x14ac:dyDescent="0.25">
      <c r="C78" s="96" t="s">
        <v>109</v>
      </c>
      <c r="D78" s="147"/>
      <c r="E78" s="97">
        <v>3000</v>
      </c>
      <c r="F78" s="94">
        <f t="shared" si="6"/>
        <v>0</v>
      </c>
      <c r="G78" s="156"/>
      <c r="H78" s="98" t="s">
        <v>470</v>
      </c>
      <c r="I78" s="95" t="str">
        <f>VLOOKUP(H78,Presupuesto!$B$11:$C$565,2,0)</f>
        <v>MUEBLES VARIOS DE OFICINA</v>
      </c>
      <c r="J78" s="95" t="str">
        <f t="shared" si="7"/>
        <v>Posgrado</v>
      </c>
      <c r="K78" s="95" t="s">
        <v>721</v>
      </c>
    </row>
    <row r="79" spans="3:11" x14ac:dyDescent="0.25">
      <c r="C79" s="96" t="s">
        <v>110</v>
      </c>
      <c r="D79" s="147"/>
      <c r="E79" s="97">
        <v>10000</v>
      </c>
      <c r="F79" s="94">
        <f t="shared" si="6"/>
        <v>0</v>
      </c>
      <c r="G79" s="156"/>
      <c r="H79" s="98" t="s">
        <v>470</v>
      </c>
      <c r="I79" s="95" t="str">
        <f>VLOOKUP(H79,Presupuesto!$B$11:$C$565,2,0)</f>
        <v>MUEBLES VARIOS DE OFICINA</v>
      </c>
      <c r="J79" s="95" t="str">
        <f t="shared" si="7"/>
        <v>Posgrado</v>
      </c>
      <c r="K79" s="95" t="s">
        <v>721</v>
      </c>
    </row>
    <row r="80" spans="3:11" x14ac:dyDescent="0.25">
      <c r="C80" s="96" t="s">
        <v>111</v>
      </c>
      <c r="D80" s="147"/>
      <c r="E80" s="97">
        <v>8000</v>
      </c>
      <c r="F80" s="94">
        <f t="shared" si="6"/>
        <v>0</v>
      </c>
      <c r="G80" s="156"/>
      <c r="H80" s="98" t="s">
        <v>472</v>
      </c>
      <c r="I80" s="95" t="str">
        <f>VLOOKUP(H80,Presupuesto!$B$11:$C$565,2,0)</f>
        <v>EQUIPOS VARIOS DE OFICINA</v>
      </c>
      <c r="J80" s="95" t="str">
        <f t="shared" si="7"/>
        <v>Posgrado</v>
      </c>
      <c r="K80" s="95" t="s">
        <v>721</v>
      </c>
    </row>
    <row r="81" spans="3:11" x14ac:dyDescent="0.25">
      <c r="C81" s="96" t="s">
        <v>112</v>
      </c>
      <c r="D81" s="147"/>
      <c r="E81" s="97">
        <v>2000</v>
      </c>
      <c r="F81" s="94">
        <f t="shared" si="6"/>
        <v>0</v>
      </c>
      <c r="G81" s="156"/>
      <c r="H81" s="98" t="s">
        <v>472</v>
      </c>
      <c r="I81" s="95" t="str">
        <f>VLOOKUP(H81,Presupuesto!$B$11:$C$565,2,0)</f>
        <v>EQUIPOS VARIOS DE OFICINA</v>
      </c>
      <c r="J81" s="95" t="str">
        <f t="shared" si="7"/>
        <v>Posgrado</v>
      </c>
      <c r="K81" s="95" t="s">
        <v>732</v>
      </c>
    </row>
    <row r="82" spans="3:11" x14ac:dyDescent="0.25">
      <c r="C82" s="96" t="s">
        <v>113</v>
      </c>
      <c r="D82" s="147"/>
      <c r="E82" s="97">
        <v>5000</v>
      </c>
      <c r="F82" s="94">
        <f t="shared" si="6"/>
        <v>0</v>
      </c>
      <c r="G82" s="156"/>
      <c r="H82" s="98" t="s">
        <v>472</v>
      </c>
      <c r="I82" s="95" t="str">
        <f>VLOOKUP(H82,Presupuesto!$B$11:$C$565,2,0)</f>
        <v>EQUIPOS VARIOS DE OFICINA</v>
      </c>
      <c r="J82" s="95" t="str">
        <f t="shared" si="7"/>
        <v>Posgrado</v>
      </c>
      <c r="K82" s="95" t="s">
        <v>727</v>
      </c>
    </row>
    <row r="83" spans="3:11" ht="15.75" thickBot="1" x14ac:dyDescent="0.3">
      <c r="C83" s="99" t="s">
        <v>114</v>
      </c>
      <c r="D83" s="155"/>
      <c r="E83" s="101">
        <v>100000</v>
      </c>
      <c r="F83" s="102">
        <f t="shared" si="6"/>
        <v>0</v>
      </c>
      <c r="G83" s="157"/>
      <c r="H83" s="103" t="s">
        <v>472</v>
      </c>
      <c r="I83" s="103" t="str">
        <f>VLOOKUP(H83,Presupuesto!$B$11:$C$565,2,0)</f>
        <v>EQUIPOS VARIOS DE OFICINA</v>
      </c>
      <c r="J83" s="103" t="str">
        <f t="shared" si="7"/>
        <v>Posgrado</v>
      </c>
      <c r="K83" s="120" t="s">
        <v>719</v>
      </c>
    </row>
    <row r="85" spans="3:11" ht="15.75" thickBot="1" x14ac:dyDescent="0.3">
      <c r="C85" s="435"/>
      <c r="D85" s="435"/>
      <c r="E85" s="435"/>
      <c r="F85" s="435"/>
      <c r="G85" s="424"/>
      <c r="H85" s="435"/>
      <c r="I85" s="435"/>
      <c r="J85" s="435"/>
      <c r="K85" s="435"/>
    </row>
    <row r="86" spans="3:11" ht="15.75" thickBot="1" x14ac:dyDescent="0.3">
      <c r="C86" s="29" t="s">
        <v>1308</v>
      </c>
      <c r="D86" s="30">
        <f>SUM(F93:F102)</f>
        <v>0</v>
      </c>
      <c r="E86" s="172"/>
      <c r="F86" s="172"/>
      <c r="G86" s="78"/>
      <c r="H86" s="172"/>
      <c r="I86" s="172"/>
      <c r="J86" s="435"/>
      <c r="K86" s="435"/>
    </row>
    <row r="87" spans="3:11" x14ac:dyDescent="0.25">
      <c r="C87" s="69"/>
      <c r="D87" s="31"/>
      <c r="E87" s="91"/>
      <c r="F87" s="91"/>
      <c r="G87" s="91"/>
      <c r="H87" s="75"/>
      <c r="I87" s="75"/>
      <c r="J87" s="75"/>
      <c r="K87" s="109"/>
    </row>
    <row r="88" spans="3:11" x14ac:dyDescent="0.25">
      <c r="C88" s="69"/>
      <c r="D88" s="31"/>
      <c r="E88" s="91"/>
      <c r="F88" s="91"/>
      <c r="G88" s="91"/>
      <c r="H88" s="75"/>
      <c r="I88" s="75"/>
      <c r="J88" s="75"/>
      <c r="K88" s="109"/>
    </row>
    <row r="89" spans="3:11" ht="15.75" x14ac:dyDescent="0.25">
      <c r="C89" s="191" t="s">
        <v>1309</v>
      </c>
      <c r="D89" s="349"/>
      <c r="E89" s="91"/>
      <c r="F89" s="91"/>
      <c r="G89" s="91"/>
      <c r="H89" s="75"/>
      <c r="I89" s="75"/>
      <c r="J89" s="75"/>
      <c r="K89" s="109"/>
    </row>
    <row r="90" spans="3:11" ht="18.75" x14ac:dyDescent="0.25">
      <c r="C90" s="199"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1"/>
      <c r="F90" s="91"/>
      <c r="G90" s="91"/>
      <c r="H90" s="75"/>
      <c r="I90" s="75"/>
      <c r="J90" s="75"/>
      <c r="K90" s="109"/>
    </row>
    <row r="91" spans="3:11" ht="15.75" thickBot="1" x14ac:dyDescent="0.3">
      <c r="C91" s="69"/>
      <c r="D91" s="31"/>
      <c r="E91" s="91"/>
      <c r="F91" s="91"/>
      <c r="G91" s="91"/>
      <c r="H91" s="75"/>
      <c r="I91" s="75"/>
      <c r="J91" s="75"/>
      <c r="K91" s="109"/>
    </row>
    <row r="92" spans="3:11" ht="30.75" thickBot="1" x14ac:dyDescent="0.3">
      <c r="C92" s="122" t="s">
        <v>1310</v>
      </c>
      <c r="D92" s="124" t="s">
        <v>99</v>
      </c>
      <c r="E92" s="124" t="s">
        <v>1312</v>
      </c>
      <c r="F92" s="123" t="s">
        <v>1313</v>
      </c>
      <c r="G92" s="129" t="s">
        <v>1314</v>
      </c>
      <c r="H92" s="124" t="s">
        <v>1315</v>
      </c>
      <c r="I92" s="124" t="s">
        <v>711</v>
      </c>
      <c r="J92" s="124" t="s">
        <v>1316</v>
      </c>
      <c r="K92" s="124" t="s">
        <v>1317</v>
      </c>
    </row>
    <row r="93" spans="3:11" x14ac:dyDescent="0.25">
      <c r="C93" s="92" t="s">
        <v>105</v>
      </c>
      <c r="D93" s="154"/>
      <c r="E93" s="93">
        <v>2800</v>
      </c>
      <c r="F93" s="94">
        <f>D93*E93</f>
        <v>0</v>
      </c>
      <c r="G93" s="156"/>
      <c r="H93" s="95" t="s">
        <v>470</v>
      </c>
      <c r="I93" s="95" t="str">
        <f>VLOOKUP(H93,Presupuesto!$B$11:$C$565,2,0)</f>
        <v>MUEBLES VARIOS DE OFICINA</v>
      </c>
      <c r="J93" s="207" t="s">
        <v>72</v>
      </c>
      <c r="K93" s="95" t="s">
        <v>733</v>
      </c>
    </row>
    <row r="94" spans="3:11" x14ac:dyDescent="0.25">
      <c r="C94" s="96" t="s">
        <v>106</v>
      </c>
      <c r="D94" s="147"/>
      <c r="E94" s="97">
        <v>2400</v>
      </c>
      <c r="F94" s="94">
        <f>D94*E94</f>
        <v>0</v>
      </c>
      <c r="G94" s="156"/>
      <c r="H94" s="98" t="s">
        <v>470</v>
      </c>
      <c r="I94" s="95" t="str">
        <f>VLOOKUP(H94,Presupuesto!$B$11:$C$565,2,0)</f>
        <v>MUEBLES VARIOS DE OFICINA</v>
      </c>
      <c r="J94" s="95" t="str">
        <f>$J$93</f>
        <v>Posgrado</v>
      </c>
      <c r="K94" s="95" t="s">
        <v>720</v>
      </c>
    </row>
    <row r="95" spans="3:11" x14ac:dyDescent="0.25">
      <c r="C95" s="96" t="s">
        <v>107</v>
      </c>
      <c r="D95" s="147"/>
      <c r="E95" s="97">
        <v>1000</v>
      </c>
      <c r="F95" s="94">
        <f t="shared" ref="F95:F102" si="8">D95*E95</f>
        <v>0</v>
      </c>
      <c r="G95" s="156"/>
      <c r="H95" s="98" t="s">
        <v>470</v>
      </c>
      <c r="I95" s="95" t="str">
        <f>VLOOKUP(H95,Presupuesto!$B$11:$C$565,2,0)</f>
        <v>MUEBLES VARIOS DE OFICINA</v>
      </c>
      <c r="J95" s="95" t="str">
        <f t="shared" ref="J95:J102" si="9">$J$93</f>
        <v>Posgrado</v>
      </c>
      <c r="K95" s="95" t="s">
        <v>721</v>
      </c>
    </row>
    <row r="96" spans="3:11" x14ac:dyDescent="0.25">
      <c r="C96" s="96" t="s">
        <v>108</v>
      </c>
      <c r="D96" s="147"/>
      <c r="E96" s="97">
        <v>6000</v>
      </c>
      <c r="F96" s="94">
        <f t="shared" si="8"/>
        <v>0</v>
      </c>
      <c r="G96" s="156"/>
      <c r="H96" s="98" t="s">
        <v>470</v>
      </c>
      <c r="I96" s="95" t="str">
        <f>VLOOKUP(H96,Presupuesto!$B$11:$C$565,2,0)</f>
        <v>MUEBLES VARIOS DE OFICINA</v>
      </c>
      <c r="J96" s="95" t="str">
        <f t="shared" si="9"/>
        <v>Posgrado</v>
      </c>
      <c r="K96" s="95" t="s">
        <v>721</v>
      </c>
    </row>
    <row r="97" spans="3:11" x14ac:dyDescent="0.25">
      <c r="C97" s="96" t="s">
        <v>109</v>
      </c>
      <c r="D97" s="147"/>
      <c r="E97" s="97">
        <v>3000</v>
      </c>
      <c r="F97" s="94">
        <f t="shared" si="8"/>
        <v>0</v>
      </c>
      <c r="G97" s="156"/>
      <c r="H97" s="98" t="s">
        <v>470</v>
      </c>
      <c r="I97" s="95" t="str">
        <f>VLOOKUP(H97,Presupuesto!$B$11:$C$565,2,0)</f>
        <v>MUEBLES VARIOS DE OFICINA</v>
      </c>
      <c r="J97" s="95" t="str">
        <f t="shared" si="9"/>
        <v>Posgrado</v>
      </c>
      <c r="K97" s="95" t="s">
        <v>721</v>
      </c>
    </row>
    <row r="98" spans="3:11" x14ac:dyDescent="0.25">
      <c r="C98" s="96" t="s">
        <v>110</v>
      </c>
      <c r="D98" s="147"/>
      <c r="E98" s="97">
        <v>10000</v>
      </c>
      <c r="F98" s="94">
        <f t="shared" si="8"/>
        <v>0</v>
      </c>
      <c r="G98" s="156"/>
      <c r="H98" s="98" t="s">
        <v>470</v>
      </c>
      <c r="I98" s="95" t="str">
        <f>VLOOKUP(H98,Presupuesto!$B$11:$C$565,2,0)</f>
        <v>MUEBLES VARIOS DE OFICINA</v>
      </c>
      <c r="J98" s="95" t="str">
        <f t="shared" si="9"/>
        <v>Posgrado</v>
      </c>
      <c r="K98" s="95" t="s">
        <v>721</v>
      </c>
    </row>
    <row r="99" spans="3:11" x14ac:dyDescent="0.25">
      <c r="C99" s="96" t="s">
        <v>111</v>
      </c>
      <c r="D99" s="147"/>
      <c r="E99" s="97">
        <v>8000</v>
      </c>
      <c r="F99" s="94">
        <f t="shared" si="8"/>
        <v>0</v>
      </c>
      <c r="G99" s="156"/>
      <c r="H99" s="98" t="s">
        <v>472</v>
      </c>
      <c r="I99" s="95" t="str">
        <f>VLOOKUP(H99,Presupuesto!$B$11:$C$565,2,0)</f>
        <v>EQUIPOS VARIOS DE OFICINA</v>
      </c>
      <c r="J99" s="95" t="str">
        <f t="shared" si="9"/>
        <v>Posgrado</v>
      </c>
      <c r="K99" s="95" t="s">
        <v>721</v>
      </c>
    </row>
    <row r="100" spans="3:11" x14ac:dyDescent="0.25">
      <c r="C100" s="96" t="s">
        <v>112</v>
      </c>
      <c r="D100" s="147"/>
      <c r="E100" s="97">
        <v>2000</v>
      </c>
      <c r="F100" s="94">
        <f t="shared" si="8"/>
        <v>0</v>
      </c>
      <c r="G100" s="156"/>
      <c r="H100" s="98" t="s">
        <v>472</v>
      </c>
      <c r="I100" s="95" t="str">
        <f>VLOOKUP(H100,Presupuesto!$B$11:$C$565,2,0)</f>
        <v>EQUIPOS VARIOS DE OFICINA</v>
      </c>
      <c r="J100" s="95" t="str">
        <f t="shared" si="9"/>
        <v>Posgrado</v>
      </c>
      <c r="K100" s="95" t="s">
        <v>732</v>
      </c>
    </row>
    <row r="101" spans="3:11" x14ac:dyDescent="0.25">
      <c r="C101" s="96" t="s">
        <v>113</v>
      </c>
      <c r="D101" s="147"/>
      <c r="E101" s="97">
        <v>5000</v>
      </c>
      <c r="F101" s="94">
        <f t="shared" si="8"/>
        <v>0</v>
      </c>
      <c r="G101" s="156"/>
      <c r="H101" s="98" t="s">
        <v>472</v>
      </c>
      <c r="I101" s="95" t="str">
        <f>VLOOKUP(H101,Presupuesto!$B$11:$C$565,2,0)</f>
        <v>EQUIPOS VARIOS DE OFICINA</v>
      </c>
      <c r="J101" s="95" t="str">
        <f t="shared" si="9"/>
        <v>Posgrado</v>
      </c>
      <c r="K101" s="95" t="s">
        <v>727</v>
      </c>
    </row>
    <row r="102" spans="3:11" ht="15.75" thickBot="1" x14ac:dyDescent="0.3">
      <c r="C102" s="99" t="s">
        <v>114</v>
      </c>
      <c r="D102" s="155"/>
      <c r="E102" s="101">
        <v>100000</v>
      </c>
      <c r="F102" s="102">
        <f t="shared" si="8"/>
        <v>0</v>
      </c>
      <c r="G102" s="157"/>
      <c r="H102" s="103" t="s">
        <v>472</v>
      </c>
      <c r="I102" s="103" t="str">
        <f>VLOOKUP(H102,Presupuesto!$B$11:$C$565,2,0)</f>
        <v>EQUIPOS VARIOS DE OFICINA</v>
      </c>
      <c r="J102" s="103" t="str">
        <f t="shared" si="9"/>
        <v>Posgrado</v>
      </c>
      <c r="K102" s="120" t="s">
        <v>719</v>
      </c>
    </row>
    <row r="104" spans="3:11" ht="15.75" thickBot="1" x14ac:dyDescent="0.3">
      <c r="C104" s="317"/>
      <c r="D104" s="318"/>
      <c r="E104" s="319"/>
      <c r="F104" s="319"/>
      <c r="G104" s="320"/>
      <c r="H104" s="319"/>
      <c r="I104" s="319"/>
      <c r="J104" s="151"/>
      <c r="K104" s="151"/>
    </row>
    <row r="105" spans="3:11" ht="15.75" thickBot="1" x14ac:dyDescent="0.3">
      <c r="C105" s="29" t="s">
        <v>1308</v>
      </c>
      <c r="D105" s="30">
        <f>SUM(F112:F121)</f>
        <v>0</v>
      </c>
      <c r="E105" s="172"/>
      <c r="F105" s="172"/>
      <c r="G105" s="78"/>
      <c r="H105" s="172"/>
      <c r="I105" s="172"/>
      <c r="J105" s="435"/>
      <c r="K105" s="435"/>
    </row>
    <row r="106" spans="3:11" x14ac:dyDescent="0.25">
      <c r="C106" s="69"/>
      <c r="D106" s="31"/>
      <c r="E106" s="91"/>
      <c r="F106" s="91"/>
      <c r="G106" s="91"/>
      <c r="H106" s="75"/>
      <c r="I106" s="75"/>
      <c r="J106" s="75"/>
      <c r="K106" s="109"/>
    </row>
    <row r="107" spans="3:11" x14ac:dyDescent="0.25">
      <c r="C107" s="69"/>
      <c r="D107" s="31"/>
      <c r="E107" s="91"/>
      <c r="F107" s="91"/>
      <c r="G107" s="91"/>
      <c r="H107" s="75"/>
      <c r="I107" s="75"/>
      <c r="J107" s="75"/>
      <c r="K107" s="109"/>
    </row>
    <row r="108" spans="3:11" ht="15.75" x14ac:dyDescent="0.25">
      <c r="C108" s="191" t="s">
        <v>1309</v>
      </c>
      <c r="D108" s="349"/>
      <c r="E108" s="91"/>
      <c r="F108" s="91"/>
      <c r="G108" s="91"/>
      <c r="H108" s="75"/>
      <c r="I108" s="75"/>
      <c r="J108" s="75"/>
      <c r="K108" s="109"/>
    </row>
    <row r="109" spans="3:11" ht="18.75" x14ac:dyDescent="0.25">
      <c r="C109" s="199"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1"/>
      <c r="F109" s="91"/>
      <c r="G109" s="91"/>
      <c r="H109" s="75"/>
      <c r="I109" s="75"/>
      <c r="J109" s="75"/>
      <c r="K109" s="109"/>
    </row>
    <row r="110" spans="3:11" ht="15.75" thickBot="1" x14ac:dyDescent="0.3">
      <c r="C110" s="69"/>
      <c r="D110" s="31"/>
      <c r="E110" s="91"/>
      <c r="F110" s="91"/>
      <c r="G110" s="91"/>
      <c r="H110" s="75"/>
      <c r="I110" s="75"/>
      <c r="J110" s="75"/>
      <c r="K110" s="109"/>
    </row>
    <row r="111" spans="3:11" ht="30.75" thickBot="1" x14ac:dyDescent="0.3">
      <c r="C111" s="122" t="s">
        <v>1310</v>
      </c>
      <c r="D111" s="124" t="s">
        <v>99</v>
      </c>
      <c r="E111" s="124" t="s">
        <v>1312</v>
      </c>
      <c r="F111" s="123" t="s">
        <v>1313</v>
      </c>
      <c r="G111" s="129" t="s">
        <v>1314</v>
      </c>
      <c r="H111" s="124" t="s">
        <v>1315</v>
      </c>
      <c r="I111" s="124" t="s">
        <v>711</v>
      </c>
      <c r="J111" s="124" t="s">
        <v>1316</v>
      </c>
      <c r="K111" s="124" t="s">
        <v>1317</v>
      </c>
    </row>
    <row r="112" spans="3:11" x14ac:dyDescent="0.25">
      <c r="C112" s="92" t="s">
        <v>105</v>
      </c>
      <c r="D112" s="154"/>
      <c r="E112" s="93">
        <v>2800</v>
      </c>
      <c r="F112" s="94">
        <f>D112*E112</f>
        <v>0</v>
      </c>
      <c r="G112" s="156"/>
      <c r="H112" s="95" t="s">
        <v>470</v>
      </c>
      <c r="I112" s="95" t="str">
        <f>VLOOKUP(H112,Presupuesto!$B$11:$C$565,2,0)</f>
        <v>MUEBLES VARIOS DE OFICINA</v>
      </c>
      <c r="J112" s="207" t="s">
        <v>72</v>
      </c>
      <c r="K112" s="95" t="s">
        <v>733</v>
      </c>
    </row>
    <row r="113" spans="3:11" x14ac:dyDescent="0.25">
      <c r="C113" s="96" t="s">
        <v>106</v>
      </c>
      <c r="D113" s="147"/>
      <c r="E113" s="97">
        <v>2400</v>
      </c>
      <c r="F113" s="94">
        <f>D113*E113</f>
        <v>0</v>
      </c>
      <c r="G113" s="156"/>
      <c r="H113" s="98" t="s">
        <v>470</v>
      </c>
      <c r="I113" s="95" t="str">
        <f>VLOOKUP(H113,Presupuesto!$B$11:$C$565,2,0)</f>
        <v>MUEBLES VARIOS DE OFICINA</v>
      </c>
      <c r="J113" s="95" t="str">
        <f>$J$112</f>
        <v>Posgrado</v>
      </c>
      <c r="K113" s="95" t="s">
        <v>720</v>
      </c>
    </row>
    <row r="114" spans="3:11" x14ac:dyDescent="0.25">
      <c r="C114" s="96" t="s">
        <v>107</v>
      </c>
      <c r="D114" s="147"/>
      <c r="E114" s="97">
        <v>1000</v>
      </c>
      <c r="F114" s="94">
        <f t="shared" ref="F114:F121" si="10">D114*E114</f>
        <v>0</v>
      </c>
      <c r="G114" s="156"/>
      <c r="H114" s="98" t="s">
        <v>470</v>
      </c>
      <c r="I114" s="95" t="str">
        <f>VLOOKUP(H114,Presupuesto!$B$11:$C$565,2,0)</f>
        <v>MUEBLES VARIOS DE OFICINA</v>
      </c>
      <c r="J114" s="95" t="str">
        <f t="shared" ref="J114:J121" si="11">$J$112</f>
        <v>Posgrado</v>
      </c>
      <c r="K114" s="95" t="s">
        <v>721</v>
      </c>
    </row>
    <row r="115" spans="3:11" x14ac:dyDescent="0.25">
      <c r="C115" s="96" t="s">
        <v>108</v>
      </c>
      <c r="D115" s="147"/>
      <c r="E115" s="97">
        <v>6000</v>
      </c>
      <c r="F115" s="94">
        <f t="shared" si="10"/>
        <v>0</v>
      </c>
      <c r="G115" s="156"/>
      <c r="H115" s="98" t="s">
        <v>470</v>
      </c>
      <c r="I115" s="95" t="str">
        <f>VLOOKUP(H115,Presupuesto!$B$11:$C$565,2,0)</f>
        <v>MUEBLES VARIOS DE OFICINA</v>
      </c>
      <c r="J115" s="95" t="str">
        <f t="shared" si="11"/>
        <v>Posgrado</v>
      </c>
      <c r="K115" s="95" t="s">
        <v>721</v>
      </c>
    </row>
    <row r="116" spans="3:11" x14ac:dyDescent="0.25">
      <c r="C116" s="96" t="s">
        <v>109</v>
      </c>
      <c r="D116" s="147"/>
      <c r="E116" s="97">
        <v>3000</v>
      </c>
      <c r="F116" s="94">
        <f t="shared" si="10"/>
        <v>0</v>
      </c>
      <c r="G116" s="156"/>
      <c r="H116" s="98" t="s">
        <v>470</v>
      </c>
      <c r="I116" s="95" t="str">
        <f>VLOOKUP(H116,Presupuesto!$B$11:$C$565,2,0)</f>
        <v>MUEBLES VARIOS DE OFICINA</v>
      </c>
      <c r="J116" s="95" t="str">
        <f t="shared" si="11"/>
        <v>Posgrado</v>
      </c>
      <c r="K116" s="95" t="s">
        <v>721</v>
      </c>
    </row>
    <row r="117" spans="3:11" x14ac:dyDescent="0.25">
      <c r="C117" s="96" t="s">
        <v>110</v>
      </c>
      <c r="D117" s="147"/>
      <c r="E117" s="97">
        <v>10000</v>
      </c>
      <c r="F117" s="94">
        <f t="shared" si="10"/>
        <v>0</v>
      </c>
      <c r="G117" s="156"/>
      <c r="H117" s="98" t="s">
        <v>470</v>
      </c>
      <c r="I117" s="95" t="str">
        <f>VLOOKUP(H117,Presupuesto!$B$11:$C$565,2,0)</f>
        <v>MUEBLES VARIOS DE OFICINA</v>
      </c>
      <c r="J117" s="95" t="str">
        <f t="shared" si="11"/>
        <v>Posgrado</v>
      </c>
      <c r="K117" s="95" t="s">
        <v>721</v>
      </c>
    </row>
    <row r="118" spans="3:11" x14ac:dyDescent="0.25">
      <c r="C118" s="96" t="s">
        <v>111</v>
      </c>
      <c r="D118" s="147"/>
      <c r="E118" s="97">
        <v>8000</v>
      </c>
      <c r="F118" s="94">
        <f t="shared" si="10"/>
        <v>0</v>
      </c>
      <c r="G118" s="156"/>
      <c r="H118" s="98" t="s">
        <v>472</v>
      </c>
      <c r="I118" s="95" t="str">
        <f>VLOOKUP(H118,Presupuesto!$B$11:$C$565,2,0)</f>
        <v>EQUIPOS VARIOS DE OFICINA</v>
      </c>
      <c r="J118" s="95" t="str">
        <f t="shared" si="11"/>
        <v>Posgrado</v>
      </c>
      <c r="K118" s="95" t="s">
        <v>721</v>
      </c>
    </row>
    <row r="119" spans="3:11" x14ac:dyDescent="0.25">
      <c r="C119" s="96" t="s">
        <v>112</v>
      </c>
      <c r="D119" s="147"/>
      <c r="E119" s="97">
        <v>2000</v>
      </c>
      <c r="F119" s="94">
        <f t="shared" si="10"/>
        <v>0</v>
      </c>
      <c r="G119" s="156"/>
      <c r="H119" s="98" t="s">
        <v>472</v>
      </c>
      <c r="I119" s="95" t="str">
        <f>VLOOKUP(H119,Presupuesto!$B$11:$C$565,2,0)</f>
        <v>EQUIPOS VARIOS DE OFICINA</v>
      </c>
      <c r="J119" s="95" t="str">
        <f t="shared" si="11"/>
        <v>Posgrado</v>
      </c>
      <c r="K119" s="95" t="s">
        <v>732</v>
      </c>
    </row>
    <row r="120" spans="3:11" x14ac:dyDescent="0.25">
      <c r="C120" s="96" t="s">
        <v>113</v>
      </c>
      <c r="D120" s="147"/>
      <c r="E120" s="97">
        <v>5000</v>
      </c>
      <c r="F120" s="94">
        <f t="shared" si="10"/>
        <v>0</v>
      </c>
      <c r="G120" s="156"/>
      <c r="H120" s="98" t="s">
        <v>472</v>
      </c>
      <c r="I120" s="95" t="str">
        <f>VLOOKUP(H120,Presupuesto!$B$11:$C$565,2,0)</f>
        <v>EQUIPOS VARIOS DE OFICINA</v>
      </c>
      <c r="J120" s="95" t="str">
        <f t="shared" si="11"/>
        <v>Posgrado</v>
      </c>
      <c r="K120" s="95" t="s">
        <v>727</v>
      </c>
    </row>
    <row r="121" spans="3:11" ht="15.75" thickBot="1" x14ac:dyDescent="0.3">
      <c r="C121" s="99" t="s">
        <v>114</v>
      </c>
      <c r="D121" s="155"/>
      <c r="E121" s="101">
        <v>100000</v>
      </c>
      <c r="F121" s="102">
        <f t="shared" si="10"/>
        <v>0</v>
      </c>
      <c r="G121" s="157"/>
      <c r="H121" s="103" t="s">
        <v>472</v>
      </c>
      <c r="I121" s="103" t="str">
        <f>VLOOKUP(H121,Presupuesto!$B$11:$C$565,2,0)</f>
        <v>EQUIPOS VARIOS DE OFICINA</v>
      </c>
      <c r="J121" s="103" t="str">
        <f t="shared" si="11"/>
        <v>Posgrado</v>
      </c>
      <c r="K121" s="120" t="s">
        <v>719</v>
      </c>
    </row>
    <row r="123" spans="3:11" ht="15.75" thickBot="1" x14ac:dyDescent="0.3">
      <c r="C123" s="435"/>
      <c r="D123" s="435"/>
      <c r="E123" s="435"/>
      <c r="F123" s="435"/>
      <c r="G123" s="424"/>
      <c r="H123" s="435"/>
      <c r="I123" s="435"/>
      <c r="J123" s="435"/>
      <c r="K123" s="435"/>
    </row>
    <row r="124" spans="3:11" ht="15.75" thickBot="1" x14ac:dyDescent="0.3">
      <c r="C124" s="29" t="s">
        <v>1308</v>
      </c>
      <c r="D124" s="30">
        <f>SUM(F131:F140)</f>
        <v>0</v>
      </c>
      <c r="E124" s="172"/>
      <c r="F124" s="172"/>
      <c r="G124" s="78"/>
      <c r="H124" s="172"/>
      <c r="I124" s="172"/>
      <c r="J124" s="435"/>
      <c r="K124" s="435"/>
    </row>
    <row r="125" spans="3:11" x14ac:dyDescent="0.25">
      <c r="C125" s="69"/>
      <c r="D125" s="31"/>
      <c r="E125" s="91"/>
      <c r="F125" s="91"/>
      <c r="G125" s="91"/>
      <c r="H125" s="75"/>
      <c r="I125" s="75"/>
      <c r="J125" s="75"/>
      <c r="K125" s="109"/>
    </row>
    <row r="126" spans="3:11" x14ac:dyDescent="0.25">
      <c r="C126" s="69"/>
      <c r="D126" s="31"/>
      <c r="E126" s="91"/>
      <c r="F126" s="91"/>
      <c r="G126" s="91"/>
      <c r="H126" s="75"/>
      <c r="I126" s="75"/>
      <c r="J126" s="75"/>
      <c r="K126" s="109"/>
    </row>
    <row r="127" spans="3:11" ht="15.75" x14ac:dyDescent="0.25">
      <c r="C127" s="191" t="s">
        <v>1309</v>
      </c>
      <c r="D127" s="349"/>
      <c r="E127" s="91"/>
      <c r="F127" s="91"/>
      <c r="G127" s="91"/>
      <c r="H127" s="75"/>
      <c r="I127" s="75"/>
      <c r="J127" s="75"/>
      <c r="K127" s="109"/>
    </row>
    <row r="128" spans="3:11" ht="18.75" x14ac:dyDescent="0.25">
      <c r="C128" s="199"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1"/>
      <c r="F128" s="91"/>
      <c r="G128" s="91"/>
      <c r="H128" s="75"/>
      <c r="I128" s="75"/>
      <c r="J128" s="75"/>
      <c r="K128" s="109"/>
    </row>
    <row r="129" spans="3:11" ht="15.75" thickBot="1" x14ac:dyDescent="0.3">
      <c r="C129" s="69"/>
      <c r="D129" s="31"/>
      <c r="E129" s="91"/>
      <c r="F129" s="91"/>
      <c r="G129" s="91"/>
      <c r="H129" s="75"/>
      <c r="I129" s="75"/>
      <c r="J129" s="75"/>
      <c r="K129" s="109"/>
    </row>
    <row r="130" spans="3:11" ht="30.75" thickBot="1" x14ac:dyDescent="0.3">
      <c r="C130" s="122" t="s">
        <v>1310</v>
      </c>
      <c r="D130" s="124" t="s">
        <v>99</v>
      </c>
      <c r="E130" s="124" t="s">
        <v>1312</v>
      </c>
      <c r="F130" s="123" t="s">
        <v>1313</v>
      </c>
      <c r="G130" s="129" t="s">
        <v>1314</v>
      </c>
      <c r="H130" s="124" t="s">
        <v>1315</v>
      </c>
      <c r="I130" s="124" t="s">
        <v>711</v>
      </c>
      <c r="J130" s="124" t="s">
        <v>1316</v>
      </c>
      <c r="K130" s="124" t="s">
        <v>1317</v>
      </c>
    </row>
    <row r="131" spans="3:11" x14ac:dyDescent="0.25">
      <c r="C131" s="92" t="s">
        <v>105</v>
      </c>
      <c r="D131" s="154"/>
      <c r="E131" s="93">
        <v>2800</v>
      </c>
      <c r="F131" s="94">
        <f>D131*E131</f>
        <v>0</v>
      </c>
      <c r="G131" s="156"/>
      <c r="H131" s="95" t="s">
        <v>470</v>
      </c>
      <c r="I131" s="95" t="str">
        <f>VLOOKUP(H131,Presupuesto!$B$11:$C$565,2,0)</f>
        <v>MUEBLES VARIOS DE OFICINA</v>
      </c>
      <c r="J131" s="207" t="s">
        <v>72</v>
      </c>
      <c r="K131" s="95" t="s">
        <v>733</v>
      </c>
    </row>
    <row r="132" spans="3:11" x14ac:dyDescent="0.25">
      <c r="C132" s="96" t="s">
        <v>106</v>
      </c>
      <c r="D132" s="147"/>
      <c r="E132" s="97">
        <v>2400</v>
      </c>
      <c r="F132" s="94">
        <f>D132*E132</f>
        <v>0</v>
      </c>
      <c r="G132" s="156"/>
      <c r="H132" s="98" t="s">
        <v>470</v>
      </c>
      <c r="I132" s="95" t="str">
        <f>VLOOKUP(H132,Presupuesto!$B$11:$C$565,2,0)</f>
        <v>MUEBLES VARIOS DE OFICINA</v>
      </c>
      <c r="J132" s="95" t="str">
        <f>$J$131</f>
        <v>Posgrado</v>
      </c>
      <c r="K132" s="95" t="s">
        <v>720</v>
      </c>
    </row>
    <row r="133" spans="3:11" x14ac:dyDescent="0.25">
      <c r="C133" s="96" t="s">
        <v>107</v>
      </c>
      <c r="D133" s="147"/>
      <c r="E133" s="97">
        <v>1000</v>
      </c>
      <c r="F133" s="94">
        <f t="shared" ref="F133:F140" si="12">D133*E133</f>
        <v>0</v>
      </c>
      <c r="G133" s="156"/>
      <c r="H133" s="98" t="s">
        <v>470</v>
      </c>
      <c r="I133" s="95" t="str">
        <f>VLOOKUP(H133,Presupuesto!$B$11:$C$565,2,0)</f>
        <v>MUEBLES VARIOS DE OFICINA</v>
      </c>
      <c r="J133" s="95" t="str">
        <f t="shared" ref="J133:J140" si="13">$J$131</f>
        <v>Posgrado</v>
      </c>
      <c r="K133" s="95" t="s">
        <v>721</v>
      </c>
    </row>
    <row r="134" spans="3:11" x14ac:dyDescent="0.25">
      <c r="C134" s="96" t="s">
        <v>108</v>
      </c>
      <c r="D134" s="147"/>
      <c r="E134" s="97">
        <v>6000</v>
      </c>
      <c r="F134" s="94">
        <f t="shared" si="12"/>
        <v>0</v>
      </c>
      <c r="G134" s="156"/>
      <c r="H134" s="98" t="s">
        <v>470</v>
      </c>
      <c r="I134" s="95" t="str">
        <f>VLOOKUP(H134,Presupuesto!$B$11:$C$565,2,0)</f>
        <v>MUEBLES VARIOS DE OFICINA</v>
      </c>
      <c r="J134" s="95" t="str">
        <f t="shared" si="13"/>
        <v>Posgrado</v>
      </c>
      <c r="K134" s="95" t="s">
        <v>721</v>
      </c>
    </row>
    <row r="135" spans="3:11" x14ac:dyDescent="0.25">
      <c r="C135" s="96" t="s">
        <v>109</v>
      </c>
      <c r="D135" s="147"/>
      <c r="E135" s="97">
        <v>3000</v>
      </c>
      <c r="F135" s="94">
        <f t="shared" si="12"/>
        <v>0</v>
      </c>
      <c r="G135" s="156"/>
      <c r="H135" s="98" t="s">
        <v>470</v>
      </c>
      <c r="I135" s="95" t="str">
        <f>VLOOKUP(H135,Presupuesto!$B$11:$C$565,2,0)</f>
        <v>MUEBLES VARIOS DE OFICINA</v>
      </c>
      <c r="J135" s="95" t="str">
        <f t="shared" si="13"/>
        <v>Posgrado</v>
      </c>
      <c r="K135" s="95" t="s">
        <v>721</v>
      </c>
    </row>
    <row r="136" spans="3:11" x14ac:dyDescent="0.25">
      <c r="C136" s="96" t="s">
        <v>110</v>
      </c>
      <c r="D136" s="147"/>
      <c r="E136" s="97">
        <v>10000</v>
      </c>
      <c r="F136" s="94">
        <f t="shared" si="12"/>
        <v>0</v>
      </c>
      <c r="G136" s="156"/>
      <c r="H136" s="98" t="s">
        <v>470</v>
      </c>
      <c r="I136" s="95" t="str">
        <f>VLOOKUP(H136,Presupuesto!$B$11:$C$565,2,0)</f>
        <v>MUEBLES VARIOS DE OFICINA</v>
      </c>
      <c r="J136" s="95" t="str">
        <f t="shared" si="13"/>
        <v>Posgrado</v>
      </c>
      <c r="K136" s="95" t="s">
        <v>721</v>
      </c>
    </row>
    <row r="137" spans="3:11" x14ac:dyDescent="0.25">
      <c r="C137" s="96" t="s">
        <v>111</v>
      </c>
      <c r="D137" s="147"/>
      <c r="E137" s="97">
        <v>8000</v>
      </c>
      <c r="F137" s="94">
        <f t="shared" si="12"/>
        <v>0</v>
      </c>
      <c r="G137" s="156"/>
      <c r="H137" s="98" t="s">
        <v>472</v>
      </c>
      <c r="I137" s="95" t="str">
        <f>VLOOKUP(H137,Presupuesto!$B$11:$C$565,2,0)</f>
        <v>EQUIPOS VARIOS DE OFICINA</v>
      </c>
      <c r="J137" s="95" t="str">
        <f t="shared" si="13"/>
        <v>Posgrado</v>
      </c>
      <c r="K137" s="95" t="s">
        <v>721</v>
      </c>
    </row>
    <row r="138" spans="3:11" x14ac:dyDescent="0.25">
      <c r="C138" s="96" t="s">
        <v>112</v>
      </c>
      <c r="D138" s="147"/>
      <c r="E138" s="97">
        <v>2000</v>
      </c>
      <c r="F138" s="94">
        <f t="shared" si="12"/>
        <v>0</v>
      </c>
      <c r="G138" s="156"/>
      <c r="H138" s="98" t="s">
        <v>472</v>
      </c>
      <c r="I138" s="95" t="str">
        <f>VLOOKUP(H138,Presupuesto!$B$11:$C$565,2,0)</f>
        <v>EQUIPOS VARIOS DE OFICINA</v>
      </c>
      <c r="J138" s="95" t="str">
        <f t="shared" si="13"/>
        <v>Posgrado</v>
      </c>
      <c r="K138" s="95" t="s">
        <v>732</v>
      </c>
    </row>
    <row r="139" spans="3:11" x14ac:dyDescent="0.25">
      <c r="C139" s="96" t="s">
        <v>113</v>
      </c>
      <c r="D139" s="147"/>
      <c r="E139" s="97">
        <v>5000</v>
      </c>
      <c r="F139" s="94">
        <f t="shared" si="12"/>
        <v>0</v>
      </c>
      <c r="G139" s="156"/>
      <c r="H139" s="98" t="s">
        <v>472</v>
      </c>
      <c r="I139" s="95" t="str">
        <f>VLOOKUP(H139,Presupuesto!$B$11:$C$565,2,0)</f>
        <v>EQUIPOS VARIOS DE OFICINA</v>
      </c>
      <c r="J139" s="95" t="str">
        <f t="shared" si="13"/>
        <v>Posgrado</v>
      </c>
      <c r="K139" s="95" t="s">
        <v>727</v>
      </c>
    </row>
    <row r="140" spans="3:11" ht="15.75" thickBot="1" x14ac:dyDescent="0.3">
      <c r="C140" s="99" t="s">
        <v>114</v>
      </c>
      <c r="D140" s="155"/>
      <c r="E140" s="101">
        <v>100000</v>
      </c>
      <c r="F140" s="102">
        <f t="shared" si="12"/>
        <v>0</v>
      </c>
      <c r="G140" s="157"/>
      <c r="H140" s="103" t="s">
        <v>472</v>
      </c>
      <c r="I140" s="103" t="str">
        <f>VLOOKUP(H140,Presupuesto!$B$11:$C$565,2,0)</f>
        <v>EQUIPOS VARIOS DE OFICINA</v>
      </c>
      <c r="J140" s="103" t="str">
        <f t="shared" si="13"/>
        <v>Posgrado</v>
      </c>
      <c r="K140" s="120" t="s">
        <v>719</v>
      </c>
    </row>
    <row r="142" spans="3:11" ht="15.75" thickBot="1" x14ac:dyDescent="0.3">
      <c r="C142" s="317"/>
      <c r="D142" s="318"/>
      <c r="E142" s="319"/>
      <c r="F142" s="319"/>
      <c r="G142" s="320"/>
      <c r="H142" s="319"/>
      <c r="I142" s="319"/>
      <c r="J142" s="151"/>
      <c r="K142" s="151"/>
    </row>
    <row r="143" spans="3:11" ht="15.75" thickBot="1" x14ac:dyDescent="0.3">
      <c r="C143" s="29" t="s">
        <v>1308</v>
      </c>
      <c r="D143" s="30">
        <f>SUM(F150:F159)</f>
        <v>0</v>
      </c>
      <c r="E143" s="172"/>
      <c r="F143" s="172"/>
      <c r="G143" s="78"/>
      <c r="H143" s="172"/>
      <c r="I143" s="172"/>
      <c r="J143" s="435"/>
      <c r="K143" s="435"/>
    </row>
    <row r="144" spans="3:11" x14ac:dyDescent="0.25">
      <c r="C144" s="69"/>
      <c r="D144" s="31"/>
      <c r="E144" s="91"/>
      <c r="F144" s="91"/>
      <c r="G144" s="91"/>
      <c r="H144" s="75"/>
      <c r="I144" s="75"/>
      <c r="J144" s="75"/>
      <c r="K144" s="109"/>
    </row>
    <row r="145" spans="3:11" x14ac:dyDescent="0.25">
      <c r="C145" s="69"/>
      <c r="D145" s="31"/>
      <c r="E145" s="91"/>
      <c r="F145" s="91"/>
      <c r="G145" s="91"/>
      <c r="H145" s="75"/>
      <c r="I145" s="75"/>
      <c r="J145" s="75"/>
      <c r="K145" s="109"/>
    </row>
    <row r="146" spans="3:11" ht="15.75" x14ac:dyDescent="0.25">
      <c r="C146" s="191" t="s">
        <v>1309</v>
      </c>
      <c r="D146" s="349"/>
      <c r="E146" s="91"/>
      <c r="F146" s="91"/>
      <c r="G146" s="91"/>
      <c r="H146" s="75"/>
      <c r="I146" s="75"/>
      <c r="J146" s="75"/>
      <c r="K146" s="109"/>
    </row>
    <row r="147" spans="3:11" ht="18.75" x14ac:dyDescent="0.25">
      <c r="C147" s="199"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1"/>
      <c r="F147" s="91"/>
      <c r="G147" s="91"/>
      <c r="H147" s="75"/>
      <c r="I147" s="75"/>
      <c r="J147" s="75"/>
      <c r="K147" s="109"/>
    </row>
    <row r="148" spans="3:11" ht="15.75" thickBot="1" x14ac:dyDescent="0.3">
      <c r="C148" s="69"/>
      <c r="D148" s="31"/>
      <c r="E148" s="91"/>
      <c r="F148" s="91"/>
      <c r="G148" s="91"/>
      <c r="H148" s="75"/>
      <c r="I148" s="75"/>
      <c r="J148" s="75"/>
      <c r="K148" s="109"/>
    </row>
    <row r="149" spans="3:11" ht="30.75" thickBot="1" x14ac:dyDescent="0.3">
      <c r="C149" s="122" t="s">
        <v>1310</v>
      </c>
      <c r="D149" s="124" t="s">
        <v>99</v>
      </c>
      <c r="E149" s="124" t="s">
        <v>1312</v>
      </c>
      <c r="F149" s="123" t="s">
        <v>1313</v>
      </c>
      <c r="G149" s="129" t="s">
        <v>1314</v>
      </c>
      <c r="H149" s="124" t="s">
        <v>1315</v>
      </c>
      <c r="I149" s="124" t="s">
        <v>711</v>
      </c>
      <c r="J149" s="124" t="s">
        <v>1316</v>
      </c>
      <c r="K149" s="124" t="s">
        <v>1317</v>
      </c>
    </row>
    <row r="150" spans="3:11" x14ac:dyDescent="0.25">
      <c r="C150" s="92" t="s">
        <v>105</v>
      </c>
      <c r="D150" s="154"/>
      <c r="E150" s="93">
        <v>2800</v>
      </c>
      <c r="F150" s="94">
        <f>D150*E150</f>
        <v>0</v>
      </c>
      <c r="G150" s="156"/>
      <c r="H150" s="95" t="s">
        <v>470</v>
      </c>
      <c r="I150" s="95" t="str">
        <f>VLOOKUP(H150,Presupuesto!$B$11:$C$565,2,0)</f>
        <v>MUEBLES VARIOS DE OFICINA</v>
      </c>
      <c r="J150" s="207" t="s">
        <v>72</v>
      </c>
      <c r="K150" s="95" t="s">
        <v>733</v>
      </c>
    </row>
    <row r="151" spans="3:11" x14ac:dyDescent="0.25">
      <c r="C151" s="96" t="s">
        <v>106</v>
      </c>
      <c r="D151" s="147"/>
      <c r="E151" s="97">
        <v>2400</v>
      </c>
      <c r="F151" s="94">
        <f>D151*E151</f>
        <v>0</v>
      </c>
      <c r="G151" s="156"/>
      <c r="H151" s="98" t="s">
        <v>470</v>
      </c>
      <c r="I151" s="95" t="str">
        <f>VLOOKUP(H151,Presupuesto!$B$11:$C$565,2,0)</f>
        <v>MUEBLES VARIOS DE OFICINA</v>
      </c>
      <c r="J151" s="95" t="str">
        <f>$J$150</f>
        <v>Posgrado</v>
      </c>
      <c r="K151" s="95" t="s">
        <v>720</v>
      </c>
    </row>
    <row r="152" spans="3:11" x14ac:dyDescent="0.25">
      <c r="C152" s="96" t="s">
        <v>107</v>
      </c>
      <c r="D152" s="147"/>
      <c r="E152" s="97">
        <v>1000</v>
      </c>
      <c r="F152" s="94">
        <f t="shared" ref="F152:F159" si="14">D152*E152</f>
        <v>0</v>
      </c>
      <c r="G152" s="156"/>
      <c r="H152" s="98" t="s">
        <v>470</v>
      </c>
      <c r="I152" s="95" t="str">
        <f>VLOOKUP(H152,Presupuesto!$B$11:$C$565,2,0)</f>
        <v>MUEBLES VARIOS DE OFICINA</v>
      </c>
      <c r="J152" s="95" t="str">
        <f t="shared" ref="J152:J159" si="15">$J$150</f>
        <v>Posgrado</v>
      </c>
      <c r="K152" s="95" t="s">
        <v>721</v>
      </c>
    </row>
    <row r="153" spans="3:11" x14ac:dyDescent="0.25">
      <c r="C153" s="96" t="s">
        <v>108</v>
      </c>
      <c r="D153" s="147"/>
      <c r="E153" s="97">
        <v>6000</v>
      </c>
      <c r="F153" s="94">
        <f t="shared" si="14"/>
        <v>0</v>
      </c>
      <c r="G153" s="156"/>
      <c r="H153" s="98" t="s">
        <v>470</v>
      </c>
      <c r="I153" s="95" t="str">
        <f>VLOOKUP(H153,Presupuesto!$B$11:$C$565,2,0)</f>
        <v>MUEBLES VARIOS DE OFICINA</v>
      </c>
      <c r="J153" s="95" t="str">
        <f t="shared" si="15"/>
        <v>Posgrado</v>
      </c>
      <c r="K153" s="95" t="s">
        <v>721</v>
      </c>
    </row>
    <row r="154" spans="3:11" x14ac:dyDescent="0.25">
      <c r="C154" s="96" t="s">
        <v>109</v>
      </c>
      <c r="D154" s="147"/>
      <c r="E154" s="97">
        <v>3000</v>
      </c>
      <c r="F154" s="94">
        <f t="shared" si="14"/>
        <v>0</v>
      </c>
      <c r="G154" s="156"/>
      <c r="H154" s="98" t="s">
        <v>470</v>
      </c>
      <c r="I154" s="95" t="str">
        <f>VLOOKUP(H154,Presupuesto!$B$11:$C$565,2,0)</f>
        <v>MUEBLES VARIOS DE OFICINA</v>
      </c>
      <c r="J154" s="95" t="str">
        <f t="shared" si="15"/>
        <v>Posgrado</v>
      </c>
      <c r="K154" s="95" t="s">
        <v>721</v>
      </c>
    </row>
    <row r="155" spans="3:11" x14ac:dyDescent="0.25">
      <c r="C155" s="96" t="s">
        <v>110</v>
      </c>
      <c r="D155" s="147"/>
      <c r="E155" s="97">
        <v>10000</v>
      </c>
      <c r="F155" s="94">
        <f t="shared" si="14"/>
        <v>0</v>
      </c>
      <c r="G155" s="156"/>
      <c r="H155" s="98" t="s">
        <v>470</v>
      </c>
      <c r="I155" s="95" t="str">
        <f>VLOOKUP(H155,Presupuesto!$B$11:$C$565,2,0)</f>
        <v>MUEBLES VARIOS DE OFICINA</v>
      </c>
      <c r="J155" s="95" t="str">
        <f t="shared" si="15"/>
        <v>Posgrado</v>
      </c>
      <c r="K155" s="95" t="s">
        <v>721</v>
      </c>
    </row>
    <row r="156" spans="3:11" x14ac:dyDescent="0.25">
      <c r="C156" s="96" t="s">
        <v>111</v>
      </c>
      <c r="D156" s="147"/>
      <c r="E156" s="97">
        <v>8000</v>
      </c>
      <c r="F156" s="94">
        <f t="shared" si="14"/>
        <v>0</v>
      </c>
      <c r="G156" s="156"/>
      <c r="H156" s="98" t="s">
        <v>472</v>
      </c>
      <c r="I156" s="95" t="str">
        <f>VLOOKUP(H156,Presupuesto!$B$11:$C$565,2,0)</f>
        <v>EQUIPOS VARIOS DE OFICINA</v>
      </c>
      <c r="J156" s="95" t="str">
        <f t="shared" si="15"/>
        <v>Posgrado</v>
      </c>
      <c r="K156" s="95" t="s">
        <v>721</v>
      </c>
    </row>
    <row r="157" spans="3:11" x14ac:dyDescent="0.25">
      <c r="C157" s="96" t="s">
        <v>112</v>
      </c>
      <c r="D157" s="147"/>
      <c r="E157" s="97">
        <v>2000</v>
      </c>
      <c r="F157" s="94">
        <f t="shared" si="14"/>
        <v>0</v>
      </c>
      <c r="G157" s="156"/>
      <c r="H157" s="98" t="s">
        <v>472</v>
      </c>
      <c r="I157" s="95" t="str">
        <f>VLOOKUP(H157,Presupuesto!$B$11:$C$565,2,0)</f>
        <v>EQUIPOS VARIOS DE OFICINA</v>
      </c>
      <c r="J157" s="95" t="str">
        <f t="shared" si="15"/>
        <v>Posgrado</v>
      </c>
      <c r="K157" s="95" t="s">
        <v>732</v>
      </c>
    </row>
    <row r="158" spans="3:11" x14ac:dyDescent="0.25">
      <c r="C158" s="96" t="s">
        <v>113</v>
      </c>
      <c r="D158" s="147"/>
      <c r="E158" s="97">
        <v>5000</v>
      </c>
      <c r="F158" s="94">
        <f t="shared" si="14"/>
        <v>0</v>
      </c>
      <c r="G158" s="156"/>
      <c r="H158" s="98" t="s">
        <v>472</v>
      </c>
      <c r="I158" s="95" t="str">
        <f>VLOOKUP(H158,Presupuesto!$B$11:$C$565,2,0)</f>
        <v>EQUIPOS VARIOS DE OFICINA</v>
      </c>
      <c r="J158" s="95" t="str">
        <f t="shared" si="15"/>
        <v>Posgrado</v>
      </c>
      <c r="K158" s="95" t="s">
        <v>727</v>
      </c>
    </row>
    <row r="159" spans="3:11" ht="15.75" thickBot="1" x14ac:dyDescent="0.3">
      <c r="C159" s="99" t="s">
        <v>114</v>
      </c>
      <c r="D159" s="155"/>
      <c r="E159" s="101">
        <v>100000</v>
      </c>
      <c r="F159" s="102">
        <f t="shared" si="14"/>
        <v>0</v>
      </c>
      <c r="G159" s="157"/>
      <c r="H159" s="103" t="s">
        <v>472</v>
      </c>
      <c r="I159" s="103" t="str">
        <f>VLOOKUP(H159,Presupuesto!$B$11:$C$565,2,0)</f>
        <v>EQUIPOS VARIOS DE OFICINA</v>
      </c>
      <c r="J159" s="103" t="str">
        <f t="shared" si="15"/>
        <v>Posgrado</v>
      </c>
      <c r="K159" s="120" t="s">
        <v>719</v>
      </c>
    </row>
    <row r="161" spans="3:11" ht="15.75" thickBot="1" x14ac:dyDescent="0.3">
      <c r="C161" s="435"/>
      <c r="D161" s="435"/>
      <c r="E161" s="435"/>
      <c r="F161" s="435"/>
      <c r="G161" s="424"/>
      <c r="H161" s="435"/>
      <c r="I161" s="435"/>
      <c r="J161" s="435"/>
      <c r="K161" s="435"/>
    </row>
    <row r="162" spans="3:11" ht="15.75" thickBot="1" x14ac:dyDescent="0.3">
      <c r="C162" s="29" t="s">
        <v>1308</v>
      </c>
      <c r="D162" s="30">
        <f>SUM(F169:F178)</f>
        <v>0</v>
      </c>
      <c r="E162" s="172"/>
      <c r="F162" s="172"/>
      <c r="G162" s="78"/>
      <c r="H162" s="172"/>
      <c r="I162" s="172"/>
      <c r="J162" s="435"/>
      <c r="K162" s="435"/>
    </row>
    <row r="163" spans="3:11" x14ac:dyDescent="0.25">
      <c r="C163" s="69"/>
      <c r="D163" s="31"/>
      <c r="E163" s="91"/>
      <c r="F163" s="91"/>
      <c r="G163" s="91"/>
      <c r="H163" s="75"/>
      <c r="I163" s="75"/>
      <c r="J163" s="75"/>
      <c r="K163" s="109"/>
    </row>
    <row r="164" spans="3:11" x14ac:dyDescent="0.25">
      <c r="C164" s="69"/>
      <c r="D164" s="31"/>
      <c r="E164" s="91"/>
      <c r="F164" s="91"/>
      <c r="G164" s="91"/>
      <c r="H164" s="75"/>
      <c r="I164" s="75"/>
      <c r="J164" s="75"/>
      <c r="K164" s="109"/>
    </row>
    <row r="165" spans="3:11" ht="15.75" x14ac:dyDescent="0.25">
      <c r="C165" s="191" t="s">
        <v>1309</v>
      </c>
      <c r="D165" s="349"/>
      <c r="E165" s="91"/>
      <c r="F165" s="91"/>
      <c r="G165" s="91"/>
      <c r="H165" s="75"/>
      <c r="I165" s="75"/>
      <c r="J165" s="75"/>
      <c r="K165" s="109"/>
    </row>
    <row r="166" spans="3:11" ht="18.75" x14ac:dyDescent="0.25">
      <c r="C166" s="199"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1"/>
      <c r="F166" s="91"/>
      <c r="G166" s="91"/>
      <c r="H166" s="75"/>
      <c r="I166" s="75"/>
      <c r="J166" s="75"/>
      <c r="K166" s="109"/>
    </row>
    <row r="167" spans="3:11" ht="15.75" thickBot="1" x14ac:dyDescent="0.3">
      <c r="C167" s="69"/>
      <c r="D167" s="31"/>
      <c r="E167" s="91"/>
      <c r="F167" s="91"/>
      <c r="G167" s="91"/>
      <c r="H167" s="75"/>
      <c r="I167" s="75"/>
      <c r="J167" s="75"/>
      <c r="K167" s="109"/>
    </row>
    <row r="168" spans="3:11" ht="30.75" thickBot="1" x14ac:dyDescent="0.3">
      <c r="C168" s="122" t="s">
        <v>1310</v>
      </c>
      <c r="D168" s="124" t="s">
        <v>99</v>
      </c>
      <c r="E168" s="124" t="s">
        <v>1312</v>
      </c>
      <c r="F168" s="123" t="s">
        <v>1313</v>
      </c>
      <c r="G168" s="129" t="s">
        <v>1314</v>
      </c>
      <c r="H168" s="124" t="s">
        <v>1315</v>
      </c>
      <c r="I168" s="124" t="s">
        <v>711</v>
      </c>
      <c r="J168" s="124" t="s">
        <v>1316</v>
      </c>
      <c r="K168" s="124" t="s">
        <v>1317</v>
      </c>
    </row>
    <row r="169" spans="3:11" x14ac:dyDescent="0.25">
      <c r="C169" s="92" t="s">
        <v>105</v>
      </c>
      <c r="D169" s="154"/>
      <c r="E169" s="93">
        <v>2800</v>
      </c>
      <c r="F169" s="94">
        <f>D169*E169</f>
        <v>0</v>
      </c>
      <c r="G169" s="156"/>
      <c r="H169" s="95" t="s">
        <v>470</v>
      </c>
      <c r="I169" s="95" t="str">
        <f>VLOOKUP(H169,Presupuesto!$B$11:$C$565,2,0)</f>
        <v>MUEBLES VARIOS DE OFICINA</v>
      </c>
      <c r="J169" s="207" t="s">
        <v>72</v>
      </c>
      <c r="K169" s="95" t="s">
        <v>733</v>
      </c>
    </row>
    <row r="170" spans="3:11" x14ac:dyDescent="0.25">
      <c r="C170" s="96" t="s">
        <v>106</v>
      </c>
      <c r="D170" s="147"/>
      <c r="E170" s="97">
        <v>2400</v>
      </c>
      <c r="F170" s="94">
        <f>D170*E170</f>
        <v>0</v>
      </c>
      <c r="G170" s="156"/>
      <c r="H170" s="98" t="s">
        <v>470</v>
      </c>
      <c r="I170" s="95" t="str">
        <f>VLOOKUP(H170,Presupuesto!$B$11:$C$565,2,0)</f>
        <v>MUEBLES VARIOS DE OFICINA</v>
      </c>
      <c r="J170" s="95" t="str">
        <f>$J$169</f>
        <v>Posgrado</v>
      </c>
      <c r="K170" s="95" t="s">
        <v>720</v>
      </c>
    </row>
    <row r="171" spans="3:11" x14ac:dyDescent="0.25">
      <c r="C171" s="96" t="s">
        <v>107</v>
      </c>
      <c r="D171" s="147"/>
      <c r="E171" s="97">
        <v>1000</v>
      </c>
      <c r="F171" s="94">
        <f t="shared" ref="F171:F178" si="16">D171*E171</f>
        <v>0</v>
      </c>
      <c r="G171" s="156"/>
      <c r="H171" s="98" t="s">
        <v>470</v>
      </c>
      <c r="I171" s="95" t="str">
        <f>VLOOKUP(H171,Presupuesto!$B$11:$C$565,2,0)</f>
        <v>MUEBLES VARIOS DE OFICINA</v>
      </c>
      <c r="J171" s="95" t="str">
        <f t="shared" ref="J171:J178" si="17">$J$169</f>
        <v>Posgrado</v>
      </c>
      <c r="K171" s="95" t="s">
        <v>721</v>
      </c>
    </row>
    <row r="172" spans="3:11" x14ac:dyDescent="0.25">
      <c r="C172" s="96" t="s">
        <v>108</v>
      </c>
      <c r="D172" s="147"/>
      <c r="E172" s="97">
        <v>6000</v>
      </c>
      <c r="F172" s="94">
        <f t="shared" si="16"/>
        <v>0</v>
      </c>
      <c r="G172" s="156"/>
      <c r="H172" s="98" t="s">
        <v>470</v>
      </c>
      <c r="I172" s="95" t="str">
        <f>VLOOKUP(H172,Presupuesto!$B$11:$C$565,2,0)</f>
        <v>MUEBLES VARIOS DE OFICINA</v>
      </c>
      <c r="J172" s="95" t="str">
        <f t="shared" si="17"/>
        <v>Posgrado</v>
      </c>
      <c r="K172" s="95" t="s">
        <v>721</v>
      </c>
    </row>
    <row r="173" spans="3:11" x14ac:dyDescent="0.25">
      <c r="C173" s="96" t="s">
        <v>109</v>
      </c>
      <c r="D173" s="147"/>
      <c r="E173" s="97">
        <v>3000</v>
      </c>
      <c r="F173" s="94">
        <f t="shared" si="16"/>
        <v>0</v>
      </c>
      <c r="G173" s="156"/>
      <c r="H173" s="98" t="s">
        <v>470</v>
      </c>
      <c r="I173" s="95" t="str">
        <f>VLOOKUP(H173,Presupuesto!$B$11:$C$565,2,0)</f>
        <v>MUEBLES VARIOS DE OFICINA</v>
      </c>
      <c r="J173" s="95" t="str">
        <f t="shared" si="17"/>
        <v>Posgrado</v>
      </c>
      <c r="K173" s="95" t="s">
        <v>721</v>
      </c>
    </row>
    <row r="174" spans="3:11" x14ac:dyDescent="0.25">
      <c r="C174" s="96" t="s">
        <v>110</v>
      </c>
      <c r="D174" s="147"/>
      <c r="E174" s="97">
        <v>10000</v>
      </c>
      <c r="F174" s="94">
        <f t="shared" si="16"/>
        <v>0</v>
      </c>
      <c r="G174" s="156"/>
      <c r="H174" s="98" t="s">
        <v>470</v>
      </c>
      <c r="I174" s="95" t="str">
        <f>VLOOKUP(H174,Presupuesto!$B$11:$C$565,2,0)</f>
        <v>MUEBLES VARIOS DE OFICINA</v>
      </c>
      <c r="J174" s="95" t="str">
        <f t="shared" si="17"/>
        <v>Posgrado</v>
      </c>
      <c r="K174" s="95" t="s">
        <v>721</v>
      </c>
    </row>
    <row r="175" spans="3:11" x14ac:dyDescent="0.25">
      <c r="C175" s="96" t="s">
        <v>111</v>
      </c>
      <c r="D175" s="147"/>
      <c r="E175" s="97">
        <v>8000</v>
      </c>
      <c r="F175" s="94">
        <f t="shared" si="16"/>
        <v>0</v>
      </c>
      <c r="G175" s="156"/>
      <c r="H175" s="98" t="s">
        <v>472</v>
      </c>
      <c r="I175" s="95" t="str">
        <f>VLOOKUP(H175,Presupuesto!$B$11:$C$565,2,0)</f>
        <v>EQUIPOS VARIOS DE OFICINA</v>
      </c>
      <c r="J175" s="95" t="str">
        <f t="shared" si="17"/>
        <v>Posgrado</v>
      </c>
      <c r="K175" s="95" t="s">
        <v>721</v>
      </c>
    </row>
    <row r="176" spans="3:11" x14ac:dyDescent="0.25">
      <c r="C176" s="96" t="s">
        <v>112</v>
      </c>
      <c r="D176" s="147"/>
      <c r="E176" s="97">
        <v>2000</v>
      </c>
      <c r="F176" s="94">
        <f t="shared" si="16"/>
        <v>0</v>
      </c>
      <c r="G176" s="156"/>
      <c r="H176" s="98" t="s">
        <v>472</v>
      </c>
      <c r="I176" s="95" t="str">
        <f>VLOOKUP(H176,Presupuesto!$B$11:$C$565,2,0)</f>
        <v>EQUIPOS VARIOS DE OFICINA</v>
      </c>
      <c r="J176" s="95" t="str">
        <f t="shared" si="17"/>
        <v>Posgrado</v>
      </c>
      <c r="K176" s="95" t="s">
        <v>732</v>
      </c>
    </row>
    <row r="177" spans="3:11" x14ac:dyDescent="0.25">
      <c r="C177" s="96" t="s">
        <v>113</v>
      </c>
      <c r="D177" s="147"/>
      <c r="E177" s="97">
        <v>5000</v>
      </c>
      <c r="F177" s="94">
        <f t="shared" si="16"/>
        <v>0</v>
      </c>
      <c r="G177" s="156"/>
      <c r="H177" s="98" t="s">
        <v>472</v>
      </c>
      <c r="I177" s="95" t="str">
        <f>VLOOKUP(H177,Presupuesto!$B$11:$C$565,2,0)</f>
        <v>EQUIPOS VARIOS DE OFICINA</v>
      </c>
      <c r="J177" s="95" t="str">
        <f t="shared" si="17"/>
        <v>Posgrado</v>
      </c>
      <c r="K177" s="95" t="s">
        <v>727</v>
      </c>
    </row>
    <row r="178" spans="3:11" ht="15.75" thickBot="1" x14ac:dyDescent="0.3">
      <c r="C178" s="99" t="s">
        <v>114</v>
      </c>
      <c r="D178" s="155"/>
      <c r="E178" s="101">
        <v>100000</v>
      </c>
      <c r="F178" s="102">
        <f t="shared" si="16"/>
        <v>0</v>
      </c>
      <c r="G178" s="157"/>
      <c r="H178" s="103" t="s">
        <v>472</v>
      </c>
      <c r="I178" s="103" t="str">
        <f>VLOOKUP(H178,Presupuesto!$B$11:$C$565,2,0)</f>
        <v>EQUIPOS VARIOS DE OFICINA</v>
      </c>
      <c r="J178" s="103" t="str">
        <f t="shared" si="17"/>
        <v>Posgrado</v>
      </c>
      <c r="K178" s="120" t="s">
        <v>719</v>
      </c>
    </row>
    <row r="180" spans="3:11" ht="15.75" thickBot="1" x14ac:dyDescent="0.3">
      <c r="C180" s="317"/>
      <c r="D180" s="318"/>
      <c r="E180" s="319"/>
      <c r="F180" s="319"/>
      <c r="G180" s="320"/>
      <c r="H180" s="319"/>
      <c r="I180" s="319"/>
      <c r="J180" s="151"/>
      <c r="K180" s="151"/>
    </row>
    <row r="181" spans="3:11" ht="15.75" thickBot="1" x14ac:dyDescent="0.3">
      <c r="C181" s="29" t="s">
        <v>1308</v>
      </c>
      <c r="D181" s="30">
        <f>SUM(F188:F197)</f>
        <v>0</v>
      </c>
      <c r="E181" s="172"/>
      <c r="F181" s="172"/>
      <c r="G181" s="78"/>
      <c r="H181" s="172"/>
      <c r="I181" s="172"/>
      <c r="J181" s="435"/>
      <c r="K181" s="435"/>
    </row>
    <row r="182" spans="3:11" x14ac:dyDescent="0.25">
      <c r="C182" s="69"/>
      <c r="D182" s="31"/>
      <c r="E182" s="91"/>
      <c r="F182" s="91"/>
      <c r="G182" s="91"/>
      <c r="H182" s="75"/>
      <c r="I182" s="75"/>
      <c r="J182" s="75"/>
      <c r="K182" s="109"/>
    </row>
    <row r="183" spans="3:11" x14ac:dyDescent="0.25">
      <c r="C183" s="69"/>
      <c r="D183" s="31"/>
      <c r="E183" s="91"/>
      <c r="F183" s="91"/>
      <c r="G183" s="91"/>
      <c r="H183" s="75"/>
      <c r="I183" s="75"/>
      <c r="J183" s="75"/>
      <c r="K183" s="109"/>
    </row>
    <row r="184" spans="3:11" ht="15.75" x14ac:dyDescent="0.25">
      <c r="C184" s="191" t="s">
        <v>1309</v>
      </c>
      <c r="D184" s="349"/>
      <c r="E184" s="91"/>
      <c r="F184" s="91"/>
      <c r="G184" s="91"/>
      <c r="H184" s="75"/>
      <c r="I184" s="75"/>
      <c r="J184" s="75"/>
      <c r="K184" s="109"/>
    </row>
    <row r="185" spans="3:11" ht="18.75" x14ac:dyDescent="0.25">
      <c r="C185" s="199"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1"/>
      <c r="F185" s="91"/>
      <c r="G185" s="91"/>
      <c r="H185" s="75"/>
      <c r="I185" s="75"/>
      <c r="J185" s="75"/>
      <c r="K185" s="109"/>
    </row>
    <row r="186" spans="3:11" ht="15.75" thickBot="1" x14ac:dyDescent="0.3">
      <c r="C186" s="69"/>
      <c r="D186" s="31"/>
      <c r="E186" s="91"/>
      <c r="F186" s="91"/>
      <c r="G186" s="91"/>
      <c r="H186" s="75"/>
      <c r="I186" s="75"/>
      <c r="J186" s="75"/>
      <c r="K186" s="109"/>
    </row>
    <row r="187" spans="3:11" ht="30.75" thickBot="1" x14ac:dyDescent="0.3">
      <c r="C187" s="122" t="s">
        <v>1310</v>
      </c>
      <c r="D187" s="124" t="s">
        <v>99</v>
      </c>
      <c r="E187" s="124" t="s">
        <v>1312</v>
      </c>
      <c r="F187" s="123" t="s">
        <v>1313</v>
      </c>
      <c r="G187" s="129" t="s">
        <v>1314</v>
      </c>
      <c r="H187" s="124" t="s">
        <v>1315</v>
      </c>
      <c r="I187" s="124" t="s">
        <v>711</v>
      </c>
      <c r="J187" s="124" t="s">
        <v>1316</v>
      </c>
      <c r="K187" s="124" t="s">
        <v>1317</v>
      </c>
    </row>
    <row r="188" spans="3:11" x14ac:dyDescent="0.25">
      <c r="C188" s="92" t="s">
        <v>105</v>
      </c>
      <c r="D188" s="154"/>
      <c r="E188" s="93">
        <v>2800</v>
      </c>
      <c r="F188" s="94">
        <f>D188*E188</f>
        <v>0</v>
      </c>
      <c r="G188" s="156"/>
      <c r="H188" s="95" t="s">
        <v>470</v>
      </c>
      <c r="I188" s="95" t="str">
        <f>VLOOKUP(H188,Presupuesto!$B$11:$C$565,2,0)</f>
        <v>MUEBLES VARIOS DE OFICINA</v>
      </c>
      <c r="J188" s="207" t="s">
        <v>72</v>
      </c>
      <c r="K188" s="95" t="s">
        <v>733</v>
      </c>
    </row>
    <row r="189" spans="3:11" x14ac:dyDescent="0.25">
      <c r="C189" s="96" t="s">
        <v>106</v>
      </c>
      <c r="D189" s="147"/>
      <c r="E189" s="97">
        <v>2400</v>
      </c>
      <c r="F189" s="94">
        <f>D189*E189</f>
        <v>0</v>
      </c>
      <c r="G189" s="156"/>
      <c r="H189" s="98" t="s">
        <v>470</v>
      </c>
      <c r="I189" s="95" t="str">
        <f>VLOOKUP(H189,Presupuesto!$B$11:$C$565,2,0)</f>
        <v>MUEBLES VARIOS DE OFICINA</v>
      </c>
      <c r="J189" s="95" t="str">
        <f>$J$188</f>
        <v>Posgrado</v>
      </c>
      <c r="K189" s="95" t="s">
        <v>720</v>
      </c>
    </row>
    <row r="190" spans="3:11" x14ac:dyDescent="0.25">
      <c r="C190" s="96" t="s">
        <v>107</v>
      </c>
      <c r="D190" s="147"/>
      <c r="E190" s="97">
        <v>1000</v>
      </c>
      <c r="F190" s="94">
        <f t="shared" ref="F190:F197" si="18">D190*E190</f>
        <v>0</v>
      </c>
      <c r="G190" s="156"/>
      <c r="H190" s="98" t="s">
        <v>470</v>
      </c>
      <c r="I190" s="95" t="str">
        <f>VLOOKUP(H190,Presupuesto!$B$11:$C$565,2,0)</f>
        <v>MUEBLES VARIOS DE OFICINA</v>
      </c>
      <c r="J190" s="95" t="str">
        <f t="shared" ref="J190:J197" si="19">$J$188</f>
        <v>Posgrado</v>
      </c>
      <c r="K190" s="95" t="s">
        <v>721</v>
      </c>
    </row>
    <row r="191" spans="3:11" x14ac:dyDescent="0.25">
      <c r="C191" s="96" t="s">
        <v>108</v>
      </c>
      <c r="D191" s="147"/>
      <c r="E191" s="97">
        <v>6000</v>
      </c>
      <c r="F191" s="94">
        <f t="shared" si="18"/>
        <v>0</v>
      </c>
      <c r="G191" s="156"/>
      <c r="H191" s="98" t="s">
        <v>470</v>
      </c>
      <c r="I191" s="95" t="str">
        <f>VLOOKUP(H191,Presupuesto!$B$11:$C$565,2,0)</f>
        <v>MUEBLES VARIOS DE OFICINA</v>
      </c>
      <c r="J191" s="95" t="str">
        <f t="shared" si="19"/>
        <v>Posgrado</v>
      </c>
      <c r="K191" s="95" t="s">
        <v>721</v>
      </c>
    </row>
    <row r="192" spans="3:11" x14ac:dyDescent="0.25">
      <c r="C192" s="96" t="s">
        <v>109</v>
      </c>
      <c r="D192" s="147"/>
      <c r="E192" s="97">
        <v>3000</v>
      </c>
      <c r="F192" s="94">
        <f t="shared" si="18"/>
        <v>0</v>
      </c>
      <c r="G192" s="156"/>
      <c r="H192" s="98" t="s">
        <v>470</v>
      </c>
      <c r="I192" s="95" t="str">
        <f>VLOOKUP(H192,Presupuesto!$B$11:$C$565,2,0)</f>
        <v>MUEBLES VARIOS DE OFICINA</v>
      </c>
      <c r="J192" s="95" t="str">
        <f t="shared" si="19"/>
        <v>Posgrado</v>
      </c>
      <c r="K192" s="95" t="s">
        <v>721</v>
      </c>
    </row>
    <row r="193" spans="3:11" x14ac:dyDescent="0.25">
      <c r="C193" s="96" t="s">
        <v>110</v>
      </c>
      <c r="D193" s="147"/>
      <c r="E193" s="97">
        <v>10000</v>
      </c>
      <c r="F193" s="94">
        <f t="shared" si="18"/>
        <v>0</v>
      </c>
      <c r="G193" s="156"/>
      <c r="H193" s="98" t="s">
        <v>470</v>
      </c>
      <c r="I193" s="95" t="str">
        <f>VLOOKUP(H193,Presupuesto!$B$11:$C$565,2,0)</f>
        <v>MUEBLES VARIOS DE OFICINA</v>
      </c>
      <c r="J193" s="95" t="str">
        <f t="shared" si="19"/>
        <v>Posgrado</v>
      </c>
      <c r="K193" s="95" t="s">
        <v>721</v>
      </c>
    </row>
    <row r="194" spans="3:11" x14ac:dyDescent="0.25">
      <c r="C194" s="96" t="s">
        <v>111</v>
      </c>
      <c r="D194" s="147"/>
      <c r="E194" s="97">
        <v>8000</v>
      </c>
      <c r="F194" s="94">
        <f t="shared" si="18"/>
        <v>0</v>
      </c>
      <c r="G194" s="156"/>
      <c r="H194" s="98" t="s">
        <v>472</v>
      </c>
      <c r="I194" s="95" t="str">
        <f>VLOOKUP(H194,Presupuesto!$B$11:$C$565,2,0)</f>
        <v>EQUIPOS VARIOS DE OFICINA</v>
      </c>
      <c r="J194" s="95" t="str">
        <f t="shared" si="19"/>
        <v>Posgrado</v>
      </c>
      <c r="K194" s="95" t="s">
        <v>721</v>
      </c>
    </row>
    <row r="195" spans="3:11" x14ac:dyDescent="0.25">
      <c r="C195" s="96" t="s">
        <v>112</v>
      </c>
      <c r="D195" s="147"/>
      <c r="E195" s="97">
        <v>2000</v>
      </c>
      <c r="F195" s="94">
        <f t="shared" si="18"/>
        <v>0</v>
      </c>
      <c r="G195" s="156"/>
      <c r="H195" s="98" t="s">
        <v>472</v>
      </c>
      <c r="I195" s="95" t="str">
        <f>VLOOKUP(H195,Presupuesto!$B$11:$C$565,2,0)</f>
        <v>EQUIPOS VARIOS DE OFICINA</v>
      </c>
      <c r="J195" s="95" t="str">
        <f t="shared" si="19"/>
        <v>Posgrado</v>
      </c>
      <c r="K195" s="95" t="s">
        <v>732</v>
      </c>
    </row>
    <row r="196" spans="3:11" x14ac:dyDescent="0.25">
      <c r="C196" s="96" t="s">
        <v>113</v>
      </c>
      <c r="D196" s="147"/>
      <c r="E196" s="97">
        <v>5000</v>
      </c>
      <c r="F196" s="94">
        <f t="shared" si="18"/>
        <v>0</v>
      </c>
      <c r="G196" s="156"/>
      <c r="H196" s="98" t="s">
        <v>472</v>
      </c>
      <c r="I196" s="95" t="str">
        <f>VLOOKUP(H196,Presupuesto!$B$11:$C$565,2,0)</f>
        <v>EQUIPOS VARIOS DE OFICINA</v>
      </c>
      <c r="J196" s="95" t="str">
        <f t="shared" si="19"/>
        <v>Posgrado</v>
      </c>
      <c r="K196" s="95" t="s">
        <v>727</v>
      </c>
    </row>
    <row r="197" spans="3:11" ht="15.75" thickBot="1" x14ac:dyDescent="0.3">
      <c r="C197" s="99" t="s">
        <v>114</v>
      </c>
      <c r="D197" s="155"/>
      <c r="E197" s="101">
        <v>100000</v>
      </c>
      <c r="F197" s="102">
        <f t="shared" si="18"/>
        <v>0</v>
      </c>
      <c r="G197" s="157"/>
      <c r="H197" s="103" t="s">
        <v>472</v>
      </c>
      <c r="I197" s="103" t="str">
        <f>VLOOKUP(H197,Presupuesto!$B$11:$C$565,2,0)</f>
        <v>EQUIPOS VARIOS DE OFICINA</v>
      </c>
      <c r="J197" s="103" t="str">
        <f t="shared" si="19"/>
        <v>Posgrado</v>
      </c>
      <c r="K197" s="120" t="s">
        <v>719</v>
      </c>
    </row>
    <row r="199" spans="3:11" ht="15.75" thickBot="1" x14ac:dyDescent="0.3">
      <c r="C199" s="435"/>
      <c r="D199" s="435"/>
      <c r="E199" s="435"/>
      <c r="F199" s="435"/>
      <c r="G199" s="424"/>
      <c r="H199" s="435"/>
      <c r="I199" s="435"/>
      <c r="J199" s="435"/>
      <c r="K199" s="435"/>
    </row>
    <row r="200" spans="3:11" ht="15.75" thickBot="1" x14ac:dyDescent="0.3">
      <c r="C200" s="29" t="s">
        <v>1308</v>
      </c>
      <c r="D200" s="30">
        <f>SUM(F207:F216)</f>
        <v>0</v>
      </c>
      <c r="E200" s="172"/>
      <c r="F200" s="172"/>
      <c r="G200" s="78"/>
      <c r="H200" s="172"/>
      <c r="I200" s="172"/>
      <c r="J200" s="435"/>
      <c r="K200" s="435"/>
    </row>
    <row r="201" spans="3:11" x14ac:dyDescent="0.25">
      <c r="C201" s="69"/>
      <c r="D201" s="31"/>
      <c r="E201" s="91"/>
      <c r="F201" s="91"/>
      <c r="G201" s="91"/>
      <c r="H201" s="75"/>
      <c r="I201" s="75"/>
      <c r="J201" s="75"/>
      <c r="K201" s="109"/>
    </row>
    <row r="202" spans="3:11" x14ac:dyDescent="0.25">
      <c r="C202" s="69"/>
      <c r="D202" s="31"/>
      <c r="E202" s="91"/>
      <c r="F202" s="91"/>
      <c r="G202" s="91"/>
      <c r="H202" s="75"/>
      <c r="I202" s="75"/>
      <c r="J202" s="75"/>
      <c r="K202" s="109"/>
    </row>
    <row r="203" spans="3:11" ht="15.75" x14ac:dyDescent="0.25">
      <c r="C203" s="191" t="s">
        <v>1309</v>
      </c>
      <c r="D203" s="349"/>
      <c r="E203" s="91"/>
      <c r="F203" s="91"/>
      <c r="G203" s="91"/>
      <c r="H203" s="75"/>
      <c r="I203" s="75"/>
      <c r="J203" s="75"/>
      <c r="K203" s="109"/>
    </row>
    <row r="204" spans="3:11" ht="18.75" x14ac:dyDescent="0.25">
      <c r="C204" s="199"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1"/>
      <c r="F204" s="91"/>
      <c r="G204" s="91"/>
      <c r="H204" s="75"/>
      <c r="I204" s="75"/>
      <c r="J204" s="75"/>
      <c r="K204" s="109"/>
    </row>
    <row r="205" spans="3:11" ht="15.75" thickBot="1" x14ac:dyDescent="0.3">
      <c r="C205" s="69"/>
      <c r="D205" s="31"/>
      <c r="E205" s="91"/>
      <c r="F205" s="91"/>
      <c r="G205" s="91"/>
      <c r="H205" s="75"/>
      <c r="I205" s="75"/>
      <c r="J205" s="75"/>
      <c r="K205" s="109"/>
    </row>
    <row r="206" spans="3:11" ht="30.75" thickBot="1" x14ac:dyDescent="0.3">
      <c r="C206" s="122" t="s">
        <v>1310</v>
      </c>
      <c r="D206" s="124" t="s">
        <v>99</v>
      </c>
      <c r="E206" s="124" t="s">
        <v>1312</v>
      </c>
      <c r="F206" s="123" t="s">
        <v>1313</v>
      </c>
      <c r="G206" s="129" t="s">
        <v>1314</v>
      </c>
      <c r="H206" s="124" t="s">
        <v>1315</v>
      </c>
      <c r="I206" s="124" t="s">
        <v>711</v>
      </c>
      <c r="J206" s="124" t="s">
        <v>1316</v>
      </c>
      <c r="K206" s="124" t="s">
        <v>1317</v>
      </c>
    </row>
    <row r="207" spans="3:11" x14ac:dyDescent="0.25">
      <c r="C207" s="92" t="s">
        <v>105</v>
      </c>
      <c r="D207" s="154"/>
      <c r="E207" s="93">
        <v>2800</v>
      </c>
      <c r="F207" s="94">
        <f>D207*E207</f>
        <v>0</v>
      </c>
      <c r="G207" s="156"/>
      <c r="H207" s="95" t="s">
        <v>470</v>
      </c>
      <c r="I207" s="95" t="str">
        <f>VLOOKUP(H207,Presupuesto!$B$11:$C$565,2,0)</f>
        <v>MUEBLES VARIOS DE OFICINA</v>
      </c>
      <c r="J207" s="207" t="s">
        <v>72</v>
      </c>
      <c r="K207" s="95" t="s">
        <v>733</v>
      </c>
    </row>
    <row r="208" spans="3:11" x14ac:dyDescent="0.25">
      <c r="C208" s="96" t="s">
        <v>106</v>
      </c>
      <c r="D208" s="147"/>
      <c r="E208" s="97">
        <v>2400</v>
      </c>
      <c r="F208" s="94">
        <f>D208*E208</f>
        <v>0</v>
      </c>
      <c r="G208" s="156"/>
      <c r="H208" s="98" t="s">
        <v>470</v>
      </c>
      <c r="I208" s="95" t="str">
        <f>VLOOKUP(H208,Presupuesto!$B$11:$C$565,2,0)</f>
        <v>MUEBLES VARIOS DE OFICINA</v>
      </c>
      <c r="J208" s="95" t="str">
        <f>$J$207</f>
        <v>Posgrado</v>
      </c>
      <c r="K208" s="95" t="s">
        <v>720</v>
      </c>
    </row>
    <row r="209" spans="3:11" x14ac:dyDescent="0.25">
      <c r="C209" s="96" t="s">
        <v>107</v>
      </c>
      <c r="D209" s="147"/>
      <c r="E209" s="97">
        <v>1000</v>
      </c>
      <c r="F209" s="94">
        <f t="shared" ref="F209:F216" si="20">D209*E209</f>
        <v>0</v>
      </c>
      <c r="G209" s="156"/>
      <c r="H209" s="98" t="s">
        <v>470</v>
      </c>
      <c r="I209" s="95" t="str">
        <f>VLOOKUP(H209,Presupuesto!$B$11:$C$565,2,0)</f>
        <v>MUEBLES VARIOS DE OFICINA</v>
      </c>
      <c r="J209" s="95" t="str">
        <f t="shared" ref="J209:J216" si="21">$J$207</f>
        <v>Posgrado</v>
      </c>
      <c r="K209" s="95" t="s">
        <v>721</v>
      </c>
    </row>
    <row r="210" spans="3:11" x14ac:dyDescent="0.25">
      <c r="C210" s="96" t="s">
        <v>108</v>
      </c>
      <c r="D210" s="147"/>
      <c r="E210" s="97">
        <v>6000</v>
      </c>
      <c r="F210" s="94">
        <f t="shared" si="20"/>
        <v>0</v>
      </c>
      <c r="G210" s="156"/>
      <c r="H210" s="98" t="s">
        <v>470</v>
      </c>
      <c r="I210" s="95" t="str">
        <f>VLOOKUP(H210,Presupuesto!$B$11:$C$565,2,0)</f>
        <v>MUEBLES VARIOS DE OFICINA</v>
      </c>
      <c r="J210" s="95" t="str">
        <f t="shared" si="21"/>
        <v>Posgrado</v>
      </c>
      <c r="K210" s="95" t="s">
        <v>721</v>
      </c>
    </row>
    <row r="211" spans="3:11" x14ac:dyDescent="0.25">
      <c r="C211" s="96" t="s">
        <v>109</v>
      </c>
      <c r="D211" s="147"/>
      <c r="E211" s="97">
        <v>3000</v>
      </c>
      <c r="F211" s="94">
        <f t="shared" si="20"/>
        <v>0</v>
      </c>
      <c r="G211" s="156"/>
      <c r="H211" s="98" t="s">
        <v>470</v>
      </c>
      <c r="I211" s="95" t="str">
        <f>VLOOKUP(H211,Presupuesto!$B$11:$C$565,2,0)</f>
        <v>MUEBLES VARIOS DE OFICINA</v>
      </c>
      <c r="J211" s="95" t="str">
        <f t="shared" si="21"/>
        <v>Posgrado</v>
      </c>
      <c r="K211" s="95" t="s">
        <v>721</v>
      </c>
    </row>
    <row r="212" spans="3:11" x14ac:dyDescent="0.25">
      <c r="C212" s="96" t="s">
        <v>110</v>
      </c>
      <c r="D212" s="147"/>
      <c r="E212" s="97">
        <v>10000</v>
      </c>
      <c r="F212" s="94">
        <f t="shared" si="20"/>
        <v>0</v>
      </c>
      <c r="G212" s="156"/>
      <c r="H212" s="98" t="s">
        <v>470</v>
      </c>
      <c r="I212" s="95" t="str">
        <f>VLOOKUP(H212,Presupuesto!$B$11:$C$565,2,0)</f>
        <v>MUEBLES VARIOS DE OFICINA</v>
      </c>
      <c r="J212" s="95" t="str">
        <f t="shared" si="21"/>
        <v>Posgrado</v>
      </c>
      <c r="K212" s="95" t="s">
        <v>721</v>
      </c>
    </row>
    <row r="213" spans="3:11" x14ac:dyDescent="0.25">
      <c r="C213" s="96" t="s">
        <v>111</v>
      </c>
      <c r="D213" s="147"/>
      <c r="E213" s="97">
        <v>8000</v>
      </c>
      <c r="F213" s="94">
        <f t="shared" si="20"/>
        <v>0</v>
      </c>
      <c r="G213" s="156"/>
      <c r="H213" s="98" t="s">
        <v>472</v>
      </c>
      <c r="I213" s="95" t="str">
        <f>VLOOKUP(H213,Presupuesto!$B$11:$C$565,2,0)</f>
        <v>EQUIPOS VARIOS DE OFICINA</v>
      </c>
      <c r="J213" s="95" t="str">
        <f t="shared" si="21"/>
        <v>Posgrado</v>
      </c>
      <c r="K213" s="95" t="s">
        <v>721</v>
      </c>
    </row>
    <row r="214" spans="3:11" x14ac:dyDescent="0.25">
      <c r="C214" s="96" t="s">
        <v>112</v>
      </c>
      <c r="D214" s="147"/>
      <c r="E214" s="97">
        <v>2000</v>
      </c>
      <c r="F214" s="94">
        <f t="shared" si="20"/>
        <v>0</v>
      </c>
      <c r="G214" s="156"/>
      <c r="H214" s="98" t="s">
        <v>472</v>
      </c>
      <c r="I214" s="95" t="str">
        <f>VLOOKUP(H214,Presupuesto!$B$11:$C$565,2,0)</f>
        <v>EQUIPOS VARIOS DE OFICINA</v>
      </c>
      <c r="J214" s="95" t="str">
        <f t="shared" si="21"/>
        <v>Posgrado</v>
      </c>
      <c r="K214" s="95" t="s">
        <v>732</v>
      </c>
    </row>
    <row r="215" spans="3:11" x14ac:dyDescent="0.25">
      <c r="C215" s="96" t="s">
        <v>113</v>
      </c>
      <c r="D215" s="147"/>
      <c r="E215" s="97">
        <v>5000</v>
      </c>
      <c r="F215" s="94">
        <f t="shared" si="20"/>
        <v>0</v>
      </c>
      <c r="G215" s="156"/>
      <c r="H215" s="98" t="s">
        <v>472</v>
      </c>
      <c r="I215" s="95" t="str">
        <f>VLOOKUP(H215,Presupuesto!$B$11:$C$565,2,0)</f>
        <v>EQUIPOS VARIOS DE OFICINA</v>
      </c>
      <c r="J215" s="95" t="str">
        <f t="shared" si="21"/>
        <v>Posgrado</v>
      </c>
      <c r="K215" s="95" t="s">
        <v>727</v>
      </c>
    </row>
    <row r="216" spans="3:11" ht="15.75" thickBot="1" x14ac:dyDescent="0.3">
      <c r="C216" s="99" t="s">
        <v>114</v>
      </c>
      <c r="D216" s="155"/>
      <c r="E216" s="101">
        <v>100000</v>
      </c>
      <c r="F216" s="102">
        <f t="shared" si="20"/>
        <v>0</v>
      </c>
      <c r="G216" s="157"/>
      <c r="H216" s="103" t="s">
        <v>472</v>
      </c>
      <c r="I216" s="103" t="str">
        <f>VLOOKUP(H216,Presupuesto!$B$11:$C$565,2,0)</f>
        <v>EQUIPOS VARIOS DE OFICINA</v>
      </c>
      <c r="J216" s="103" t="str">
        <f t="shared" si="21"/>
        <v>Posgrado</v>
      </c>
      <c r="K216" s="120" t="s">
        <v>719</v>
      </c>
    </row>
    <row r="218" spans="3:11" ht="15.75" thickBot="1" x14ac:dyDescent="0.3">
      <c r="C218" s="317"/>
      <c r="D218" s="318"/>
      <c r="E218" s="319"/>
      <c r="F218" s="319"/>
      <c r="G218" s="320"/>
      <c r="H218" s="319"/>
      <c r="I218" s="319"/>
      <c r="J218" s="151"/>
      <c r="K218" s="151"/>
    </row>
    <row r="219" spans="3:11" ht="15.75" thickBot="1" x14ac:dyDescent="0.3">
      <c r="C219" s="29" t="s">
        <v>1308</v>
      </c>
      <c r="D219" s="30">
        <f>SUM(F226:F235)</f>
        <v>0</v>
      </c>
      <c r="E219" s="172"/>
      <c r="F219" s="172"/>
      <c r="G219" s="78"/>
      <c r="H219" s="172"/>
      <c r="I219" s="172"/>
      <c r="J219" s="435"/>
      <c r="K219" s="435"/>
    </row>
    <row r="220" spans="3:11" x14ac:dyDescent="0.25">
      <c r="C220" s="69"/>
      <c r="D220" s="31"/>
      <c r="E220" s="91"/>
      <c r="F220" s="91"/>
      <c r="G220" s="91"/>
      <c r="H220" s="75"/>
      <c r="I220" s="75"/>
      <c r="J220" s="75"/>
      <c r="K220" s="109"/>
    </row>
    <row r="221" spans="3:11" x14ac:dyDescent="0.25">
      <c r="C221" s="69"/>
      <c r="D221" s="31"/>
      <c r="E221" s="91"/>
      <c r="F221" s="91"/>
      <c r="G221" s="91"/>
      <c r="H221" s="75"/>
      <c r="I221" s="75"/>
      <c r="J221" s="75"/>
      <c r="K221" s="109"/>
    </row>
    <row r="222" spans="3:11" ht="15.75" x14ac:dyDescent="0.25">
      <c r="C222" s="191" t="s">
        <v>1309</v>
      </c>
      <c r="D222" s="349"/>
      <c r="E222" s="91"/>
      <c r="F222" s="91"/>
      <c r="G222" s="91"/>
      <c r="H222" s="75"/>
      <c r="I222" s="75"/>
      <c r="J222" s="75"/>
      <c r="K222" s="109"/>
    </row>
    <row r="223" spans="3:11" ht="18.75" x14ac:dyDescent="0.25">
      <c r="C223" s="199"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1"/>
      <c r="F223" s="91"/>
      <c r="G223" s="91"/>
      <c r="H223" s="75"/>
      <c r="I223" s="75"/>
      <c r="J223" s="75"/>
      <c r="K223" s="109"/>
    </row>
    <row r="224" spans="3:11" ht="15.75" thickBot="1" x14ac:dyDescent="0.3">
      <c r="C224" s="69"/>
      <c r="D224" s="31"/>
      <c r="E224" s="91"/>
      <c r="F224" s="91"/>
      <c r="G224" s="91"/>
      <c r="H224" s="75"/>
      <c r="I224" s="75"/>
      <c r="J224" s="75"/>
      <c r="K224" s="109"/>
    </row>
    <row r="225" spans="3:11" ht="30.75" thickBot="1" x14ac:dyDescent="0.3">
      <c r="C225" s="122" t="s">
        <v>1310</v>
      </c>
      <c r="D225" s="124" t="s">
        <v>99</v>
      </c>
      <c r="E225" s="124" t="s">
        <v>1312</v>
      </c>
      <c r="F225" s="123" t="s">
        <v>1313</v>
      </c>
      <c r="G225" s="129" t="s">
        <v>1314</v>
      </c>
      <c r="H225" s="124" t="s">
        <v>1315</v>
      </c>
      <c r="I225" s="124" t="s">
        <v>711</v>
      </c>
      <c r="J225" s="124" t="s">
        <v>1316</v>
      </c>
      <c r="K225" s="124" t="s">
        <v>1317</v>
      </c>
    </row>
    <row r="226" spans="3:11" x14ac:dyDescent="0.25">
      <c r="C226" s="92" t="s">
        <v>105</v>
      </c>
      <c r="D226" s="154"/>
      <c r="E226" s="93">
        <v>2800</v>
      </c>
      <c r="F226" s="94">
        <f>D226*E226</f>
        <v>0</v>
      </c>
      <c r="G226" s="156"/>
      <c r="H226" s="95" t="s">
        <v>470</v>
      </c>
      <c r="I226" s="95" t="str">
        <f>VLOOKUP(H226,Presupuesto!$B$11:$C$565,2,0)</f>
        <v>MUEBLES VARIOS DE OFICINA</v>
      </c>
      <c r="J226" s="207" t="s">
        <v>81</v>
      </c>
      <c r="K226" s="95" t="s">
        <v>733</v>
      </c>
    </row>
    <row r="227" spans="3:11" x14ac:dyDescent="0.25">
      <c r="C227" s="96" t="s">
        <v>106</v>
      </c>
      <c r="D227" s="147"/>
      <c r="E227" s="97">
        <v>2400</v>
      </c>
      <c r="F227" s="94">
        <f>D227*E227</f>
        <v>0</v>
      </c>
      <c r="G227" s="156"/>
      <c r="H227" s="98" t="s">
        <v>470</v>
      </c>
      <c r="I227" s="95" t="str">
        <f>VLOOKUP(H227,Presupuesto!$B$11:$C$565,2,0)</f>
        <v>MUEBLES VARIOS DE OFICINA</v>
      </c>
      <c r="J227" s="95" t="str">
        <f>$J$226</f>
        <v>Desarrollo del Sistema de Educación Superior</v>
      </c>
      <c r="K227" s="95" t="s">
        <v>720</v>
      </c>
    </row>
    <row r="228" spans="3:11" x14ac:dyDescent="0.25">
      <c r="C228" s="96" t="s">
        <v>107</v>
      </c>
      <c r="D228" s="147"/>
      <c r="E228" s="97">
        <v>1000</v>
      </c>
      <c r="F228" s="94">
        <f t="shared" ref="F228:F235" si="22">D228*E228</f>
        <v>0</v>
      </c>
      <c r="G228" s="156"/>
      <c r="H228" s="98" t="s">
        <v>470</v>
      </c>
      <c r="I228" s="95" t="str">
        <f>VLOOKUP(H228,Presupuesto!$B$11:$C$565,2,0)</f>
        <v>MUEBLES VARIOS DE OFICINA</v>
      </c>
      <c r="J228" s="95" t="str">
        <f t="shared" ref="J228:J235" si="23">$J$226</f>
        <v>Desarrollo del Sistema de Educación Superior</v>
      </c>
      <c r="K228" s="95" t="s">
        <v>721</v>
      </c>
    </row>
    <row r="229" spans="3:11" x14ac:dyDescent="0.25">
      <c r="C229" s="96" t="s">
        <v>108</v>
      </c>
      <c r="D229" s="147"/>
      <c r="E229" s="97">
        <v>6000</v>
      </c>
      <c r="F229" s="94">
        <f t="shared" si="22"/>
        <v>0</v>
      </c>
      <c r="G229" s="156"/>
      <c r="H229" s="98" t="s">
        <v>470</v>
      </c>
      <c r="I229" s="95" t="str">
        <f>VLOOKUP(H229,Presupuesto!$B$11:$C$565,2,0)</f>
        <v>MUEBLES VARIOS DE OFICINA</v>
      </c>
      <c r="J229" s="95" t="str">
        <f t="shared" si="23"/>
        <v>Desarrollo del Sistema de Educación Superior</v>
      </c>
      <c r="K229" s="95" t="s">
        <v>721</v>
      </c>
    </row>
    <row r="230" spans="3:11" x14ac:dyDescent="0.25">
      <c r="C230" s="96" t="s">
        <v>109</v>
      </c>
      <c r="D230" s="147"/>
      <c r="E230" s="97">
        <v>3000</v>
      </c>
      <c r="F230" s="94">
        <f t="shared" si="22"/>
        <v>0</v>
      </c>
      <c r="G230" s="156"/>
      <c r="H230" s="98" t="s">
        <v>470</v>
      </c>
      <c r="I230" s="95" t="str">
        <f>VLOOKUP(H230,Presupuesto!$B$11:$C$565,2,0)</f>
        <v>MUEBLES VARIOS DE OFICINA</v>
      </c>
      <c r="J230" s="95" t="str">
        <f t="shared" si="23"/>
        <v>Desarrollo del Sistema de Educación Superior</v>
      </c>
      <c r="K230" s="95" t="s">
        <v>721</v>
      </c>
    </row>
    <row r="231" spans="3:11" x14ac:dyDescent="0.25">
      <c r="C231" s="96" t="s">
        <v>110</v>
      </c>
      <c r="D231" s="147"/>
      <c r="E231" s="97">
        <v>10000</v>
      </c>
      <c r="F231" s="94">
        <f t="shared" si="22"/>
        <v>0</v>
      </c>
      <c r="G231" s="156"/>
      <c r="H231" s="98" t="s">
        <v>470</v>
      </c>
      <c r="I231" s="95" t="str">
        <f>VLOOKUP(H231,Presupuesto!$B$11:$C$565,2,0)</f>
        <v>MUEBLES VARIOS DE OFICINA</v>
      </c>
      <c r="J231" s="95" t="str">
        <f t="shared" si="23"/>
        <v>Desarrollo del Sistema de Educación Superior</v>
      </c>
      <c r="K231" s="95" t="s">
        <v>721</v>
      </c>
    </row>
    <row r="232" spans="3:11" x14ac:dyDescent="0.25">
      <c r="C232" s="96" t="s">
        <v>111</v>
      </c>
      <c r="D232" s="147"/>
      <c r="E232" s="97">
        <v>8000</v>
      </c>
      <c r="F232" s="94">
        <f t="shared" si="22"/>
        <v>0</v>
      </c>
      <c r="G232" s="156"/>
      <c r="H232" s="98" t="s">
        <v>472</v>
      </c>
      <c r="I232" s="95" t="str">
        <f>VLOOKUP(H232,Presupuesto!$B$11:$C$565,2,0)</f>
        <v>EQUIPOS VARIOS DE OFICINA</v>
      </c>
      <c r="J232" s="95" t="str">
        <f t="shared" si="23"/>
        <v>Desarrollo del Sistema de Educación Superior</v>
      </c>
      <c r="K232" s="95" t="s">
        <v>721</v>
      </c>
    </row>
    <row r="233" spans="3:11" x14ac:dyDescent="0.25">
      <c r="C233" s="96" t="s">
        <v>112</v>
      </c>
      <c r="D233" s="147"/>
      <c r="E233" s="97">
        <v>2000</v>
      </c>
      <c r="F233" s="94">
        <f t="shared" si="22"/>
        <v>0</v>
      </c>
      <c r="G233" s="156"/>
      <c r="H233" s="98" t="s">
        <v>472</v>
      </c>
      <c r="I233" s="95" t="str">
        <f>VLOOKUP(H233,Presupuesto!$B$11:$C$565,2,0)</f>
        <v>EQUIPOS VARIOS DE OFICINA</v>
      </c>
      <c r="J233" s="95" t="str">
        <f t="shared" si="23"/>
        <v>Desarrollo del Sistema de Educación Superior</v>
      </c>
      <c r="K233" s="95" t="s">
        <v>732</v>
      </c>
    </row>
    <row r="234" spans="3:11" x14ac:dyDescent="0.25">
      <c r="C234" s="96" t="s">
        <v>113</v>
      </c>
      <c r="D234" s="147"/>
      <c r="E234" s="97">
        <v>5000</v>
      </c>
      <c r="F234" s="94">
        <f t="shared" si="22"/>
        <v>0</v>
      </c>
      <c r="G234" s="156"/>
      <c r="H234" s="98" t="s">
        <v>472</v>
      </c>
      <c r="I234" s="95" t="str">
        <f>VLOOKUP(H234,Presupuesto!$B$11:$C$565,2,0)</f>
        <v>EQUIPOS VARIOS DE OFICINA</v>
      </c>
      <c r="J234" s="95" t="str">
        <f t="shared" si="23"/>
        <v>Desarrollo del Sistema de Educación Superior</v>
      </c>
      <c r="K234" s="95" t="s">
        <v>727</v>
      </c>
    </row>
    <row r="235" spans="3:11" ht="15.75" thickBot="1" x14ac:dyDescent="0.3">
      <c r="C235" s="99" t="s">
        <v>114</v>
      </c>
      <c r="D235" s="155"/>
      <c r="E235" s="101">
        <v>100000</v>
      </c>
      <c r="F235" s="102">
        <f t="shared" si="22"/>
        <v>0</v>
      </c>
      <c r="G235" s="157"/>
      <c r="H235" s="103" t="s">
        <v>472</v>
      </c>
      <c r="I235" s="103" t="str">
        <f>VLOOKUP(H235,Presupuesto!$B$11:$C$565,2,0)</f>
        <v>EQUIPOS VARIOS DE OFICINA</v>
      </c>
      <c r="J235" s="103" t="str">
        <f t="shared" si="23"/>
        <v>Desarrollo del Sistema de Educación Superior</v>
      </c>
      <c r="K235" s="120" t="s">
        <v>719</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4" zoomScale="80" zoomScaleNormal="80" workbookViewId="0">
      <selection activeCell="I34" sqref="I34"/>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t="s">
        <v>117</v>
      </c>
      <c r="CC2" s="436" t="s">
        <v>118</v>
      </c>
      <c r="CD2" s="436" t="s">
        <v>119</v>
      </c>
      <c r="CE2" s="436" t="s">
        <v>120</v>
      </c>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5759.1495000000004</v>
      </c>
      <c r="BC3" s="427">
        <f>+'Cuadro Resumen'!D213</f>
        <v>5307.4515000000001</v>
      </c>
      <c r="BD3" s="427">
        <f>+'Cuadro Resumen'!E213</f>
        <v>6775.47</v>
      </c>
      <c r="BE3" s="427">
        <f>+'Cuadro Resumen'!F213</f>
        <v>6323.7719999999999</v>
      </c>
      <c r="BF3" s="427">
        <f>+'Cuadro Resumen'!C214</f>
        <v>5081.6025</v>
      </c>
      <c r="BG3" s="427">
        <f>+'Cuadro Resumen'!D214</f>
        <v>4629.9045000000006</v>
      </c>
      <c r="BH3" s="427">
        <f>+'Cuadro Resumen'!E214</f>
        <v>6097.9230000000007</v>
      </c>
      <c r="BI3" s="427">
        <f>+'Cuadro Resumen'!F214</f>
        <v>5646.2250000000004</v>
      </c>
      <c r="BJ3" s="428">
        <f>+'Cuadro Resumen'!C215</f>
        <v>4404.0555000000004</v>
      </c>
      <c r="BK3" s="428">
        <f>+'Cuadro Resumen'!D215</f>
        <v>4065.2820000000002</v>
      </c>
      <c r="BL3" s="428">
        <f>+'Cuadro Resumen'!E215</f>
        <v>5420.3760000000002</v>
      </c>
      <c r="BM3" s="428">
        <f>+'Cuadro Resumen'!F215</f>
        <v>4968.6779999999999</v>
      </c>
      <c r="BN3" s="428">
        <f>+'Cuadro Resumen'!C216</f>
        <v>3726.5085000000004</v>
      </c>
      <c r="BO3" s="428">
        <f>+'Cuadro Resumen'!D216</f>
        <v>3387.7350000000001</v>
      </c>
      <c r="BP3" s="428">
        <f>+'Cuadro Resumen'!E216</f>
        <v>4742.8290000000006</v>
      </c>
      <c r="BQ3" s="428">
        <f>+'Cuadro Resumen'!F216</f>
        <v>4404.0555000000004</v>
      </c>
      <c r="BR3" s="428">
        <f>+'Cuadro Resumen'!C217</f>
        <v>3274.8105</v>
      </c>
      <c r="BS3" s="428">
        <f>+'Cuadro Resumen'!D217</f>
        <v>3048.9615000000003</v>
      </c>
      <c r="BT3" s="428">
        <f>+'Cuadro Resumen'!E217</f>
        <v>4178.2065000000002</v>
      </c>
      <c r="BU3" s="428">
        <f>+'Cuadro Resumen'!F217</f>
        <v>3839.433</v>
      </c>
      <c r="BV3" s="435"/>
      <c r="BW3" s="435"/>
      <c r="BX3" s="435"/>
      <c r="BY3" s="435"/>
      <c r="BZ3" s="435"/>
      <c r="CA3" s="435"/>
      <c r="CB3" s="435">
        <v>35000</v>
      </c>
      <c r="CC3" s="435">
        <v>15000</v>
      </c>
      <c r="CD3" s="435">
        <v>35000</v>
      </c>
      <c r="CE3" s="435">
        <v>15000</v>
      </c>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53.25" thickBot="1" x14ac:dyDescent="0.3">
      <c r="A5" s="435"/>
      <c r="B5" s="435"/>
      <c r="C5" s="86" t="s">
        <v>1335</v>
      </c>
      <c r="D5" s="188">
        <f>SUMIF(C:C,$C$10,D:D)</f>
        <v>308250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91"/>
      <c r="C10" s="29" t="s">
        <v>1308</v>
      </c>
      <c r="D10" s="105">
        <f>SUM(F17:F30)</f>
        <v>308250</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1864</v>
      </c>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Compra de equipo de oficina y equipo tecnológico</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x14ac:dyDescent="0.25">
      <c r="A15" s="435"/>
      <c r="B15" s="91"/>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2.25" customHeight="1" thickBot="1" x14ac:dyDescent="0.3">
      <c r="A16" s="435"/>
      <c r="B16" s="91"/>
      <c r="C16" s="145" t="s">
        <v>1310</v>
      </c>
      <c r="D16" s="145" t="s">
        <v>99</v>
      </c>
      <c r="E16" s="145" t="s">
        <v>1312</v>
      </c>
      <c r="F16" s="146" t="s">
        <v>1313</v>
      </c>
      <c r="G16" s="146" t="s">
        <v>1314</v>
      </c>
      <c r="H16" s="145" t="s">
        <v>1315</v>
      </c>
      <c r="I16" s="145" t="s">
        <v>711</v>
      </c>
      <c r="J16" s="145" t="s">
        <v>1316</v>
      </c>
      <c r="K16" s="145" t="s">
        <v>1317</v>
      </c>
      <c r="L16" s="145" t="s">
        <v>1336</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2:12" ht="48.75" customHeight="1" thickBot="1" x14ac:dyDescent="0.3">
      <c r="B17" s="91"/>
      <c r="C17" s="288" t="s">
        <v>120</v>
      </c>
      <c r="D17" s="154">
        <v>15</v>
      </c>
      <c r="E17" s="93">
        <v>18000</v>
      </c>
      <c r="F17" s="94">
        <f>D17*E17</f>
        <v>270000</v>
      </c>
      <c r="G17" s="160" t="s">
        <v>703</v>
      </c>
      <c r="H17" s="95" t="s">
        <v>488</v>
      </c>
      <c r="I17" s="95" t="str">
        <f>VLOOKUP(H17,Presupuesto!$B$11:$C$565,2,0)</f>
        <v>EQUIPO DE COMPUTACION</v>
      </c>
      <c r="J17" s="507" t="s">
        <v>74</v>
      </c>
      <c r="K17" s="95" t="s">
        <v>719</v>
      </c>
      <c r="L17" s="95"/>
    </row>
    <row r="18" spans="2:12" ht="47.25" customHeight="1" x14ac:dyDescent="0.25">
      <c r="B18" s="91"/>
      <c r="C18" s="288" t="s">
        <v>117</v>
      </c>
      <c r="D18" s="147"/>
      <c r="E18" s="93">
        <f>HLOOKUP($C18,$CB$2:$CE$3,2,0)</f>
        <v>35000</v>
      </c>
      <c r="F18" s="94">
        <f>D18*E18</f>
        <v>0</v>
      </c>
      <c r="G18" s="160"/>
      <c r="H18" s="98" t="s">
        <v>488</v>
      </c>
      <c r="I18" s="98" t="str">
        <f>VLOOKUP(H18,Presupuesto!$B$11:$C$565,2,0)</f>
        <v>EQUIPO DE COMPUTACION</v>
      </c>
      <c r="J18" s="508" t="str">
        <f t="shared" ref="J18:J29" si="0">$J$17</f>
        <v>Gestión Administrativa y  financiera en apoyo al Desarrollo Académico</v>
      </c>
      <c r="K18" s="95" t="s">
        <v>720</v>
      </c>
      <c r="L18" s="95"/>
    </row>
    <row r="19" spans="2:12" ht="49.5" customHeight="1" x14ac:dyDescent="0.25">
      <c r="B19" s="91"/>
      <c r="C19" s="96" t="s">
        <v>122</v>
      </c>
      <c r="D19" s="147"/>
      <c r="E19" s="97">
        <v>4000</v>
      </c>
      <c r="F19" s="94">
        <f t="shared" ref="F19:F30" si="1">D19*E19</f>
        <v>0</v>
      </c>
      <c r="G19" s="160"/>
      <c r="H19" s="98" t="s">
        <v>471</v>
      </c>
      <c r="I19" s="98" t="str">
        <f>VLOOKUP(H19,Presupuesto!$B$11:$C$565,2,0)</f>
        <v>EQUIPOS VARIOS DE OFICINA</v>
      </c>
      <c r="J19" s="508" t="str">
        <f t="shared" si="0"/>
        <v>Gestión Administrativa y  financiera en apoyo al Desarrollo Académico</v>
      </c>
      <c r="K19" s="95" t="s">
        <v>721</v>
      </c>
      <c r="L19" s="95"/>
    </row>
    <row r="20" spans="2:12" ht="47.25" customHeight="1" x14ac:dyDescent="0.25">
      <c r="B20" s="91"/>
      <c r="C20" s="96" t="s">
        <v>123</v>
      </c>
      <c r="D20" s="147"/>
      <c r="E20" s="97">
        <v>8000</v>
      </c>
      <c r="F20" s="94">
        <f t="shared" si="1"/>
        <v>0</v>
      </c>
      <c r="G20" s="160"/>
      <c r="H20" s="98" t="s">
        <v>488</v>
      </c>
      <c r="I20" s="98" t="str">
        <f>VLOOKUP(H20,Presupuesto!$B$11:$C$565,2,0)</f>
        <v>EQUIPO DE COMPUTACION</v>
      </c>
      <c r="J20" s="508" t="str">
        <f t="shared" si="0"/>
        <v>Gestión Administrativa y  financiera en apoyo al Desarrollo Académico</v>
      </c>
      <c r="K20" s="95" t="s">
        <v>721</v>
      </c>
      <c r="L20" s="95"/>
    </row>
    <row r="21" spans="2:12" ht="46.5" customHeight="1" x14ac:dyDescent="0.25">
      <c r="B21" s="91"/>
      <c r="C21" s="96" t="s">
        <v>124</v>
      </c>
      <c r="D21" s="147"/>
      <c r="E21" s="97">
        <v>5000</v>
      </c>
      <c r="F21" s="94">
        <f t="shared" si="1"/>
        <v>0</v>
      </c>
      <c r="G21" s="160"/>
      <c r="H21" s="98" t="s">
        <v>488</v>
      </c>
      <c r="I21" s="98" t="str">
        <f>VLOOKUP(H21,Presupuesto!$B$11:$C$565,2,0)</f>
        <v>EQUIPO DE COMPUTACION</v>
      </c>
      <c r="J21" s="508" t="str">
        <f t="shared" si="0"/>
        <v>Gestión Administrativa y  financiera en apoyo al Desarrollo Académico</v>
      </c>
      <c r="K21" s="95" t="s">
        <v>721</v>
      </c>
      <c r="L21" s="95"/>
    </row>
    <row r="22" spans="2:12" ht="48" customHeight="1" x14ac:dyDescent="0.25">
      <c r="B22" s="91"/>
      <c r="C22" s="96" t="s">
        <v>125</v>
      </c>
      <c r="D22" s="147"/>
      <c r="E22" s="97">
        <v>13000</v>
      </c>
      <c r="F22" s="94">
        <f t="shared" si="1"/>
        <v>0</v>
      </c>
      <c r="G22" s="160"/>
      <c r="H22" s="98" t="s">
        <v>479</v>
      </c>
      <c r="I22" s="98" t="str">
        <f>VLOOKUP(H22,Presupuesto!$B$11:$C$565,2,0)</f>
        <v>EQUIPO DE TRANSPORTE TRACCION Y ELEVACION</v>
      </c>
      <c r="J22" s="508" t="str">
        <f t="shared" si="0"/>
        <v>Gestión Administrativa y  financiera en apoyo al Desarrollo Académico</v>
      </c>
      <c r="K22" s="95" t="s">
        <v>721</v>
      </c>
      <c r="L22" s="95"/>
    </row>
    <row r="23" spans="2:12" ht="47.25" customHeight="1" x14ac:dyDescent="0.25">
      <c r="B23" s="91"/>
      <c r="C23" s="96" t="s">
        <v>126</v>
      </c>
      <c r="D23" s="147"/>
      <c r="E23" s="97">
        <v>15000</v>
      </c>
      <c r="F23" s="94">
        <f t="shared" si="1"/>
        <v>0</v>
      </c>
      <c r="G23" s="160"/>
      <c r="H23" s="98" t="s">
        <v>479</v>
      </c>
      <c r="I23" s="98" t="str">
        <f>VLOOKUP(H23,Presupuesto!$B$11:$C$565,2,0)</f>
        <v>EQUIPO DE TRANSPORTE TRACCION Y ELEVACION</v>
      </c>
      <c r="J23" s="508" t="str">
        <f t="shared" si="0"/>
        <v>Gestión Administrativa y  financiera en apoyo al Desarrollo Académico</v>
      </c>
      <c r="K23" s="95" t="s">
        <v>721</v>
      </c>
      <c r="L23" s="95"/>
    </row>
    <row r="24" spans="2:12" ht="44.25" customHeight="1" x14ac:dyDescent="0.25">
      <c r="B24" s="91"/>
      <c r="C24" s="96" t="s">
        <v>127</v>
      </c>
      <c r="D24" s="147"/>
      <c r="E24" s="97">
        <v>10000</v>
      </c>
      <c r="F24" s="94">
        <f t="shared" si="1"/>
        <v>0</v>
      </c>
      <c r="G24" s="160"/>
      <c r="H24" s="98" t="s">
        <v>479</v>
      </c>
      <c r="I24" s="98" t="str">
        <f>VLOOKUP(H24,Presupuesto!$B$11:$C$565,2,0)</f>
        <v>EQUIPO DE TRANSPORTE TRACCION Y ELEVACION</v>
      </c>
      <c r="J24" s="508" t="str">
        <f t="shared" si="0"/>
        <v>Gestión Administrativa y  financiera en apoyo al Desarrollo Académico</v>
      </c>
      <c r="K24" s="95" t="s">
        <v>732</v>
      </c>
      <c r="L24" s="95"/>
    </row>
    <row r="25" spans="2:12" ht="48" customHeight="1" x14ac:dyDescent="0.25">
      <c r="B25" s="435"/>
      <c r="C25" s="96" t="s">
        <v>128</v>
      </c>
      <c r="D25" s="147"/>
      <c r="E25" s="97">
        <v>10000</v>
      </c>
      <c r="F25" s="94">
        <f t="shared" si="1"/>
        <v>0</v>
      </c>
      <c r="G25" s="160"/>
      <c r="H25" s="98" t="s">
        <v>507</v>
      </c>
      <c r="I25" s="98" t="str">
        <f>VLOOKUP(H25,Presupuesto!$B$11:$C$565,2,0)</f>
        <v>APLICACIONES INFORMATICAS</v>
      </c>
      <c r="J25" s="508" t="str">
        <f t="shared" si="0"/>
        <v>Gestión Administrativa y  financiera en apoyo al Desarrollo Académico</v>
      </c>
      <c r="K25" s="95" t="s">
        <v>727</v>
      </c>
      <c r="L25" s="95"/>
    </row>
    <row r="26" spans="2:12" ht="47.25" customHeight="1" x14ac:dyDescent="0.25">
      <c r="B26" s="435"/>
      <c r="C26" s="106" t="s">
        <v>129</v>
      </c>
      <c r="D26" s="147"/>
      <c r="E26" s="97">
        <v>2000</v>
      </c>
      <c r="F26" s="94">
        <f t="shared" si="1"/>
        <v>0</v>
      </c>
      <c r="G26" s="160"/>
      <c r="H26" s="107" t="s">
        <v>488</v>
      </c>
      <c r="I26" s="107" t="str">
        <f>VLOOKUP(H26,Presupuesto!$B$11:$C$565,2,0)</f>
        <v>EQUIPO DE COMPUTACION</v>
      </c>
      <c r="J26" s="508" t="str">
        <f t="shared" si="0"/>
        <v>Gestión Administrativa y  financiera en apoyo al Desarrollo Académico</v>
      </c>
      <c r="K26" s="95" t="s">
        <v>721</v>
      </c>
      <c r="L26" s="95"/>
    </row>
    <row r="27" spans="2:12" ht="48.75" customHeight="1" x14ac:dyDescent="0.25">
      <c r="B27" s="435"/>
      <c r="C27" s="106" t="s">
        <v>130</v>
      </c>
      <c r="D27" s="147">
        <v>15</v>
      </c>
      <c r="E27" s="97">
        <v>1800</v>
      </c>
      <c r="F27" s="94">
        <f t="shared" si="1"/>
        <v>27000</v>
      </c>
      <c r="G27" s="160" t="s">
        <v>703</v>
      </c>
      <c r="H27" s="107" t="s">
        <v>453</v>
      </c>
      <c r="I27" s="107" t="str">
        <f>VLOOKUP(H27,Presupuesto!$B$11:$C$565,2,0)</f>
        <v>UTILES Y MATERIALES ELECTRICOS</v>
      </c>
      <c r="J27" s="508" t="str">
        <f t="shared" si="0"/>
        <v>Gestión Administrativa y  financiera en apoyo al Desarrollo Académico</v>
      </c>
      <c r="K27" s="95" t="s">
        <v>721</v>
      </c>
      <c r="L27" s="95"/>
    </row>
    <row r="28" spans="2:12" ht="48.75" customHeight="1" x14ac:dyDescent="0.25">
      <c r="B28" s="435"/>
      <c r="C28" s="106" t="s">
        <v>131</v>
      </c>
      <c r="D28" s="147"/>
      <c r="E28" s="97">
        <v>1500</v>
      </c>
      <c r="F28" s="94">
        <f t="shared" si="1"/>
        <v>0</v>
      </c>
      <c r="G28" s="160"/>
      <c r="H28" s="107" t="s">
        <v>488</v>
      </c>
      <c r="I28" s="107" t="str">
        <f>VLOOKUP(H28,Presupuesto!$B$11:$C$565,2,0)</f>
        <v>EQUIPO DE COMPUTACION</v>
      </c>
      <c r="J28" s="508" t="str">
        <f t="shared" si="0"/>
        <v>Gestión Administrativa y  financiera en apoyo al Desarrollo Académico</v>
      </c>
      <c r="K28" s="95" t="s">
        <v>721</v>
      </c>
      <c r="L28" s="95"/>
    </row>
    <row r="29" spans="2:12" ht="47.25" customHeight="1" x14ac:dyDescent="0.25">
      <c r="B29" s="435"/>
      <c r="C29" s="106" t="s">
        <v>132</v>
      </c>
      <c r="D29" s="147">
        <v>15</v>
      </c>
      <c r="E29" s="97">
        <v>750</v>
      </c>
      <c r="F29" s="94">
        <f t="shared" si="1"/>
        <v>11250</v>
      </c>
      <c r="G29" s="160" t="s">
        <v>703</v>
      </c>
      <c r="H29" s="107" t="s">
        <v>458</v>
      </c>
      <c r="I29" s="107" t="str">
        <f>VLOOKUP(H29,Presupuesto!$B$11:$C$565,2,0)</f>
        <v>OTROS RESPUESTOS Y ACCESORIOS MENORES</v>
      </c>
      <c r="J29" s="508" t="str">
        <f t="shared" si="0"/>
        <v>Gestión Administrativa y  financiera en apoyo al Desarrollo Académico</v>
      </c>
      <c r="K29" s="95" t="s">
        <v>721</v>
      </c>
      <c r="L29" s="95"/>
    </row>
    <row r="30" spans="2:12" ht="47.25" customHeight="1" thickBot="1" x14ac:dyDescent="0.3">
      <c r="B30" s="91"/>
      <c r="C30" s="99" t="s">
        <v>133</v>
      </c>
      <c r="D30" s="155"/>
      <c r="E30" s="101">
        <v>20</v>
      </c>
      <c r="F30" s="102">
        <f t="shared" si="1"/>
        <v>0</v>
      </c>
      <c r="G30" s="157"/>
      <c r="H30" s="103" t="s">
        <v>458</v>
      </c>
      <c r="I30" s="103" t="str">
        <f>VLOOKUP(H30,Presupuesto!$B$11:$C$565,2,0)</f>
        <v>OTROS RESPUESTOS Y ACCESORIOS MENORES</v>
      </c>
      <c r="J30" s="564" t="str">
        <f t="shared" ref="J30" si="2">$J$17</f>
        <v>Gestión Administrativa y  financiera en apoyo al Desarrollo Académico</v>
      </c>
      <c r="K30" s="120" t="s">
        <v>719</v>
      </c>
      <c r="L30" s="120"/>
    </row>
    <row r="31" spans="2:12" x14ac:dyDescent="0.25">
      <c r="B31" s="91"/>
      <c r="C31" s="435"/>
      <c r="D31" s="435"/>
      <c r="E31" s="435"/>
      <c r="F31" s="91"/>
      <c r="G31" s="75"/>
      <c r="H31" s="75"/>
      <c r="I31" s="75"/>
      <c r="J31" s="435"/>
      <c r="K31" s="435"/>
      <c r="L31" s="435"/>
    </row>
    <row r="32" spans="2:12" ht="15.75" thickBot="1" x14ac:dyDescent="0.3">
      <c r="B32" s="435"/>
      <c r="C32" s="435"/>
      <c r="D32" s="435"/>
      <c r="E32" s="435"/>
      <c r="F32" s="435"/>
      <c r="G32" s="424"/>
      <c r="H32" s="435"/>
      <c r="I32" s="435"/>
      <c r="J32" s="435"/>
      <c r="K32" s="435"/>
      <c r="L32" s="435"/>
    </row>
    <row r="33" spans="3:12" ht="15.75" thickBot="1" x14ac:dyDescent="0.3">
      <c r="C33" s="29" t="s">
        <v>1308</v>
      </c>
      <c r="D33" s="105">
        <f>SUM(F40:F53)</f>
        <v>0</v>
      </c>
      <c r="E33" s="435"/>
      <c r="F33" s="69"/>
      <c r="G33" s="78"/>
      <c r="H33" s="69"/>
      <c r="I33" s="69"/>
      <c r="J33" s="435"/>
      <c r="K33" s="435"/>
      <c r="L33" s="435"/>
    </row>
    <row r="34" spans="3:12" x14ac:dyDescent="0.25">
      <c r="C34" s="69"/>
      <c r="D34" s="31"/>
      <c r="E34" s="91"/>
      <c r="F34" s="91"/>
      <c r="G34" s="91"/>
      <c r="H34" s="75"/>
      <c r="I34" s="75"/>
      <c r="J34" s="75"/>
      <c r="K34" s="109"/>
      <c r="L34" s="435"/>
    </row>
    <row r="35" spans="3:12" x14ac:dyDescent="0.25">
      <c r="C35" s="69"/>
      <c r="D35" s="31"/>
      <c r="E35" s="91"/>
      <c r="F35" s="91"/>
      <c r="G35" s="91"/>
      <c r="H35" s="75"/>
      <c r="I35" s="75"/>
      <c r="J35" s="75"/>
      <c r="K35" s="109"/>
      <c r="L35" s="435"/>
    </row>
    <row r="36" spans="3:12" ht="15.75" x14ac:dyDescent="0.25">
      <c r="C36" s="191" t="s">
        <v>1309</v>
      </c>
      <c r="D36" s="349"/>
      <c r="E36" s="91"/>
      <c r="F36" s="91"/>
      <c r="G36" s="91"/>
      <c r="H36" s="75"/>
      <c r="I36" s="75"/>
      <c r="J36" s="75"/>
      <c r="K36" s="109"/>
      <c r="L36" s="435"/>
    </row>
    <row r="37" spans="3:12" ht="18.75" x14ac:dyDescent="0.25">
      <c r="C37" s="199"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1"/>
      <c r="F37" s="91"/>
      <c r="G37" s="91"/>
      <c r="H37" s="75"/>
      <c r="I37" s="75"/>
      <c r="J37" s="75"/>
      <c r="K37" s="109"/>
      <c r="L37" s="435"/>
    </row>
    <row r="38" spans="3:12" x14ac:dyDescent="0.25">
      <c r="C38" s="435"/>
      <c r="D38" s="435"/>
      <c r="E38" s="435"/>
      <c r="F38" s="91"/>
      <c r="G38" s="75"/>
      <c r="H38" s="75"/>
      <c r="I38" s="75"/>
      <c r="J38" s="435"/>
      <c r="K38" s="435"/>
      <c r="L38" s="435"/>
    </row>
    <row r="39" spans="3:12" ht="30.75" thickBot="1" x14ac:dyDescent="0.3">
      <c r="C39" s="145" t="s">
        <v>1310</v>
      </c>
      <c r="D39" s="145" t="s">
        <v>99</v>
      </c>
      <c r="E39" s="145" t="s">
        <v>1312</v>
      </c>
      <c r="F39" s="146" t="s">
        <v>1313</v>
      </c>
      <c r="G39" s="146" t="s">
        <v>1314</v>
      </c>
      <c r="H39" s="145" t="s">
        <v>1315</v>
      </c>
      <c r="I39" s="145" t="s">
        <v>711</v>
      </c>
      <c r="J39" s="145" t="s">
        <v>1316</v>
      </c>
      <c r="K39" s="145" t="s">
        <v>1317</v>
      </c>
      <c r="L39" s="145" t="s">
        <v>1336</v>
      </c>
    </row>
    <row r="40" spans="3:12" ht="15.75" thickBot="1" x14ac:dyDescent="0.3">
      <c r="C40" s="288" t="s">
        <v>120</v>
      </c>
      <c r="D40" s="154"/>
      <c r="E40" s="93">
        <f>HLOOKUP($C40,$CB$2:$CE$3,2,0)</f>
        <v>15000</v>
      </c>
      <c r="F40" s="94">
        <f>D40*E40</f>
        <v>0</v>
      </c>
      <c r="G40" s="160"/>
      <c r="H40" s="95" t="s">
        <v>488</v>
      </c>
      <c r="I40" s="95" t="str">
        <f>VLOOKUP(H40,Presupuesto!$B$11:$C$565,2,0)</f>
        <v>EQUIPO DE COMPUTACION</v>
      </c>
      <c r="J40" s="207" t="s">
        <v>72</v>
      </c>
      <c r="K40" s="95" t="s">
        <v>719</v>
      </c>
      <c r="L40" s="95"/>
    </row>
    <row r="41" spans="3:12" x14ac:dyDescent="0.25">
      <c r="C41" s="288" t="s">
        <v>117</v>
      </c>
      <c r="D41" s="147"/>
      <c r="E41" s="93">
        <f>HLOOKUP($C41,$CB$2:$CE$3,2,0)</f>
        <v>35000</v>
      </c>
      <c r="F41" s="94">
        <f>D41*E41</f>
        <v>0</v>
      </c>
      <c r="G41" s="160"/>
      <c r="H41" s="98" t="s">
        <v>488</v>
      </c>
      <c r="I41" s="98" t="str">
        <f>VLOOKUP(H41,Presupuesto!$B$11:$C$565,2,0)</f>
        <v>EQUIPO DE COMPUTACION</v>
      </c>
      <c r="J41" s="95" t="str">
        <f>$J$40</f>
        <v>Posgrado</v>
      </c>
      <c r="K41" s="95" t="s">
        <v>720</v>
      </c>
      <c r="L41" s="95"/>
    </row>
    <row r="42" spans="3:12" x14ac:dyDescent="0.25">
      <c r="C42" s="96" t="s">
        <v>122</v>
      </c>
      <c r="D42" s="147"/>
      <c r="E42" s="97">
        <v>4000</v>
      </c>
      <c r="F42" s="94">
        <f t="shared" ref="F42:F53" si="3">D42*E42</f>
        <v>0</v>
      </c>
      <c r="G42" s="160"/>
      <c r="H42" s="98" t="s">
        <v>471</v>
      </c>
      <c r="I42" s="98" t="str">
        <f>VLOOKUP(H42,Presupuesto!$B$11:$C$565,2,0)</f>
        <v>EQUIPOS VARIOS DE OFICINA</v>
      </c>
      <c r="J42" s="95" t="str">
        <f t="shared" ref="J42:J53" si="4">$J$40</f>
        <v>Posgrado</v>
      </c>
      <c r="K42" s="95" t="s">
        <v>721</v>
      </c>
      <c r="L42" s="95"/>
    </row>
    <row r="43" spans="3:12" x14ac:dyDescent="0.25">
      <c r="C43" s="96" t="s">
        <v>123</v>
      </c>
      <c r="D43" s="147"/>
      <c r="E43" s="97">
        <v>8000</v>
      </c>
      <c r="F43" s="94">
        <f t="shared" si="3"/>
        <v>0</v>
      </c>
      <c r="G43" s="160"/>
      <c r="H43" s="98" t="s">
        <v>488</v>
      </c>
      <c r="I43" s="98" t="str">
        <f>VLOOKUP(H43,Presupuesto!$B$11:$C$565,2,0)</f>
        <v>EQUIPO DE COMPUTACION</v>
      </c>
      <c r="J43" s="95" t="str">
        <f t="shared" si="4"/>
        <v>Posgrado</v>
      </c>
      <c r="K43" s="95" t="s">
        <v>721</v>
      </c>
      <c r="L43" s="95"/>
    </row>
    <row r="44" spans="3:12" x14ac:dyDescent="0.25">
      <c r="C44" s="96" t="s">
        <v>124</v>
      </c>
      <c r="D44" s="147"/>
      <c r="E44" s="97">
        <v>5000</v>
      </c>
      <c r="F44" s="94">
        <f t="shared" si="3"/>
        <v>0</v>
      </c>
      <c r="G44" s="160"/>
      <c r="H44" s="98" t="s">
        <v>488</v>
      </c>
      <c r="I44" s="98" t="str">
        <f>VLOOKUP(H44,Presupuesto!$B$11:$C$565,2,0)</f>
        <v>EQUIPO DE COMPUTACION</v>
      </c>
      <c r="J44" s="95" t="str">
        <f t="shared" si="4"/>
        <v>Posgrado</v>
      </c>
      <c r="K44" s="95" t="s">
        <v>721</v>
      </c>
      <c r="L44" s="95"/>
    </row>
    <row r="45" spans="3:12" x14ac:dyDescent="0.25">
      <c r="C45" s="96" t="s">
        <v>125</v>
      </c>
      <c r="D45" s="147"/>
      <c r="E45" s="97">
        <v>13000</v>
      </c>
      <c r="F45" s="94">
        <f t="shared" si="3"/>
        <v>0</v>
      </c>
      <c r="G45" s="160"/>
      <c r="H45" s="98" t="s">
        <v>479</v>
      </c>
      <c r="I45" s="98" t="str">
        <f>VLOOKUP(H45,Presupuesto!$B$11:$C$565,2,0)</f>
        <v>EQUIPO DE TRANSPORTE TRACCION Y ELEVACION</v>
      </c>
      <c r="J45" s="95" t="str">
        <f t="shared" si="4"/>
        <v>Posgrado</v>
      </c>
      <c r="K45" s="95" t="s">
        <v>721</v>
      </c>
      <c r="L45" s="95"/>
    </row>
    <row r="46" spans="3:12" x14ac:dyDescent="0.25">
      <c r="C46" s="96" t="s">
        <v>126</v>
      </c>
      <c r="D46" s="147"/>
      <c r="E46" s="97">
        <v>15000</v>
      </c>
      <c r="F46" s="94">
        <f t="shared" si="3"/>
        <v>0</v>
      </c>
      <c r="G46" s="160"/>
      <c r="H46" s="98" t="s">
        <v>479</v>
      </c>
      <c r="I46" s="98" t="str">
        <f>VLOOKUP(H46,Presupuesto!$B$11:$C$565,2,0)</f>
        <v>EQUIPO DE TRANSPORTE TRACCION Y ELEVACION</v>
      </c>
      <c r="J46" s="95" t="str">
        <f t="shared" si="4"/>
        <v>Posgrado</v>
      </c>
      <c r="K46" s="95" t="s">
        <v>721</v>
      </c>
      <c r="L46" s="95"/>
    </row>
    <row r="47" spans="3:12" x14ac:dyDescent="0.25">
      <c r="C47" s="96" t="s">
        <v>127</v>
      </c>
      <c r="D47" s="147"/>
      <c r="E47" s="97">
        <v>10000</v>
      </c>
      <c r="F47" s="94">
        <f t="shared" si="3"/>
        <v>0</v>
      </c>
      <c r="G47" s="160"/>
      <c r="H47" s="98" t="s">
        <v>479</v>
      </c>
      <c r="I47" s="98" t="str">
        <f>VLOOKUP(H47,Presupuesto!$B$11:$C$565,2,0)</f>
        <v>EQUIPO DE TRANSPORTE TRACCION Y ELEVACION</v>
      </c>
      <c r="J47" s="95" t="str">
        <f t="shared" si="4"/>
        <v>Posgrado</v>
      </c>
      <c r="K47" s="95" t="s">
        <v>732</v>
      </c>
      <c r="L47" s="95"/>
    </row>
    <row r="48" spans="3:12" x14ac:dyDescent="0.25">
      <c r="C48" s="96" t="s">
        <v>128</v>
      </c>
      <c r="D48" s="147"/>
      <c r="E48" s="97">
        <v>10000</v>
      </c>
      <c r="F48" s="94">
        <f t="shared" si="3"/>
        <v>0</v>
      </c>
      <c r="G48" s="160"/>
      <c r="H48" s="98" t="s">
        <v>507</v>
      </c>
      <c r="I48" s="98" t="str">
        <f>VLOOKUP(H48,Presupuesto!$B$11:$C$565,2,0)</f>
        <v>APLICACIONES INFORMATICAS</v>
      </c>
      <c r="J48" s="95" t="str">
        <f t="shared" si="4"/>
        <v>Posgrado</v>
      </c>
      <c r="K48" s="95" t="s">
        <v>727</v>
      </c>
      <c r="L48" s="95"/>
    </row>
    <row r="49" spans="3:12" x14ac:dyDescent="0.25">
      <c r="C49" s="106" t="s">
        <v>129</v>
      </c>
      <c r="D49" s="147"/>
      <c r="E49" s="97">
        <v>2000</v>
      </c>
      <c r="F49" s="94">
        <f t="shared" si="3"/>
        <v>0</v>
      </c>
      <c r="G49" s="160"/>
      <c r="H49" s="107" t="s">
        <v>488</v>
      </c>
      <c r="I49" s="107" t="str">
        <f>VLOOKUP(H49,Presupuesto!$B$11:$C$565,2,0)</f>
        <v>EQUIPO DE COMPUTACION</v>
      </c>
      <c r="J49" s="95" t="str">
        <f t="shared" si="4"/>
        <v>Posgrado</v>
      </c>
      <c r="K49" s="95" t="s">
        <v>721</v>
      </c>
      <c r="L49" s="95"/>
    </row>
    <row r="50" spans="3:12" x14ac:dyDescent="0.25">
      <c r="C50" s="106" t="s">
        <v>130</v>
      </c>
      <c r="D50" s="147"/>
      <c r="E50" s="97">
        <v>1500</v>
      </c>
      <c r="F50" s="94">
        <f t="shared" si="3"/>
        <v>0</v>
      </c>
      <c r="G50" s="160"/>
      <c r="H50" s="107" t="s">
        <v>453</v>
      </c>
      <c r="I50" s="107" t="str">
        <f>VLOOKUP(H50,Presupuesto!$B$11:$C$565,2,0)</f>
        <v>UTILES Y MATERIALES ELECTRICOS</v>
      </c>
      <c r="J50" s="95" t="str">
        <f t="shared" si="4"/>
        <v>Posgrado</v>
      </c>
      <c r="K50" s="95" t="s">
        <v>721</v>
      </c>
      <c r="L50" s="95"/>
    </row>
    <row r="51" spans="3:12" x14ac:dyDescent="0.25">
      <c r="C51" s="106" t="s">
        <v>131</v>
      </c>
      <c r="D51" s="147"/>
      <c r="E51" s="97">
        <v>1500</v>
      </c>
      <c r="F51" s="94">
        <f t="shared" si="3"/>
        <v>0</v>
      </c>
      <c r="G51" s="160"/>
      <c r="H51" s="107" t="s">
        <v>488</v>
      </c>
      <c r="I51" s="107" t="str">
        <f>VLOOKUP(H51,Presupuesto!$B$11:$C$565,2,0)</f>
        <v>EQUIPO DE COMPUTACION</v>
      </c>
      <c r="J51" s="95" t="str">
        <f t="shared" si="4"/>
        <v>Posgrado</v>
      </c>
      <c r="K51" s="95" t="s">
        <v>721</v>
      </c>
      <c r="L51" s="95"/>
    </row>
    <row r="52" spans="3:12" x14ac:dyDescent="0.25">
      <c r="C52" s="106" t="s">
        <v>132</v>
      </c>
      <c r="D52" s="147"/>
      <c r="E52" s="97">
        <v>500</v>
      </c>
      <c r="F52" s="94">
        <f t="shared" si="3"/>
        <v>0</v>
      </c>
      <c r="G52" s="160"/>
      <c r="H52" s="107" t="s">
        <v>458</v>
      </c>
      <c r="I52" s="107" t="str">
        <f>VLOOKUP(H52,Presupuesto!$B$11:$C$565,2,0)</f>
        <v>OTROS RESPUESTOS Y ACCESORIOS MENORES</v>
      </c>
      <c r="J52" s="95" t="str">
        <f t="shared" si="4"/>
        <v>Posgrado</v>
      </c>
      <c r="K52" s="95" t="s">
        <v>721</v>
      </c>
      <c r="L52" s="95"/>
    </row>
    <row r="53" spans="3:12" ht="15.75" thickBot="1" x14ac:dyDescent="0.3">
      <c r="C53" s="99" t="s">
        <v>133</v>
      </c>
      <c r="D53" s="155"/>
      <c r="E53" s="101">
        <v>20</v>
      </c>
      <c r="F53" s="102">
        <f t="shared" si="3"/>
        <v>0</v>
      </c>
      <c r="G53" s="157"/>
      <c r="H53" s="103" t="s">
        <v>458</v>
      </c>
      <c r="I53" s="103" t="str">
        <f>VLOOKUP(H53,Presupuesto!$B$11:$C$565,2,0)</f>
        <v>OTROS RESPUESTOS Y ACCESORIOS MENORES</v>
      </c>
      <c r="J53" s="103" t="str">
        <f t="shared" si="4"/>
        <v>Posgrado</v>
      </c>
      <c r="K53" s="120" t="s">
        <v>719</v>
      </c>
      <c r="L53" s="120"/>
    </row>
    <row r="55" spans="3:12" ht="15.75" thickBot="1" x14ac:dyDescent="0.3">
      <c r="C55" s="435"/>
      <c r="D55" s="435"/>
      <c r="E55" s="435"/>
      <c r="F55" s="435"/>
      <c r="G55" s="424"/>
      <c r="H55" s="435"/>
      <c r="I55" s="435"/>
      <c r="J55" s="435"/>
      <c r="K55" s="435"/>
      <c r="L55" s="435"/>
    </row>
    <row r="56" spans="3:12" ht="15.75" thickBot="1" x14ac:dyDescent="0.3">
      <c r="C56" s="29" t="s">
        <v>1308</v>
      </c>
      <c r="D56" s="105">
        <f>SUM(F63:F76)</f>
        <v>0</v>
      </c>
      <c r="E56" s="435"/>
      <c r="F56" s="69"/>
      <c r="G56" s="78"/>
      <c r="H56" s="69"/>
      <c r="I56" s="69"/>
      <c r="J56" s="435"/>
      <c r="K56" s="435"/>
      <c r="L56" s="435"/>
    </row>
    <row r="57" spans="3:12" x14ac:dyDescent="0.25">
      <c r="C57" s="69"/>
      <c r="D57" s="31"/>
      <c r="E57" s="91"/>
      <c r="F57" s="91"/>
      <c r="G57" s="91"/>
      <c r="H57" s="75"/>
      <c r="I57" s="75"/>
      <c r="J57" s="75"/>
      <c r="K57" s="109"/>
      <c r="L57" s="435"/>
    </row>
    <row r="58" spans="3:12" x14ac:dyDescent="0.25">
      <c r="C58" s="69"/>
      <c r="D58" s="31"/>
      <c r="E58" s="91"/>
      <c r="F58" s="91"/>
      <c r="G58" s="91"/>
      <c r="H58" s="75"/>
      <c r="I58" s="75"/>
      <c r="J58" s="75"/>
      <c r="K58" s="109"/>
      <c r="L58" s="435"/>
    </row>
    <row r="59" spans="3:12" ht="15.75" x14ac:dyDescent="0.25">
      <c r="C59" s="191" t="s">
        <v>1309</v>
      </c>
      <c r="D59" s="349"/>
      <c r="E59" s="91"/>
      <c r="F59" s="91"/>
      <c r="G59" s="91"/>
      <c r="H59" s="75"/>
      <c r="I59" s="75"/>
      <c r="J59" s="75"/>
      <c r="K59" s="109"/>
      <c r="L59" s="435"/>
    </row>
    <row r="60" spans="3:12" ht="18.75" x14ac:dyDescent="0.25">
      <c r="C60" s="199"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1"/>
      <c r="F60" s="91"/>
      <c r="G60" s="91"/>
      <c r="H60" s="75"/>
      <c r="I60" s="75"/>
      <c r="J60" s="75"/>
      <c r="K60" s="109"/>
      <c r="L60" s="435"/>
    </row>
    <row r="61" spans="3:12" x14ac:dyDescent="0.25">
      <c r="C61" s="435"/>
      <c r="D61" s="435"/>
      <c r="E61" s="435"/>
      <c r="F61" s="91"/>
      <c r="G61" s="75"/>
      <c r="H61" s="75"/>
      <c r="I61" s="75"/>
      <c r="J61" s="435"/>
      <c r="K61" s="435"/>
      <c r="L61" s="435"/>
    </row>
    <row r="62" spans="3:12" ht="30.75" thickBot="1" x14ac:dyDescent="0.3">
      <c r="C62" s="145" t="s">
        <v>1310</v>
      </c>
      <c r="D62" s="145" t="s">
        <v>99</v>
      </c>
      <c r="E62" s="145" t="s">
        <v>1312</v>
      </c>
      <c r="F62" s="146" t="s">
        <v>1313</v>
      </c>
      <c r="G62" s="146" t="s">
        <v>1314</v>
      </c>
      <c r="H62" s="145" t="s">
        <v>1315</v>
      </c>
      <c r="I62" s="145" t="s">
        <v>711</v>
      </c>
      <c r="J62" s="145" t="s">
        <v>1316</v>
      </c>
      <c r="K62" s="145" t="s">
        <v>1317</v>
      </c>
      <c r="L62" s="145" t="s">
        <v>1336</v>
      </c>
    </row>
    <row r="63" spans="3:12" ht="15.75" thickBot="1" x14ac:dyDescent="0.3">
      <c r="C63" s="288" t="s">
        <v>120</v>
      </c>
      <c r="D63" s="154"/>
      <c r="E63" s="93">
        <f>HLOOKUP($C63,$CB$2:$CE$3,2,0)</f>
        <v>15000</v>
      </c>
      <c r="F63" s="94">
        <f>D63*E63</f>
        <v>0</v>
      </c>
      <c r="G63" s="160"/>
      <c r="H63" s="95" t="s">
        <v>488</v>
      </c>
      <c r="I63" s="95" t="str">
        <f>VLOOKUP(H63,Presupuesto!$B$11:$C$565,2,0)</f>
        <v>EQUIPO DE COMPUTACION</v>
      </c>
      <c r="J63" s="207" t="s">
        <v>72</v>
      </c>
      <c r="K63" s="95" t="s">
        <v>719</v>
      </c>
      <c r="L63" s="95"/>
    </row>
    <row r="64" spans="3:12" x14ac:dyDescent="0.25">
      <c r="C64" s="288" t="s">
        <v>117</v>
      </c>
      <c r="D64" s="147"/>
      <c r="E64" s="93">
        <f>HLOOKUP($C64,$CB$2:$CE$3,2,0)</f>
        <v>35000</v>
      </c>
      <c r="F64" s="94">
        <f>D64*E64</f>
        <v>0</v>
      </c>
      <c r="G64" s="160"/>
      <c r="H64" s="98" t="s">
        <v>488</v>
      </c>
      <c r="I64" s="98" t="str">
        <f>VLOOKUP(H64,Presupuesto!$B$11:$C$565,2,0)</f>
        <v>EQUIPO DE COMPUTACION</v>
      </c>
      <c r="J64" s="95" t="str">
        <f>$J$63</f>
        <v>Posgrado</v>
      </c>
      <c r="K64" s="95" t="s">
        <v>720</v>
      </c>
      <c r="L64" s="95"/>
    </row>
    <row r="65" spans="3:12" x14ac:dyDescent="0.25">
      <c r="C65" s="96" t="s">
        <v>122</v>
      </c>
      <c r="D65" s="147"/>
      <c r="E65" s="97">
        <v>4000</v>
      </c>
      <c r="F65" s="94">
        <f t="shared" ref="F65:F76" si="5">D65*E65</f>
        <v>0</v>
      </c>
      <c r="G65" s="160"/>
      <c r="H65" s="98" t="s">
        <v>471</v>
      </c>
      <c r="I65" s="98" t="str">
        <f>VLOOKUP(H65,Presupuesto!$B$11:$C$565,2,0)</f>
        <v>EQUIPOS VARIOS DE OFICINA</v>
      </c>
      <c r="J65" s="95" t="str">
        <f t="shared" ref="J65:J76" si="6">$J$63</f>
        <v>Posgrado</v>
      </c>
      <c r="K65" s="95" t="s">
        <v>721</v>
      </c>
      <c r="L65" s="95"/>
    </row>
    <row r="66" spans="3:12" x14ac:dyDescent="0.25">
      <c r="C66" s="96" t="s">
        <v>123</v>
      </c>
      <c r="D66" s="147"/>
      <c r="E66" s="97">
        <v>8000</v>
      </c>
      <c r="F66" s="94">
        <f t="shared" si="5"/>
        <v>0</v>
      </c>
      <c r="G66" s="160"/>
      <c r="H66" s="98" t="s">
        <v>488</v>
      </c>
      <c r="I66" s="98" t="str">
        <f>VLOOKUP(H66,Presupuesto!$B$11:$C$565,2,0)</f>
        <v>EQUIPO DE COMPUTACION</v>
      </c>
      <c r="J66" s="95" t="str">
        <f t="shared" si="6"/>
        <v>Posgrado</v>
      </c>
      <c r="K66" s="95" t="s">
        <v>721</v>
      </c>
      <c r="L66" s="95"/>
    </row>
    <row r="67" spans="3:12" x14ac:dyDescent="0.25">
      <c r="C67" s="96" t="s">
        <v>124</v>
      </c>
      <c r="D67" s="147"/>
      <c r="E67" s="97">
        <v>5000</v>
      </c>
      <c r="F67" s="94">
        <f t="shared" si="5"/>
        <v>0</v>
      </c>
      <c r="G67" s="160"/>
      <c r="H67" s="98" t="s">
        <v>488</v>
      </c>
      <c r="I67" s="98" t="str">
        <f>VLOOKUP(H67,Presupuesto!$B$11:$C$565,2,0)</f>
        <v>EQUIPO DE COMPUTACION</v>
      </c>
      <c r="J67" s="95" t="str">
        <f t="shared" si="6"/>
        <v>Posgrado</v>
      </c>
      <c r="K67" s="95" t="s">
        <v>721</v>
      </c>
      <c r="L67" s="95"/>
    </row>
    <row r="68" spans="3:12" x14ac:dyDescent="0.25">
      <c r="C68" s="96" t="s">
        <v>125</v>
      </c>
      <c r="D68" s="147"/>
      <c r="E68" s="97">
        <v>13000</v>
      </c>
      <c r="F68" s="94">
        <f t="shared" si="5"/>
        <v>0</v>
      </c>
      <c r="G68" s="160"/>
      <c r="H68" s="98" t="s">
        <v>479</v>
      </c>
      <c r="I68" s="98" t="str">
        <f>VLOOKUP(H68,Presupuesto!$B$11:$C$565,2,0)</f>
        <v>EQUIPO DE TRANSPORTE TRACCION Y ELEVACION</v>
      </c>
      <c r="J68" s="95" t="str">
        <f t="shared" si="6"/>
        <v>Posgrado</v>
      </c>
      <c r="K68" s="95" t="s">
        <v>721</v>
      </c>
      <c r="L68" s="95"/>
    </row>
    <row r="69" spans="3:12" x14ac:dyDescent="0.25">
      <c r="C69" s="96" t="s">
        <v>126</v>
      </c>
      <c r="D69" s="147"/>
      <c r="E69" s="97">
        <v>15000</v>
      </c>
      <c r="F69" s="94">
        <f t="shared" si="5"/>
        <v>0</v>
      </c>
      <c r="G69" s="160"/>
      <c r="H69" s="98" t="s">
        <v>479</v>
      </c>
      <c r="I69" s="98" t="str">
        <f>VLOOKUP(H69,Presupuesto!$B$11:$C$565,2,0)</f>
        <v>EQUIPO DE TRANSPORTE TRACCION Y ELEVACION</v>
      </c>
      <c r="J69" s="95" t="str">
        <f t="shared" si="6"/>
        <v>Posgrado</v>
      </c>
      <c r="K69" s="95" t="s">
        <v>721</v>
      </c>
      <c r="L69" s="95"/>
    </row>
    <row r="70" spans="3:12" x14ac:dyDescent="0.25">
      <c r="C70" s="96" t="s">
        <v>127</v>
      </c>
      <c r="D70" s="147"/>
      <c r="E70" s="97">
        <v>10000</v>
      </c>
      <c r="F70" s="94">
        <f t="shared" si="5"/>
        <v>0</v>
      </c>
      <c r="G70" s="160"/>
      <c r="H70" s="98" t="s">
        <v>479</v>
      </c>
      <c r="I70" s="98" t="str">
        <f>VLOOKUP(H70,Presupuesto!$B$11:$C$565,2,0)</f>
        <v>EQUIPO DE TRANSPORTE TRACCION Y ELEVACION</v>
      </c>
      <c r="J70" s="95" t="str">
        <f t="shared" si="6"/>
        <v>Posgrado</v>
      </c>
      <c r="K70" s="95" t="s">
        <v>732</v>
      </c>
      <c r="L70" s="95"/>
    </row>
    <row r="71" spans="3:12" x14ac:dyDescent="0.25">
      <c r="C71" s="96" t="s">
        <v>128</v>
      </c>
      <c r="D71" s="147"/>
      <c r="E71" s="97">
        <v>10000</v>
      </c>
      <c r="F71" s="94">
        <f t="shared" si="5"/>
        <v>0</v>
      </c>
      <c r="G71" s="160"/>
      <c r="H71" s="98" t="s">
        <v>507</v>
      </c>
      <c r="I71" s="98" t="str">
        <f>VLOOKUP(H71,Presupuesto!$B$11:$C$565,2,0)</f>
        <v>APLICACIONES INFORMATICAS</v>
      </c>
      <c r="J71" s="95" t="str">
        <f t="shared" si="6"/>
        <v>Posgrado</v>
      </c>
      <c r="K71" s="95" t="s">
        <v>727</v>
      </c>
      <c r="L71" s="95"/>
    </row>
    <row r="72" spans="3:12" x14ac:dyDescent="0.25">
      <c r="C72" s="106" t="s">
        <v>129</v>
      </c>
      <c r="D72" s="147"/>
      <c r="E72" s="97">
        <v>2000</v>
      </c>
      <c r="F72" s="94">
        <f t="shared" si="5"/>
        <v>0</v>
      </c>
      <c r="G72" s="160"/>
      <c r="H72" s="107" t="s">
        <v>488</v>
      </c>
      <c r="I72" s="107" t="str">
        <f>VLOOKUP(H72,Presupuesto!$B$11:$C$565,2,0)</f>
        <v>EQUIPO DE COMPUTACION</v>
      </c>
      <c r="J72" s="95" t="str">
        <f t="shared" si="6"/>
        <v>Posgrado</v>
      </c>
      <c r="K72" s="95" t="s">
        <v>721</v>
      </c>
      <c r="L72" s="95"/>
    </row>
    <row r="73" spans="3:12" x14ac:dyDescent="0.25">
      <c r="C73" s="106" t="s">
        <v>130</v>
      </c>
      <c r="D73" s="147"/>
      <c r="E73" s="97">
        <v>1500</v>
      </c>
      <c r="F73" s="94">
        <f t="shared" si="5"/>
        <v>0</v>
      </c>
      <c r="G73" s="160"/>
      <c r="H73" s="107" t="s">
        <v>453</v>
      </c>
      <c r="I73" s="107" t="str">
        <f>VLOOKUP(H73,Presupuesto!$B$11:$C$565,2,0)</f>
        <v>UTILES Y MATERIALES ELECTRICOS</v>
      </c>
      <c r="J73" s="95" t="str">
        <f t="shared" si="6"/>
        <v>Posgrado</v>
      </c>
      <c r="K73" s="95" t="s">
        <v>721</v>
      </c>
      <c r="L73" s="95"/>
    </row>
    <row r="74" spans="3:12" x14ac:dyDescent="0.25">
      <c r="C74" s="106" t="s">
        <v>131</v>
      </c>
      <c r="D74" s="147"/>
      <c r="E74" s="97">
        <v>1500</v>
      </c>
      <c r="F74" s="94">
        <f t="shared" si="5"/>
        <v>0</v>
      </c>
      <c r="G74" s="160"/>
      <c r="H74" s="107" t="s">
        <v>488</v>
      </c>
      <c r="I74" s="107" t="str">
        <f>VLOOKUP(H74,Presupuesto!$B$11:$C$565,2,0)</f>
        <v>EQUIPO DE COMPUTACION</v>
      </c>
      <c r="J74" s="95" t="str">
        <f t="shared" si="6"/>
        <v>Posgrado</v>
      </c>
      <c r="K74" s="95" t="s">
        <v>721</v>
      </c>
      <c r="L74" s="95"/>
    </row>
    <row r="75" spans="3:12" x14ac:dyDescent="0.25">
      <c r="C75" s="106" t="s">
        <v>132</v>
      </c>
      <c r="D75" s="147"/>
      <c r="E75" s="97">
        <v>500</v>
      </c>
      <c r="F75" s="94">
        <f t="shared" si="5"/>
        <v>0</v>
      </c>
      <c r="G75" s="160"/>
      <c r="H75" s="107" t="s">
        <v>458</v>
      </c>
      <c r="I75" s="107" t="str">
        <f>VLOOKUP(H75,Presupuesto!$B$11:$C$565,2,0)</f>
        <v>OTROS RESPUESTOS Y ACCESORIOS MENORES</v>
      </c>
      <c r="J75" s="95" t="str">
        <f t="shared" si="6"/>
        <v>Posgrado</v>
      </c>
      <c r="K75" s="95" t="s">
        <v>721</v>
      </c>
      <c r="L75" s="95"/>
    </row>
    <row r="76" spans="3:12" ht="15.75" thickBot="1" x14ac:dyDescent="0.3">
      <c r="C76" s="99" t="s">
        <v>133</v>
      </c>
      <c r="D76" s="155"/>
      <c r="E76" s="101">
        <v>20</v>
      </c>
      <c r="F76" s="102">
        <f t="shared" si="5"/>
        <v>0</v>
      </c>
      <c r="G76" s="157"/>
      <c r="H76" s="103" t="s">
        <v>458</v>
      </c>
      <c r="I76" s="103" t="str">
        <f>VLOOKUP(H76,Presupuesto!$B$11:$C$565,2,0)</f>
        <v>OTROS RESPUESTOS Y ACCESORIOS MENORES</v>
      </c>
      <c r="J76" s="103" t="str">
        <f t="shared" si="6"/>
        <v>Posgrado</v>
      </c>
      <c r="K76" s="120" t="s">
        <v>719</v>
      </c>
      <c r="L76" s="120"/>
    </row>
    <row r="77" spans="3:12" x14ac:dyDescent="0.25">
      <c r="C77" s="435"/>
      <c r="D77" s="435"/>
      <c r="E77" s="435"/>
      <c r="F77" s="91"/>
      <c r="G77" s="75"/>
      <c r="H77" s="75"/>
      <c r="I77" s="75"/>
      <c r="J77" s="435"/>
      <c r="K77" s="435"/>
      <c r="L77" s="435"/>
    </row>
    <row r="78" spans="3:12" ht="15.75" thickBot="1" x14ac:dyDescent="0.3">
      <c r="C78" s="435"/>
      <c r="D78" s="435"/>
      <c r="E78" s="435"/>
      <c r="F78" s="435"/>
      <c r="G78" s="424"/>
      <c r="H78" s="435"/>
      <c r="I78" s="435"/>
      <c r="J78" s="435"/>
      <c r="K78" s="435"/>
      <c r="L78" s="435"/>
    </row>
    <row r="79" spans="3:12" ht="15.75" thickBot="1" x14ac:dyDescent="0.3">
      <c r="C79" s="29" t="s">
        <v>1308</v>
      </c>
      <c r="D79" s="105">
        <f>SUM(F86:F99)</f>
        <v>0</v>
      </c>
      <c r="E79" s="435"/>
      <c r="F79" s="69"/>
      <c r="G79" s="78"/>
      <c r="H79" s="69"/>
      <c r="I79" s="69"/>
      <c r="J79" s="435"/>
      <c r="K79" s="435"/>
      <c r="L79" s="435"/>
    </row>
    <row r="80" spans="3:12" x14ac:dyDescent="0.25">
      <c r="C80" s="69"/>
      <c r="D80" s="31"/>
      <c r="E80" s="91"/>
      <c r="F80" s="91"/>
      <c r="G80" s="91"/>
      <c r="H80" s="75"/>
      <c r="I80" s="75"/>
      <c r="J80" s="75"/>
      <c r="K80" s="109"/>
      <c r="L80" s="435"/>
    </row>
    <row r="81" spans="3:12" x14ac:dyDescent="0.25">
      <c r="C81" s="69"/>
      <c r="D81" s="31"/>
      <c r="E81" s="91"/>
      <c r="F81" s="91"/>
      <c r="G81" s="91"/>
      <c r="H81" s="75"/>
      <c r="I81" s="75"/>
      <c r="J81" s="75"/>
      <c r="K81" s="109"/>
      <c r="L81" s="435"/>
    </row>
    <row r="82" spans="3:12" ht="15.75" x14ac:dyDescent="0.25">
      <c r="C82" s="191" t="s">
        <v>1309</v>
      </c>
      <c r="D82" s="349"/>
      <c r="E82" s="91"/>
      <c r="F82" s="91"/>
      <c r="G82" s="91"/>
      <c r="H82" s="75"/>
      <c r="I82" s="75"/>
      <c r="J82" s="75"/>
      <c r="K82" s="109"/>
      <c r="L82" s="435"/>
    </row>
    <row r="83" spans="3:12" ht="18.75" x14ac:dyDescent="0.25">
      <c r="C83" s="199"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1"/>
      <c r="F83" s="91"/>
      <c r="G83" s="91"/>
      <c r="H83" s="75"/>
      <c r="I83" s="75"/>
      <c r="J83" s="75"/>
      <c r="K83" s="109"/>
      <c r="L83" s="435"/>
    </row>
    <row r="84" spans="3:12" x14ac:dyDescent="0.25">
      <c r="C84" s="435"/>
      <c r="D84" s="435"/>
      <c r="E84" s="435"/>
      <c r="F84" s="91"/>
      <c r="G84" s="75"/>
      <c r="H84" s="75"/>
      <c r="I84" s="75"/>
      <c r="J84" s="435"/>
      <c r="K84" s="435"/>
      <c r="L84" s="435"/>
    </row>
    <row r="85" spans="3:12" ht="30.75" thickBot="1" x14ac:dyDescent="0.3">
      <c r="C85" s="145" t="s">
        <v>1310</v>
      </c>
      <c r="D85" s="145" t="s">
        <v>99</v>
      </c>
      <c r="E85" s="145" t="s">
        <v>1312</v>
      </c>
      <c r="F85" s="146" t="s">
        <v>1313</v>
      </c>
      <c r="G85" s="146" t="s">
        <v>1314</v>
      </c>
      <c r="H85" s="145" t="s">
        <v>1315</v>
      </c>
      <c r="I85" s="145" t="s">
        <v>711</v>
      </c>
      <c r="J85" s="145" t="s">
        <v>1316</v>
      </c>
      <c r="K85" s="145" t="s">
        <v>1317</v>
      </c>
      <c r="L85" s="145" t="s">
        <v>1336</v>
      </c>
    </row>
    <row r="86" spans="3:12" ht="15.75" thickBot="1" x14ac:dyDescent="0.3">
      <c r="C86" s="288" t="s">
        <v>120</v>
      </c>
      <c r="D86" s="154"/>
      <c r="E86" s="93">
        <f>HLOOKUP($C86,$CB$2:$CE$3,2,0)</f>
        <v>15000</v>
      </c>
      <c r="F86" s="94">
        <f>D86*E86</f>
        <v>0</v>
      </c>
      <c r="G86" s="160"/>
      <c r="H86" s="95" t="s">
        <v>488</v>
      </c>
      <c r="I86" s="95" t="str">
        <f>VLOOKUP(H86,Presupuesto!$B$11:$C$565,2,0)</f>
        <v>EQUIPO DE COMPUTACION</v>
      </c>
      <c r="J86" s="207" t="s">
        <v>72</v>
      </c>
      <c r="K86" s="95" t="s">
        <v>719</v>
      </c>
      <c r="L86" s="95"/>
    </row>
    <row r="87" spans="3:12" x14ac:dyDescent="0.25">
      <c r="C87" s="288" t="s">
        <v>117</v>
      </c>
      <c r="D87" s="147"/>
      <c r="E87" s="93">
        <f>HLOOKUP($C87,$CB$2:$CE$3,2,0)</f>
        <v>35000</v>
      </c>
      <c r="F87" s="94">
        <f>D87*E87</f>
        <v>0</v>
      </c>
      <c r="G87" s="160"/>
      <c r="H87" s="98" t="s">
        <v>488</v>
      </c>
      <c r="I87" s="98" t="str">
        <f>VLOOKUP(H87,Presupuesto!$B$11:$C$565,2,0)</f>
        <v>EQUIPO DE COMPUTACION</v>
      </c>
      <c r="J87" s="95" t="str">
        <f>$J$86</f>
        <v>Posgrado</v>
      </c>
      <c r="K87" s="95" t="s">
        <v>720</v>
      </c>
      <c r="L87" s="95"/>
    </row>
    <row r="88" spans="3:12" x14ac:dyDescent="0.25">
      <c r="C88" s="96" t="s">
        <v>122</v>
      </c>
      <c r="D88" s="147"/>
      <c r="E88" s="97">
        <v>4000</v>
      </c>
      <c r="F88" s="94">
        <f t="shared" ref="F88:F99" si="7">D88*E88</f>
        <v>0</v>
      </c>
      <c r="G88" s="160"/>
      <c r="H88" s="98" t="s">
        <v>471</v>
      </c>
      <c r="I88" s="98" t="str">
        <f>VLOOKUP(H88,Presupuesto!$B$11:$C$565,2,0)</f>
        <v>EQUIPOS VARIOS DE OFICINA</v>
      </c>
      <c r="J88" s="95" t="str">
        <f t="shared" ref="J88:J99" si="8">$J$86</f>
        <v>Posgrado</v>
      </c>
      <c r="K88" s="95" t="s">
        <v>721</v>
      </c>
      <c r="L88" s="95"/>
    </row>
    <row r="89" spans="3:12" x14ac:dyDescent="0.25">
      <c r="C89" s="96" t="s">
        <v>123</v>
      </c>
      <c r="D89" s="147"/>
      <c r="E89" s="97">
        <v>8000</v>
      </c>
      <c r="F89" s="94">
        <f t="shared" si="7"/>
        <v>0</v>
      </c>
      <c r="G89" s="160"/>
      <c r="H89" s="98" t="s">
        <v>488</v>
      </c>
      <c r="I89" s="98" t="str">
        <f>VLOOKUP(H89,Presupuesto!$B$11:$C$565,2,0)</f>
        <v>EQUIPO DE COMPUTACION</v>
      </c>
      <c r="J89" s="95" t="str">
        <f t="shared" si="8"/>
        <v>Posgrado</v>
      </c>
      <c r="K89" s="95" t="s">
        <v>721</v>
      </c>
      <c r="L89" s="95"/>
    </row>
    <row r="90" spans="3:12" x14ac:dyDescent="0.25">
      <c r="C90" s="96" t="s">
        <v>124</v>
      </c>
      <c r="D90" s="147"/>
      <c r="E90" s="97">
        <v>5000</v>
      </c>
      <c r="F90" s="94">
        <f t="shared" si="7"/>
        <v>0</v>
      </c>
      <c r="G90" s="160"/>
      <c r="H90" s="98" t="s">
        <v>488</v>
      </c>
      <c r="I90" s="98" t="str">
        <f>VLOOKUP(H90,Presupuesto!$B$11:$C$565,2,0)</f>
        <v>EQUIPO DE COMPUTACION</v>
      </c>
      <c r="J90" s="95" t="str">
        <f t="shared" si="8"/>
        <v>Posgrado</v>
      </c>
      <c r="K90" s="95" t="s">
        <v>721</v>
      </c>
      <c r="L90" s="95"/>
    </row>
    <row r="91" spans="3:12" x14ac:dyDescent="0.25">
      <c r="C91" s="96" t="s">
        <v>125</v>
      </c>
      <c r="D91" s="147"/>
      <c r="E91" s="97">
        <v>13000</v>
      </c>
      <c r="F91" s="94">
        <f t="shared" si="7"/>
        <v>0</v>
      </c>
      <c r="G91" s="160"/>
      <c r="H91" s="98" t="s">
        <v>479</v>
      </c>
      <c r="I91" s="98" t="str">
        <f>VLOOKUP(H91,Presupuesto!$B$11:$C$565,2,0)</f>
        <v>EQUIPO DE TRANSPORTE TRACCION Y ELEVACION</v>
      </c>
      <c r="J91" s="95" t="str">
        <f t="shared" si="8"/>
        <v>Posgrado</v>
      </c>
      <c r="K91" s="95" t="s">
        <v>721</v>
      </c>
      <c r="L91" s="95"/>
    </row>
    <row r="92" spans="3:12" x14ac:dyDescent="0.25">
      <c r="C92" s="96" t="s">
        <v>126</v>
      </c>
      <c r="D92" s="147"/>
      <c r="E92" s="97">
        <v>15000</v>
      </c>
      <c r="F92" s="94">
        <f t="shared" si="7"/>
        <v>0</v>
      </c>
      <c r="G92" s="160"/>
      <c r="H92" s="98" t="s">
        <v>479</v>
      </c>
      <c r="I92" s="98" t="str">
        <f>VLOOKUP(H92,Presupuesto!$B$11:$C$565,2,0)</f>
        <v>EQUIPO DE TRANSPORTE TRACCION Y ELEVACION</v>
      </c>
      <c r="J92" s="95" t="str">
        <f t="shared" si="8"/>
        <v>Posgrado</v>
      </c>
      <c r="K92" s="95" t="s">
        <v>721</v>
      </c>
      <c r="L92" s="95"/>
    </row>
    <row r="93" spans="3:12" x14ac:dyDescent="0.25">
      <c r="C93" s="96" t="s">
        <v>127</v>
      </c>
      <c r="D93" s="147"/>
      <c r="E93" s="97">
        <v>10000</v>
      </c>
      <c r="F93" s="94">
        <f t="shared" si="7"/>
        <v>0</v>
      </c>
      <c r="G93" s="160"/>
      <c r="H93" s="98" t="s">
        <v>479</v>
      </c>
      <c r="I93" s="98" t="str">
        <f>VLOOKUP(H93,Presupuesto!$B$11:$C$565,2,0)</f>
        <v>EQUIPO DE TRANSPORTE TRACCION Y ELEVACION</v>
      </c>
      <c r="J93" s="95" t="str">
        <f t="shared" si="8"/>
        <v>Posgrado</v>
      </c>
      <c r="K93" s="95" t="s">
        <v>732</v>
      </c>
      <c r="L93" s="95"/>
    </row>
    <row r="94" spans="3:12" x14ac:dyDescent="0.25">
      <c r="C94" s="96" t="s">
        <v>128</v>
      </c>
      <c r="D94" s="147"/>
      <c r="E94" s="97">
        <v>10000</v>
      </c>
      <c r="F94" s="94">
        <f t="shared" si="7"/>
        <v>0</v>
      </c>
      <c r="G94" s="160"/>
      <c r="H94" s="98" t="s">
        <v>507</v>
      </c>
      <c r="I94" s="98" t="str">
        <f>VLOOKUP(H94,Presupuesto!$B$11:$C$565,2,0)</f>
        <v>APLICACIONES INFORMATICAS</v>
      </c>
      <c r="J94" s="95" t="str">
        <f t="shared" si="8"/>
        <v>Posgrado</v>
      </c>
      <c r="K94" s="95" t="s">
        <v>727</v>
      </c>
      <c r="L94" s="95"/>
    </row>
    <row r="95" spans="3:12" x14ac:dyDescent="0.25">
      <c r="C95" s="106" t="s">
        <v>129</v>
      </c>
      <c r="D95" s="147"/>
      <c r="E95" s="97">
        <v>2000</v>
      </c>
      <c r="F95" s="94">
        <f t="shared" si="7"/>
        <v>0</v>
      </c>
      <c r="G95" s="160"/>
      <c r="H95" s="107" t="s">
        <v>488</v>
      </c>
      <c r="I95" s="107" t="str">
        <f>VLOOKUP(H95,Presupuesto!$B$11:$C$565,2,0)</f>
        <v>EQUIPO DE COMPUTACION</v>
      </c>
      <c r="J95" s="95" t="str">
        <f t="shared" si="8"/>
        <v>Posgrado</v>
      </c>
      <c r="K95" s="95" t="s">
        <v>721</v>
      </c>
      <c r="L95" s="95"/>
    </row>
    <row r="96" spans="3:12" x14ac:dyDescent="0.25">
      <c r="C96" s="106" t="s">
        <v>130</v>
      </c>
      <c r="D96" s="147"/>
      <c r="E96" s="97">
        <v>1500</v>
      </c>
      <c r="F96" s="94">
        <f t="shared" si="7"/>
        <v>0</v>
      </c>
      <c r="G96" s="160"/>
      <c r="H96" s="107" t="s">
        <v>453</v>
      </c>
      <c r="I96" s="107" t="str">
        <f>VLOOKUP(H96,Presupuesto!$B$11:$C$565,2,0)</f>
        <v>UTILES Y MATERIALES ELECTRICOS</v>
      </c>
      <c r="J96" s="95" t="str">
        <f t="shared" si="8"/>
        <v>Posgrado</v>
      </c>
      <c r="K96" s="95" t="s">
        <v>721</v>
      </c>
      <c r="L96" s="95"/>
    </row>
    <row r="97" spans="3:12" x14ac:dyDescent="0.25">
      <c r="C97" s="106" t="s">
        <v>131</v>
      </c>
      <c r="D97" s="147"/>
      <c r="E97" s="97">
        <v>1500</v>
      </c>
      <c r="F97" s="94">
        <f t="shared" si="7"/>
        <v>0</v>
      </c>
      <c r="G97" s="160"/>
      <c r="H97" s="107" t="s">
        <v>488</v>
      </c>
      <c r="I97" s="107" t="str">
        <f>VLOOKUP(H97,Presupuesto!$B$11:$C$565,2,0)</f>
        <v>EQUIPO DE COMPUTACION</v>
      </c>
      <c r="J97" s="95" t="str">
        <f t="shared" si="8"/>
        <v>Posgrado</v>
      </c>
      <c r="K97" s="95" t="s">
        <v>721</v>
      </c>
      <c r="L97" s="95"/>
    </row>
    <row r="98" spans="3:12" x14ac:dyDescent="0.25">
      <c r="C98" s="106" t="s">
        <v>132</v>
      </c>
      <c r="D98" s="147"/>
      <c r="E98" s="97">
        <v>500</v>
      </c>
      <c r="F98" s="94">
        <f t="shared" si="7"/>
        <v>0</v>
      </c>
      <c r="G98" s="160"/>
      <c r="H98" s="107" t="s">
        <v>458</v>
      </c>
      <c r="I98" s="107" t="str">
        <f>VLOOKUP(H98,Presupuesto!$B$11:$C$565,2,0)</f>
        <v>OTROS RESPUESTOS Y ACCESORIOS MENORES</v>
      </c>
      <c r="J98" s="95" t="str">
        <f t="shared" si="8"/>
        <v>Posgrado</v>
      </c>
      <c r="K98" s="95" t="s">
        <v>721</v>
      </c>
      <c r="L98" s="95"/>
    </row>
    <row r="99" spans="3:12" ht="15.75" thickBot="1" x14ac:dyDescent="0.3">
      <c r="C99" s="99" t="s">
        <v>133</v>
      </c>
      <c r="D99" s="155"/>
      <c r="E99" s="101">
        <v>20</v>
      </c>
      <c r="F99" s="102">
        <f t="shared" si="7"/>
        <v>0</v>
      </c>
      <c r="G99" s="157"/>
      <c r="H99" s="103" t="s">
        <v>458</v>
      </c>
      <c r="I99" s="103" t="str">
        <f>VLOOKUP(H99,Presupuesto!$B$11:$C$565,2,0)</f>
        <v>OTROS RESPUESTOS Y ACCESORIOS MENORES</v>
      </c>
      <c r="J99" s="103" t="str">
        <f t="shared" si="8"/>
        <v>Posgrado</v>
      </c>
      <c r="K99" s="120" t="s">
        <v>719</v>
      </c>
      <c r="L99" s="120"/>
    </row>
    <row r="101" spans="3:12" ht="15.75" thickBot="1" x14ac:dyDescent="0.3">
      <c r="C101" s="435"/>
      <c r="D101" s="435"/>
      <c r="E101" s="435"/>
      <c r="F101" s="435"/>
      <c r="G101" s="424"/>
      <c r="H101" s="435"/>
      <c r="I101" s="435"/>
      <c r="J101" s="435"/>
      <c r="K101" s="435"/>
      <c r="L101" s="435"/>
    </row>
    <row r="102" spans="3:12" ht="15.75" thickBot="1" x14ac:dyDescent="0.3">
      <c r="C102" s="29" t="s">
        <v>1308</v>
      </c>
      <c r="D102" s="105">
        <f>SUM(F109:F122)</f>
        <v>0</v>
      </c>
      <c r="E102" s="435"/>
      <c r="F102" s="69"/>
      <c r="G102" s="78"/>
      <c r="H102" s="69"/>
      <c r="I102" s="69"/>
      <c r="J102" s="435"/>
      <c r="K102" s="435"/>
      <c r="L102" s="435"/>
    </row>
    <row r="103" spans="3:12" x14ac:dyDescent="0.25">
      <c r="C103" s="69"/>
      <c r="D103" s="31"/>
      <c r="E103" s="91"/>
      <c r="F103" s="91"/>
      <c r="G103" s="91"/>
      <c r="H103" s="75"/>
      <c r="I103" s="75"/>
      <c r="J103" s="75"/>
      <c r="K103" s="109"/>
      <c r="L103" s="435"/>
    </row>
    <row r="104" spans="3:12" x14ac:dyDescent="0.25">
      <c r="C104" s="69"/>
      <c r="D104" s="31"/>
      <c r="E104" s="91"/>
      <c r="F104" s="91"/>
      <c r="G104" s="91"/>
      <c r="H104" s="75"/>
      <c r="I104" s="75"/>
      <c r="J104" s="75"/>
      <c r="K104" s="109"/>
      <c r="L104" s="435"/>
    </row>
    <row r="105" spans="3:12" ht="15.75" x14ac:dyDescent="0.25">
      <c r="C105" s="191" t="s">
        <v>1309</v>
      </c>
      <c r="D105" s="349"/>
      <c r="E105" s="91"/>
      <c r="F105" s="91"/>
      <c r="G105" s="91"/>
      <c r="H105" s="75"/>
      <c r="I105" s="75"/>
      <c r="J105" s="75"/>
      <c r="K105" s="109"/>
      <c r="L105" s="435"/>
    </row>
    <row r="106" spans="3:12" ht="18.75" x14ac:dyDescent="0.25">
      <c r="C106" s="199"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1"/>
      <c r="F106" s="91"/>
      <c r="G106" s="91"/>
      <c r="H106" s="75"/>
      <c r="I106" s="75"/>
      <c r="J106" s="75"/>
      <c r="K106" s="109"/>
      <c r="L106" s="435"/>
    </row>
    <row r="107" spans="3:12" x14ac:dyDescent="0.25">
      <c r="C107" s="435"/>
      <c r="D107" s="435"/>
      <c r="E107" s="435"/>
      <c r="F107" s="91"/>
      <c r="G107" s="75"/>
      <c r="H107" s="75"/>
      <c r="I107" s="75"/>
      <c r="J107" s="435"/>
      <c r="K107" s="435"/>
      <c r="L107" s="435"/>
    </row>
    <row r="108" spans="3:12" ht="30.75" thickBot="1" x14ac:dyDescent="0.3">
      <c r="C108" s="145" t="s">
        <v>1310</v>
      </c>
      <c r="D108" s="145" t="s">
        <v>99</v>
      </c>
      <c r="E108" s="145" t="s">
        <v>1312</v>
      </c>
      <c r="F108" s="146" t="s">
        <v>1313</v>
      </c>
      <c r="G108" s="146" t="s">
        <v>1314</v>
      </c>
      <c r="H108" s="145" t="s">
        <v>1315</v>
      </c>
      <c r="I108" s="145" t="s">
        <v>711</v>
      </c>
      <c r="J108" s="145" t="s">
        <v>1316</v>
      </c>
      <c r="K108" s="145" t="s">
        <v>1317</v>
      </c>
      <c r="L108" s="145" t="s">
        <v>1336</v>
      </c>
    </row>
    <row r="109" spans="3:12" ht="15.75" thickBot="1" x14ac:dyDescent="0.3">
      <c r="C109" s="288" t="s">
        <v>120</v>
      </c>
      <c r="D109" s="154"/>
      <c r="E109" s="93">
        <f>HLOOKUP($C109,$CB$2:$CE$3,2,0)</f>
        <v>15000</v>
      </c>
      <c r="F109" s="94">
        <f>D109*E109</f>
        <v>0</v>
      </c>
      <c r="G109" s="160"/>
      <c r="H109" s="95" t="s">
        <v>488</v>
      </c>
      <c r="I109" s="95" t="str">
        <f>VLOOKUP(H109,Presupuesto!$B$11:$C$565,2,0)</f>
        <v>EQUIPO DE COMPUTACION</v>
      </c>
      <c r="J109" s="207" t="s">
        <v>82</v>
      </c>
      <c r="K109" s="95" t="s">
        <v>719</v>
      </c>
      <c r="L109" s="95"/>
    </row>
    <row r="110" spans="3:12" x14ac:dyDescent="0.25">
      <c r="C110" s="288" t="s">
        <v>117</v>
      </c>
      <c r="D110" s="147"/>
      <c r="E110" s="93">
        <f>HLOOKUP($C110,$CB$2:$CE$3,2,0)</f>
        <v>35000</v>
      </c>
      <c r="F110" s="94">
        <f>D110*E110</f>
        <v>0</v>
      </c>
      <c r="G110" s="160"/>
      <c r="H110" s="98" t="s">
        <v>488</v>
      </c>
      <c r="I110" s="98" t="str">
        <f>VLOOKUP(H110,Presupuesto!$B$11:$C$565,2,0)</f>
        <v>EQUIPO DE COMPUTACION</v>
      </c>
      <c r="J110" s="95" t="str">
        <f>$J$109</f>
        <v>Gestión Tecnologías de Información y Comunicación</v>
      </c>
      <c r="K110" s="95" t="s">
        <v>720</v>
      </c>
      <c r="L110" s="95"/>
    </row>
    <row r="111" spans="3:12" x14ac:dyDescent="0.25">
      <c r="C111" s="96" t="s">
        <v>122</v>
      </c>
      <c r="D111" s="147"/>
      <c r="E111" s="97">
        <v>4000</v>
      </c>
      <c r="F111" s="94">
        <f t="shared" ref="F111:F122" si="9">D111*E111</f>
        <v>0</v>
      </c>
      <c r="G111" s="160"/>
      <c r="H111" s="98" t="s">
        <v>471</v>
      </c>
      <c r="I111" s="98" t="str">
        <f>VLOOKUP(H111,Presupuesto!$B$11:$C$565,2,0)</f>
        <v>EQUIPOS VARIOS DE OFICINA</v>
      </c>
      <c r="J111" s="95" t="str">
        <f t="shared" ref="J111:J122" si="10">$J$109</f>
        <v>Gestión Tecnologías de Información y Comunicación</v>
      </c>
      <c r="K111" s="95" t="s">
        <v>721</v>
      </c>
      <c r="L111" s="95"/>
    </row>
    <row r="112" spans="3:12" x14ac:dyDescent="0.25">
      <c r="C112" s="96" t="s">
        <v>123</v>
      </c>
      <c r="D112" s="147"/>
      <c r="E112" s="97">
        <v>8000</v>
      </c>
      <c r="F112" s="94">
        <f t="shared" si="9"/>
        <v>0</v>
      </c>
      <c r="G112" s="160"/>
      <c r="H112" s="98" t="s">
        <v>488</v>
      </c>
      <c r="I112" s="98" t="str">
        <f>VLOOKUP(H112,Presupuesto!$B$11:$C$565,2,0)</f>
        <v>EQUIPO DE COMPUTACION</v>
      </c>
      <c r="J112" s="95" t="str">
        <f t="shared" si="10"/>
        <v>Gestión Tecnologías de Información y Comunicación</v>
      </c>
      <c r="K112" s="95" t="s">
        <v>721</v>
      </c>
      <c r="L112" s="95"/>
    </row>
    <row r="113" spans="3:12" x14ac:dyDescent="0.25">
      <c r="C113" s="96" t="s">
        <v>124</v>
      </c>
      <c r="D113" s="147"/>
      <c r="E113" s="97">
        <v>5000</v>
      </c>
      <c r="F113" s="94">
        <f t="shared" si="9"/>
        <v>0</v>
      </c>
      <c r="G113" s="160"/>
      <c r="H113" s="98" t="s">
        <v>488</v>
      </c>
      <c r="I113" s="98" t="str">
        <f>VLOOKUP(H113,Presupuesto!$B$11:$C$565,2,0)</f>
        <v>EQUIPO DE COMPUTACION</v>
      </c>
      <c r="J113" s="95" t="str">
        <f t="shared" si="10"/>
        <v>Gestión Tecnologías de Información y Comunicación</v>
      </c>
      <c r="K113" s="95" t="s">
        <v>721</v>
      </c>
      <c r="L113" s="95"/>
    </row>
    <row r="114" spans="3:12" x14ac:dyDescent="0.25">
      <c r="C114" s="96" t="s">
        <v>125</v>
      </c>
      <c r="D114" s="147"/>
      <c r="E114" s="97">
        <v>13000</v>
      </c>
      <c r="F114" s="94">
        <f t="shared" si="9"/>
        <v>0</v>
      </c>
      <c r="G114" s="160"/>
      <c r="H114" s="98" t="s">
        <v>479</v>
      </c>
      <c r="I114" s="98" t="str">
        <f>VLOOKUP(H114,Presupuesto!$B$11:$C$565,2,0)</f>
        <v>EQUIPO DE TRANSPORTE TRACCION Y ELEVACION</v>
      </c>
      <c r="J114" s="95" t="str">
        <f t="shared" si="10"/>
        <v>Gestión Tecnologías de Información y Comunicación</v>
      </c>
      <c r="K114" s="95" t="s">
        <v>721</v>
      </c>
      <c r="L114" s="95"/>
    </row>
    <row r="115" spans="3:12" x14ac:dyDescent="0.25">
      <c r="C115" s="96" t="s">
        <v>126</v>
      </c>
      <c r="D115" s="147"/>
      <c r="E115" s="97">
        <v>15000</v>
      </c>
      <c r="F115" s="94">
        <f t="shared" si="9"/>
        <v>0</v>
      </c>
      <c r="G115" s="160"/>
      <c r="H115" s="98" t="s">
        <v>479</v>
      </c>
      <c r="I115" s="98" t="str">
        <f>VLOOKUP(H115,Presupuesto!$B$11:$C$565,2,0)</f>
        <v>EQUIPO DE TRANSPORTE TRACCION Y ELEVACION</v>
      </c>
      <c r="J115" s="95" t="str">
        <f t="shared" si="10"/>
        <v>Gestión Tecnologías de Información y Comunicación</v>
      </c>
      <c r="K115" s="95" t="s">
        <v>721</v>
      </c>
      <c r="L115" s="95"/>
    </row>
    <row r="116" spans="3:12" x14ac:dyDescent="0.25">
      <c r="C116" s="96" t="s">
        <v>127</v>
      </c>
      <c r="D116" s="147"/>
      <c r="E116" s="97">
        <v>10000</v>
      </c>
      <c r="F116" s="94">
        <f t="shared" si="9"/>
        <v>0</v>
      </c>
      <c r="G116" s="160"/>
      <c r="H116" s="98" t="s">
        <v>479</v>
      </c>
      <c r="I116" s="98" t="str">
        <f>VLOOKUP(H116,Presupuesto!$B$11:$C$565,2,0)</f>
        <v>EQUIPO DE TRANSPORTE TRACCION Y ELEVACION</v>
      </c>
      <c r="J116" s="95" t="str">
        <f t="shared" si="10"/>
        <v>Gestión Tecnologías de Información y Comunicación</v>
      </c>
      <c r="K116" s="95" t="s">
        <v>732</v>
      </c>
      <c r="L116" s="95"/>
    </row>
    <row r="117" spans="3:12" x14ac:dyDescent="0.25">
      <c r="C117" s="96" t="s">
        <v>128</v>
      </c>
      <c r="D117" s="147"/>
      <c r="E117" s="97">
        <v>10000</v>
      </c>
      <c r="F117" s="94">
        <f t="shared" si="9"/>
        <v>0</v>
      </c>
      <c r="G117" s="160"/>
      <c r="H117" s="98" t="s">
        <v>507</v>
      </c>
      <c r="I117" s="98" t="str">
        <f>VLOOKUP(H117,Presupuesto!$B$11:$C$565,2,0)</f>
        <v>APLICACIONES INFORMATICAS</v>
      </c>
      <c r="J117" s="95" t="str">
        <f t="shared" si="10"/>
        <v>Gestión Tecnologías de Información y Comunicación</v>
      </c>
      <c r="K117" s="95" t="s">
        <v>727</v>
      </c>
      <c r="L117" s="95"/>
    </row>
    <row r="118" spans="3:12" x14ac:dyDescent="0.25">
      <c r="C118" s="106" t="s">
        <v>129</v>
      </c>
      <c r="D118" s="147"/>
      <c r="E118" s="97">
        <v>2000</v>
      </c>
      <c r="F118" s="94">
        <f t="shared" si="9"/>
        <v>0</v>
      </c>
      <c r="G118" s="160"/>
      <c r="H118" s="107" t="s">
        <v>488</v>
      </c>
      <c r="I118" s="107" t="str">
        <f>VLOOKUP(H118,Presupuesto!$B$11:$C$565,2,0)</f>
        <v>EQUIPO DE COMPUTACION</v>
      </c>
      <c r="J118" s="95" t="str">
        <f t="shared" si="10"/>
        <v>Gestión Tecnologías de Información y Comunicación</v>
      </c>
      <c r="K118" s="95" t="s">
        <v>721</v>
      </c>
      <c r="L118" s="95"/>
    </row>
    <row r="119" spans="3:12" x14ac:dyDescent="0.25">
      <c r="C119" s="106" t="s">
        <v>130</v>
      </c>
      <c r="D119" s="147"/>
      <c r="E119" s="97">
        <v>1500</v>
      </c>
      <c r="F119" s="94">
        <f t="shared" si="9"/>
        <v>0</v>
      </c>
      <c r="G119" s="160"/>
      <c r="H119" s="107" t="s">
        <v>453</v>
      </c>
      <c r="I119" s="107" t="str">
        <f>VLOOKUP(H119,Presupuesto!$B$11:$C$565,2,0)</f>
        <v>UTILES Y MATERIALES ELECTRICOS</v>
      </c>
      <c r="J119" s="95" t="str">
        <f t="shared" si="10"/>
        <v>Gestión Tecnologías de Información y Comunicación</v>
      </c>
      <c r="K119" s="95" t="s">
        <v>721</v>
      </c>
      <c r="L119" s="95"/>
    </row>
    <row r="120" spans="3:12" x14ac:dyDescent="0.25">
      <c r="C120" s="106" t="s">
        <v>131</v>
      </c>
      <c r="D120" s="147"/>
      <c r="E120" s="97">
        <v>1500</v>
      </c>
      <c r="F120" s="94">
        <f t="shared" si="9"/>
        <v>0</v>
      </c>
      <c r="G120" s="160"/>
      <c r="H120" s="107" t="s">
        <v>488</v>
      </c>
      <c r="I120" s="107" t="str">
        <f>VLOOKUP(H120,Presupuesto!$B$11:$C$565,2,0)</f>
        <v>EQUIPO DE COMPUTACION</v>
      </c>
      <c r="J120" s="95" t="str">
        <f t="shared" si="10"/>
        <v>Gestión Tecnologías de Información y Comunicación</v>
      </c>
      <c r="K120" s="95" t="s">
        <v>721</v>
      </c>
      <c r="L120" s="95"/>
    </row>
    <row r="121" spans="3:12" x14ac:dyDescent="0.25">
      <c r="C121" s="106" t="s">
        <v>132</v>
      </c>
      <c r="D121" s="147"/>
      <c r="E121" s="97">
        <v>500</v>
      </c>
      <c r="F121" s="94">
        <f t="shared" si="9"/>
        <v>0</v>
      </c>
      <c r="G121" s="160"/>
      <c r="H121" s="107" t="s">
        <v>458</v>
      </c>
      <c r="I121" s="107" t="str">
        <f>VLOOKUP(H121,Presupuesto!$B$11:$C$565,2,0)</f>
        <v>OTROS RESPUESTOS Y ACCESORIOS MENORES</v>
      </c>
      <c r="J121" s="95" t="str">
        <f t="shared" si="10"/>
        <v>Gestión Tecnologías de Información y Comunicación</v>
      </c>
      <c r="K121" s="95" t="s">
        <v>721</v>
      </c>
      <c r="L121" s="95"/>
    </row>
    <row r="122" spans="3:12" ht="15.75" thickBot="1" x14ac:dyDescent="0.3">
      <c r="C122" s="99" t="s">
        <v>133</v>
      </c>
      <c r="D122" s="155"/>
      <c r="E122" s="101">
        <v>20</v>
      </c>
      <c r="F122" s="102">
        <f t="shared" si="9"/>
        <v>0</v>
      </c>
      <c r="G122" s="157"/>
      <c r="H122" s="103" t="s">
        <v>458</v>
      </c>
      <c r="I122" s="103" t="str">
        <f>VLOOKUP(H122,Presupuesto!$B$11:$C$565,2,0)</f>
        <v>OTROS RESPUESTOS Y ACCESORIOS MENORES</v>
      </c>
      <c r="J122" s="103" t="str">
        <f t="shared" si="10"/>
        <v>Gestión Tecnologías de Información y Comunicación</v>
      </c>
      <c r="K122" s="120" t="s">
        <v>719</v>
      </c>
      <c r="L122" s="120"/>
    </row>
    <row r="123" spans="3:12" x14ac:dyDescent="0.25">
      <c r="C123" s="435"/>
      <c r="D123" s="435"/>
      <c r="E123" s="435"/>
      <c r="F123" s="91"/>
      <c r="G123" s="75"/>
      <c r="H123" s="75"/>
      <c r="I123" s="75"/>
      <c r="J123" s="435"/>
      <c r="K123" s="435"/>
      <c r="L123" s="435"/>
    </row>
    <row r="124" spans="3:12" ht="15.75" thickBot="1" x14ac:dyDescent="0.3">
      <c r="C124" s="435"/>
      <c r="D124" s="435"/>
      <c r="E124" s="435"/>
      <c r="F124" s="435"/>
      <c r="G124" s="424"/>
      <c r="H124" s="435"/>
      <c r="I124" s="435"/>
      <c r="J124" s="435"/>
      <c r="K124" s="435"/>
      <c r="L124" s="435"/>
    </row>
    <row r="125" spans="3:12" ht="15.75" thickBot="1" x14ac:dyDescent="0.3">
      <c r="C125" s="29" t="s">
        <v>1308</v>
      </c>
      <c r="D125" s="105">
        <f>SUM(F132:F145)</f>
        <v>0</v>
      </c>
      <c r="E125" s="435"/>
      <c r="F125" s="69"/>
      <c r="G125" s="78"/>
      <c r="H125" s="69"/>
      <c r="I125" s="69"/>
      <c r="J125" s="435"/>
      <c r="K125" s="435"/>
      <c r="L125" s="435"/>
    </row>
    <row r="126" spans="3:12" x14ac:dyDescent="0.25">
      <c r="C126" s="69"/>
      <c r="D126" s="31"/>
      <c r="E126" s="91"/>
      <c r="F126" s="91"/>
      <c r="G126" s="91"/>
      <c r="H126" s="75"/>
      <c r="I126" s="75"/>
      <c r="J126" s="75"/>
      <c r="K126" s="109"/>
      <c r="L126" s="435"/>
    </row>
    <row r="127" spans="3:12" x14ac:dyDescent="0.25">
      <c r="C127" s="69"/>
      <c r="D127" s="31"/>
      <c r="E127" s="91"/>
      <c r="F127" s="91"/>
      <c r="G127" s="91"/>
      <c r="H127" s="75"/>
      <c r="I127" s="75"/>
      <c r="J127" s="75"/>
      <c r="K127" s="109"/>
      <c r="L127" s="435"/>
    </row>
    <row r="128" spans="3:12" ht="15.75" x14ac:dyDescent="0.25">
      <c r="C128" s="191" t="s">
        <v>1309</v>
      </c>
      <c r="D128" s="349"/>
      <c r="E128" s="91"/>
      <c r="F128" s="91"/>
      <c r="G128" s="91"/>
      <c r="H128" s="75"/>
      <c r="I128" s="75"/>
      <c r="J128" s="75"/>
      <c r="K128" s="109"/>
      <c r="L128" s="435"/>
    </row>
    <row r="129" spans="3:12" ht="18.75" x14ac:dyDescent="0.25">
      <c r="C129" s="199"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1"/>
      <c r="F129" s="91"/>
      <c r="G129" s="91"/>
      <c r="H129" s="75"/>
      <c r="I129" s="75"/>
      <c r="J129" s="75"/>
      <c r="K129" s="109"/>
      <c r="L129" s="435"/>
    </row>
    <row r="130" spans="3:12" x14ac:dyDescent="0.25">
      <c r="C130" s="435"/>
      <c r="D130" s="435"/>
      <c r="E130" s="435"/>
      <c r="F130" s="91"/>
      <c r="G130" s="75"/>
      <c r="H130" s="75"/>
      <c r="I130" s="75"/>
      <c r="J130" s="435"/>
      <c r="K130" s="435"/>
      <c r="L130" s="435"/>
    </row>
    <row r="131" spans="3:12" ht="30.75" thickBot="1" x14ac:dyDescent="0.3">
      <c r="C131" s="145" t="s">
        <v>1310</v>
      </c>
      <c r="D131" s="145" t="s">
        <v>99</v>
      </c>
      <c r="E131" s="145" t="s">
        <v>1312</v>
      </c>
      <c r="F131" s="146" t="s">
        <v>1313</v>
      </c>
      <c r="G131" s="146" t="s">
        <v>1314</v>
      </c>
      <c r="H131" s="145" t="s">
        <v>1315</v>
      </c>
      <c r="I131" s="145" t="s">
        <v>711</v>
      </c>
      <c r="J131" s="145" t="s">
        <v>1316</v>
      </c>
      <c r="K131" s="145" t="s">
        <v>1317</v>
      </c>
      <c r="L131" s="145" t="s">
        <v>1336</v>
      </c>
    </row>
    <row r="132" spans="3:12" ht="15.75" thickBot="1" x14ac:dyDescent="0.3">
      <c r="C132" s="288" t="s">
        <v>120</v>
      </c>
      <c r="D132" s="154"/>
      <c r="E132" s="93">
        <f>HLOOKUP($C132,$CB$2:$CE$3,2,0)</f>
        <v>15000</v>
      </c>
      <c r="F132" s="94">
        <f>D132*E132</f>
        <v>0</v>
      </c>
      <c r="G132" s="160"/>
      <c r="H132" s="95" t="s">
        <v>488</v>
      </c>
      <c r="I132" s="95" t="str">
        <f>VLOOKUP(H132,Presupuesto!$B$11:$C$565,2,0)</f>
        <v>EQUIPO DE COMPUTACION</v>
      </c>
      <c r="J132" s="207" t="s">
        <v>72</v>
      </c>
      <c r="K132" s="95" t="s">
        <v>719</v>
      </c>
      <c r="L132" s="95"/>
    </row>
    <row r="133" spans="3:12" x14ac:dyDescent="0.25">
      <c r="C133" s="288" t="s">
        <v>117</v>
      </c>
      <c r="D133" s="147"/>
      <c r="E133" s="93">
        <f>HLOOKUP($C133,$CB$2:$CE$3,2,0)</f>
        <v>35000</v>
      </c>
      <c r="F133" s="94">
        <f>D133*E133</f>
        <v>0</v>
      </c>
      <c r="G133" s="160"/>
      <c r="H133" s="98" t="s">
        <v>488</v>
      </c>
      <c r="I133" s="98" t="str">
        <f>VLOOKUP(H133,Presupuesto!$B$11:$C$565,2,0)</f>
        <v>EQUIPO DE COMPUTACION</v>
      </c>
      <c r="J133" s="95" t="str">
        <f>$J$132</f>
        <v>Posgrado</v>
      </c>
      <c r="K133" s="95" t="s">
        <v>720</v>
      </c>
      <c r="L133" s="95"/>
    </row>
    <row r="134" spans="3:12" x14ac:dyDescent="0.25">
      <c r="C134" s="96" t="s">
        <v>122</v>
      </c>
      <c r="D134" s="147"/>
      <c r="E134" s="97">
        <v>4000</v>
      </c>
      <c r="F134" s="94">
        <f t="shared" ref="F134:F145" si="11">D134*E134</f>
        <v>0</v>
      </c>
      <c r="G134" s="160"/>
      <c r="H134" s="98" t="s">
        <v>471</v>
      </c>
      <c r="I134" s="98" t="str">
        <f>VLOOKUP(H134,Presupuesto!$B$11:$C$565,2,0)</f>
        <v>EQUIPOS VARIOS DE OFICINA</v>
      </c>
      <c r="J134" s="95" t="str">
        <f t="shared" ref="J134:J144" si="12">$J$132</f>
        <v>Posgrado</v>
      </c>
      <c r="K134" s="95" t="s">
        <v>721</v>
      </c>
      <c r="L134" s="95"/>
    </row>
    <row r="135" spans="3:12" x14ac:dyDescent="0.25">
      <c r="C135" s="96" t="s">
        <v>123</v>
      </c>
      <c r="D135" s="147"/>
      <c r="E135" s="97">
        <v>8000</v>
      </c>
      <c r="F135" s="94">
        <f t="shared" si="11"/>
        <v>0</v>
      </c>
      <c r="G135" s="160"/>
      <c r="H135" s="98" t="s">
        <v>488</v>
      </c>
      <c r="I135" s="98" t="str">
        <f>VLOOKUP(H135,Presupuesto!$B$11:$C$565,2,0)</f>
        <v>EQUIPO DE COMPUTACION</v>
      </c>
      <c r="J135" s="95" t="str">
        <f t="shared" si="12"/>
        <v>Posgrado</v>
      </c>
      <c r="K135" s="95" t="s">
        <v>721</v>
      </c>
      <c r="L135" s="95"/>
    </row>
    <row r="136" spans="3:12" x14ac:dyDescent="0.25">
      <c r="C136" s="96" t="s">
        <v>124</v>
      </c>
      <c r="D136" s="147"/>
      <c r="E136" s="97">
        <v>5000</v>
      </c>
      <c r="F136" s="94">
        <f t="shared" si="11"/>
        <v>0</v>
      </c>
      <c r="G136" s="160"/>
      <c r="H136" s="98" t="s">
        <v>488</v>
      </c>
      <c r="I136" s="98" t="str">
        <f>VLOOKUP(H136,Presupuesto!$B$11:$C$565,2,0)</f>
        <v>EQUIPO DE COMPUTACION</v>
      </c>
      <c r="J136" s="95" t="str">
        <f t="shared" si="12"/>
        <v>Posgrado</v>
      </c>
      <c r="K136" s="95" t="s">
        <v>721</v>
      </c>
      <c r="L136" s="95"/>
    </row>
    <row r="137" spans="3:12" x14ac:dyDescent="0.25">
      <c r="C137" s="96" t="s">
        <v>125</v>
      </c>
      <c r="D137" s="147"/>
      <c r="E137" s="97">
        <v>13000</v>
      </c>
      <c r="F137" s="94">
        <f t="shared" si="11"/>
        <v>0</v>
      </c>
      <c r="G137" s="160"/>
      <c r="H137" s="98" t="s">
        <v>479</v>
      </c>
      <c r="I137" s="98" t="str">
        <f>VLOOKUP(H137,Presupuesto!$B$11:$C$565,2,0)</f>
        <v>EQUIPO DE TRANSPORTE TRACCION Y ELEVACION</v>
      </c>
      <c r="J137" s="95" t="str">
        <f t="shared" si="12"/>
        <v>Posgrado</v>
      </c>
      <c r="K137" s="95" t="s">
        <v>721</v>
      </c>
      <c r="L137" s="95"/>
    </row>
    <row r="138" spans="3:12" x14ac:dyDescent="0.25">
      <c r="C138" s="96" t="s">
        <v>126</v>
      </c>
      <c r="D138" s="147"/>
      <c r="E138" s="97">
        <v>15000</v>
      </c>
      <c r="F138" s="94">
        <f t="shared" si="11"/>
        <v>0</v>
      </c>
      <c r="G138" s="160"/>
      <c r="H138" s="98" t="s">
        <v>479</v>
      </c>
      <c r="I138" s="98" t="str">
        <f>VLOOKUP(H138,Presupuesto!$B$11:$C$565,2,0)</f>
        <v>EQUIPO DE TRANSPORTE TRACCION Y ELEVACION</v>
      </c>
      <c r="J138" s="95" t="str">
        <f t="shared" si="12"/>
        <v>Posgrado</v>
      </c>
      <c r="K138" s="95" t="s">
        <v>721</v>
      </c>
      <c r="L138" s="95"/>
    </row>
    <row r="139" spans="3:12" x14ac:dyDescent="0.25">
      <c r="C139" s="96" t="s">
        <v>127</v>
      </c>
      <c r="D139" s="147"/>
      <c r="E139" s="97">
        <v>10000</v>
      </c>
      <c r="F139" s="94">
        <f t="shared" si="11"/>
        <v>0</v>
      </c>
      <c r="G139" s="160"/>
      <c r="H139" s="98" t="s">
        <v>479</v>
      </c>
      <c r="I139" s="98" t="str">
        <f>VLOOKUP(H139,Presupuesto!$B$11:$C$565,2,0)</f>
        <v>EQUIPO DE TRANSPORTE TRACCION Y ELEVACION</v>
      </c>
      <c r="J139" s="95" t="str">
        <f t="shared" si="12"/>
        <v>Posgrado</v>
      </c>
      <c r="K139" s="95" t="s">
        <v>732</v>
      </c>
      <c r="L139" s="95"/>
    </row>
    <row r="140" spans="3:12" x14ac:dyDescent="0.25">
      <c r="C140" s="96" t="s">
        <v>128</v>
      </c>
      <c r="D140" s="147"/>
      <c r="E140" s="97">
        <v>10000</v>
      </c>
      <c r="F140" s="94">
        <f t="shared" si="11"/>
        <v>0</v>
      </c>
      <c r="G140" s="160"/>
      <c r="H140" s="98" t="s">
        <v>507</v>
      </c>
      <c r="I140" s="98" t="str">
        <f>VLOOKUP(H140,Presupuesto!$B$11:$C$565,2,0)</f>
        <v>APLICACIONES INFORMATICAS</v>
      </c>
      <c r="J140" s="95" t="str">
        <f t="shared" si="12"/>
        <v>Posgrado</v>
      </c>
      <c r="K140" s="95" t="s">
        <v>727</v>
      </c>
      <c r="L140" s="95"/>
    </row>
    <row r="141" spans="3:12" x14ac:dyDescent="0.25">
      <c r="C141" s="106" t="s">
        <v>129</v>
      </c>
      <c r="D141" s="147"/>
      <c r="E141" s="97">
        <v>2000</v>
      </c>
      <c r="F141" s="94">
        <f t="shared" si="11"/>
        <v>0</v>
      </c>
      <c r="G141" s="160"/>
      <c r="H141" s="107" t="s">
        <v>488</v>
      </c>
      <c r="I141" s="107" t="str">
        <f>VLOOKUP(H141,Presupuesto!$B$11:$C$565,2,0)</f>
        <v>EQUIPO DE COMPUTACION</v>
      </c>
      <c r="J141" s="95" t="str">
        <f t="shared" si="12"/>
        <v>Posgrado</v>
      </c>
      <c r="K141" s="95" t="s">
        <v>721</v>
      </c>
      <c r="L141" s="95"/>
    </row>
    <row r="142" spans="3:12" x14ac:dyDescent="0.25">
      <c r="C142" s="106" t="s">
        <v>130</v>
      </c>
      <c r="D142" s="147"/>
      <c r="E142" s="97">
        <v>1500</v>
      </c>
      <c r="F142" s="94">
        <f t="shared" si="11"/>
        <v>0</v>
      </c>
      <c r="G142" s="160"/>
      <c r="H142" s="107" t="s">
        <v>453</v>
      </c>
      <c r="I142" s="107" t="str">
        <f>VLOOKUP(H142,Presupuesto!$B$11:$C$565,2,0)</f>
        <v>UTILES Y MATERIALES ELECTRICOS</v>
      </c>
      <c r="J142" s="95" t="str">
        <f t="shared" si="12"/>
        <v>Posgrado</v>
      </c>
      <c r="K142" s="95" t="s">
        <v>721</v>
      </c>
      <c r="L142" s="95"/>
    </row>
    <row r="143" spans="3:12" x14ac:dyDescent="0.25">
      <c r="C143" s="106" t="s">
        <v>131</v>
      </c>
      <c r="D143" s="147"/>
      <c r="E143" s="97">
        <v>1500</v>
      </c>
      <c r="F143" s="94">
        <f t="shared" si="11"/>
        <v>0</v>
      </c>
      <c r="G143" s="160"/>
      <c r="H143" s="107" t="s">
        <v>488</v>
      </c>
      <c r="I143" s="107" t="str">
        <f>VLOOKUP(H143,Presupuesto!$B$11:$C$565,2,0)</f>
        <v>EQUIPO DE COMPUTACION</v>
      </c>
      <c r="J143" s="95" t="str">
        <f t="shared" si="12"/>
        <v>Posgrado</v>
      </c>
      <c r="K143" s="95" t="s">
        <v>721</v>
      </c>
      <c r="L143" s="95"/>
    </row>
    <row r="144" spans="3:12" x14ac:dyDescent="0.25">
      <c r="C144" s="106" t="s">
        <v>132</v>
      </c>
      <c r="D144" s="147"/>
      <c r="E144" s="97">
        <v>500</v>
      </c>
      <c r="F144" s="94">
        <f t="shared" si="11"/>
        <v>0</v>
      </c>
      <c r="G144" s="160"/>
      <c r="H144" s="107" t="s">
        <v>458</v>
      </c>
      <c r="I144" s="107" t="str">
        <f>VLOOKUP(H144,Presupuesto!$B$11:$C$565,2,0)</f>
        <v>OTROS RESPUESTOS Y ACCESORIOS MENORES</v>
      </c>
      <c r="J144" s="95" t="str">
        <f t="shared" si="12"/>
        <v>Posgrado</v>
      </c>
      <c r="K144" s="95" t="s">
        <v>721</v>
      </c>
      <c r="L144" s="95"/>
    </row>
    <row r="145" spans="3:12" ht="15.75" thickBot="1" x14ac:dyDescent="0.3">
      <c r="C145" s="99" t="s">
        <v>133</v>
      </c>
      <c r="D145" s="155"/>
      <c r="E145" s="101">
        <v>20</v>
      </c>
      <c r="F145" s="102">
        <f t="shared" si="11"/>
        <v>0</v>
      </c>
      <c r="G145" s="157"/>
      <c r="H145" s="103" t="s">
        <v>458</v>
      </c>
      <c r="I145" s="103" t="str">
        <f>VLOOKUP(H145,Presupuesto!$B$11:$C$565,2,0)</f>
        <v>OTROS RESPUESTOS Y ACCESORIOS MENORES</v>
      </c>
      <c r="J145" s="103" t="str">
        <f>$J$132</f>
        <v>Posgrado</v>
      </c>
      <c r="K145" s="120" t="s">
        <v>719</v>
      </c>
      <c r="L145" s="120"/>
    </row>
    <row r="147" spans="3:12" ht="15.75" thickBot="1" x14ac:dyDescent="0.3">
      <c r="C147" s="435"/>
      <c r="D147" s="435"/>
      <c r="E147" s="435"/>
      <c r="F147" s="435"/>
      <c r="G147" s="424"/>
      <c r="H147" s="435"/>
      <c r="I147" s="435"/>
      <c r="J147" s="435"/>
      <c r="K147" s="435"/>
      <c r="L147" s="435"/>
    </row>
    <row r="148" spans="3:12" ht="15.75" thickBot="1" x14ac:dyDescent="0.3">
      <c r="C148" s="29" t="s">
        <v>1308</v>
      </c>
      <c r="D148" s="105">
        <f>SUM(F155:F168)</f>
        <v>0</v>
      </c>
      <c r="E148" s="435"/>
      <c r="F148" s="69"/>
      <c r="G148" s="78"/>
      <c r="H148" s="69"/>
      <c r="I148" s="69"/>
      <c r="J148" s="435"/>
      <c r="K148" s="435"/>
      <c r="L148" s="435"/>
    </row>
    <row r="149" spans="3:12" x14ac:dyDescent="0.25">
      <c r="C149" s="69"/>
      <c r="D149" s="31"/>
      <c r="E149" s="91"/>
      <c r="F149" s="91"/>
      <c r="G149" s="91"/>
      <c r="H149" s="75"/>
      <c r="I149" s="75"/>
      <c r="J149" s="75"/>
      <c r="K149" s="109"/>
      <c r="L149" s="435"/>
    </row>
    <row r="150" spans="3:12" x14ac:dyDescent="0.25">
      <c r="C150" s="69"/>
      <c r="D150" s="31"/>
      <c r="E150" s="91"/>
      <c r="F150" s="91"/>
      <c r="G150" s="91"/>
      <c r="H150" s="75"/>
      <c r="I150" s="75"/>
      <c r="J150" s="75"/>
      <c r="K150" s="109"/>
      <c r="L150" s="435"/>
    </row>
    <row r="151" spans="3:12" ht="15.75" x14ac:dyDescent="0.25">
      <c r="C151" s="191" t="s">
        <v>1309</v>
      </c>
      <c r="D151" s="349"/>
      <c r="E151" s="91"/>
      <c r="F151" s="91"/>
      <c r="G151" s="91"/>
      <c r="H151" s="75"/>
      <c r="I151" s="75"/>
      <c r="J151" s="75"/>
      <c r="K151" s="109"/>
      <c r="L151" s="435"/>
    </row>
    <row r="152" spans="3:12" ht="18.75" x14ac:dyDescent="0.25">
      <c r="C152" s="199"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1"/>
      <c r="F152" s="91"/>
      <c r="G152" s="91"/>
      <c r="H152" s="75"/>
      <c r="I152" s="75"/>
      <c r="J152" s="75"/>
      <c r="K152" s="109"/>
      <c r="L152" s="435"/>
    </row>
    <row r="153" spans="3:12" x14ac:dyDescent="0.25">
      <c r="C153" s="435"/>
      <c r="D153" s="435"/>
      <c r="E153" s="435"/>
      <c r="F153" s="91"/>
      <c r="G153" s="75"/>
      <c r="H153" s="75"/>
      <c r="I153" s="75"/>
      <c r="J153" s="435"/>
      <c r="K153" s="435"/>
      <c r="L153" s="435"/>
    </row>
    <row r="154" spans="3:12" ht="30.75" thickBot="1" x14ac:dyDescent="0.3">
      <c r="C154" s="145" t="s">
        <v>1310</v>
      </c>
      <c r="D154" s="145" t="s">
        <v>99</v>
      </c>
      <c r="E154" s="145" t="s">
        <v>1312</v>
      </c>
      <c r="F154" s="146" t="s">
        <v>1313</v>
      </c>
      <c r="G154" s="146" t="s">
        <v>1314</v>
      </c>
      <c r="H154" s="145" t="s">
        <v>1315</v>
      </c>
      <c r="I154" s="145" t="s">
        <v>711</v>
      </c>
      <c r="J154" s="145" t="s">
        <v>1316</v>
      </c>
      <c r="K154" s="145" t="s">
        <v>1317</v>
      </c>
      <c r="L154" s="145" t="s">
        <v>1336</v>
      </c>
    </row>
    <row r="155" spans="3:12" ht="15.75" thickBot="1" x14ac:dyDescent="0.3">
      <c r="C155" s="288" t="s">
        <v>120</v>
      </c>
      <c r="D155" s="154"/>
      <c r="E155" s="93">
        <f>HLOOKUP($C155,$CB$2:$CE$3,2,0)</f>
        <v>15000</v>
      </c>
      <c r="F155" s="94">
        <f>D155*E155</f>
        <v>0</v>
      </c>
      <c r="G155" s="160"/>
      <c r="H155" s="95" t="s">
        <v>488</v>
      </c>
      <c r="I155" s="95" t="str">
        <f>VLOOKUP(H155,Presupuesto!$B$11:$C$565,2,0)</f>
        <v>EQUIPO DE COMPUTACION</v>
      </c>
      <c r="J155" s="207" t="s">
        <v>72</v>
      </c>
      <c r="K155" s="95" t="s">
        <v>719</v>
      </c>
      <c r="L155" s="95"/>
    </row>
    <row r="156" spans="3:12" x14ac:dyDescent="0.25">
      <c r="C156" s="288" t="s">
        <v>117</v>
      </c>
      <c r="D156" s="147"/>
      <c r="E156" s="93">
        <f>HLOOKUP($C156,$CB$2:$CE$3,2,0)</f>
        <v>35000</v>
      </c>
      <c r="F156" s="94">
        <f>D156*E156</f>
        <v>0</v>
      </c>
      <c r="G156" s="160"/>
      <c r="H156" s="98" t="s">
        <v>488</v>
      </c>
      <c r="I156" s="98" t="str">
        <f>VLOOKUP(H156,Presupuesto!$B$11:$C$565,2,0)</f>
        <v>EQUIPO DE COMPUTACION</v>
      </c>
      <c r="J156" s="95" t="str">
        <f>$J$155</f>
        <v>Posgrado</v>
      </c>
      <c r="K156" s="95" t="s">
        <v>720</v>
      </c>
      <c r="L156" s="95"/>
    </row>
    <row r="157" spans="3:12" x14ac:dyDescent="0.25">
      <c r="C157" s="96" t="s">
        <v>122</v>
      </c>
      <c r="D157" s="147"/>
      <c r="E157" s="97">
        <v>4000</v>
      </c>
      <c r="F157" s="94">
        <f t="shared" ref="F157:F168" si="13">D157*E157</f>
        <v>0</v>
      </c>
      <c r="G157" s="160"/>
      <c r="H157" s="98" t="s">
        <v>471</v>
      </c>
      <c r="I157" s="98" t="str">
        <f>VLOOKUP(H157,Presupuesto!$B$11:$C$565,2,0)</f>
        <v>EQUIPOS VARIOS DE OFICINA</v>
      </c>
      <c r="J157" s="95" t="str">
        <f t="shared" ref="J157:J168" si="14">$J$155</f>
        <v>Posgrado</v>
      </c>
      <c r="K157" s="95" t="s">
        <v>721</v>
      </c>
      <c r="L157" s="95"/>
    </row>
    <row r="158" spans="3:12" x14ac:dyDescent="0.25">
      <c r="C158" s="96" t="s">
        <v>123</v>
      </c>
      <c r="D158" s="147"/>
      <c r="E158" s="97">
        <v>8000</v>
      </c>
      <c r="F158" s="94">
        <f t="shared" si="13"/>
        <v>0</v>
      </c>
      <c r="G158" s="160"/>
      <c r="H158" s="98" t="s">
        <v>488</v>
      </c>
      <c r="I158" s="98" t="str">
        <f>VLOOKUP(H158,Presupuesto!$B$11:$C$565,2,0)</f>
        <v>EQUIPO DE COMPUTACION</v>
      </c>
      <c r="J158" s="95" t="str">
        <f t="shared" si="14"/>
        <v>Posgrado</v>
      </c>
      <c r="K158" s="95" t="s">
        <v>721</v>
      </c>
      <c r="L158" s="95"/>
    </row>
    <row r="159" spans="3:12" x14ac:dyDescent="0.25">
      <c r="C159" s="96" t="s">
        <v>124</v>
      </c>
      <c r="D159" s="147"/>
      <c r="E159" s="97">
        <v>5000</v>
      </c>
      <c r="F159" s="94">
        <f t="shared" si="13"/>
        <v>0</v>
      </c>
      <c r="G159" s="160"/>
      <c r="H159" s="98" t="s">
        <v>488</v>
      </c>
      <c r="I159" s="98" t="str">
        <f>VLOOKUP(H159,Presupuesto!$B$11:$C$565,2,0)</f>
        <v>EQUIPO DE COMPUTACION</v>
      </c>
      <c r="J159" s="95" t="str">
        <f t="shared" si="14"/>
        <v>Posgrado</v>
      </c>
      <c r="K159" s="95" t="s">
        <v>721</v>
      </c>
      <c r="L159" s="95"/>
    </row>
    <row r="160" spans="3:12" x14ac:dyDescent="0.25">
      <c r="C160" s="96" t="s">
        <v>125</v>
      </c>
      <c r="D160" s="147"/>
      <c r="E160" s="97">
        <v>13000</v>
      </c>
      <c r="F160" s="94">
        <f t="shared" si="13"/>
        <v>0</v>
      </c>
      <c r="G160" s="160"/>
      <c r="H160" s="98" t="s">
        <v>479</v>
      </c>
      <c r="I160" s="98" t="str">
        <f>VLOOKUP(H160,Presupuesto!$B$11:$C$565,2,0)</f>
        <v>EQUIPO DE TRANSPORTE TRACCION Y ELEVACION</v>
      </c>
      <c r="J160" s="95" t="str">
        <f t="shared" si="14"/>
        <v>Posgrado</v>
      </c>
      <c r="K160" s="95" t="s">
        <v>721</v>
      </c>
      <c r="L160" s="95"/>
    </row>
    <row r="161" spans="3:12" x14ac:dyDescent="0.25">
      <c r="C161" s="96" t="s">
        <v>126</v>
      </c>
      <c r="D161" s="147"/>
      <c r="E161" s="97">
        <v>15000</v>
      </c>
      <c r="F161" s="94">
        <f t="shared" si="13"/>
        <v>0</v>
      </c>
      <c r="G161" s="160"/>
      <c r="H161" s="98" t="s">
        <v>479</v>
      </c>
      <c r="I161" s="98" t="str">
        <f>VLOOKUP(H161,Presupuesto!$B$11:$C$565,2,0)</f>
        <v>EQUIPO DE TRANSPORTE TRACCION Y ELEVACION</v>
      </c>
      <c r="J161" s="95" t="str">
        <f t="shared" si="14"/>
        <v>Posgrado</v>
      </c>
      <c r="K161" s="95" t="s">
        <v>721</v>
      </c>
      <c r="L161" s="95"/>
    </row>
    <row r="162" spans="3:12" x14ac:dyDescent="0.25">
      <c r="C162" s="96" t="s">
        <v>127</v>
      </c>
      <c r="D162" s="147"/>
      <c r="E162" s="97">
        <v>10000</v>
      </c>
      <c r="F162" s="94">
        <f t="shared" si="13"/>
        <v>0</v>
      </c>
      <c r="G162" s="160"/>
      <c r="H162" s="98" t="s">
        <v>479</v>
      </c>
      <c r="I162" s="98" t="str">
        <f>VLOOKUP(H162,Presupuesto!$B$11:$C$565,2,0)</f>
        <v>EQUIPO DE TRANSPORTE TRACCION Y ELEVACION</v>
      </c>
      <c r="J162" s="95" t="str">
        <f t="shared" si="14"/>
        <v>Posgrado</v>
      </c>
      <c r="K162" s="95" t="s">
        <v>732</v>
      </c>
      <c r="L162" s="95"/>
    </row>
    <row r="163" spans="3:12" x14ac:dyDescent="0.25">
      <c r="C163" s="96" t="s">
        <v>128</v>
      </c>
      <c r="D163" s="147"/>
      <c r="E163" s="97">
        <v>10000</v>
      </c>
      <c r="F163" s="94">
        <f t="shared" si="13"/>
        <v>0</v>
      </c>
      <c r="G163" s="160"/>
      <c r="H163" s="98" t="s">
        <v>507</v>
      </c>
      <c r="I163" s="98" t="str">
        <f>VLOOKUP(H163,Presupuesto!$B$11:$C$565,2,0)</f>
        <v>APLICACIONES INFORMATICAS</v>
      </c>
      <c r="J163" s="95" t="str">
        <f t="shared" si="14"/>
        <v>Posgrado</v>
      </c>
      <c r="K163" s="95" t="s">
        <v>727</v>
      </c>
      <c r="L163" s="95"/>
    </row>
    <row r="164" spans="3:12" x14ac:dyDescent="0.25">
      <c r="C164" s="106" t="s">
        <v>129</v>
      </c>
      <c r="D164" s="147"/>
      <c r="E164" s="97">
        <v>2000</v>
      </c>
      <c r="F164" s="94">
        <f t="shared" si="13"/>
        <v>0</v>
      </c>
      <c r="G164" s="160"/>
      <c r="H164" s="107" t="s">
        <v>488</v>
      </c>
      <c r="I164" s="107" t="str">
        <f>VLOOKUP(H164,Presupuesto!$B$11:$C$565,2,0)</f>
        <v>EQUIPO DE COMPUTACION</v>
      </c>
      <c r="J164" s="95" t="str">
        <f t="shared" si="14"/>
        <v>Posgrado</v>
      </c>
      <c r="K164" s="95" t="s">
        <v>721</v>
      </c>
      <c r="L164" s="95"/>
    </row>
    <row r="165" spans="3:12" x14ac:dyDescent="0.25">
      <c r="C165" s="106" t="s">
        <v>130</v>
      </c>
      <c r="D165" s="147"/>
      <c r="E165" s="97">
        <v>1500</v>
      </c>
      <c r="F165" s="94">
        <f t="shared" si="13"/>
        <v>0</v>
      </c>
      <c r="G165" s="160"/>
      <c r="H165" s="107" t="s">
        <v>453</v>
      </c>
      <c r="I165" s="107" t="str">
        <f>VLOOKUP(H165,Presupuesto!$B$11:$C$565,2,0)</f>
        <v>UTILES Y MATERIALES ELECTRICOS</v>
      </c>
      <c r="J165" s="95" t="str">
        <f t="shared" si="14"/>
        <v>Posgrado</v>
      </c>
      <c r="K165" s="95" t="s">
        <v>721</v>
      </c>
      <c r="L165" s="95"/>
    </row>
    <row r="166" spans="3:12" x14ac:dyDescent="0.25">
      <c r="C166" s="106" t="s">
        <v>131</v>
      </c>
      <c r="D166" s="147"/>
      <c r="E166" s="97">
        <v>1500</v>
      </c>
      <c r="F166" s="94">
        <f t="shared" si="13"/>
        <v>0</v>
      </c>
      <c r="G166" s="160"/>
      <c r="H166" s="107" t="s">
        <v>488</v>
      </c>
      <c r="I166" s="107" t="str">
        <f>VLOOKUP(H166,Presupuesto!$B$11:$C$565,2,0)</f>
        <v>EQUIPO DE COMPUTACION</v>
      </c>
      <c r="J166" s="95" t="str">
        <f t="shared" si="14"/>
        <v>Posgrado</v>
      </c>
      <c r="K166" s="95" t="s">
        <v>721</v>
      </c>
      <c r="L166" s="95"/>
    </row>
    <row r="167" spans="3:12" x14ac:dyDescent="0.25">
      <c r="C167" s="106" t="s">
        <v>132</v>
      </c>
      <c r="D167" s="147"/>
      <c r="E167" s="97">
        <v>500</v>
      </c>
      <c r="F167" s="94">
        <f t="shared" si="13"/>
        <v>0</v>
      </c>
      <c r="G167" s="160"/>
      <c r="H167" s="107" t="s">
        <v>458</v>
      </c>
      <c r="I167" s="107" t="str">
        <f>VLOOKUP(H167,Presupuesto!$B$11:$C$565,2,0)</f>
        <v>OTROS RESPUESTOS Y ACCESORIOS MENORES</v>
      </c>
      <c r="J167" s="95" t="str">
        <f t="shared" si="14"/>
        <v>Posgrado</v>
      </c>
      <c r="K167" s="95" t="s">
        <v>721</v>
      </c>
      <c r="L167" s="95"/>
    </row>
    <row r="168" spans="3:12" ht="15.75" thickBot="1" x14ac:dyDescent="0.3">
      <c r="C168" s="99" t="s">
        <v>133</v>
      </c>
      <c r="D168" s="155"/>
      <c r="E168" s="101">
        <v>20</v>
      </c>
      <c r="F168" s="102">
        <f t="shared" si="13"/>
        <v>0</v>
      </c>
      <c r="G168" s="157"/>
      <c r="H168" s="103" t="s">
        <v>458</v>
      </c>
      <c r="I168" s="103" t="str">
        <f>VLOOKUP(H168,Presupuesto!$B$11:$C$565,2,0)</f>
        <v>OTROS RESPUESTOS Y ACCESORIOS MENORES</v>
      </c>
      <c r="J168" s="103" t="str">
        <f t="shared" si="14"/>
        <v>Posgrado</v>
      </c>
      <c r="K168" s="120" t="s">
        <v>719</v>
      </c>
      <c r="L168" s="120"/>
    </row>
    <row r="169" spans="3:12" x14ac:dyDescent="0.25">
      <c r="C169" s="435"/>
      <c r="D169" s="435"/>
      <c r="E169" s="435"/>
      <c r="F169" s="91"/>
      <c r="G169" s="75"/>
      <c r="H169" s="75"/>
      <c r="I169" s="75"/>
      <c r="J169" s="435"/>
      <c r="K169" s="435"/>
      <c r="L169" s="435"/>
    </row>
    <row r="170" spans="3:12" ht="15.75" thickBot="1" x14ac:dyDescent="0.3">
      <c r="C170" s="435"/>
      <c r="D170" s="435"/>
      <c r="E170" s="435"/>
      <c r="F170" s="435"/>
      <c r="G170" s="424"/>
      <c r="H170" s="435"/>
      <c r="I170" s="435"/>
      <c r="J170" s="435"/>
      <c r="K170" s="435"/>
      <c r="L170" s="435"/>
    </row>
    <row r="171" spans="3:12" ht="15.75" thickBot="1" x14ac:dyDescent="0.3">
      <c r="C171" s="29" t="s">
        <v>1308</v>
      </c>
      <c r="D171" s="105">
        <f>SUM(F178:F191)</f>
        <v>0</v>
      </c>
      <c r="E171" s="435"/>
      <c r="F171" s="69"/>
      <c r="G171" s="78"/>
      <c r="H171" s="69"/>
      <c r="I171" s="69"/>
      <c r="J171" s="435"/>
      <c r="K171" s="435"/>
      <c r="L171" s="435"/>
    </row>
    <row r="172" spans="3:12" x14ac:dyDescent="0.25">
      <c r="C172" s="69"/>
      <c r="D172" s="31"/>
      <c r="E172" s="91"/>
      <c r="F172" s="91"/>
      <c r="G172" s="91"/>
      <c r="H172" s="75"/>
      <c r="I172" s="75"/>
      <c r="J172" s="75"/>
      <c r="K172" s="109"/>
      <c r="L172" s="435"/>
    </row>
    <row r="173" spans="3:12" x14ac:dyDescent="0.25">
      <c r="C173" s="69"/>
      <c r="D173" s="31"/>
      <c r="E173" s="91"/>
      <c r="F173" s="91"/>
      <c r="G173" s="91"/>
      <c r="H173" s="75"/>
      <c r="I173" s="75"/>
      <c r="J173" s="75"/>
      <c r="K173" s="109"/>
      <c r="L173" s="435"/>
    </row>
    <row r="174" spans="3:12" ht="15.75" x14ac:dyDescent="0.25">
      <c r="C174" s="191" t="s">
        <v>1309</v>
      </c>
      <c r="D174" s="349"/>
      <c r="E174" s="91"/>
      <c r="F174" s="91"/>
      <c r="G174" s="91"/>
      <c r="H174" s="75"/>
      <c r="I174" s="75"/>
      <c r="J174" s="75"/>
      <c r="K174" s="109"/>
      <c r="L174" s="435"/>
    </row>
    <row r="175" spans="3:12" ht="18.75" x14ac:dyDescent="0.25">
      <c r="C175" s="199"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1"/>
      <c r="F175" s="91"/>
      <c r="G175" s="91"/>
      <c r="H175" s="75"/>
      <c r="I175" s="75"/>
      <c r="J175" s="75"/>
      <c r="K175" s="109"/>
      <c r="L175" s="435"/>
    </row>
    <row r="176" spans="3:12" x14ac:dyDescent="0.25">
      <c r="C176" s="435"/>
      <c r="D176" s="435"/>
      <c r="E176" s="435"/>
      <c r="F176" s="91"/>
      <c r="G176" s="75"/>
      <c r="H176" s="75"/>
      <c r="I176" s="75"/>
      <c r="J176" s="435"/>
      <c r="K176" s="435"/>
      <c r="L176" s="435"/>
    </row>
    <row r="177" spans="3:12" ht="30.75" thickBot="1" x14ac:dyDescent="0.3">
      <c r="C177" s="145" t="s">
        <v>1310</v>
      </c>
      <c r="D177" s="145" t="s">
        <v>99</v>
      </c>
      <c r="E177" s="145" t="s">
        <v>1312</v>
      </c>
      <c r="F177" s="146" t="s">
        <v>1313</v>
      </c>
      <c r="G177" s="146" t="s">
        <v>1314</v>
      </c>
      <c r="H177" s="145" t="s">
        <v>1315</v>
      </c>
      <c r="I177" s="145" t="s">
        <v>711</v>
      </c>
      <c r="J177" s="145" t="s">
        <v>1316</v>
      </c>
      <c r="K177" s="145" t="s">
        <v>1317</v>
      </c>
      <c r="L177" s="145" t="s">
        <v>1336</v>
      </c>
    </row>
    <row r="178" spans="3:12" ht="15.75" thickBot="1" x14ac:dyDescent="0.3">
      <c r="C178" s="288" t="s">
        <v>120</v>
      </c>
      <c r="D178" s="154"/>
      <c r="E178" s="93">
        <f>HLOOKUP($C178,$CB$2:$CE$3,2,0)</f>
        <v>15000</v>
      </c>
      <c r="F178" s="94">
        <f>D178*E178</f>
        <v>0</v>
      </c>
      <c r="G178" s="160"/>
      <c r="H178" s="95" t="s">
        <v>488</v>
      </c>
      <c r="I178" s="95" t="str">
        <f>VLOOKUP(H178,Presupuesto!$B$11:$C$565,2,0)</f>
        <v>EQUIPO DE COMPUTACION</v>
      </c>
      <c r="J178" s="207" t="s">
        <v>72</v>
      </c>
      <c r="K178" s="95" t="s">
        <v>719</v>
      </c>
      <c r="L178" s="95"/>
    </row>
    <row r="179" spans="3:12" x14ac:dyDescent="0.25">
      <c r="C179" s="288" t="s">
        <v>117</v>
      </c>
      <c r="D179" s="147"/>
      <c r="E179" s="93">
        <f>HLOOKUP($C179,$CB$2:$CE$3,2,0)</f>
        <v>35000</v>
      </c>
      <c r="F179" s="94">
        <f>D179*E179</f>
        <v>0</v>
      </c>
      <c r="G179" s="160"/>
      <c r="H179" s="98" t="s">
        <v>488</v>
      </c>
      <c r="I179" s="98" t="str">
        <f>VLOOKUP(H179,Presupuesto!$B$11:$C$565,2,0)</f>
        <v>EQUIPO DE COMPUTACION</v>
      </c>
      <c r="J179" s="95" t="str">
        <f>$J$178</f>
        <v>Posgrado</v>
      </c>
      <c r="K179" s="95" t="s">
        <v>720</v>
      </c>
      <c r="L179" s="95"/>
    </row>
    <row r="180" spans="3:12" x14ac:dyDescent="0.25">
      <c r="C180" s="96" t="s">
        <v>122</v>
      </c>
      <c r="D180" s="147"/>
      <c r="E180" s="97">
        <v>4000</v>
      </c>
      <c r="F180" s="94">
        <f t="shared" ref="F180:F191" si="15">D180*E180</f>
        <v>0</v>
      </c>
      <c r="G180" s="160"/>
      <c r="H180" s="98" t="s">
        <v>471</v>
      </c>
      <c r="I180" s="98" t="str">
        <f>VLOOKUP(H180,Presupuesto!$B$11:$C$565,2,0)</f>
        <v>EQUIPOS VARIOS DE OFICINA</v>
      </c>
      <c r="J180" s="95" t="str">
        <f t="shared" ref="J180:J191" si="16">$J$178</f>
        <v>Posgrado</v>
      </c>
      <c r="K180" s="95" t="s">
        <v>721</v>
      </c>
      <c r="L180" s="95"/>
    </row>
    <row r="181" spans="3:12" x14ac:dyDescent="0.25">
      <c r="C181" s="96" t="s">
        <v>123</v>
      </c>
      <c r="D181" s="147"/>
      <c r="E181" s="97">
        <v>8000</v>
      </c>
      <c r="F181" s="94">
        <f t="shared" si="15"/>
        <v>0</v>
      </c>
      <c r="G181" s="160"/>
      <c r="H181" s="98" t="s">
        <v>488</v>
      </c>
      <c r="I181" s="98" t="str">
        <f>VLOOKUP(H181,Presupuesto!$B$11:$C$565,2,0)</f>
        <v>EQUIPO DE COMPUTACION</v>
      </c>
      <c r="J181" s="95" t="str">
        <f t="shared" si="16"/>
        <v>Posgrado</v>
      </c>
      <c r="K181" s="95" t="s">
        <v>721</v>
      </c>
      <c r="L181" s="95"/>
    </row>
    <row r="182" spans="3:12" x14ac:dyDescent="0.25">
      <c r="C182" s="96" t="s">
        <v>124</v>
      </c>
      <c r="D182" s="147"/>
      <c r="E182" s="97">
        <v>5000</v>
      </c>
      <c r="F182" s="94">
        <f t="shared" si="15"/>
        <v>0</v>
      </c>
      <c r="G182" s="160"/>
      <c r="H182" s="98" t="s">
        <v>488</v>
      </c>
      <c r="I182" s="98" t="str">
        <f>VLOOKUP(H182,Presupuesto!$B$11:$C$565,2,0)</f>
        <v>EQUIPO DE COMPUTACION</v>
      </c>
      <c r="J182" s="95" t="str">
        <f t="shared" si="16"/>
        <v>Posgrado</v>
      </c>
      <c r="K182" s="95" t="s">
        <v>721</v>
      </c>
      <c r="L182" s="95"/>
    </row>
    <row r="183" spans="3:12" x14ac:dyDescent="0.25">
      <c r="C183" s="96" t="s">
        <v>125</v>
      </c>
      <c r="D183" s="147"/>
      <c r="E183" s="97">
        <v>13000</v>
      </c>
      <c r="F183" s="94">
        <f t="shared" si="15"/>
        <v>0</v>
      </c>
      <c r="G183" s="160"/>
      <c r="H183" s="98" t="s">
        <v>479</v>
      </c>
      <c r="I183" s="98" t="str">
        <f>VLOOKUP(H183,Presupuesto!$B$11:$C$565,2,0)</f>
        <v>EQUIPO DE TRANSPORTE TRACCION Y ELEVACION</v>
      </c>
      <c r="J183" s="95" t="str">
        <f t="shared" si="16"/>
        <v>Posgrado</v>
      </c>
      <c r="K183" s="95" t="s">
        <v>721</v>
      </c>
      <c r="L183" s="95"/>
    </row>
    <row r="184" spans="3:12" x14ac:dyDescent="0.25">
      <c r="C184" s="96" t="s">
        <v>126</v>
      </c>
      <c r="D184" s="147"/>
      <c r="E184" s="97">
        <v>15000</v>
      </c>
      <c r="F184" s="94">
        <f t="shared" si="15"/>
        <v>0</v>
      </c>
      <c r="G184" s="160"/>
      <c r="H184" s="98" t="s">
        <v>479</v>
      </c>
      <c r="I184" s="98" t="str">
        <f>VLOOKUP(H184,Presupuesto!$B$11:$C$565,2,0)</f>
        <v>EQUIPO DE TRANSPORTE TRACCION Y ELEVACION</v>
      </c>
      <c r="J184" s="95" t="str">
        <f t="shared" si="16"/>
        <v>Posgrado</v>
      </c>
      <c r="K184" s="95" t="s">
        <v>721</v>
      </c>
      <c r="L184" s="95"/>
    </row>
    <row r="185" spans="3:12" x14ac:dyDescent="0.25">
      <c r="C185" s="96" t="s">
        <v>127</v>
      </c>
      <c r="D185" s="147"/>
      <c r="E185" s="97">
        <v>10000</v>
      </c>
      <c r="F185" s="94">
        <f t="shared" si="15"/>
        <v>0</v>
      </c>
      <c r="G185" s="160"/>
      <c r="H185" s="98" t="s">
        <v>479</v>
      </c>
      <c r="I185" s="98" t="str">
        <f>VLOOKUP(H185,Presupuesto!$B$11:$C$565,2,0)</f>
        <v>EQUIPO DE TRANSPORTE TRACCION Y ELEVACION</v>
      </c>
      <c r="J185" s="95" t="str">
        <f t="shared" si="16"/>
        <v>Posgrado</v>
      </c>
      <c r="K185" s="95" t="s">
        <v>732</v>
      </c>
      <c r="L185" s="95"/>
    </row>
    <row r="186" spans="3:12" x14ac:dyDescent="0.25">
      <c r="C186" s="96" t="s">
        <v>128</v>
      </c>
      <c r="D186" s="147"/>
      <c r="E186" s="97">
        <v>10000</v>
      </c>
      <c r="F186" s="94">
        <f t="shared" si="15"/>
        <v>0</v>
      </c>
      <c r="G186" s="160"/>
      <c r="H186" s="98" t="s">
        <v>507</v>
      </c>
      <c r="I186" s="98" t="str">
        <f>VLOOKUP(H186,Presupuesto!$B$11:$C$565,2,0)</f>
        <v>APLICACIONES INFORMATICAS</v>
      </c>
      <c r="J186" s="95" t="str">
        <f t="shared" si="16"/>
        <v>Posgrado</v>
      </c>
      <c r="K186" s="95" t="s">
        <v>727</v>
      </c>
      <c r="L186" s="95"/>
    </row>
    <row r="187" spans="3:12" x14ac:dyDescent="0.25">
      <c r="C187" s="106" t="s">
        <v>129</v>
      </c>
      <c r="D187" s="147"/>
      <c r="E187" s="97">
        <v>2000</v>
      </c>
      <c r="F187" s="94">
        <f t="shared" si="15"/>
        <v>0</v>
      </c>
      <c r="G187" s="160"/>
      <c r="H187" s="107" t="s">
        <v>488</v>
      </c>
      <c r="I187" s="107" t="str">
        <f>VLOOKUP(H187,Presupuesto!$B$11:$C$565,2,0)</f>
        <v>EQUIPO DE COMPUTACION</v>
      </c>
      <c r="J187" s="95" t="str">
        <f t="shared" si="16"/>
        <v>Posgrado</v>
      </c>
      <c r="K187" s="95" t="s">
        <v>721</v>
      </c>
      <c r="L187" s="95"/>
    </row>
    <row r="188" spans="3:12" x14ac:dyDescent="0.25">
      <c r="C188" s="106" t="s">
        <v>130</v>
      </c>
      <c r="D188" s="147"/>
      <c r="E188" s="97">
        <v>1500</v>
      </c>
      <c r="F188" s="94">
        <f t="shared" si="15"/>
        <v>0</v>
      </c>
      <c r="G188" s="160"/>
      <c r="H188" s="107" t="s">
        <v>453</v>
      </c>
      <c r="I188" s="107" t="str">
        <f>VLOOKUP(H188,Presupuesto!$B$11:$C$565,2,0)</f>
        <v>UTILES Y MATERIALES ELECTRICOS</v>
      </c>
      <c r="J188" s="95" t="str">
        <f t="shared" si="16"/>
        <v>Posgrado</v>
      </c>
      <c r="K188" s="95" t="s">
        <v>721</v>
      </c>
      <c r="L188" s="95"/>
    </row>
    <row r="189" spans="3:12" x14ac:dyDescent="0.25">
      <c r="C189" s="106" t="s">
        <v>131</v>
      </c>
      <c r="D189" s="147"/>
      <c r="E189" s="97">
        <v>1500</v>
      </c>
      <c r="F189" s="94">
        <f t="shared" si="15"/>
        <v>0</v>
      </c>
      <c r="G189" s="160"/>
      <c r="H189" s="107" t="s">
        <v>488</v>
      </c>
      <c r="I189" s="107" t="str">
        <f>VLOOKUP(H189,Presupuesto!$B$11:$C$565,2,0)</f>
        <v>EQUIPO DE COMPUTACION</v>
      </c>
      <c r="J189" s="95" t="str">
        <f t="shared" si="16"/>
        <v>Posgrado</v>
      </c>
      <c r="K189" s="95" t="s">
        <v>721</v>
      </c>
      <c r="L189" s="95"/>
    </row>
    <row r="190" spans="3:12" x14ac:dyDescent="0.25">
      <c r="C190" s="106" t="s">
        <v>132</v>
      </c>
      <c r="D190" s="147"/>
      <c r="E190" s="97">
        <v>500</v>
      </c>
      <c r="F190" s="94">
        <f t="shared" si="15"/>
        <v>0</v>
      </c>
      <c r="G190" s="160"/>
      <c r="H190" s="107" t="s">
        <v>458</v>
      </c>
      <c r="I190" s="107" t="str">
        <f>VLOOKUP(H190,Presupuesto!$B$11:$C$565,2,0)</f>
        <v>OTROS RESPUESTOS Y ACCESORIOS MENORES</v>
      </c>
      <c r="J190" s="95" t="str">
        <f t="shared" si="16"/>
        <v>Posgrado</v>
      </c>
      <c r="K190" s="95" t="s">
        <v>721</v>
      </c>
      <c r="L190" s="95"/>
    </row>
    <row r="191" spans="3:12" ht="15.75" thickBot="1" x14ac:dyDescent="0.3">
      <c r="C191" s="99" t="s">
        <v>133</v>
      </c>
      <c r="D191" s="155"/>
      <c r="E191" s="101">
        <v>20</v>
      </c>
      <c r="F191" s="102">
        <f t="shared" si="15"/>
        <v>0</v>
      </c>
      <c r="G191" s="157"/>
      <c r="H191" s="103" t="s">
        <v>458</v>
      </c>
      <c r="I191" s="103" t="str">
        <f>VLOOKUP(H191,Presupuesto!$B$11:$C$565,2,0)</f>
        <v>OTROS RESPUESTOS Y ACCESORIOS MENORES</v>
      </c>
      <c r="J191" s="103" t="str">
        <f t="shared" si="16"/>
        <v>Posgrado</v>
      </c>
      <c r="K191" s="120" t="s">
        <v>719</v>
      </c>
      <c r="L191" s="120"/>
    </row>
    <row r="193" spans="3:12" ht="15.75" thickBot="1" x14ac:dyDescent="0.3">
      <c r="C193" s="435"/>
      <c r="D193" s="435"/>
      <c r="E193" s="435"/>
      <c r="F193" s="435"/>
      <c r="G193" s="424"/>
      <c r="H193" s="435"/>
      <c r="I193" s="435"/>
      <c r="J193" s="435"/>
      <c r="K193" s="435"/>
      <c r="L193" s="435"/>
    </row>
    <row r="194" spans="3:12" ht="15.75" thickBot="1" x14ac:dyDescent="0.3">
      <c r="C194" s="29" t="s">
        <v>1308</v>
      </c>
      <c r="D194" s="105">
        <f>SUM(F201:F214)</f>
        <v>0</v>
      </c>
      <c r="E194" s="435"/>
      <c r="F194" s="69"/>
      <c r="G194" s="78"/>
      <c r="H194" s="69"/>
      <c r="I194" s="69"/>
      <c r="J194" s="435"/>
      <c r="K194" s="435"/>
      <c r="L194" s="435"/>
    </row>
    <row r="195" spans="3:12" x14ac:dyDescent="0.25">
      <c r="C195" s="69"/>
      <c r="D195" s="31"/>
      <c r="E195" s="91"/>
      <c r="F195" s="91"/>
      <c r="G195" s="91"/>
      <c r="H195" s="75"/>
      <c r="I195" s="75"/>
      <c r="J195" s="75"/>
      <c r="K195" s="109"/>
      <c r="L195" s="435"/>
    </row>
    <row r="196" spans="3:12" x14ac:dyDescent="0.25">
      <c r="C196" s="69"/>
      <c r="D196" s="31"/>
      <c r="E196" s="91"/>
      <c r="F196" s="91"/>
      <c r="G196" s="91"/>
      <c r="H196" s="75"/>
      <c r="I196" s="75"/>
      <c r="J196" s="75"/>
      <c r="K196" s="109"/>
      <c r="L196" s="435"/>
    </row>
    <row r="197" spans="3:12" ht="15.75" x14ac:dyDescent="0.25">
      <c r="C197" s="191" t="s">
        <v>1309</v>
      </c>
      <c r="D197" s="349"/>
      <c r="E197" s="91"/>
      <c r="F197" s="91"/>
      <c r="G197" s="91"/>
      <c r="H197" s="75"/>
      <c r="I197" s="75"/>
      <c r="J197" s="75"/>
      <c r="K197" s="109"/>
      <c r="L197" s="435"/>
    </row>
    <row r="198" spans="3:12" ht="18.75" x14ac:dyDescent="0.25">
      <c r="C198" s="199"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1"/>
      <c r="F198" s="91"/>
      <c r="G198" s="91"/>
      <c r="H198" s="75"/>
      <c r="I198" s="75"/>
      <c r="J198" s="75"/>
      <c r="K198" s="109"/>
      <c r="L198" s="435"/>
    </row>
    <row r="199" spans="3:12" x14ac:dyDescent="0.25">
      <c r="C199" s="435"/>
      <c r="D199" s="435"/>
      <c r="E199" s="435"/>
      <c r="F199" s="91"/>
      <c r="G199" s="75"/>
      <c r="H199" s="75"/>
      <c r="I199" s="75"/>
      <c r="J199" s="435"/>
      <c r="K199" s="435"/>
      <c r="L199" s="435"/>
    </row>
    <row r="200" spans="3:12" ht="30.75" thickBot="1" x14ac:dyDescent="0.3">
      <c r="C200" s="145" t="s">
        <v>1310</v>
      </c>
      <c r="D200" s="145" t="s">
        <v>99</v>
      </c>
      <c r="E200" s="145" t="s">
        <v>1312</v>
      </c>
      <c r="F200" s="146" t="s">
        <v>1313</v>
      </c>
      <c r="G200" s="146" t="s">
        <v>1314</v>
      </c>
      <c r="H200" s="145" t="s">
        <v>1315</v>
      </c>
      <c r="I200" s="145" t="s">
        <v>711</v>
      </c>
      <c r="J200" s="145" t="s">
        <v>1316</v>
      </c>
      <c r="K200" s="145" t="s">
        <v>1317</v>
      </c>
      <c r="L200" s="145" t="s">
        <v>1336</v>
      </c>
    </row>
    <row r="201" spans="3:12" ht="15.75" thickBot="1" x14ac:dyDescent="0.3">
      <c r="C201" s="288" t="s">
        <v>120</v>
      </c>
      <c r="D201" s="154"/>
      <c r="E201" s="93">
        <f>HLOOKUP($C201,$CB$2:$CE$3,2,0)</f>
        <v>15000</v>
      </c>
      <c r="F201" s="94">
        <f>D201*E201</f>
        <v>0</v>
      </c>
      <c r="G201" s="160"/>
      <c r="H201" s="95" t="s">
        <v>488</v>
      </c>
      <c r="I201" s="95" t="str">
        <f>VLOOKUP(H201,Presupuesto!$B$11:$C$565,2,0)</f>
        <v>EQUIPO DE COMPUTACION</v>
      </c>
      <c r="J201" s="207" t="s">
        <v>72</v>
      </c>
      <c r="K201" s="95" t="s">
        <v>719</v>
      </c>
      <c r="L201" s="95"/>
    </row>
    <row r="202" spans="3:12" x14ac:dyDescent="0.25">
      <c r="C202" s="288" t="s">
        <v>117</v>
      </c>
      <c r="D202" s="147"/>
      <c r="E202" s="93">
        <f>HLOOKUP($C202,$CB$2:$CE$3,2,0)</f>
        <v>35000</v>
      </c>
      <c r="F202" s="94">
        <f>D202*E202</f>
        <v>0</v>
      </c>
      <c r="G202" s="160"/>
      <c r="H202" s="98" t="s">
        <v>488</v>
      </c>
      <c r="I202" s="98" t="str">
        <f>VLOOKUP(H202,Presupuesto!$B$11:$C$565,2,0)</f>
        <v>EQUIPO DE COMPUTACION</v>
      </c>
      <c r="J202" s="95" t="str">
        <f>$J$201</f>
        <v>Posgrado</v>
      </c>
      <c r="K202" s="95" t="s">
        <v>720</v>
      </c>
      <c r="L202" s="95"/>
    </row>
    <row r="203" spans="3:12" x14ac:dyDescent="0.25">
      <c r="C203" s="96" t="s">
        <v>122</v>
      </c>
      <c r="D203" s="147"/>
      <c r="E203" s="97">
        <v>4000</v>
      </c>
      <c r="F203" s="94">
        <f t="shared" ref="F203:F214" si="17">D203*E203</f>
        <v>0</v>
      </c>
      <c r="G203" s="160"/>
      <c r="H203" s="98" t="s">
        <v>471</v>
      </c>
      <c r="I203" s="98" t="str">
        <f>VLOOKUP(H203,Presupuesto!$B$11:$C$565,2,0)</f>
        <v>EQUIPOS VARIOS DE OFICINA</v>
      </c>
      <c r="J203" s="95" t="str">
        <f t="shared" ref="J203:J214" si="18">$J$201</f>
        <v>Posgrado</v>
      </c>
      <c r="K203" s="95" t="s">
        <v>721</v>
      </c>
      <c r="L203" s="95"/>
    </row>
    <row r="204" spans="3:12" x14ac:dyDescent="0.25">
      <c r="C204" s="96" t="s">
        <v>123</v>
      </c>
      <c r="D204" s="147"/>
      <c r="E204" s="97">
        <v>8000</v>
      </c>
      <c r="F204" s="94">
        <f t="shared" si="17"/>
        <v>0</v>
      </c>
      <c r="G204" s="160"/>
      <c r="H204" s="98" t="s">
        <v>488</v>
      </c>
      <c r="I204" s="98" t="str">
        <f>VLOOKUP(H204,Presupuesto!$B$11:$C$565,2,0)</f>
        <v>EQUIPO DE COMPUTACION</v>
      </c>
      <c r="J204" s="95" t="str">
        <f t="shared" si="18"/>
        <v>Posgrado</v>
      </c>
      <c r="K204" s="95" t="s">
        <v>721</v>
      </c>
      <c r="L204" s="95"/>
    </row>
    <row r="205" spans="3:12" x14ac:dyDescent="0.25">
      <c r="C205" s="96" t="s">
        <v>124</v>
      </c>
      <c r="D205" s="147"/>
      <c r="E205" s="97">
        <v>5000</v>
      </c>
      <c r="F205" s="94">
        <f t="shared" si="17"/>
        <v>0</v>
      </c>
      <c r="G205" s="160"/>
      <c r="H205" s="98" t="s">
        <v>488</v>
      </c>
      <c r="I205" s="98" t="str">
        <f>VLOOKUP(H205,Presupuesto!$B$11:$C$565,2,0)</f>
        <v>EQUIPO DE COMPUTACION</v>
      </c>
      <c r="J205" s="95" t="str">
        <f t="shared" si="18"/>
        <v>Posgrado</v>
      </c>
      <c r="K205" s="95" t="s">
        <v>721</v>
      </c>
      <c r="L205" s="95"/>
    </row>
    <row r="206" spans="3:12" x14ac:dyDescent="0.25">
      <c r="C206" s="96" t="s">
        <v>125</v>
      </c>
      <c r="D206" s="147"/>
      <c r="E206" s="97">
        <v>13000</v>
      </c>
      <c r="F206" s="94">
        <f t="shared" si="17"/>
        <v>0</v>
      </c>
      <c r="G206" s="160"/>
      <c r="H206" s="98" t="s">
        <v>479</v>
      </c>
      <c r="I206" s="98" t="str">
        <f>VLOOKUP(H206,Presupuesto!$B$11:$C$565,2,0)</f>
        <v>EQUIPO DE TRANSPORTE TRACCION Y ELEVACION</v>
      </c>
      <c r="J206" s="95" t="str">
        <f t="shared" si="18"/>
        <v>Posgrado</v>
      </c>
      <c r="K206" s="95" t="s">
        <v>721</v>
      </c>
      <c r="L206" s="95"/>
    </row>
    <row r="207" spans="3:12" x14ac:dyDescent="0.25">
      <c r="C207" s="96" t="s">
        <v>126</v>
      </c>
      <c r="D207" s="147"/>
      <c r="E207" s="97">
        <v>15000</v>
      </c>
      <c r="F207" s="94">
        <f t="shared" si="17"/>
        <v>0</v>
      </c>
      <c r="G207" s="160"/>
      <c r="H207" s="98" t="s">
        <v>479</v>
      </c>
      <c r="I207" s="98" t="str">
        <f>VLOOKUP(H207,Presupuesto!$B$11:$C$565,2,0)</f>
        <v>EQUIPO DE TRANSPORTE TRACCION Y ELEVACION</v>
      </c>
      <c r="J207" s="95" t="str">
        <f t="shared" si="18"/>
        <v>Posgrado</v>
      </c>
      <c r="K207" s="95" t="s">
        <v>721</v>
      </c>
      <c r="L207" s="95"/>
    </row>
    <row r="208" spans="3:12" x14ac:dyDescent="0.25">
      <c r="C208" s="96" t="s">
        <v>127</v>
      </c>
      <c r="D208" s="147"/>
      <c r="E208" s="97">
        <v>10000</v>
      </c>
      <c r="F208" s="94">
        <f t="shared" si="17"/>
        <v>0</v>
      </c>
      <c r="G208" s="160"/>
      <c r="H208" s="98" t="s">
        <v>479</v>
      </c>
      <c r="I208" s="98" t="str">
        <f>VLOOKUP(H208,Presupuesto!$B$11:$C$565,2,0)</f>
        <v>EQUIPO DE TRANSPORTE TRACCION Y ELEVACION</v>
      </c>
      <c r="J208" s="95" t="str">
        <f t="shared" si="18"/>
        <v>Posgrado</v>
      </c>
      <c r="K208" s="95" t="s">
        <v>732</v>
      </c>
      <c r="L208" s="95"/>
    </row>
    <row r="209" spans="3:12" x14ac:dyDescent="0.25">
      <c r="C209" s="96" t="s">
        <v>128</v>
      </c>
      <c r="D209" s="147"/>
      <c r="E209" s="97">
        <v>10000</v>
      </c>
      <c r="F209" s="94">
        <f t="shared" si="17"/>
        <v>0</v>
      </c>
      <c r="G209" s="160"/>
      <c r="H209" s="98" t="s">
        <v>507</v>
      </c>
      <c r="I209" s="98" t="str">
        <f>VLOOKUP(H209,Presupuesto!$B$11:$C$565,2,0)</f>
        <v>APLICACIONES INFORMATICAS</v>
      </c>
      <c r="J209" s="95" t="str">
        <f t="shared" si="18"/>
        <v>Posgrado</v>
      </c>
      <c r="K209" s="95" t="s">
        <v>727</v>
      </c>
      <c r="L209" s="95"/>
    </row>
    <row r="210" spans="3:12" x14ac:dyDescent="0.25">
      <c r="C210" s="106" t="s">
        <v>129</v>
      </c>
      <c r="D210" s="147"/>
      <c r="E210" s="97">
        <v>2000</v>
      </c>
      <c r="F210" s="94">
        <f t="shared" si="17"/>
        <v>0</v>
      </c>
      <c r="G210" s="160"/>
      <c r="H210" s="107" t="s">
        <v>488</v>
      </c>
      <c r="I210" s="107" t="str">
        <f>VLOOKUP(H210,Presupuesto!$B$11:$C$565,2,0)</f>
        <v>EQUIPO DE COMPUTACION</v>
      </c>
      <c r="J210" s="95" t="str">
        <f t="shared" si="18"/>
        <v>Posgrado</v>
      </c>
      <c r="K210" s="95" t="s">
        <v>721</v>
      </c>
      <c r="L210" s="95"/>
    </row>
    <row r="211" spans="3:12" x14ac:dyDescent="0.25">
      <c r="C211" s="106" t="s">
        <v>130</v>
      </c>
      <c r="D211" s="147"/>
      <c r="E211" s="97">
        <v>1500</v>
      </c>
      <c r="F211" s="94">
        <f t="shared" si="17"/>
        <v>0</v>
      </c>
      <c r="G211" s="160"/>
      <c r="H211" s="107" t="s">
        <v>453</v>
      </c>
      <c r="I211" s="107" t="str">
        <f>VLOOKUP(H211,Presupuesto!$B$11:$C$565,2,0)</f>
        <v>UTILES Y MATERIALES ELECTRICOS</v>
      </c>
      <c r="J211" s="95" t="str">
        <f t="shared" si="18"/>
        <v>Posgrado</v>
      </c>
      <c r="K211" s="95" t="s">
        <v>721</v>
      </c>
      <c r="L211" s="95"/>
    </row>
    <row r="212" spans="3:12" x14ac:dyDescent="0.25">
      <c r="C212" s="106" t="s">
        <v>131</v>
      </c>
      <c r="D212" s="147"/>
      <c r="E212" s="97">
        <v>1500</v>
      </c>
      <c r="F212" s="94">
        <f t="shared" si="17"/>
        <v>0</v>
      </c>
      <c r="G212" s="160"/>
      <c r="H212" s="107" t="s">
        <v>488</v>
      </c>
      <c r="I212" s="107" t="str">
        <f>VLOOKUP(H212,Presupuesto!$B$11:$C$565,2,0)</f>
        <v>EQUIPO DE COMPUTACION</v>
      </c>
      <c r="J212" s="95" t="str">
        <f t="shared" si="18"/>
        <v>Posgrado</v>
      </c>
      <c r="K212" s="95" t="s">
        <v>721</v>
      </c>
      <c r="L212" s="95"/>
    </row>
    <row r="213" spans="3:12" x14ac:dyDescent="0.25">
      <c r="C213" s="106" t="s">
        <v>132</v>
      </c>
      <c r="D213" s="147"/>
      <c r="E213" s="97">
        <v>500</v>
      </c>
      <c r="F213" s="94">
        <f t="shared" si="17"/>
        <v>0</v>
      </c>
      <c r="G213" s="160"/>
      <c r="H213" s="107" t="s">
        <v>458</v>
      </c>
      <c r="I213" s="107" t="str">
        <f>VLOOKUP(H213,Presupuesto!$B$11:$C$565,2,0)</f>
        <v>OTROS RESPUESTOS Y ACCESORIOS MENORES</v>
      </c>
      <c r="J213" s="95" t="str">
        <f t="shared" si="18"/>
        <v>Posgrado</v>
      </c>
      <c r="K213" s="95" t="s">
        <v>721</v>
      </c>
      <c r="L213" s="95"/>
    </row>
    <row r="214" spans="3:12" ht="15.75" thickBot="1" x14ac:dyDescent="0.3">
      <c r="C214" s="99" t="s">
        <v>133</v>
      </c>
      <c r="D214" s="155"/>
      <c r="E214" s="101">
        <v>20</v>
      </c>
      <c r="F214" s="102">
        <f t="shared" si="17"/>
        <v>0</v>
      </c>
      <c r="G214" s="157"/>
      <c r="H214" s="103" t="s">
        <v>458</v>
      </c>
      <c r="I214" s="103" t="str">
        <f>VLOOKUP(H214,Presupuesto!$B$11:$C$565,2,0)</f>
        <v>OTROS RESPUESTOS Y ACCESORIOS MENORES</v>
      </c>
      <c r="J214" s="103" t="str">
        <f t="shared" si="18"/>
        <v>Posgrado</v>
      </c>
      <c r="K214" s="120" t="s">
        <v>719</v>
      </c>
      <c r="L214" s="120"/>
    </row>
    <row r="215" spans="3:12" x14ac:dyDescent="0.25">
      <c r="C215" s="435"/>
      <c r="D215" s="435"/>
      <c r="E215" s="435"/>
      <c r="F215" s="91"/>
      <c r="G215" s="75"/>
      <c r="H215" s="75"/>
      <c r="I215" s="75"/>
      <c r="J215" s="435"/>
      <c r="K215" s="435"/>
      <c r="L215" s="435"/>
    </row>
    <row r="216" spans="3:12" ht="15.75" thickBot="1" x14ac:dyDescent="0.3">
      <c r="C216" s="435"/>
      <c r="D216" s="435"/>
      <c r="E216" s="435"/>
      <c r="F216" s="435"/>
      <c r="G216" s="424"/>
      <c r="H216" s="435"/>
      <c r="I216" s="435"/>
      <c r="J216" s="435"/>
      <c r="K216" s="435"/>
      <c r="L216" s="435"/>
    </row>
    <row r="217" spans="3:12" ht="15.75" thickBot="1" x14ac:dyDescent="0.3">
      <c r="C217" s="29" t="s">
        <v>1308</v>
      </c>
      <c r="D217" s="105">
        <f>SUM(F224:F237)</f>
        <v>0</v>
      </c>
      <c r="E217" s="435"/>
      <c r="F217" s="69"/>
      <c r="G217" s="78"/>
      <c r="H217" s="69"/>
      <c r="I217" s="69"/>
      <c r="J217" s="435"/>
      <c r="K217" s="435"/>
      <c r="L217" s="435"/>
    </row>
    <row r="218" spans="3:12" x14ac:dyDescent="0.25">
      <c r="C218" s="69"/>
      <c r="D218" s="31"/>
      <c r="E218" s="91"/>
      <c r="F218" s="91"/>
      <c r="G218" s="91"/>
      <c r="H218" s="75"/>
      <c r="I218" s="75"/>
      <c r="J218" s="75"/>
      <c r="K218" s="109"/>
      <c r="L218" s="435"/>
    </row>
    <row r="219" spans="3:12" x14ac:dyDescent="0.25">
      <c r="C219" s="69"/>
      <c r="D219" s="31"/>
      <c r="E219" s="91"/>
      <c r="F219" s="91"/>
      <c r="G219" s="91"/>
      <c r="H219" s="75"/>
      <c r="I219" s="75"/>
      <c r="J219" s="75"/>
      <c r="K219" s="109"/>
      <c r="L219" s="435"/>
    </row>
    <row r="220" spans="3:12" ht="15.75" x14ac:dyDescent="0.25">
      <c r="C220" s="191" t="s">
        <v>1309</v>
      </c>
      <c r="D220" s="349"/>
      <c r="E220" s="91"/>
      <c r="F220" s="91"/>
      <c r="G220" s="91"/>
      <c r="H220" s="75"/>
      <c r="I220" s="75"/>
      <c r="J220" s="75"/>
      <c r="K220" s="109"/>
      <c r="L220" s="435"/>
    </row>
    <row r="221" spans="3:12" ht="18.75" x14ac:dyDescent="0.25">
      <c r="C221" s="199"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1"/>
      <c r="F221" s="91"/>
      <c r="G221" s="91"/>
      <c r="H221" s="75"/>
      <c r="I221" s="75"/>
      <c r="J221" s="75"/>
      <c r="K221" s="109"/>
      <c r="L221" s="435"/>
    </row>
    <row r="222" spans="3:12" x14ac:dyDescent="0.25">
      <c r="C222" s="435"/>
      <c r="D222" s="435"/>
      <c r="E222" s="435"/>
      <c r="F222" s="91"/>
      <c r="G222" s="75"/>
      <c r="H222" s="75"/>
      <c r="I222" s="75"/>
      <c r="J222" s="435"/>
      <c r="K222" s="435"/>
      <c r="L222" s="435"/>
    </row>
    <row r="223" spans="3:12" ht="30.75" thickBot="1" x14ac:dyDescent="0.3">
      <c r="C223" s="145" t="s">
        <v>1310</v>
      </c>
      <c r="D223" s="145" t="s">
        <v>99</v>
      </c>
      <c r="E223" s="145" t="s">
        <v>1312</v>
      </c>
      <c r="F223" s="146" t="s">
        <v>1313</v>
      </c>
      <c r="G223" s="146" t="s">
        <v>1314</v>
      </c>
      <c r="H223" s="145" t="s">
        <v>1315</v>
      </c>
      <c r="I223" s="145" t="s">
        <v>711</v>
      </c>
      <c r="J223" s="145" t="s">
        <v>1316</v>
      </c>
      <c r="K223" s="145" t="s">
        <v>1317</v>
      </c>
      <c r="L223" s="145" t="s">
        <v>1336</v>
      </c>
    </row>
    <row r="224" spans="3:12" ht="15.75" thickBot="1" x14ac:dyDescent="0.3">
      <c r="C224" s="288" t="s">
        <v>120</v>
      </c>
      <c r="D224" s="154"/>
      <c r="E224" s="93">
        <f>HLOOKUP($C224,$CB$2:$CE$3,2,0)</f>
        <v>15000</v>
      </c>
      <c r="F224" s="94">
        <f>D224*E224</f>
        <v>0</v>
      </c>
      <c r="G224" s="160"/>
      <c r="H224" s="95" t="s">
        <v>488</v>
      </c>
      <c r="I224" s="95" t="str">
        <f>VLOOKUP(H224,Presupuesto!$B$11:$C$565,2,0)</f>
        <v>EQUIPO DE COMPUTACION</v>
      </c>
      <c r="J224" s="207" t="s">
        <v>72</v>
      </c>
      <c r="K224" s="95" t="s">
        <v>719</v>
      </c>
      <c r="L224" s="95"/>
    </row>
    <row r="225" spans="3:12" x14ac:dyDescent="0.25">
      <c r="C225" s="288" t="s">
        <v>117</v>
      </c>
      <c r="D225" s="147"/>
      <c r="E225" s="93">
        <f>HLOOKUP($C225,$CB$2:$CE$3,2,0)</f>
        <v>35000</v>
      </c>
      <c r="F225" s="94">
        <f>D225*E225</f>
        <v>0</v>
      </c>
      <c r="G225" s="160"/>
      <c r="H225" s="98" t="s">
        <v>488</v>
      </c>
      <c r="I225" s="98" t="str">
        <f>VLOOKUP(H225,Presupuesto!$B$11:$C$565,2,0)</f>
        <v>EQUIPO DE COMPUTACION</v>
      </c>
      <c r="J225" s="95" t="str">
        <f>$J$224</f>
        <v>Posgrado</v>
      </c>
      <c r="K225" s="95" t="s">
        <v>720</v>
      </c>
      <c r="L225" s="95"/>
    </row>
    <row r="226" spans="3:12" x14ac:dyDescent="0.25">
      <c r="C226" s="96" t="s">
        <v>122</v>
      </c>
      <c r="D226" s="147"/>
      <c r="E226" s="97">
        <v>4000</v>
      </c>
      <c r="F226" s="94">
        <f t="shared" ref="F226:F237" si="19">D226*E226</f>
        <v>0</v>
      </c>
      <c r="G226" s="160"/>
      <c r="H226" s="98" t="s">
        <v>471</v>
      </c>
      <c r="I226" s="98" t="str">
        <f>VLOOKUP(H226,Presupuesto!$B$11:$C$565,2,0)</f>
        <v>EQUIPOS VARIOS DE OFICINA</v>
      </c>
      <c r="J226" s="95" t="str">
        <f t="shared" ref="J226:J237" si="20">$J$224</f>
        <v>Posgrado</v>
      </c>
      <c r="K226" s="95" t="s">
        <v>721</v>
      </c>
      <c r="L226" s="95"/>
    </row>
    <row r="227" spans="3:12" x14ac:dyDescent="0.25">
      <c r="C227" s="96" t="s">
        <v>123</v>
      </c>
      <c r="D227" s="147"/>
      <c r="E227" s="97">
        <v>8000</v>
      </c>
      <c r="F227" s="94">
        <f t="shared" si="19"/>
        <v>0</v>
      </c>
      <c r="G227" s="160"/>
      <c r="H227" s="98" t="s">
        <v>488</v>
      </c>
      <c r="I227" s="98" t="str">
        <f>VLOOKUP(H227,Presupuesto!$B$11:$C$565,2,0)</f>
        <v>EQUIPO DE COMPUTACION</v>
      </c>
      <c r="J227" s="95" t="str">
        <f t="shared" si="20"/>
        <v>Posgrado</v>
      </c>
      <c r="K227" s="95" t="s">
        <v>721</v>
      </c>
      <c r="L227" s="95"/>
    </row>
    <row r="228" spans="3:12" x14ac:dyDescent="0.25">
      <c r="C228" s="96" t="s">
        <v>124</v>
      </c>
      <c r="D228" s="147"/>
      <c r="E228" s="97">
        <v>5000</v>
      </c>
      <c r="F228" s="94">
        <f t="shared" si="19"/>
        <v>0</v>
      </c>
      <c r="G228" s="160"/>
      <c r="H228" s="98" t="s">
        <v>488</v>
      </c>
      <c r="I228" s="98" t="str">
        <f>VLOOKUP(H228,Presupuesto!$B$11:$C$565,2,0)</f>
        <v>EQUIPO DE COMPUTACION</v>
      </c>
      <c r="J228" s="95" t="str">
        <f t="shared" si="20"/>
        <v>Posgrado</v>
      </c>
      <c r="K228" s="95" t="s">
        <v>721</v>
      </c>
      <c r="L228" s="95"/>
    </row>
    <row r="229" spans="3:12" x14ac:dyDescent="0.25">
      <c r="C229" s="96" t="s">
        <v>125</v>
      </c>
      <c r="D229" s="147"/>
      <c r="E229" s="97">
        <v>13000</v>
      </c>
      <c r="F229" s="94">
        <f t="shared" si="19"/>
        <v>0</v>
      </c>
      <c r="G229" s="160"/>
      <c r="H229" s="98" t="s">
        <v>479</v>
      </c>
      <c r="I229" s="98" t="str">
        <f>VLOOKUP(H229,Presupuesto!$B$11:$C$565,2,0)</f>
        <v>EQUIPO DE TRANSPORTE TRACCION Y ELEVACION</v>
      </c>
      <c r="J229" s="95" t="str">
        <f t="shared" si="20"/>
        <v>Posgrado</v>
      </c>
      <c r="K229" s="95" t="s">
        <v>721</v>
      </c>
      <c r="L229" s="95"/>
    </row>
    <row r="230" spans="3:12" x14ac:dyDescent="0.25">
      <c r="C230" s="96" t="s">
        <v>126</v>
      </c>
      <c r="D230" s="147"/>
      <c r="E230" s="97">
        <v>15000</v>
      </c>
      <c r="F230" s="94">
        <f t="shared" si="19"/>
        <v>0</v>
      </c>
      <c r="G230" s="160"/>
      <c r="H230" s="98" t="s">
        <v>479</v>
      </c>
      <c r="I230" s="98" t="str">
        <f>VLOOKUP(H230,Presupuesto!$B$11:$C$565,2,0)</f>
        <v>EQUIPO DE TRANSPORTE TRACCION Y ELEVACION</v>
      </c>
      <c r="J230" s="95" t="str">
        <f t="shared" si="20"/>
        <v>Posgrado</v>
      </c>
      <c r="K230" s="95" t="s">
        <v>721</v>
      </c>
      <c r="L230" s="95"/>
    </row>
    <row r="231" spans="3:12" x14ac:dyDescent="0.25">
      <c r="C231" s="96" t="s">
        <v>127</v>
      </c>
      <c r="D231" s="147"/>
      <c r="E231" s="97">
        <v>10000</v>
      </c>
      <c r="F231" s="94">
        <f t="shared" si="19"/>
        <v>0</v>
      </c>
      <c r="G231" s="160"/>
      <c r="H231" s="98" t="s">
        <v>479</v>
      </c>
      <c r="I231" s="98" t="str">
        <f>VLOOKUP(H231,Presupuesto!$B$11:$C$565,2,0)</f>
        <v>EQUIPO DE TRANSPORTE TRACCION Y ELEVACION</v>
      </c>
      <c r="J231" s="95" t="str">
        <f t="shared" si="20"/>
        <v>Posgrado</v>
      </c>
      <c r="K231" s="95" t="s">
        <v>732</v>
      </c>
      <c r="L231" s="95"/>
    </row>
    <row r="232" spans="3:12" x14ac:dyDescent="0.25">
      <c r="C232" s="96" t="s">
        <v>128</v>
      </c>
      <c r="D232" s="147"/>
      <c r="E232" s="97">
        <v>10000</v>
      </c>
      <c r="F232" s="94">
        <f t="shared" si="19"/>
        <v>0</v>
      </c>
      <c r="G232" s="160"/>
      <c r="H232" s="98" t="s">
        <v>507</v>
      </c>
      <c r="I232" s="98" t="str">
        <f>VLOOKUP(H232,Presupuesto!$B$11:$C$565,2,0)</f>
        <v>APLICACIONES INFORMATICAS</v>
      </c>
      <c r="J232" s="95" t="str">
        <f t="shared" si="20"/>
        <v>Posgrado</v>
      </c>
      <c r="K232" s="95" t="s">
        <v>727</v>
      </c>
      <c r="L232" s="95"/>
    </row>
    <row r="233" spans="3:12" x14ac:dyDescent="0.25">
      <c r="C233" s="106" t="s">
        <v>129</v>
      </c>
      <c r="D233" s="147"/>
      <c r="E233" s="97">
        <v>2000</v>
      </c>
      <c r="F233" s="94">
        <f t="shared" si="19"/>
        <v>0</v>
      </c>
      <c r="G233" s="160"/>
      <c r="H233" s="107" t="s">
        <v>488</v>
      </c>
      <c r="I233" s="107" t="str">
        <f>VLOOKUP(H233,Presupuesto!$B$11:$C$565,2,0)</f>
        <v>EQUIPO DE COMPUTACION</v>
      </c>
      <c r="J233" s="95" t="str">
        <f t="shared" si="20"/>
        <v>Posgrado</v>
      </c>
      <c r="K233" s="95" t="s">
        <v>721</v>
      </c>
      <c r="L233" s="95"/>
    </row>
    <row r="234" spans="3:12" x14ac:dyDescent="0.25">
      <c r="C234" s="106" t="s">
        <v>130</v>
      </c>
      <c r="D234" s="147"/>
      <c r="E234" s="97">
        <v>1500</v>
      </c>
      <c r="F234" s="94">
        <f t="shared" si="19"/>
        <v>0</v>
      </c>
      <c r="G234" s="160"/>
      <c r="H234" s="107" t="s">
        <v>453</v>
      </c>
      <c r="I234" s="107" t="str">
        <f>VLOOKUP(H234,Presupuesto!$B$11:$C$565,2,0)</f>
        <v>UTILES Y MATERIALES ELECTRICOS</v>
      </c>
      <c r="J234" s="95" t="str">
        <f t="shared" si="20"/>
        <v>Posgrado</v>
      </c>
      <c r="K234" s="95" t="s">
        <v>721</v>
      </c>
      <c r="L234" s="95"/>
    </row>
    <row r="235" spans="3:12" x14ac:dyDescent="0.25">
      <c r="C235" s="106" t="s">
        <v>131</v>
      </c>
      <c r="D235" s="147"/>
      <c r="E235" s="97">
        <v>1500</v>
      </c>
      <c r="F235" s="94">
        <f t="shared" si="19"/>
        <v>0</v>
      </c>
      <c r="G235" s="160"/>
      <c r="H235" s="107" t="s">
        <v>488</v>
      </c>
      <c r="I235" s="107" t="str">
        <f>VLOOKUP(H235,Presupuesto!$B$11:$C$565,2,0)</f>
        <v>EQUIPO DE COMPUTACION</v>
      </c>
      <c r="J235" s="95" t="str">
        <f t="shared" si="20"/>
        <v>Posgrado</v>
      </c>
      <c r="K235" s="95" t="s">
        <v>721</v>
      </c>
      <c r="L235" s="95"/>
    </row>
    <row r="236" spans="3:12" x14ac:dyDescent="0.25">
      <c r="C236" s="106" t="s">
        <v>132</v>
      </c>
      <c r="D236" s="147"/>
      <c r="E236" s="97">
        <v>500</v>
      </c>
      <c r="F236" s="94">
        <f t="shared" si="19"/>
        <v>0</v>
      </c>
      <c r="G236" s="160"/>
      <c r="H236" s="107" t="s">
        <v>458</v>
      </c>
      <c r="I236" s="107" t="str">
        <f>VLOOKUP(H236,Presupuesto!$B$11:$C$565,2,0)</f>
        <v>OTROS RESPUESTOS Y ACCESORIOS MENORES</v>
      </c>
      <c r="J236" s="95" t="str">
        <f t="shared" si="20"/>
        <v>Posgrado</v>
      </c>
      <c r="K236" s="95" t="s">
        <v>721</v>
      </c>
      <c r="L236" s="95"/>
    </row>
    <row r="237" spans="3:12" ht="15.75" thickBot="1" x14ac:dyDescent="0.3">
      <c r="C237" s="99" t="s">
        <v>133</v>
      </c>
      <c r="D237" s="155"/>
      <c r="E237" s="101">
        <v>20</v>
      </c>
      <c r="F237" s="102">
        <f t="shared" si="19"/>
        <v>0</v>
      </c>
      <c r="G237" s="157"/>
      <c r="H237" s="103" t="s">
        <v>458</v>
      </c>
      <c r="I237" s="103" t="str">
        <f>VLOOKUP(H237,Presupuesto!$B$11:$C$565,2,0)</f>
        <v>OTROS RESPUESTOS Y ACCESORIOS MENORES</v>
      </c>
      <c r="J237" s="103" t="str">
        <f t="shared" si="20"/>
        <v>Posgrado</v>
      </c>
      <c r="K237" s="120" t="s">
        <v>719</v>
      </c>
      <c r="L237" s="120"/>
    </row>
    <row r="239" spans="3:12" ht="15.75" thickBot="1" x14ac:dyDescent="0.3">
      <c r="C239" s="435"/>
      <c r="D239" s="435"/>
      <c r="E239" s="435"/>
      <c r="F239" s="435"/>
      <c r="G239" s="424"/>
      <c r="H239" s="435"/>
      <c r="I239" s="435"/>
      <c r="J239" s="435"/>
      <c r="K239" s="435"/>
      <c r="L239" s="435"/>
    </row>
    <row r="240" spans="3:12" ht="15.75" thickBot="1" x14ac:dyDescent="0.3">
      <c r="C240" s="29" t="s">
        <v>1308</v>
      </c>
      <c r="D240" s="105">
        <f>SUM(F247:F260)</f>
        <v>0</v>
      </c>
      <c r="E240" s="435"/>
      <c r="F240" s="69"/>
      <c r="G240" s="78"/>
      <c r="H240" s="69"/>
      <c r="I240" s="69"/>
      <c r="J240" s="435"/>
      <c r="K240" s="435"/>
      <c r="L240" s="435"/>
    </row>
    <row r="241" spans="3:12" x14ac:dyDescent="0.25">
      <c r="C241" s="69"/>
      <c r="D241" s="31"/>
      <c r="E241" s="91"/>
      <c r="F241" s="91"/>
      <c r="G241" s="91"/>
      <c r="H241" s="75"/>
      <c r="I241" s="75"/>
      <c r="J241" s="75"/>
      <c r="K241" s="109"/>
      <c r="L241" s="435"/>
    </row>
    <row r="242" spans="3:12" x14ac:dyDescent="0.25">
      <c r="C242" s="69"/>
      <c r="D242" s="31"/>
      <c r="E242" s="91"/>
      <c r="F242" s="91"/>
      <c r="G242" s="91"/>
      <c r="H242" s="75"/>
      <c r="I242" s="75"/>
      <c r="J242" s="75"/>
      <c r="K242" s="109"/>
      <c r="L242" s="435"/>
    </row>
    <row r="243" spans="3:12" ht="15.75" x14ac:dyDescent="0.25">
      <c r="C243" s="191" t="s">
        <v>1309</v>
      </c>
      <c r="D243" s="349"/>
      <c r="E243" s="91"/>
      <c r="F243" s="91"/>
      <c r="G243" s="91"/>
      <c r="H243" s="75"/>
      <c r="I243" s="75"/>
      <c r="J243" s="75"/>
      <c r="K243" s="109"/>
      <c r="L243" s="435"/>
    </row>
    <row r="244" spans="3:12" ht="18.75" x14ac:dyDescent="0.25">
      <c r="C244" s="199"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1"/>
      <c r="F244" s="91"/>
      <c r="G244" s="91"/>
      <c r="H244" s="75"/>
      <c r="I244" s="75"/>
      <c r="J244" s="75"/>
      <c r="K244" s="109"/>
      <c r="L244" s="435"/>
    </row>
    <row r="245" spans="3:12" x14ac:dyDescent="0.25">
      <c r="C245" s="435"/>
      <c r="D245" s="435"/>
      <c r="E245" s="435"/>
      <c r="F245" s="91"/>
      <c r="G245" s="75"/>
      <c r="H245" s="75"/>
      <c r="I245" s="75"/>
      <c r="J245" s="435"/>
      <c r="K245" s="435"/>
      <c r="L245" s="435"/>
    </row>
    <row r="246" spans="3:12" ht="30.75" thickBot="1" x14ac:dyDescent="0.3">
      <c r="C246" s="145" t="s">
        <v>1310</v>
      </c>
      <c r="D246" s="145" t="s">
        <v>99</v>
      </c>
      <c r="E246" s="145" t="s">
        <v>1312</v>
      </c>
      <c r="F246" s="146" t="s">
        <v>1313</v>
      </c>
      <c r="G246" s="146" t="s">
        <v>1314</v>
      </c>
      <c r="H246" s="145" t="s">
        <v>1315</v>
      </c>
      <c r="I246" s="145" t="s">
        <v>711</v>
      </c>
      <c r="J246" s="145" t="s">
        <v>1316</v>
      </c>
      <c r="K246" s="145" t="s">
        <v>1317</v>
      </c>
      <c r="L246" s="145" t="s">
        <v>1336</v>
      </c>
    </row>
    <row r="247" spans="3:12" ht="15.75" thickBot="1" x14ac:dyDescent="0.3">
      <c r="C247" s="288" t="s">
        <v>120</v>
      </c>
      <c r="D247" s="154"/>
      <c r="E247" s="93">
        <f>HLOOKUP($C247,$CB$2:$CE$3,2,0)</f>
        <v>15000</v>
      </c>
      <c r="F247" s="94">
        <f>D247*E247</f>
        <v>0</v>
      </c>
      <c r="G247" s="160"/>
      <c r="H247" s="95" t="s">
        <v>488</v>
      </c>
      <c r="I247" s="95" t="str">
        <f>VLOOKUP(H247,Presupuesto!$B$11:$C$565,2,0)</f>
        <v>EQUIPO DE COMPUTACION</v>
      </c>
      <c r="J247" s="207" t="s">
        <v>72</v>
      </c>
      <c r="K247" s="95" t="s">
        <v>719</v>
      </c>
      <c r="L247" s="95"/>
    </row>
    <row r="248" spans="3:12" x14ac:dyDescent="0.25">
      <c r="C248" s="288" t="s">
        <v>117</v>
      </c>
      <c r="D248" s="147"/>
      <c r="E248" s="93">
        <f>HLOOKUP($C248,$CB$2:$CE$3,2,0)</f>
        <v>35000</v>
      </c>
      <c r="F248" s="94">
        <f>D248*E248</f>
        <v>0</v>
      </c>
      <c r="G248" s="160"/>
      <c r="H248" s="98" t="s">
        <v>488</v>
      </c>
      <c r="I248" s="98" t="str">
        <f>VLOOKUP(H248,Presupuesto!$B$11:$C$565,2,0)</f>
        <v>EQUIPO DE COMPUTACION</v>
      </c>
      <c r="J248" s="95" t="str">
        <f>$J$247</f>
        <v>Posgrado</v>
      </c>
      <c r="K248" s="95" t="s">
        <v>720</v>
      </c>
      <c r="L248" s="95"/>
    </row>
    <row r="249" spans="3:12" x14ac:dyDescent="0.25">
      <c r="C249" s="96" t="s">
        <v>122</v>
      </c>
      <c r="D249" s="147"/>
      <c r="E249" s="97">
        <v>4000</v>
      </c>
      <c r="F249" s="94">
        <f t="shared" ref="F249:F260" si="21">D249*E249</f>
        <v>0</v>
      </c>
      <c r="G249" s="160"/>
      <c r="H249" s="98" t="s">
        <v>471</v>
      </c>
      <c r="I249" s="98" t="str">
        <f>VLOOKUP(H249,Presupuesto!$B$11:$C$565,2,0)</f>
        <v>EQUIPOS VARIOS DE OFICINA</v>
      </c>
      <c r="J249" s="95" t="str">
        <f t="shared" ref="J249:J260" si="22">$J$247</f>
        <v>Posgrado</v>
      </c>
      <c r="K249" s="95" t="s">
        <v>721</v>
      </c>
      <c r="L249" s="95"/>
    </row>
    <row r="250" spans="3:12" x14ac:dyDescent="0.25">
      <c r="C250" s="96" t="s">
        <v>123</v>
      </c>
      <c r="D250" s="147"/>
      <c r="E250" s="97">
        <v>8000</v>
      </c>
      <c r="F250" s="94">
        <f t="shared" si="21"/>
        <v>0</v>
      </c>
      <c r="G250" s="160"/>
      <c r="H250" s="98" t="s">
        <v>488</v>
      </c>
      <c r="I250" s="98" t="str">
        <f>VLOOKUP(H250,Presupuesto!$B$11:$C$565,2,0)</f>
        <v>EQUIPO DE COMPUTACION</v>
      </c>
      <c r="J250" s="95" t="str">
        <f t="shared" si="22"/>
        <v>Posgrado</v>
      </c>
      <c r="K250" s="95" t="s">
        <v>721</v>
      </c>
      <c r="L250" s="95"/>
    </row>
    <row r="251" spans="3:12" x14ac:dyDescent="0.25">
      <c r="C251" s="96" t="s">
        <v>124</v>
      </c>
      <c r="D251" s="147"/>
      <c r="E251" s="97">
        <v>5000</v>
      </c>
      <c r="F251" s="94">
        <f t="shared" si="21"/>
        <v>0</v>
      </c>
      <c r="G251" s="160"/>
      <c r="H251" s="98" t="s">
        <v>488</v>
      </c>
      <c r="I251" s="98" t="str">
        <f>VLOOKUP(H251,Presupuesto!$B$11:$C$565,2,0)</f>
        <v>EQUIPO DE COMPUTACION</v>
      </c>
      <c r="J251" s="95" t="str">
        <f t="shared" si="22"/>
        <v>Posgrado</v>
      </c>
      <c r="K251" s="95" t="s">
        <v>721</v>
      </c>
      <c r="L251" s="95"/>
    </row>
    <row r="252" spans="3:12" x14ac:dyDescent="0.25">
      <c r="C252" s="96" t="s">
        <v>125</v>
      </c>
      <c r="D252" s="147"/>
      <c r="E252" s="97">
        <v>13000</v>
      </c>
      <c r="F252" s="94">
        <f t="shared" si="21"/>
        <v>0</v>
      </c>
      <c r="G252" s="160"/>
      <c r="H252" s="98" t="s">
        <v>479</v>
      </c>
      <c r="I252" s="98" t="str">
        <f>VLOOKUP(H252,Presupuesto!$B$11:$C$565,2,0)</f>
        <v>EQUIPO DE TRANSPORTE TRACCION Y ELEVACION</v>
      </c>
      <c r="J252" s="95" t="str">
        <f t="shared" si="22"/>
        <v>Posgrado</v>
      </c>
      <c r="K252" s="95" t="s">
        <v>721</v>
      </c>
      <c r="L252" s="95"/>
    </row>
    <row r="253" spans="3:12" x14ac:dyDescent="0.25">
      <c r="C253" s="96" t="s">
        <v>126</v>
      </c>
      <c r="D253" s="147"/>
      <c r="E253" s="97">
        <v>15000</v>
      </c>
      <c r="F253" s="94">
        <f t="shared" si="21"/>
        <v>0</v>
      </c>
      <c r="G253" s="160"/>
      <c r="H253" s="98" t="s">
        <v>479</v>
      </c>
      <c r="I253" s="98" t="str">
        <f>VLOOKUP(H253,Presupuesto!$B$11:$C$565,2,0)</f>
        <v>EQUIPO DE TRANSPORTE TRACCION Y ELEVACION</v>
      </c>
      <c r="J253" s="95" t="str">
        <f t="shared" si="22"/>
        <v>Posgrado</v>
      </c>
      <c r="K253" s="95" t="s">
        <v>721</v>
      </c>
      <c r="L253" s="95"/>
    </row>
    <row r="254" spans="3:12" x14ac:dyDescent="0.25">
      <c r="C254" s="96" t="s">
        <v>127</v>
      </c>
      <c r="D254" s="147"/>
      <c r="E254" s="97">
        <v>10000</v>
      </c>
      <c r="F254" s="94">
        <f t="shared" si="21"/>
        <v>0</v>
      </c>
      <c r="G254" s="160"/>
      <c r="H254" s="98" t="s">
        <v>479</v>
      </c>
      <c r="I254" s="98" t="str">
        <f>VLOOKUP(H254,Presupuesto!$B$11:$C$565,2,0)</f>
        <v>EQUIPO DE TRANSPORTE TRACCION Y ELEVACION</v>
      </c>
      <c r="J254" s="95" t="str">
        <f t="shared" si="22"/>
        <v>Posgrado</v>
      </c>
      <c r="K254" s="95" t="s">
        <v>732</v>
      </c>
      <c r="L254" s="95"/>
    </row>
    <row r="255" spans="3:12" x14ac:dyDescent="0.25">
      <c r="C255" s="96" t="s">
        <v>128</v>
      </c>
      <c r="D255" s="147"/>
      <c r="E255" s="97">
        <v>10000</v>
      </c>
      <c r="F255" s="94">
        <f t="shared" si="21"/>
        <v>0</v>
      </c>
      <c r="G255" s="160"/>
      <c r="H255" s="98" t="s">
        <v>507</v>
      </c>
      <c r="I255" s="98" t="str">
        <f>VLOOKUP(H255,Presupuesto!$B$11:$C$565,2,0)</f>
        <v>APLICACIONES INFORMATICAS</v>
      </c>
      <c r="J255" s="95" t="str">
        <f t="shared" si="22"/>
        <v>Posgrado</v>
      </c>
      <c r="K255" s="95" t="s">
        <v>727</v>
      </c>
      <c r="L255" s="95"/>
    </row>
    <row r="256" spans="3:12" x14ac:dyDescent="0.25">
      <c r="C256" s="106" t="s">
        <v>129</v>
      </c>
      <c r="D256" s="147"/>
      <c r="E256" s="97">
        <v>2000</v>
      </c>
      <c r="F256" s="94">
        <f t="shared" si="21"/>
        <v>0</v>
      </c>
      <c r="G256" s="160"/>
      <c r="H256" s="107" t="s">
        <v>488</v>
      </c>
      <c r="I256" s="107" t="str">
        <f>VLOOKUP(H256,Presupuesto!$B$11:$C$565,2,0)</f>
        <v>EQUIPO DE COMPUTACION</v>
      </c>
      <c r="J256" s="95" t="str">
        <f t="shared" si="22"/>
        <v>Posgrado</v>
      </c>
      <c r="K256" s="95" t="s">
        <v>721</v>
      </c>
      <c r="L256" s="95"/>
    </row>
    <row r="257" spans="3:12" x14ac:dyDescent="0.25">
      <c r="C257" s="106" t="s">
        <v>130</v>
      </c>
      <c r="D257" s="147"/>
      <c r="E257" s="97">
        <v>1500</v>
      </c>
      <c r="F257" s="94">
        <f t="shared" si="21"/>
        <v>0</v>
      </c>
      <c r="G257" s="160"/>
      <c r="H257" s="107" t="s">
        <v>453</v>
      </c>
      <c r="I257" s="107" t="str">
        <f>VLOOKUP(H257,Presupuesto!$B$11:$C$565,2,0)</f>
        <v>UTILES Y MATERIALES ELECTRICOS</v>
      </c>
      <c r="J257" s="95" t="str">
        <f t="shared" si="22"/>
        <v>Posgrado</v>
      </c>
      <c r="K257" s="95" t="s">
        <v>721</v>
      </c>
      <c r="L257" s="95"/>
    </row>
    <row r="258" spans="3:12" x14ac:dyDescent="0.25">
      <c r="C258" s="106" t="s">
        <v>131</v>
      </c>
      <c r="D258" s="147"/>
      <c r="E258" s="97">
        <v>1500</v>
      </c>
      <c r="F258" s="94">
        <f t="shared" si="21"/>
        <v>0</v>
      </c>
      <c r="G258" s="160"/>
      <c r="H258" s="107" t="s">
        <v>488</v>
      </c>
      <c r="I258" s="107" t="str">
        <f>VLOOKUP(H258,Presupuesto!$B$11:$C$565,2,0)</f>
        <v>EQUIPO DE COMPUTACION</v>
      </c>
      <c r="J258" s="95" t="str">
        <f t="shared" si="22"/>
        <v>Posgrado</v>
      </c>
      <c r="K258" s="95" t="s">
        <v>721</v>
      </c>
      <c r="L258" s="95"/>
    </row>
    <row r="259" spans="3:12" x14ac:dyDescent="0.25">
      <c r="C259" s="106" t="s">
        <v>132</v>
      </c>
      <c r="D259" s="147"/>
      <c r="E259" s="97">
        <v>500</v>
      </c>
      <c r="F259" s="94">
        <f t="shared" si="21"/>
        <v>0</v>
      </c>
      <c r="G259" s="160"/>
      <c r="H259" s="107" t="s">
        <v>458</v>
      </c>
      <c r="I259" s="107" t="str">
        <f>VLOOKUP(H259,Presupuesto!$B$11:$C$565,2,0)</f>
        <v>OTROS RESPUESTOS Y ACCESORIOS MENORES</v>
      </c>
      <c r="J259" s="95" t="str">
        <f t="shared" si="22"/>
        <v>Posgrado</v>
      </c>
      <c r="K259" s="95" t="s">
        <v>721</v>
      </c>
      <c r="L259" s="95"/>
    </row>
    <row r="260" spans="3:12" ht="15.75" thickBot="1" x14ac:dyDescent="0.3">
      <c r="C260" s="99" t="s">
        <v>133</v>
      </c>
      <c r="D260" s="155"/>
      <c r="E260" s="101">
        <v>20</v>
      </c>
      <c r="F260" s="102">
        <f t="shared" si="21"/>
        <v>0</v>
      </c>
      <c r="G260" s="157"/>
      <c r="H260" s="103" t="s">
        <v>458</v>
      </c>
      <c r="I260" s="103" t="str">
        <f>VLOOKUP(H260,Presupuesto!$B$11:$C$565,2,0)</f>
        <v>OTROS RESPUESTOS Y ACCESORIOS MENORES</v>
      </c>
      <c r="J260" s="103" t="str">
        <f t="shared" si="22"/>
        <v>Posgrado</v>
      </c>
      <c r="K260" s="120" t="s">
        <v>719</v>
      </c>
      <c r="L260" s="120"/>
    </row>
    <row r="261" spans="3:12" x14ac:dyDescent="0.25">
      <c r="C261" s="435"/>
      <c r="D261" s="435"/>
      <c r="E261" s="435"/>
      <c r="F261" s="91"/>
      <c r="G261" s="75"/>
      <c r="H261" s="75"/>
      <c r="I261" s="75"/>
      <c r="J261" s="435"/>
      <c r="K261" s="435"/>
      <c r="L261" s="435"/>
    </row>
    <row r="262" spans="3:12" ht="15.75" thickBot="1" x14ac:dyDescent="0.3">
      <c r="C262" s="435"/>
      <c r="D262" s="435"/>
      <c r="E262" s="435"/>
      <c r="F262" s="435"/>
      <c r="G262" s="424"/>
      <c r="H262" s="435"/>
      <c r="I262" s="435"/>
      <c r="J262" s="435"/>
      <c r="K262" s="435"/>
      <c r="L262" s="435"/>
    </row>
    <row r="263" spans="3:12" ht="15.75" thickBot="1" x14ac:dyDescent="0.3">
      <c r="C263" s="29" t="s">
        <v>1308</v>
      </c>
      <c r="D263" s="105">
        <f>SUM(F270:F283)</f>
        <v>0</v>
      </c>
      <c r="E263" s="435"/>
      <c r="F263" s="69"/>
      <c r="G263" s="78"/>
      <c r="H263" s="69"/>
      <c r="I263" s="69"/>
      <c r="J263" s="435"/>
      <c r="K263" s="435"/>
      <c r="L263" s="435"/>
    </row>
    <row r="264" spans="3:12" x14ac:dyDescent="0.25">
      <c r="C264" s="69"/>
      <c r="D264" s="31"/>
      <c r="E264" s="91"/>
      <c r="F264" s="91"/>
      <c r="G264" s="91"/>
      <c r="H264" s="75"/>
      <c r="I264" s="75"/>
      <c r="J264" s="75"/>
      <c r="K264" s="109"/>
      <c r="L264" s="435"/>
    </row>
    <row r="265" spans="3:12" x14ac:dyDescent="0.25">
      <c r="C265" s="69"/>
      <c r="D265" s="31"/>
      <c r="E265" s="91"/>
      <c r="F265" s="91"/>
      <c r="G265" s="91"/>
      <c r="H265" s="75"/>
      <c r="I265" s="75"/>
      <c r="J265" s="75"/>
      <c r="K265" s="109"/>
      <c r="L265" s="435"/>
    </row>
    <row r="266" spans="3:12" ht="15.75" x14ac:dyDescent="0.25">
      <c r="C266" s="191" t="s">
        <v>1309</v>
      </c>
      <c r="D266" s="349"/>
      <c r="E266" s="91"/>
      <c r="F266" s="91"/>
      <c r="G266" s="91"/>
      <c r="H266" s="75"/>
      <c r="I266" s="75"/>
      <c r="J266" s="75"/>
      <c r="K266" s="109"/>
      <c r="L266" s="435"/>
    </row>
    <row r="267" spans="3:12" ht="18.75" x14ac:dyDescent="0.25">
      <c r="C267" s="199"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1"/>
      <c r="F267" s="91"/>
      <c r="G267" s="91"/>
      <c r="H267" s="75"/>
      <c r="I267" s="75"/>
      <c r="J267" s="75"/>
      <c r="K267" s="109"/>
      <c r="L267" s="435"/>
    </row>
    <row r="268" spans="3:12" x14ac:dyDescent="0.25">
      <c r="C268" s="435"/>
      <c r="D268" s="435"/>
      <c r="E268" s="435"/>
      <c r="F268" s="91"/>
      <c r="G268" s="75"/>
      <c r="H268" s="75"/>
      <c r="I268" s="75"/>
      <c r="J268" s="435"/>
      <c r="K268" s="435"/>
      <c r="L268" s="435"/>
    </row>
    <row r="269" spans="3:12" ht="30.75" thickBot="1" x14ac:dyDescent="0.3">
      <c r="C269" s="145" t="s">
        <v>1310</v>
      </c>
      <c r="D269" s="145" t="s">
        <v>99</v>
      </c>
      <c r="E269" s="145" t="s">
        <v>1312</v>
      </c>
      <c r="F269" s="146" t="s">
        <v>1313</v>
      </c>
      <c r="G269" s="146" t="s">
        <v>1314</v>
      </c>
      <c r="H269" s="145" t="s">
        <v>1315</v>
      </c>
      <c r="I269" s="145" t="s">
        <v>711</v>
      </c>
      <c r="J269" s="145" t="s">
        <v>1316</v>
      </c>
      <c r="K269" s="145" t="s">
        <v>1317</v>
      </c>
      <c r="L269" s="145" t="s">
        <v>1336</v>
      </c>
    </row>
    <row r="270" spans="3:12" ht="15.75" thickBot="1" x14ac:dyDescent="0.3">
      <c r="C270" s="288" t="s">
        <v>120</v>
      </c>
      <c r="D270" s="154"/>
      <c r="E270" s="93">
        <f>HLOOKUP($C270,$CB$2:$CE$3,2,0)</f>
        <v>15000</v>
      </c>
      <c r="F270" s="94">
        <f>D270*E270</f>
        <v>0</v>
      </c>
      <c r="G270" s="160"/>
      <c r="H270" s="95" t="s">
        <v>488</v>
      </c>
      <c r="I270" s="95" t="str">
        <f>VLOOKUP(H270,Presupuesto!$B$11:$C$565,2,0)</f>
        <v>EQUIPO DE COMPUTACION</v>
      </c>
      <c r="J270" s="207" t="s">
        <v>81</v>
      </c>
      <c r="K270" s="95" t="s">
        <v>719</v>
      </c>
      <c r="L270" s="95"/>
    </row>
    <row r="271" spans="3:12" x14ac:dyDescent="0.25">
      <c r="C271" s="288" t="s">
        <v>117</v>
      </c>
      <c r="D271" s="147"/>
      <c r="E271" s="93">
        <f>HLOOKUP($C271,$CB$2:$CE$3,2,0)</f>
        <v>35000</v>
      </c>
      <c r="F271" s="94">
        <f>D271*E271</f>
        <v>0</v>
      </c>
      <c r="G271" s="160"/>
      <c r="H271" s="98" t="s">
        <v>488</v>
      </c>
      <c r="I271" s="98" t="str">
        <f>VLOOKUP(H271,Presupuesto!$B$11:$C$565,2,0)</f>
        <v>EQUIPO DE COMPUTACION</v>
      </c>
      <c r="J271" s="95" t="str">
        <f>$J$270</f>
        <v>Desarrollo del Sistema de Educación Superior</v>
      </c>
      <c r="K271" s="95" t="s">
        <v>720</v>
      </c>
      <c r="L271" s="95"/>
    </row>
    <row r="272" spans="3:12" x14ac:dyDescent="0.25">
      <c r="C272" s="96" t="s">
        <v>122</v>
      </c>
      <c r="D272" s="147"/>
      <c r="E272" s="97">
        <v>4000</v>
      </c>
      <c r="F272" s="94">
        <f t="shared" ref="F272:F283" si="23">D272*E272</f>
        <v>0</v>
      </c>
      <c r="G272" s="160"/>
      <c r="H272" s="98" t="s">
        <v>471</v>
      </c>
      <c r="I272" s="98" t="str">
        <f>VLOOKUP(H272,Presupuesto!$B$11:$C$565,2,0)</f>
        <v>EQUIPOS VARIOS DE OFICINA</v>
      </c>
      <c r="J272" s="95" t="str">
        <f t="shared" ref="J272:J283" si="24">$J$270</f>
        <v>Desarrollo del Sistema de Educación Superior</v>
      </c>
      <c r="K272" s="95" t="s">
        <v>721</v>
      </c>
      <c r="L272" s="95"/>
    </row>
    <row r="273" spans="3:12" x14ac:dyDescent="0.25">
      <c r="C273" s="96" t="s">
        <v>123</v>
      </c>
      <c r="D273" s="147"/>
      <c r="E273" s="97">
        <v>8000</v>
      </c>
      <c r="F273" s="94">
        <f t="shared" si="23"/>
        <v>0</v>
      </c>
      <c r="G273" s="160"/>
      <c r="H273" s="98" t="s">
        <v>488</v>
      </c>
      <c r="I273" s="98" t="str">
        <f>VLOOKUP(H273,Presupuesto!$B$11:$C$565,2,0)</f>
        <v>EQUIPO DE COMPUTACION</v>
      </c>
      <c r="J273" s="95" t="str">
        <f t="shared" si="24"/>
        <v>Desarrollo del Sistema de Educación Superior</v>
      </c>
      <c r="K273" s="95" t="s">
        <v>721</v>
      </c>
      <c r="L273" s="95"/>
    </row>
    <row r="274" spans="3:12" x14ac:dyDescent="0.25">
      <c r="C274" s="96" t="s">
        <v>124</v>
      </c>
      <c r="D274" s="147"/>
      <c r="E274" s="97">
        <v>5000</v>
      </c>
      <c r="F274" s="94">
        <f t="shared" si="23"/>
        <v>0</v>
      </c>
      <c r="G274" s="160"/>
      <c r="H274" s="98" t="s">
        <v>488</v>
      </c>
      <c r="I274" s="98" t="str">
        <f>VLOOKUP(H274,Presupuesto!$B$11:$C$565,2,0)</f>
        <v>EQUIPO DE COMPUTACION</v>
      </c>
      <c r="J274" s="95" t="str">
        <f t="shared" si="24"/>
        <v>Desarrollo del Sistema de Educación Superior</v>
      </c>
      <c r="K274" s="95" t="s">
        <v>721</v>
      </c>
      <c r="L274" s="95"/>
    </row>
    <row r="275" spans="3:12" x14ac:dyDescent="0.25">
      <c r="C275" s="96" t="s">
        <v>125</v>
      </c>
      <c r="D275" s="147"/>
      <c r="E275" s="97">
        <v>13000</v>
      </c>
      <c r="F275" s="94">
        <f t="shared" si="23"/>
        <v>0</v>
      </c>
      <c r="G275" s="160"/>
      <c r="H275" s="98" t="s">
        <v>479</v>
      </c>
      <c r="I275" s="98" t="str">
        <f>VLOOKUP(H275,Presupuesto!$B$11:$C$565,2,0)</f>
        <v>EQUIPO DE TRANSPORTE TRACCION Y ELEVACION</v>
      </c>
      <c r="J275" s="95" t="str">
        <f t="shared" si="24"/>
        <v>Desarrollo del Sistema de Educación Superior</v>
      </c>
      <c r="K275" s="95" t="s">
        <v>721</v>
      </c>
      <c r="L275" s="95"/>
    </row>
    <row r="276" spans="3:12" x14ac:dyDescent="0.25">
      <c r="C276" s="96" t="s">
        <v>126</v>
      </c>
      <c r="D276" s="147"/>
      <c r="E276" s="97">
        <v>15000</v>
      </c>
      <c r="F276" s="94">
        <f t="shared" si="23"/>
        <v>0</v>
      </c>
      <c r="G276" s="160"/>
      <c r="H276" s="98" t="s">
        <v>479</v>
      </c>
      <c r="I276" s="98" t="str">
        <f>VLOOKUP(H276,Presupuesto!$B$11:$C$565,2,0)</f>
        <v>EQUIPO DE TRANSPORTE TRACCION Y ELEVACION</v>
      </c>
      <c r="J276" s="95" t="str">
        <f t="shared" si="24"/>
        <v>Desarrollo del Sistema de Educación Superior</v>
      </c>
      <c r="K276" s="95" t="s">
        <v>721</v>
      </c>
      <c r="L276" s="95"/>
    </row>
    <row r="277" spans="3:12" x14ac:dyDescent="0.25">
      <c r="C277" s="96" t="s">
        <v>127</v>
      </c>
      <c r="D277" s="147"/>
      <c r="E277" s="97">
        <v>10000</v>
      </c>
      <c r="F277" s="94">
        <f t="shared" si="23"/>
        <v>0</v>
      </c>
      <c r="G277" s="160"/>
      <c r="H277" s="98" t="s">
        <v>479</v>
      </c>
      <c r="I277" s="98" t="str">
        <f>VLOOKUP(H277,Presupuesto!$B$11:$C$565,2,0)</f>
        <v>EQUIPO DE TRANSPORTE TRACCION Y ELEVACION</v>
      </c>
      <c r="J277" s="95" t="str">
        <f t="shared" si="24"/>
        <v>Desarrollo del Sistema de Educación Superior</v>
      </c>
      <c r="K277" s="95" t="s">
        <v>732</v>
      </c>
      <c r="L277" s="95"/>
    </row>
    <row r="278" spans="3:12" x14ac:dyDescent="0.25">
      <c r="C278" s="96" t="s">
        <v>128</v>
      </c>
      <c r="D278" s="147"/>
      <c r="E278" s="97">
        <v>10000</v>
      </c>
      <c r="F278" s="94">
        <f t="shared" si="23"/>
        <v>0</v>
      </c>
      <c r="G278" s="160"/>
      <c r="H278" s="98" t="s">
        <v>507</v>
      </c>
      <c r="I278" s="98" t="str">
        <f>VLOOKUP(H278,Presupuesto!$B$11:$C$565,2,0)</f>
        <v>APLICACIONES INFORMATICAS</v>
      </c>
      <c r="J278" s="95" t="str">
        <f t="shared" si="24"/>
        <v>Desarrollo del Sistema de Educación Superior</v>
      </c>
      <c r="K278" s="95" t="s">
        <v>727</v>
      </c>
      <c r="L278" s="95"/>
    </row>
    <row r="279" spans="3:12" x14ac:dyDescent="0.25">
      <c r="C279" s="106" t="s">
        <v>129</v>
      </c>
      <c r="D279" s="147"/>
      <c r="E279" s="97">
        <v>2000</v>
      </c>
      <c r="F279" s="94">
        <f t="shared" si="23"/>
        <v>0</v>
      </c>
      <c r="G279" s="160"/>
      <c r="H279" s="107" t="s">
        <v>488</v>
      </c>
      <c r="I279" s="107" t="str">
        <f>VLOOKUP(H279,Presupuesto!$B$11:$C$565,2,0)</f>
        <v>EQUIPO DE COMPUTACION</v>
      </c>
      <c r="J279" s="95" t="str">
        <f t="shared" si="24"/>
        <v>Desarrollo del Sistema de Educación Superior</v>
      </c>
      <c r="K279" s="95" t="s">
        <v>721</v>
      </c>
      <c r="L279" s="95"/>
    </row>
    <row r="280" spans="3:12" x14ac:dyDescent="0.25">
      <c r="C280" s="106" t="s">
        <v>130</v>
      </c>
      <c r="D280" s="147"/>
      <c r="E280" s="97">
        <v>1500</v>
      </c>
      <c r="F280" s="94">
        <f t="shared" si="23"/>
        <v>0</v>
      </c>
      <c r="G280" s="160"/>
      <c r="H280" s="107" t="s">
        <v>453</v>
      </c>
      <c r="I280" s="107" t="str">
        <f>VLOOKUP(H280,Presupuesto!$B$11:$C$565,2,0)</f>
        <v>UTILES Y MATERIALES ELECTRICOS</v>
      </c>
      <c r="J280" s="95" t="str">
        <f t="shared" si="24"/>
        <v>Desarrollo del Sistema de Educación Superior</v>
      </c>
      <c r="K280" s="95" t="s">
        <v>721</v>
      </c>
      <c r="L280" s="95"/>
    </row>
    <row r="281" spans="3:12" x14ac:dyDescent="0.25">
      <c r="C281" s="106" t="s">
        <v>131</v>
      </c>
      <c r="D281" s="147"/>
      <c r="E281" s="97">
        <v>1500</v>
      </c>
      <c r="F281" s="94">
        <f t="shared" si="23"/>
        <v>0</v>
      </c>
      <c r="G281" s="160"/>
      <c r="H281" s="107" t="s">
        <v>488</v>
      </c>
      <c r="I281" s="107" t="str">
        <f>VLOOKUP(H281,Presupuesto!$B$11:$C$565,2,0)</f>
        <v>EQUIPO DE COMPUTACION</v>
      </c>
      <c r="J281" s="95" t="str">
        <f t="shared" si="24"/>
        <v>Desarrollo del Sistema de Educación Superior</v>
      </c>
      <c r="K281" s="95" t="s">
        <v>721</v>
      </c>
      <c r="L281" s="95"/>
    </row>
    <row r="282" spans="3:12" x14ac:dyDescent="0.25">
      <c r="C282" s="106" t="s">
        <v>132</v>
      </c>
      <c r="D282" s="147"/>
      <c r="E282" s="97">
        <v>500</v>
      </c>
      <c r="F282" s="94">
        <f t="shared" si="23"/>
        <v>0</v>
      </c>
      <c r="G282" s="160"/>
      <c r="H282" s="107" t="s">
        <v>458</v>
      </c>
      <c r="I282" s="107" t="str">
        <f>VLOOKUP(H282,Presupuesto!$B$11:$C$565,2,0)</f>
        <v>OTROS RESPUESTOS Y ACCESORIOS MENORES</v>
      </c>
      <c r="J282" s="95" t="str">
        <f t="shared" si="24"/>
        <v>Desarrollo del Sistema de Educación Superior</v>
      </c>
      <c r="K282" s="95" t="s">
        <v>721</v>
      </c>
      <c r="L282" s="95"/>
    </row>
    <row r="283" spans="3:12" ht="15.75" thickBot="1" x14ac:dyDescent="0.3">
      <c r="C283" s="99" t="s">
        <v>133</v>
      </c>
      <c r="D283" s="155"/>
      <c r="E283" s="101">
        <v>20</v>
      </c>
      <c r="F283" s="102">
        <f t="shared" si="23"/>
        <v>0</v>
      </c>
      <c r="G283" s="157"/>
      <c r="H283" s="103" t="s">
        <v>458</v>
      </c>
      <c r="I283" s="103" t="str">
        <f>VLOOKUP(H283,Presupuesto!$B$11:$C$565,2,0)</f>
        <v>OTROS RESPUESTOS Y ACCESORIOS MENORES</v>
      </c>
      <c r="J283" s="103" t="str">
        <f t="shared" si="24"/>
        <v>Desarrollo del Sistema de Educación Superior</v>
      </c>
      <c r="K283" s="120" t="s">
        <v>719</v>
      </c>
      <c r="L283" s="120"/>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92"/>
  <sheetViews>
    <sheetView showGridLines="0" topLeftCell="A37" zoomScale="86" zoomScaleNormal="86" workbookViewId="0">
      <selection activeCell="I104" sqref="I104"/>
    </sheetView>
  </sheetViews>
  <sheetFormatPr baseColWidth="10" defaultColWidth="11.5703125" defaultRowHeight="15" x14ac:dyDescent="0.25"/>
  <cols>
    <col min="1" max="1" width="1.85546875" style="85" customWidth="1"/>
    <col min="2" max="2" width="7.85546875" style="85" customWidth="1"/>
    <col min="3" max="3" width="53.85546875" style="85" bestFit="1" customWidth="1"/>
    <col min="4" max="4" width="29.42578125" style="85" bestFit="1" customWidth="1"/>
    <col min="5" max="5" width="13.85546875" style="85" customWidth="1"/>
    <col min="6" max="6" width="21.85546875" style="85" customWidth="1"/>
    <col min="7" max="7" width="19.42578125" style="76" customWidth="1"/>
    <col min="8" max="8" width="14.28515625" style="85" customWidth="1"/>
    <col min="9" max="9" width="65.42578125" style="85" customWidth="1"/>
    <col min="10" max="10" width="67.5703125" style="85" bestFit="1" customWidth="1"/>
    <col min="11" max="11" width="47" style="85" customWidth="1"/>
    <col min="12"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36" t="s">
        <v>1265</v>
      </c>
      <c r="AI2" s="436" t="s">
        <v>1266</v>
      </c>
      <c r="AJ2" s="436" t="s">
        <v>1267</v>
      </c>
      <c r="AK2" s="436" t="s">
        <v>1268</v>
      </c>
      <c r="AL2" s="436" t="s">
        <v>1269</v>
      </c>
      <c r="AM2" s="436" t="s">
        <v>1270</v>
      </c>
      <c r="AN2" s="436" t="s">
        <v>1271</v>
      </c>
      <c r="AO2" s="436" t="s">
        <v>1272</v>
      </c>
      <c r="AP2" s="436" t="s">
        <v>1273</v>
      </c>
      <c r="AQ2" s="436" t="s">
        <v>1274</v>
      </c>
      <c r="AR2" s="436" t="s">
        <v>1275</v>
      </c>
      <c r="AS2" s="436" t="s">
        <v>1276</v>
      </c>
      <c r="AT2" s="436" t="s">
        <v>1277</v>
      </c>
      <c r="AU2" s="436" t="s">
        <v>1278</v>
      </c>
      <c r="AV2" s="436" t="s">
        <v>1279</v>
      </c>
      <c r="AW2" s="436" t="s">
        <v>1280</v>
      </c>
      <c r="AX2" s="436" t="s">
        <v>1281</v>
      </c>
      <c r="AY2" s="436" t="s">
        <v>1282</v>
      </c>
      <c r="AZ2" s="436" t="s">
        <v>1283</v>
      </c>
      <c r="BA2" s="436" t="s">
        <v>1284</v>
      </c>
      <c r="BB2" s="436" t="s">
        <v>1285</v>
      </c>
      <c r="BC2" s="436" t="s">
        <v>1286</v>
      </c>
      <c r="BD2" s="436" t="s">
        <v>1287</v>
      </c>
      <c r="BE2" s="436" t="s">
        <v>1288</v>
      </c>
      <c r="BF2" s="436" t="s">
        <v>1289</v>
      </c>
      <c r="BG2" s="436" t="s">
        <v>1290</v>
      </c>
      <c r="BH2" s="436" t="s">
        <v>1291</v>
      </c>
      <c r="BI2" s="436" t="s">
        <v>1292</v>
      </c>
      <c r="BJ2" s="436" t="s">
        <v>1293</v>
      </c>
      <c r="BK2" s="436" t="s">
        <v>1294</v>
      </c>
      <c r="BL2" s="436" t="s">
        <v>1295</v>
      </c>
      <c r="BM2" s="436" t="s">
        <v>1296</v>
      </c>
      <c r="BN2" s="436" t="s">
        <v>1297</v>
      </c>
      <c r="BO2" s="436" t="s">
        <v>1298</v>
      </c>
      <c r="BP2" s="436" t="s">
        <v>1299</v>
      </c>
      <c r="BQ2" s="436" t="s">
        <v>1300</v>
      </c>
      <c r="BR2" s="436" t="s">
        <v>1301</v>
      </c>
      <c r="BS2" s="436" t="s">
        <v>1302</v>
      </c>
      <c r="BT2" s="436" t="s">
        <v>1303</v>
      </c>
      <c r="BU2" s="43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s="118" customFormat="1" hidden="1" x14ac:dyDescent="0.25">
      <c r="A3" s="434"/>
      <c r="B3" s="434"/>
      <c r="C3" s="434"/>
      <c r="D3" s="434"/>
      <c r="E3" s="434"/>
      <c r="F3" s="434"/>
      <c r="G3" s="434"/>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5">
        <v>2500</v>
      </c>
      <c r="AI3" s="435">
        <v>1900</v>
      </c>
      <c r="AJ3" s="435">
        <v>1650</v>
      </c>
      <c r="AK3" s="435">
        <v>1580</v>
      </c>
      <c r="AL3" s="435">
        <v>2250</v>
      </c>
      <c r="AM3" s="435">
        <v>1650</v>
      </c>
      <c r="AN3" s="435">
        <v>1400</v>
      </c>
      <c r="AO3" s="435">
        <v>1340</v>
      </c>
      <c r="AP3" s="435">
        <v>2000</v>
      </c>
      <c r="AQ3" s="435">
        <v>1400</v>
      </c>
      <c r="AR3" s="435">
        <v>1150</v>
      </c>
      <c r="AS3" s="435">
        <v>1100</v>
      </c>
      <c r="AT3" s="435">
        <v>1750</v>
      </c>
      <c r="AU3" s="435">
        <v>1150</v>
      </c>
      <c r="AV3" s="435">
        <v>900</v>
      </c>
      <c r="AW3" s="435">
        <v>860</v>
      </c>
      <c r="AX3" s="435">
        <v>1200</v>
      </c>
      <c r="AY3" s="435">
        <v>900</v>
      </c>
      <c r="AZ3" s="435">
        <v>650</v>
      </c>
      <c r="BA3" s="435">
        <v>620</v>
      </c>
      <c r="BB3" s="433">
        <f>+'Cuadro Resumen'!C213</f>
        <v>5759.1495000000004</v>
      </c>
      <c r="BC3" s="433">
        <f>+'Cuadro Resumen'!D213</f>
        <v>5307.4515000000001</v>
      </c>
      <c r="BD3" s="433">
        <f>+'Cuadro Resumen'!E213</f>
        <v>6775.47</v>
      </c>
      <c r="BE3" s="433">
        <f>+'Cuadro Resumen'!F213</f>
        <v>6323.7719999999999</v>
      </c>
      <c r="BF3" s="433">
        <f>+'Cuadro Resumen'!C214</f>
        <v>5081.6025</v>
      </c>
      <c r="BG3" s="433">
        <f>+'Cuadro Resumen'!D214</f>
        <v>4629.9045000000006</v>
      </c>
      <c r="BH3" s="433">
        <f>+'Cuadro Resumen'!E214</f>
        <v>6097.9230000000007</v>
      </c>
      <c r="BI3" s="433">
        <f>+'Cuadro Resumen'!F214</f>
        <v>5646.2250000000004</v>
      </c>
      <c r="BJ3" s="433">
        <f>+'Cuadro Resumen'!C215</f>
        <v>4404.0555000000004</v>
      </c>
      <c r="BK3" s="433">
        <f>+'Cuadro Resumen'!D215</f>
        <v>4065.2820000000002</v>
      </c>
      <c r="BL3" s="433">
        <f>+'Cuadro Resumen'!E215</f>
        <v>5420.3760000000002</v>
      </c>
      <c r="BM3" s="433">
        <f>+'Cuadro Resumen'!F215</f>
        <v>4968.6779999999999</v>
      </c>
      <c r="BN3" s="433">
        <f>+'Cuadro Resumen'!C216</f>
        <v>3726.5085000000004</v>
      </c>
      <c r="BO3" s="433">
        <f>+'Cuadro Resumen'!D216</f>
        <v>3387.7350000000001</v>
      </c>
      <c r="BP3" s="433">
        <f>+'Cuadro Resumen'!E216</f>
        <v>4742.8290000000006</v>
      </c>
      <c r="BQ3" s="433">
        <f>+'Cuadro Resumen'!F216</f>
        <v>4404.0555000000004</v>
      </c>
      <c r="BR3" s="433">
        <f>+'Cuadro Resumen'!C217</f>
        <v>3274.8105</v>
      </c>
      <c r="BS3" s="433">
        <f>+'Cuadro Resumen'!D217</f>
        <v>3048.9615000000003</v>
      </c>
      <c r="BT3" s="433">
        <f>+'Cuadro Resumen'!E217</f>
        <v>4178.2065000000002</v>
      </c>
      <c r="BU3" s="433">
        <f>+'Cuadro Resumen'!F217</f>
        <v>3839.433</v>
      </c>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c r="SV3" s="434"/>
      <c r="SW3" s="434"/>
      <c r="SX3" s="434"/>
      <c r="SY3" s="434"/>
      <c r="SZ3" s="434"/>
      <c r="TA3" s="434"/>
      <c r="TB3" s="434"/>
      <c r="TC3" s="434"/>
      <c r="TD3" s="434"/>
      <c r="TE3" s="434"/>
      <c r="TF3" s="434"/>
      <c r="TG3" s="434"/>
      <c r="TH3" s="434"/>
      <c r="TI3" s="434"/>
      <c r="TJ3" s="434"/>
      <c r="TK3" s="434"/>
      <c r="TL3" s="434"/>
      <c r="TM3" s="434"/>
      <c r="TN3" s="434"/>
      <c r="TO3" s="434"/>
      <c r="TP3" s="434"/>
      <c r="TQ3" s="434"/>
      <c r="TR3" s="434"/>
      <c r="TS3" s="434"/>
      <c r="TT3" s="434"/>
      <c r="TU3" s="434"/>
      <c r="TV3" s="434"/>
      <c r="TW3" s="434"/>
      <c r="TX3" s="434"/>
      <c r="TY3" s="434"/>
      <c r="TZ3" s="434"/>
      <c r="UA3" s="434"/>
      <c r="UB3" s="434"/>
      <c r="UC3" s="434"/>
      <c r="UD3" s="434"/>
      <c r="UE3" s="434"/>
      <c r="UF3" s="434"/>
      <c r="UG3" s="434"/>
      <c r="UH3" s="434"/>
      <c r="UI3" s="434"/>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53.25" thickBot="1" x14ac:dyDescent="0.3">
      <c r="A5" s="435"/>
      <c r="B5" s="435"/>
      <c r="C5" s="86" t="s">
        <v>1337</v>
      </c>
      <c r="D5" s="188">
        <f>SUMIF(C:C,$C$10,D:D)</f>
        <v>3927246</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171"/>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1338</v>
      </c>
      <c r="D10" s="351">
        <f>SUM(F17:F54)</f>
        <v>2938905</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t="s">
        <v>1865</v>
      </c>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199"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Gastos de operación de la SEAPI</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25" t="s">
        <v>1310</v>
      </c>
      <c r="D16" s="125" t="s">
        <v>99</v>
      </c>
      <c r="E16" s="132" t="s">
        <v>1312</v>
      </c>
      <c r="F16" s="131" t="s">
        <v>1313</v>
      </c>
      <c r="G16" s="129" t="s">
        <v>1314</v>
      </c>
      <c r="H16" s="132" t="s">
        <v>1315</v>
      </c>
      <c r="I16" s="129" t="s">
        <v>711</v>
      </c>
      <c r="J16" s="129" t="s">
        <v>1316</v>
      </c>
      <c r="K16" s="129" t="s">
        <v>1317</v>
      </c>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1" ht="30" x14ac:dyDescent="0.25">
      <c r="C17" s="524" t="s">
        <v>1269</v>
      </c>
      <c r="D17" s="523">
        <v>150</v>
      </c>
      <c r="E17" s="522">
        <v>2250</v>
      </c>
      <c r="F17" s="94">
        <f>2250*D17</f>
        <v>337500</v>
      </c>
      <c r="G17" s="156" t="s">
        <v>703</v>
      </c>
      <c r="H17" s="138" t="s">
        <v>336</v>
      </c>
      <c r="I17" s="488" t="str">
        <f>VLOOKUP(H17,Presupuesto!$B$11:$C$565,2,0)</f>
        <v>VIATICOS NACIONALES Y OTROS GASTOS DE VIAJE PROYECTO FORTALECIMIENTO ORG. ESTUDI (26200-72)</v>
      </c>
      <c r="J17" s="507" t="s">
        <v>74</v>
      </c>
      <c r="K17" s="95" t="s">
        <v>719</v>
      </c>
    </row>
    <row r="18" spans="3:11" ht="30" x14ac:dyDescent="0.25">
      <c r="C18" s="524" t="s">
        <v>1277</v>
      </c>
      <c r="D18" s="523">
        <v>400</v>
      </c>
      <c r="E18" s="520">
        <v>1750</v>
      </c>
      <c r="F18" s="94">
        <f>+D18*E18</f>
        <v>700000</v>
      </c>
      <c r="G18" s="156" t="s">
        <v>703</v>
      </c>
      <c r="H18" s="138" t="s">
        <v>336</v>
      </c>
      <c r="I18" s="488" t="str">
        <f>VLOOKUP(H18,Presupuesto!$B$11:$C$565,2,0)</f>
        <v>VIATICOS NACIONALES Y OTROS GASTOS DE VIAJE PROYECTO FORTALECIMIENTO ORG. ESTUDI (26200-72)</v>
      </c>
      <c r="J18" s="508" t="str">
        <f t="shared" ref="J18:J54" si="0">$J$17</f>
        <v>Gestión Administrativa y  financiera en apoyo al Desarrollo Académico</v>
      </c>
      <c r="K18" s="95" t="s">
        <v>720</v>
      </c>
    </row>
    <row r="19" spans="3:11" ht="30" x14ac:dyDescent="0.25">
      <c r="C19" s="525" t="s">
        <v>1339</v>
      </c>
      <c r="D19" s="521">
        <v>1</v>
      </c>
      <c r="E19" s="520">
        <v>5000</v>
      </c>
      <c r="F19" s="94">
        <f t="shared" ref="F19:F54" si="1">D19*E19</f>
        <v>5000</v>
      </c>
      <c r="G19" s="487" t="s">
        <v>712</v>
      </c>
      <c r="H19" s="138" t="s">
        <v>270</v>
      </c>
      <c r="I19" s="488" t="str">
        <f>VLOOKUP(H19,Presupuesto!$B$11:$C$565,2,0)</f>
        <v>MANTENIMIENTO Y REPARACION DE EDIFIC.Y LOCALES.</v>
      </c>
      <c r="J19" s="508" t="str">
        <f t="shared" si="0"/>
        <v>Gestión Administrativa y  financiera en apoyo al Desarrollo Académico</v>
      </c>
      <c r="K19" s="95" t="s">
        <v>720</v>
      </c>
    </row>
    <row r="20" spans="3:11" ht="30" x14ac:dyDescent="0.25">
      <c r="C20" s="525" t="s">
        <v>1340</v>
      </c>
      <c r="D20" s="521">
        <v>6</v>
      </c>
      <c r="E20" s="520">
        <v>5000</v>
      </c>
      <c r="F20" s="94">
        <f t="shared" si="1"/>
        <v>30000</v>
      </c>
      <c r="G20" s="156" t="s">
        <v>703</v>
      </c>
      <c r="H20" s="138" t="s">
        <v>271</v>
      </c>
      <c r="I20" s="488" t="str">
        <f>VLOOKUP(H20,Presupuesto!$B$11:$C$565,2,0)</f>
        <v>MANTENIMIENTO Y REPARAC DE EQUIPO Y MEDIO DE TRANSPORTE (23200-01)</v>
      </c>
      <c r="J20" s="508" t="str">
        <f t="shared" si="0"/>
        <v>Gestión Administrativa y  financiera en apoyo al Desarrollo Académico</v>
      </c>
      <c r="K20" s="95" t="s">
        <v>720</v>
      </c>
    </row>
    <row r="21" spans="3:11" x14ac:dyDescent="0.25">
      <c r="C21" s="525" t="s">
        <v>1341</v>
      </c>
      <c r="D21" s="521">
        <v>4</v>
      </c>
      <c r="E21" s="520">
        <v>5000</v>
      </c>
      <c r="F21" s="94">
        <f t="shared" si="1"/>
        <v>20000</v>
      </c>
      <c r="G21" s="156" t="s">
        <v>703</v>
      </c>
      <c r="H21" s="138" t="s">
        <v>278</v>
      </c>
      <c r="I21" s="488" t="str">
        <f>VLOOKUP(H21,Presupuesto!$B$11:$C$565,2,0)</f>
        <v>MANTEN. Y REPARACION EQUIPO DE COMPUTACION</v>
      </c>
      <c r="J21" s="508" t="str">
        <f t="shared" si="0"/>
        <v>Gestión Administrativa y  financiera en apoyo al Desarrollo Académico</v>
      </c>
      <c r="K21" s="95" t="s">
        <v>720</v>
      </c>
    </row>
    <row r="22" spans="3:11" s="515" customFormat="1" ht="30" x14ac:dyDescent="0.25">
      <c r="C22" s="525" t="s">
        <v>1342</v>
      </c>
      <c r="D22" s="521">
        <v>1</v>
      </c>
      <c r="E22" s="520">
        <v>5000</v>
      </c>
      <c r="F22" s="519">
        <f t="shared" si="1"/>
        <v>5000</v>
      </c>
      <c r="G22" s="518" t="s">
        <v>703</v>
      </c>
      <c r="H22" s="517" t="s">
        <v>279</v>
      </c>
      <c r="I22" s="488" t="str">
        <f>VLOOKUP(H22,Presupuesto!$B$11:$C$565,2,0)</f>
        <v>MANTENIMIENTO Y REPARACION DE EQUIPO DE OFICINA Y MUEBLES</v>
      </c>
      <c r="J22" s="508" t="str">
        <f t="shared" si="0"/>
        <v>Gestión Administrativa y  financiera en apoyo al Desarrollo Académico</v>
      </c>
      <c r="K22" s="516" t="s">
        <v>719</v>
      </c>
    </row>
    <row r="23" spans="3:11" s="515" customFormat="1" x14ac:dyDescent="0.25">
      <c r="C23" s="525" t="s">
        <v>1343</v>
      </c>
      <c r="D23" s="521">
        <v>3</v>
      </c>
      <c r="E23" s="520">
        <v>2000</v>
      </c>
      <c r="F23" s="519">
        <f t="shared" si="1"/>
        <v>6000</v>
      </c>
      <c r="G23" s="518" t="s">
        <v>703</v>
      </c>
      <c r="H23" s="517" t="s">
        <v>281</v>
      </c>
      <c r="I23" s="488" t="str">
        <f>VLOOKUP(H23,Presupuesto!$B$11:$C$565,2,0)</f>
        <v>MANTENIMIENTO Y REPARACION DE OTROS EQUIPOS</v>
      </c>
      <c r="J23" s="508" t="str">
        <f t="shared" si="0"/>
        <v>Gestión Administrativa y  financiera en apoyo al Desarrollo Académico</v>
      </c>
      <c r="K23" s="516" t="s">
        <v>720</v>
      </c>
    </row>
    <row r="24" spans="3:11" s="515" customFormat="1" x14ac:dyDescent="0.25">
      <c r="C24" s="525" t="s">
        <v>1344</v>
      </c>
      <c r="D24" s="521">
        <v>1</v>
      </c>
      <c r="E24" s="520">
        <v>500000</v>
      </c>
      <c r="F24" s="519">
        <f t="shared" si="1"/>
        <v>500000</v>
      </c>
      <c r="G24" s="518" t="s">
        <v>703</v>
      </c>
      <c r="H24" s="517" t="s">
        <v>288</v>
      </c>
      <c r="I24" s="488" t="str">
        <f>VLOOKUP(H24,Presupuesto!$B$11:$C$565,2,0)</f>
        <v>ESTUDIOS INVESTISTACIàN Y ANALISIS DE FACTIBILIDAD</v>
      </c>
      <c r="J24" s="508" t="str">
        <f t="shared" si="0"/>
        <v>Gestión Administrativa y  financiera en apoyo al Desarrollo Académico</v>
      </c>
      <c r="K24" s="516" t="s">
        <v>721</v>
      </c>
    </row>
    <row r="25" spans="3:11" s="515" customFormat="1" x14ac:dyDescent="0.25">
      <c r="C25" s="525" t="s">
        <v>1345</v>
      </c>
      <c r="D25" s="521">
        <v>10</v>
      </c>
      <c r="E25" s="520">
        <v>11000</v>
      </c>
      <c r="F25" s="519">
        <f t="shared" si="1"/>
        <v>110000</v>
      </c>
      <c r="G25" s="518" t="s">
        <v>703</v>
      </c>
      <c r="H25" s="517" t="s">
        <v>293</v>
      </c>
      <c r="I25" s="488" t="str">
        <f>VLOOKUP(H25,Presupuesto!$B$11:$C$565,2,0)</f>
        <v>SERVICIOS TECNICOS Y PROFESIONALES DE CAPAC. (24500-00)</v>
      </c>
      <c r="J25" s="508" t="str">
        <f t="shared" si="0"/>
        <v>Gestión Administrativa y  financiera en apoyo al Desarrollo Académico</v>
      </c>
      <c r="K25" s="516" t="s">
        <v>720</v>
      </c>
    </row>
    <row r="26" spans="3:11" x14ac:dyDescent="0.25">
      <c r="C26" s="525" t="s">
        <v>1346</v>
      </c>
      <c r="D26" s="521">
        <v>1</v>
      </c>
      <c r="E26" s="520">
        <v>50000</v>
      </c>
      <c r="F26" s="519">
        <f t="shared" si="1"/>
        <v>50000</v>
      </c>
      <c r="G26" s="156" t="s">
        <v>703</v>
      </c>
      <c r="H26" s="138" t="s">
        <v>279</v>
      </c>
      <c r="I26" s="488" t="str">
        <f>VLOOKUP(H26,Presupuesto!$B$11:$C$565,2,0)</f>
        <v>MANTENIMIENTO Y REPARACION DE EQUIPO DE OFICINA Y MUEBLES</v>
      </c>
      <c r="J26" s="508" t="str">
        <f t="shared" si="0"/>
        <v>Gestión Administrativa y  financiera en apoyo al Desarrollo Académico</v>
      </c>
      <c r="K26" s="95" t="s">
        <v>729</v>
      </c>
    </row>
    <row r="27" spans="3:11" x14ac:dyDescent="0.25">
      <c r="C27" s="525" t="s">
        <v>1347</v>
      </c>
      <c r="D27" s="521">
        <v>1</v>
      </c>
      <c r="E27" s="520">
        <v>10000</v>
      </c>
      <c r="F27" s="94">
        <f t="shared" si="1"/>
        <v>10000</v>
      </c>
      <c r="G27" s="156" t="s">
        <v>703</v>
      </c>
      <c r="H27" s="138" t="s">
        <v>281</v>
      </c>
      <c r="I27" s="488" t="str">
        <f>VLOOKUP(H27,Presupuesto!$B$11:$C$565,2,0)</f>
        <v>MANTENIMIENTO Y REPARACION DE OTROS EQUIPOS</v>
      </c>
      <c r="J27" s="508" t="str">
        <f t="shared" si="0"/>
        <v>Gestión Administrativa y  financiera en apoyo al Desarrollo Académico</v>
      </c>
      <c r="K27" s="95" t="s">
        <v>720</v>
      </c>
    </row>
    <row r="28" spans="3:11" ht="30" x14ac:dyDescent="0.25">
      <c r="C28" s="525" t="s">
        <v>1348</v>
      </c>
      <c r="D28" s="521">
        <v>250</v>
      </c>
      <c r="E28" s="520">
        <v>1000</v>
      </c>
      <c r="F28" s="94">
        <f t="shared" si="1"/>
        <v>250000</v>
      </c>
      <c r="G28" s="487" t="s">
        <v>712</v>
      </c>
      <c r="H28" s="138" t="s">
        <v>288</v>
      </c>
      <c r="I28" s="488" t="str">
        <f>VLOOKUP(H28,Presupuesto!$B$11:$C$565,2,0)</f>
        <v>ESTUDIOS INVESTISTACIàN Y ANALISIS DE FACTIBILIDAD</v>
      </c>
      <c r="J28" s="508" t="str">
        <f t="shared" si="0"/>
        <v>Gestión Administrativa y  financiera en apoyo al Desarrollo Académico</v>
      </c>
      <c r="K28" s="95" t="s">
        <v>720</v>
      </c>
    </row>
    <row r="29" spans="3:11" x14ac:dyDescent="0.25">
      <c r="C29" s="525" t="s">
        <v>1349</v>
      </c>
      <c r="D29" s="521">
        <v>20</v>
      </c>
      <c r="E29" s="520">
        <v>7800</v>
      </c>
      <c r="F29" s="94">
        <f t="shared" si="1"/>
        <v>156000</v>
      </c>
      <c r="G29" s="156" t="s">
        <v>703</v>
      </c>
      <c r="H29" s="138" t="s">
        <v>293</v>
      </c>
      <c r="I29" s="488" t="str">
        <f>VLOOKUP(H29,Presupuesto!$B$11:$C$565,2,0)</f>
        <v>SERVICIOS TECNICOS Y PROFESIONALES DE CAPAC. (24500-00)</v>
      </c>
      <c r="J29" s="508" t="str">
        <f t="shared" si="0"/>
        <v>Gestión Administrativa y  financiera en apoyo al Desarrollo Académico</v>
      </c>
      <c r="K29" s="95" t="s">
        <v>720</v>
      </c>
    </row>
    <row r="30" spans="3:11" ht="30" x14ac:dyDescent="0.25">
      <c r="C30" s="525" t="s">
        <v>1350</v>
      </c>
      <c r="D30" s="521">
        <v>8</v>
      </c>
      <c r="E30" s="520">
        <v>600</v>
      </c>
      <c r="F30" s="94">
        <f t="shared" si="1"/>
        <v>4800</v>
      </c>
      <c r="G30" s="487" t="s">
        <v>712</v>
      </c>
      <c r="H30" s="138" t="s">
        <v>297</v>
      </c>
      <c r="I30" s="488" t="str">
        <f>VLOOKUP(H30,Presupuesto!$B$11:$C$565,2,0)</f>
        <v>OTROS SERVICIOS TECNICOS Y PROFESIONALES N.C. (24900-00)</v>
      </c>
      <c r="J30" s="508" t="str">
        <f t="shared" si="0"/>
        <v>Gestión Administrativa y  financiera en apoyo al Desarrollo Académico</v>
      </c>
      <c r="K30" s="95" t="s">
        <v>720</v>
      </c>
    </row>
    <row r="31" spans="3:11" x14ac:dyDescent="0.25">
      <c r="C31" s="525" t="s">
        <v>1351</v>
      </c>
      <c r="D31" s="521">
        <v>5</v>
      </c>
      <c r="E31" s="520">
        <v>10000</v>
      </c>
      <c r="F31" s="94">
        <f t="shared" si="1"/>
        <v>50000</v>
      </c>
      <c r="G31" s="156" t="s">
        <v>703</v>
      </c>
      <c r="H31" s="138" t="s">
        <v>301</v>
      </c>
      <c r="I31" s="488" t="str">
        <f>VLOOKUP(H31,Presupuesto!$B$11:$C$565,2,0)</f>
        <v>SERVICIOS DE TRANSPORTE (25100-00)</v>
      </c>
      <c r="J31" s="508" t="str">
        <f t="shared" si="0"/>
        <v>Gestión Administrativa y  financiera en apoyo al Desarrollo Académico</v>
      </c>
      <c r="K31" s="95" t="s">
        <v>720</v>
      </c>
    </row>
    <row r="32" spans="3:11" ht="15.75" thickBot="1" x14ac:dyDescent="0.3">
      <c r="C32" s="525" t="s">
        <v>1352</v>
      </c>
      <c r="D32" s="521">
        <v>25</v>
      </c>
      <c r="E32" s="520">
        <v>10000</v>
      </c>
      <c r="F32" s="94">
        <f t="shared" si="1"/>
        <v>250000</v>
      </c>
      <c r="G32" s="156" t="s">
        <v>703</v>
      </c>
      <c r="H32" s="138" t="s">
        <v>306</v>
      </c>
      <c r="I32" s="488" t="str">
        <f>VLOOKUP(H32,Presupuesto!$B$11:$C$565,2,0)</f>
        <v>IMPRENTA, PUBLIC. Y REPRODUC. (25300-00)</v>
      </c>
      <c r="J32" s="508" t="str">
        <f t="shared" si="0"/>
        <v>Gestión Administrativa y  financiera en apoyo al Desarrollo Académico</v>
      </c>
      <c r="K32" s="95" t="s">
        <v>720</v>
      </c>
    </row>
    <row r="33" spans="3:11" x14ac:dyDescent="0.25">
      <c r="C33" s="524" t="s">
        <v>1291</v>
      </c>
      <c r="D33" s="523">
        <v>35</v>
      </c>
      <c r="E33" s="522">
        <v>5935</v>
      </c>
      <c r="F33" s="94">
        <f t="shared" si="1"/>
        <v>207725</v>
      </c>
      <c r="G33" s="156" t="s">
        <v>703</v>
      </c>
      <c r="H33" s="138" t="s">
        <v>314</v>
      </c>
      <c r="I33" s="488" t="str">
        <f>VLOOKUP(H33,Presupuesto!$B$11:$C$565,2,0)</f>
        <v>PUBLICIDAD Y PROPAGANDA</v>
      </c>
      <c r="J33" s="508" t="str">
        <f t="shared" si="0"/>
        <v>Gestión Administrativa y  financiera en apoyo al Desarrollo Académico</v>
      </c>
      <c r="K33" s="95" t="s">
        <v>720</v>
      </c>
    </row>
    <row r="34" spans="3:11" x14ac:dyDescent="0.25">
      <c r="C34" s="525" t="s">
        <v>1353</v>
      </c>
      <c r="D34" s="521">
        <v>6</v>
      </c>
      <c r="E34" s="520">
        <v>5000</v>
      </c>
      <c r="F34" s="94">
        <f t="shared" si="1"/>
        <v>30000</v>
      </c>
      <c r="G34" s="156" t="s">
        <v>703</v>
      </c>
      <c r="H34" s="138" t="s">
        <v>322</v>
      </c>
      <c r="I34" s="488" t="str">
        <f>VLOOKUP(H34,Presupuesto!$B$11:$C$565,2,0)</f>
        <v>OTROS SERVICIOS COMERCIALES Y FINANCIEROS N.C.</v>
      </c>
      <c r="J34" s="508" t="str">
        <f t="shared" si="0"/>
        <v>Gestión Administrativa y  financiera en apoyo al Desarrollo Académico</v>
      </c>
      <c r="K34" s="95" t="s">
        <v>720</v>
      </c>
    </row>
    <row r="35" spans="3:11" x14ac:dyDescent="0.25">
      <c r="C35" s="525" t="s">
        <v>1354</v>
      </c>
      <c r="D35" s="521">
        <v>600</v>
      </c>
      <c r="E35" s="520">
        <v>70</v>
      </c>
      <c r="F35" s="94">
        <f t="shared" si="1"/>
        <v>42000</v>
      </c>
      <c r="G35" s="156" t="s">
        <v>703</v>
      </c>
      <c r="H35" s="138" t="s">
        <v>328</v>
      </c>
      <c r="I35" s="488" t="str">
        <f>VLOOKUP(H35,Presupuesto!$B$11:$C$565,2,0)</f>
        <v>PASAJES NACIONALES (26110-00)</v>
      </c>
      <c r="J35" s="508" t="str">
        <f t="shared" si="0"/>
        <v>Gestión Administrativa y  financiera en apoyo al Desarrollo Académico</v>
      </c>
      <c r="K35" s="95" t="s">
        <v>720</v>
      </c>
    </row>
    <row r="36" spans="3:11" x14ac:dyDescent="0.25">
      <c r="C36" s="525" t="s">
        <v>1355</v>
      </c>
      <c r="D36" s="521">
        <v>50</v>
      </c>
      <c r="E36" s="520">
        <v>90</v>
      </c>
      <c r="F36" s="94">
        <f t="shared" si="1"/>
        <v>4500</v>
      </c>
      <c r="G36" s="156" t="s">
        <v>703</v>
      </c>
      <c r="H36" s="138" t="s">
        <v>332</v>
      </c>
      <c r="I36" s="488" t="str">
        <f>VLOOKUP(H36,Presupuesto!$B$11:$C$565,2,0)</f>
        <v>PASAJES AL EXTERIOR</v>
      </c>
      <c r="J36" s="508" t="str">
        <f t="shared" si="0"/>
        <v>Gestión Administrativa y  financiera en apoyo al Desarrollo Académico</v>
      </c>
      <c r="K36" s="95" t="s">
        <v>720</v>
      </c>
    </row>
    <row r="37" spans="3:11" x14ac:dyDescent="0.25">
      <c r="C37" s="525" t="s">
        <v>1356</v>
      </c>
      <c r="D37" s="521">
        <v>125</v>
      </c>
      <c r="E37" s="520">
        <v>150</v>
      </c>
      <c r="F37" s="94">
        <f t="shared" si="1"/>
        <v>18750</v>
      </c>
      <c r="G37" s="156" t="s">
        <v>703</v>
      </c>
      <c r="H37" s="138" t="s">
        <v>340</v>
      </c>
      <c r="I37" s="488" t="str">
        <f>VLOOKUP(H37,Presupuesto!$B$11:$C$565,2,0)</f>
        <v>VIATICOS AL EXTERIOR</v>
      </c>
      <c r="J37" s="508" t="str">
        <f t="shared" si="0"/>
        <v>Gestión Administrativa y  financiera en apoyo al Desarrollo Académico</v>
      </c>
      <c r="K37" s="95" t="s">
        <v>720</v>
      </c>
    </row>
    <row r="38" spans="3:11" x14ac:dyDescent="0.25">
      <c r="C38" s="525" t="s">
        <v>1357</v>
      </c>
      <c r="D38" s="521">
        <v>50</v>
      </c>
      <c r="E38" s="520">
        <v>95</v>
      </c>
      <c r="F38" s="94">
        <f t="shared" si="1"/>
        <v>4750</v>
      </c>
      <c r="G38" s="156" t="s">
        <v>703</v>
      </c>
      <c r="H38" s="138" t="s">
        <v>360</v>
      </c>
      <c r="I38" s="488" t="str">
        <f>VLOOKUP(H38,Presupuesto!$B$11:$C$565,2,0)</f>
        <v>ALIMENTOS Y BEBIDAS PARA PERSONAS (31100-00)</v>
      </c>
      <c r="J38" s="508" t="str">
        <f t="shared" si="0"/>
        <v>Gestión Administrativa y  financiera en apoyo al Desarrollo Académico</v>
      </c>
      <c r="K38" s="95" t="s">
        <v>720</v>
      </c>
    </row>
    <row r="39" spans="3:11" x14ac:dyDescent="0.25">
      <c r="C39" s="525" t="s">
        <v>1358</v>
      </c>
      <c r="D39" s="521">
        <v>4</v>
      </c>
      <c r="E39" s="520">
        <v>1000</v>
      </c>
      <c r="F39" s="94">
        <f t="shared" si="1"/>
        <v>4000</v>
      </c>
      <c r="G39" s="156" t="s">
        <v>703</v>
      </c>
      <c r="H39" s="138" t="s">
        <v>380</v>
      </c>
      <c r="I39" s="488" t="str">
        <f>VLOOKUP(H39,Presupuesto!$B$11:$C$565,2,0)</f>
        <v>PAPEL DE ESCRITORIO</v>
      </c>
      <c r="J39" s="508" t="str">
        <f t="shared" si="0"/>
        <v>Gestión Administrativa y  financiera en apoyo al Desarrollo Académico</v>
      </c>
      <c r="K39" s="95" t="s">
        <v>720</v>
      </c>
    </row>
    <row r="40" spans="3:11" x14ac:dyDescent="0.25">
      <c r="C40" s="525" t="s">
        <v>1851</v>
      </c>
      <c r="D40" s="521">
        <v>200</v>
      </c>
      <c r="E40" s="520">
        <v>350</v>
      </c>
      <c r="F40" s="94">
        <f t="shared" si="1"/>
        <v>70000</v>
      </c>
      <c r="G40" s="156" t="s">
        <v>703</v>
      </c>
      <c r="H40" s="138" t="s">
        <v>380</v>
      </c>
      <c r="I40" s="488" t="str">
        <f>VLOOKUP(H40,Presupuesto!$B$11:$C$565,2,0)</f>
        <v>PAPEL DE ESCRITORIO</v>
      </c>
      <c r="J40" s="508" t="str">
        <f t="shared" si="0"/>
        <v>Gestión Administrativa y  financiera en apoyo al Desarrollo Académico</v>
      </c>
      <c r="K40" s="95" t="s">
        <v>720</v>
      </c>
    </row>
    <row r="41" spans="3:11" x14ac:dyDescent="0.25">
      <c r="C41" s="525" t="s">
        <v>1852</v>
      </c>
      <c r="D41" s="521">
        <v>3</v>
      </c>
      <c r="E41" s="520">
        <v>780</v>
      </c>
      <c r="F41" s="94">
        <f t="shared" si="1"/>
        <v>2340</v>
      </c>
      <c r="G41" s="156" t="s">
        <v>703</v>
      </c>
      <c r="H41" s="138" t="s">
        <v>380</v>
      </c>
      <c r="I41" s="488" t="str">
        <f>VLOOKUP(H41,Presupuesto!$B$11:$C$565,2,0)</f>
        <v>PAPEL DE ESCRITORIO</v>
      </c>
      <c r="J41" s="508" t="str">
        <f t="shared" si="0"/>
        <v>Gestión Administrativa y  financiera en apoyo al Desarrollo Académico</v>
      </c>
      <c r="K41" s="95" t="s">
        <v>720</v>
      </c>
    </row>
    <row r="42" spans="3:11" x14ac:dyDescent="0.25">
      <c r="C42" s="525" t="s">
        <v>1853</v>
      </c>
      <c r="D42" s="521">
        <v>3</v>
      </c>
      <c r="E42" s="520">
        <v>550</v>
      </c>
      <c r="F42" s="94">
        <f t="shared" si="1"/>
        <v>1650</v>
      </c>
      <c r="G42" s="156" t="s">
        <v>703</v>
      </c>
      <c r="H42" s="138" t="s">
        <v>380</v>
      </c>
      <c r="I42" s="488" t="str">
        <f>VLOOKUP(H42,Presupuesto!$B$11:$C$565,2,0)</f>
        <v>PAPEL DE ESCRITORIO</v>
      </c>
      <c r="J42" s="508" t="str">
        <f t="shared" si="0"/>
        <v>Gestión Administrativa y  financiera en apoyo al Desarrollo Académico</v>
      </c>
      <c r="K42" s="95" t="s">
        <v>720</v>
      </c>
    </row>
    <row r="43" spans="3:11" x14ac:dyDescent="0.25">
      <c r="C43" s="525" t="s">
        <v>1854</v>
      </c>
      <c r="D43" s="521">
        <v>3</v>
      </c>
      <c r="E43" s="520">
        <v>350</v>
      </c>
      <c r="F43" s="94">
        <f t="shared" si="1"/>
        <v>1050</v>
      </c>
      <c r="G43" s="156" t="s">
        <v>703</v>
      </c>
      <c r="H43" s="140" t="s">
        <v>382</v>
      </c>
      <c r="I43" s="488" t="str">
        <f>VLOOKUP(H43,Presupuesto!$B$11:$C$565,2,0)</f>
        <v>PRODUCTOS DE ARTES GRAFICAS</v>
      </c>
      <c r="J43" s="508" t="str">
        <f t="shared" si="0"/>
        <v>Gestión Administrativa y  financiera en apoyo al Desarrollo Académico</v>
      </c>
      <c r="K43" s="95" t="s">
        <v>720</v>
      </c>
    </row>
    <row r="44" spans="3:11" x14ac:dyDescent="0.25">
      <c r="C44" s="525" t="s">
        <v>1359</v>
      </c>
      <c r="D44" s="521">
        <v>26</v>
      </c>
      <c r="E44" s="520">
        <v>150</v>
      </c>
      <c r="F44" s="94">
        <f t="shared" si="1"/>
        <v>3900</v>
      </c>
      <c r="G44" s="156" t="s">
        <v>703</v>
      </c>
      <c r="H44" s="140" t="s">
        <v>383</v>
      </c>
      <c r="I44" s="488" t="str">
        <f>VLOOKUP(H44,Presupuesto!$B$11:$C$565,2,0)</f>
        <v>PRODUCTOS DE PAPEL Y CARTON (33400-00)</v>
      </c>
      <c r="J44" s="508" t="str">
        <f t="shared" si="0"/>
        <v>Gestión Administrativa y  financiera en apoyo al Desarrollo Académico</v>
      </c>
      <c r="K44" s="95" t="s">
        <v>720</v>
      </c>
    </row>
    <row r="45" spans="3:11" x14ac:dyDescent="0.25">
      <c r="C45" s="525" t="s">
        <v>1360</v>
      </c>
      <c r="D45" s="521">
        <v>26</v>
      </c>
      <c r="E45" s="520">
        <v>20</v>
      </c>
      <c r="F45" s="94">
        <f t="shared" si="1"/>
        <v>520</v>
      </c>
      <c r="G45" s="156" t="s">
        <v>703</v>
      </c>
      <c r="H45" s="140" t="s">
        <v>383</v>
      </c>
      <c r="I45" s="488" t="str">
        <f>VLOOKUP(H45,Presupuesto!$B$11:$C$565,2,0)</f>
        <v>PRODUCTOS DE PAPEL Y CARTON (33400-00)</v>
      </c>
      <c r="J45" s="508" t="str">
        <f t="shared" si="0"/>
        <v>Gestión Administrativa y  financiera en apoyo al Desarrollo Académico</v>
      </c>
      <c r="K45" s="95" t="s">
        <v>720</v>
      </c>
    </row>
    <row r="46" spans="3:11" x14ac:dyDescent="0.25">
      <c r="C46" s="525" t="s">
        <v>1361</v>
      </c>
      <c r="D46" s="521">
        <v>26</v>
      </c>
      <c r="E46" s="520">
        <v>30</v>
      </c>
      <c r="F46" s="94">
        <f t="shared" si="1"/>
        <v>780</v>
      </c>
      <c r="G46" s="156" t="s">
        <v>703</v>
      </c>
      <c r="H46" s="140" t="s">
        <v>383</v>
      </c>
      <c r="I46" s="488" t="str">
        <f>VLOOKUP(H46,Presupuesto!$B$11:$C$565,2,0)</f>
        <v>PRODUCTOS DE PAPEL Y CARTON (33400-00)</v>
      </c>
      <c r="J46" s="508" t="str">
        <f t="shared" si="0"/>
        <v>Gestión Administrativa y  financiera en apoyo al Desarrollo Académico</v>
      </c>
      <c r="K46" s="95" t="s">
        <v>720</v>
      </c>
    </row>
    <row r="47" spans="3:11" x14ac:dyDescent="0.25">
      <c r="C47" s="525" t="s">
        <v>1362</v>
      </c>
      <c r="D47" s="521">
        <v>26</v>
      </c>
      <c r="E47" s="520">
        <v>20</v>
      </c>
      <c r="F47" s="94">
        <f t="shared" si="1"/>
        <v>520</v>
      </c>
      <c r="G47" s="156" t="s">
        <v>703</v>
      </c>
      <c r="H47" s="140" t="s">
        <v>383</v>
      </c>
      <c r="I47" s="488" t="str">
        <f>VLOOKUP(H47,Presupuesto!$B$11:$C$565,2,0)</f>
        <v>PRODUCTOS DE PAPEL Y CARTON (33400-00)</v>
      </c>
      <c r="J47" s="508" t="str">
        <f t="shared" si="0"/>
        <v>Gestión Administrativa y  financiera en apoyo al Desarrollo Académico</v>
      </c>
      <c r="K47" s="95" t="s">
        <v>720</v>
      </c>
    </row>
    <row r="48" spans="3:11" x14ac:dyDescent="0.25">
      <c r="C48" s="525" t="s">
        <v>1855</v>
      </c>
      <c r="D48" s="521">
        <v>1000</v>
      </c>
      <c r="E48" s="520">
        <v>2</v>
      </c>
      <c r="F48" s="94">
        <f t="shared" si="1"/>
        <v>2000</v>
      </c>
      <c r="G48" s="156" t="s">
        <v>703</v>
      </c>
      <c r="H48" s="140" t="s">
        <v>383</v>
      </c>
      <c r="I48" s="488" t="str">
        <f>VLOOKUP(H48,Presupuesto!$B$11:$C$565,2,0)</f>
        <v>PRODUCTOS DE PAPEL Y CARTON (33400-00)</v>
      </c>
      <c r="J48" s="508" t="str">
        <f t="shared" si="0"/>
        <v>Gestión Administrativa y  financiera en apoyo al Desarrollo Académico</v>
      </c>
      <c r="K48" s="95" t="s">
        <v>720</v>
      </c>
    </row>
    <row r="49" spans="3:11" x14ac:dyDescent="0.25">
      <c r="C49" s="525" t="s">
        <v>1363</v>
      </c>
      <c r="D49" s="521">
        <v>26</v>
      </c>
      <c r="E49" s="520">
        <v>120</v>
      </c>
      <c r="F49" s="94">
        <f t="shared" si="1"/>
        <v>3120</v>
      </c>
      <c r="G49" s="156" t="s">
        <v>703</v>
      </c>
      <c r="H49" s="140" t="s">
        <v>383</v>
      </c>
      <c r="I49" s="488" t="str">
        <f>VLOOKUP(H49,Presupuesto!$B$11:$C$565,2,0)</f>
        <v>PRODUCTOS DE PAPEL Y CARTON (33400-00)</v>
      </c>
      <c r="J49" s="508" t="str">
        <f t="shared" si="0"/>
        <v>Gestión Administrativa y  financiera en apoyo al Desarrollo Académico</v>
      </c>
      <c r="K49" s="95" t="s">
        <v>720</v>
      </c>
    </row>
    <row r="50" spans="3:11" x14ac:dyDescent="0.25">
      <c r="C50" s="525" t="s">
        <v>1364</v>
      </c>
      <c r="D50" s="521">
        <v>26</v>
      </c>
      <c r="E50" s="520">
        <v>150</v>
      </c>
      <c r="F50" s="94">
        <f t="shared" si="1"/>
        <v>3900</v>
      </c>
      <c r="G50" s="156" t="s">
        <v>703</v>
      </c>
      <c r="H50" s="140" t="s">
        <v>383</v>
      </c>
      <c r="I50" s="488" t="str">
        <f>VLOOKUP(H50,Presupuesto!$B$11:$C$565,2,0)</f>
        <v>PRODUCTOS DE PAPEL Y CARTON (33400-00)</v>
      </c>
      <c r="J50" s="508" t="str">
        <f t="shared" si="0"/>
        <v>Gestión Administrativa y  financiera en apoyo al Desarrollo Académico</v>
      </c>
      <c r="K50" s="95" t="s">
        <v>720</v>
      </c>
    </row>
    <row r="51" spans="3:11" x14ac:dyDescent="0.25">
      <c r="C51" s="525" t="s">
        <v>1365</v>
      </c>
      <c r="D51" s="521">
        <v>30</v>
      </c>
      <c r="E51" s="520">
        <v>550</v>
      </c>
      <c r="F51" s="94">
        <f t="shared" si="1"/>
        <v>16500</v>
      </c>
      <c r="G51" s="156" t="s">
        <v>703</v>
      </c>
      <c r="H51" s="140" t="s">
        <v>383</v>
      </c>
      <c r="I51" s="488" t="str">
        <f>VLOOKUP(H51,Presupuesto!$B$11:$C$565,2,0)</f>
        <v>PRODUCTOS DE PAPEL Y CARTON (33400-00)</v>
      </c>
      <c r="J51" s="508" t="str">
        <f t="shared" si="0"/>
        <v>Gestión Administrativa y  financiera en apoyo al Desarrollo Académico</v>
      </c>
      <c r="K51" s="95" t="s">
        <v>732</v>
      </c>
    </row>
    <row r="52" spans="3:11" x14ac:dyDescent="0.25">
      <c r="C52" s="525" t="s">
        <v>1366</v>
      </c>
      <c r="D52" s="521">
        <v>100</v>
      </c>
      <c r="E52" s="520">
        <v>10</v>
      </c>
      <c r="F52" s="94">
        <f t="shared" si="1"/>
        <v>1000</v>
      </c>
      <c r="G52" s="156" t="s">
        <v>703</v>
      </c>
      <c r="H52" s="140" t="s">
        <v>383</v>
      </c>
      <c r="I52" s="488" t="str">
        <f>VLOOKUP(H52,Presupuesto!$B$11:$C$565,2,0)</f>
        <v>PRODUCTOS DE PAPEL Y CARTON (33400-00)</v>
      </c>
      <c r="J52" s="508" t="str">
        <f t="shared" si="0"/>
        <v>Gestión Administrativa y  financiera en apoyo al Desarrollo Académico</v>
      </c>
      <c r="K52" s="95" t="s">
        <v>720</v>
      </c>
    </row>
    <row r="53" spans="3:11" x14ac:dyDescent="0.25">
      <c r="C53" s="525" t="s">
        <v>1367</v>
      </c>
      <c r="D53" s="521">
        <v>600</v>
      </c>
      <c r="E53" s="520">
        <v>50</v>
      </c>
      <c r="F53" s="94">
        <f t="shared" si="1"/>
        <v>30000</v>
      </c>
      <c r="G53" s="156" t="s">
        <v>703</v>
      </c>
      <c r="H53" s="140" t="s">
        <v>383</v>
      </c>
      <c r="I53" s="488" t="str">
        <f>VLOOKUP(H53,Presupuesto!$B$11:$C$565,2,0)</f>
        <v>PRODUCTOS DE PAPEL Y CARTON (33400-00)</v>
      </c>
      <c r="J53" s="508" t="str">
        <f t="shared" si="0"/>
        <v>Gestión Administrativa y  financiera en apoyo al Desarrollo Académico</v>
      </c>
      <c r="K53" s="95" t="s">
        <v>720</v>
      </c>
    </row>
    <row r="54" spans="3:11" x14ac:dyDescent="0.25">
      <c r="C54" s="525" t="s">
        <v>1368</v>
      </c>
      <c r="D54" s="521">
        <v>80</v>
      </c>
      <c r="E54" s="520">
        <v>70</v>
      </c>
      <c r="F54" s="94">
        <f t="shared" si="1"/>
        <v>5600</v>
      </c>
      <c r="G54" s="156" t="s">
        <v>703</v>
      </c>
      <c r="H54" s="140" t="s">
        <v>383</v>
      </c>
      <c r="I54" s="488" t="str">
        <f>VLOOKUP(H54,Presupuesto!$B$11:$C$565,2,0)</f>
        <v>PRODUCTOS DE PAPEL Y CARTON (33400-00)</v>
      </c>
      <c r="J54" s="508" t="str">
        <f t="shared" si="0"/>
        <v>Gestión Administrativa y  financiera en apoyo al Desarrollo Académico</v>
      </c>
      <c r="K54" s="95" t="s">
        <v>720</v>
      </c>
    </row>
    <row r="56" spans="3:11" ht="15.75" thickBot="1" x14ac:dyDescent="0.3">
      <c r="C56" s="435"/>
      <c r="D56" s="435"/>
      <c r="E56" s="435"/>
      <c r="F56" s="89"/>
      <c r="G56" s="88"/>
      <c r="H56" s="89"/>
      <c r="I56" s="89"/>
      <c r="J56" s="435"/>
      <c r="K56" s="435"/>
    </row>
    <row r="57" spans="3:11" ht="15.75" thickBot="1" x14ac:dyDescent="0.3">
      <c r="C57" s="153" t="s">
        <v>1338</v>
      </c>
      <c r="D57" s="351">
        <f>SUM(F64:F94)</f>
        <v>157302</v>
      </c>
      <c r="E57" s="435"/>
      <c r="F57" s="69"/>
      <c r="G57" s="78"/>
      <c r="H57" s="69"/>
      <c r="I57" s="69"/>
      <c r="J57" s="435"/>
      <c r="K57" s="435"/>
    </row>
    <row r="58" spans="3:11" x14ac:dyDescent="0.25">
      <c r="C58" s="69"/>
      <c r="D58" s="31"/>
      <c r="E58" s="91"/>
      <c r="F58" s="91"/>
      <c r="G58" s="91"/>
      <c r="H58" s="75"/>
      <c r="I58" s="75"/>
      <c r="J58" s="75"/>
      <c r="K58" s="109"/>
    </row>
    <row r="59" spans="3:11" x14ac:dyDescent="0.25">
      <c r="C59" s="69"/>
      <c r="D59" s="31"/>
      <c r="E59" s="91"/>
      <c r="F59" s="91"/>
      <c r="G59" s="91"/>
      <c r="H59" s="75"/>
      <c r="I59" s="75"/>
      <c r="J59" s="75"/>
      <c r="K59" s="109"/>
    </row>
    <row r="60" spans="3:11" ht="15.75" x14ac:dyDescent="0.25">
      <c r="C60" s="191" t="s">
        <v>1309</v>
      </c>
      <c r="D60" s="349" t="s">
        <v>1865</v>
      </c>
      <c r="E60" s="91"/>
      <c r="F60" s="91"/>
      <c r="G60" s="91"/>
      <c r="H60" s="75"/>
      <c r="I60" s="75"/>
      <c r="J60" s="75"/>
      <c r="K60" s="109"/>
    </row>
    <row r="61" spans="3:11" ht="18.75" x14ac:dyDescent="0.25">
      <c r="C61" s="199" t="str">
        <f>IFERROR(VLOOKUP(D60,'1. Desarrollo e Innov. Curricu.'!$F:$G,2,FALSE),IFERROR(VLOOKUP(D60,'2. Investigación Científica'!$F:$G,2,FALSE),IFERROR(VLOOKUP(D60,'3. Vinculación Univ. Sociedad'!$F:$G,2,FALSE),IFERROR(VLOOKUP(D60,'4. Docencia y Profesorado Univ.'!$F:$G,2,FALSE),IFERROR(VLOOKUP(D60,'5. Estudiantes y Graduados'!$F:$G,2,FALSE),IFERROR(VLOOKUP(D60,'11. Gestion Administrativa'!$F:$G,2,FALSE),IFERROR(VLOOKUP(D60,'13. Gestión Académica'!$F:$G,2,FALSE),IFERROR(VLOOKUP(D60,'9. Asegura. de la Calid. y M'!$F:$G,2,FALSE),IFERROR(VLOOKUP(D60,'6. Gestión del Conocimiento'!$F:$G,2,FALSE),IFERROR(VLOOKUP(D60,'15. Gobernabilidad y Proceso...'!$F:$G,2,FALSE),IFERROR(VLOOKUP(D60,'12. Gestión del Talento Humano'!$F:$G,2,FALSE),IFERROR(VLOOKUP(D60,'14. Internacional... de la E.S.'!$F:$G,2,FALSE),IFERROR(VLOOKUP(D60,'10. Posgrado'!$F:$G,2,FALSE),IFERROR(VLOOKUP(D60,'17. Gestión TIC'!$F:$G,2,FALSE),IFERROR(VLOOKUP(D60,'16. Desa. del Sistema Educ.Sup.'!$F:$G,2,FALSE),IFERROR(VLOOKUP(D60,'8. Cultura de Inno. Insti...'!$F:$G,2,FALSE),VLOOKUP(D60,'7. Lo Esencial de la Reforma U.'!$F:$G,2,0)))))))))))))))))</f>
        <v>Gastos de operación de la SEAPI</v>
      </c>
      <c r="D61" s="31"/>
      <c r="E61" s="91"/>
      <c r="F61" s="91"/>
      <c r="G61" s="91"/>
      <c r="H61" s="75"/>
      <c r="I61" s="75"/>
      <c r="J61" s="75"/>
      <c r="K61" s="109"/>
    </row>
    <row r="62" spans="3:11" ht="15.75" thickBot="1" x14ac:dyDescent="0.3">
      <c r="C62" s="435"/>
      <c r="D62" s="435"/>
      <c r="E62" s="435"/>
      <c r="F62" s="91"/>
      <c r="G62" s="75"/>
      <c r="H62" s="75"/>
      <c r="I62" s="75"/>
      <c r="J62" s="435"/>
      <c r="K62" s="435"/>
    </row>
    <row r="63" spans="3:11" ht="30.75" thickBot="1" x14ac:dyDescent="0.3">
      <c r="C63" s="125" t="s">
        <v>1310</v>
      </c>
      <c r="D63" s="125" t="s">
        <v>99</v>
      </c>
      <c r="E63" s="132" t="s">
        <v>1312</v>
      </c>
      <c r="F63" s="131" t="s">
        <v>1313</v>
      </c>
      <c r="G63" s="129" t="s">
        <v>1314</v>
      </c>
      <c r="H63" s="132" t="s">
        <v>1315</v>
      </c>
      <c r="I63" s="129" t="s">
        <v>711</v>
      </c>
      <c r="J63" s="129" t="s">
        <v>1316</v>
      </c>
      <c r="K63" s="129" t="s">
        <v>1317</v>
      </c>
    </row>
    <row r="64" spans="3:11" x14ac:dyDescent="0.25">
      <c r="C64" s="531" t="s">
        <v>1284</v>
      </c>
      <c r="D64" s="532"/>
      <c r="E64" s="530">
        <v>620</v>
      </c>
      <c r="F64" s="526">
        <v>0</v>
      </c>
      <c r="G64" s="156"/>
      <c r="H64" s="138"/>
      <c r="I64" s="126" t="e">
        <f>VLOOKUP(H64,Presupuesto!$B$11:$C$565,2,0)</f>
        <v>#N/A</v>
      </c>
      <c r="J64" s="507" t="s">
        <v>74</v>
      </c>
      <c r="K64" s="95" t="s">
        <v>719</v>
      </c>
    </row>
    <row r="65" spans="3:11" x14ac:dyDescent="0.25">
      <c r="C65" s="533" t="s">
        <v>1369</v>
      </c>
      <c r="D65" s="529">
        <v>26</v>
      </c>
      <c r="E65" s="527">
        <v>150</v>
      </c>
      <c r="F65" s="526">
        <f t="shared" ref="F65:F94" si="2">D65*E65</f>
        <v>3900</v>
      </c>
      <c r="G65" s="156" t="s">
        <v>703</v>
      </c>
      <c r="H65" s="138" t="s">
        <v>383</v>
      </c>
      <c r="I65" s="126" t="str">
        <f>VLOOKUP(H65,Presupuesto!$B$11:$C$565,2,0)</f>
        <v>PRODUCTOS DE PAPEL Y CARTON (33400-00)</v>
      </c>
      <c r="J65" s="508" t="str">
        <f>$J$64</f>
        <v>Gestión Administrativa y  financiera en apoyo al Desarrollo Académico</v>
      </c>
      <c r="K65" s="95" t="s">
        <v>720</v>
      </c>
    </row>
    <row r="66" spans="3:11" x14ac:dyDescent="0.25">
      <c r="C66" s="533" t="s">
        <v>1370</v>
      </c>
      <c r="D66" s="529">
        <v>8</v>
      </c>
      <c r="E66" s="527">
        <v>2500</v>
      </c>
      <c r="F66" s="526">
        <f t="shared" si="2"/>
        <v>20000</v>
      </c>
      <c r="G66" s="156" t="s">
        <v>703</v>
      </c>
      <c r="H66" s="138" t="s">
        <v>386</v>
      </c>
      <c r="I66" s="126" t="str">
        <f>VLOOKUP(H66,Presupuesto!$B$11:$C$565,2,0)</f>
        <v>LIBROS, REVISTAS Y PERIODICOS (33500-00)</v>
      </c>
      <c r="J66" s="508" t="str">
        <f t="shared" ref="J66:J94" si="3">$J$64</f>
        <v>Gestión Administrativa y  financiera en apoyo al Desarrollo Académico</v>
      </c>
      <c r="K66" s="95" t="s">
        <v>720</v>
      </c>
    </row>
    <row r="67" spans="3:11" x14ac:dyDescent="0.25">
      <c r="C67" s="533" t="s">
        <v>1371</v>
      </c>
      <c r="D67" s="529">
        <v>4</v>
      </c>
      <c r="E67" s="527">
        <v>150</v>
      </c>
      <c r="F67" s="526">
        <f t="shared" si="2"/>
        <v>600</v>
      </c>
      <c r="G67" s="156" t="s">
        <v>703</v>
      </c>
      <c r="H67" s="138" t="s">
        <v>386</v>
      </c>
      <c r="I67" s="126" t="str">
        <f>VLOOKUP(H67,Presupuesto!$B$11:$C$565,2,0)</f>
        <v>LIBROS, REVISTAS Y PERIODICOS (33500-00)</v>
      </c>
      <c r="J67" s="508" t="str">
        <f t="shared" si="3"/>
        <v>Gestión Administrativa y  financiera en apoyo al Desarrollo Académico</v>
      </c>
      <c r="K67" s="95" t="s">
        <v>720</v>
      </c>
    </row>
    <row r="68" spans="3:11" x14ac:dyDescent="0.25">
      <c r="C68" s="533" t="s">
        <v>1372</v>
      </c>
      <c r="D68" s="529">
        <v>25</v>
      </c>
      <c r="E68" s="527">
        <v>600</v>
      </c>
      <c r="F68" s="526">
        <f t="shared" si="2"/>
        <v>15000</v>
      </c>
      <c r="G68" s="156" t="s">
        <v>703</v>
      </c>
      <c r="H68" s="138" t="s">
        <v>394</v>
      </c>
      <c r="I68" s="126" t="str">
        <f>VLOOKUP(H68,Presupuesto!$B$11:$C$565,2,0)</f>
        <v>ESPECIES Y TIMBRADOS Y VALORES (33700-00)</v>
      </c>
      <c r="J68" s="508" t="str">
        <f t="shared" si="3"/>
        <v>Gestión Administrativa y  financiera en apoyo al Desarrollo Académico</v>
      </c>
      <c r="K68" s="95" t="s">
        <v>720</v>
      </c>
    </row>
    <row r="69" spans="3:11" x14ac:dyDescent="0.25">
      <c r="C69" s="533" t="s">
        <v>1373</v>
      </c>
      <c r="D69" s="529">
        <v>3</v>
      </c>
      <c r="E69" s="527">
        <v>100</v>
      </c>
      <c r="F69" s="526">
        <f t="shared" si="2"/>
        <v>300</v>
      </c>
      <c r="G69" s="156" t="s">
        <v>703</v>
      </c>
      <c r="H69" s="138" t="s">
        <v>404</v>
      </c>
      <c r="I69" s="126" t="str">
        <f>VLOOKUP(H69,Presupuesto!$B$11:$C$565,2,0)</f>
        <v>ELEMENTOS Y COMPUESTOS QUIMICOS</v>
      </c>
      <c r="J69" s="508" t="str">
        <f t="shared" si="3"/>
        <v>Gestión Administrativa y  financiera en apoyo al Desarrollo Académico</v>
      </c>
      <c r="K69" s="95" t="s">
        <v>720</v>
      </c>
    </row>
    <row r="70" spans="3:11" x14ac:dyDescent="0.25">
      <c r="C70" s="533" t="s">
        <v>1374</v>
      </c>
      <c r="D70" s="529">
        <v>2</v>
      </c>
      <c r="E70" s="527">
        <v>5000</v>
      </c>
      <c r="F70" s="526">
        <f t="shared" si="2"/>
        <v>10000</v>
      </c>
      <c r="G70" s="156" t="s">
        <v>703</v>
      </c>
      <c r="H70" s="138" t="s">
        <v>404</v>
      </c>
      <c r="I70" s="126" t="str">
        <f>VLOOKUP(H70,Presupuesto!$B$11:$C$565,2,0)</f>
        <v>ELEMENTOS Y COMPUESTOS QUIMICOS</v>
      </c>
      <c r="J70" s="508" t="str">
        <f t="shared" si="3"/>
        <v>Gestión Administrativa y  financiera en apoyo al Desarrollo Académico</v>
      </c>
      <c r="K70" s="95" t="s">
        <v>720</v>
      </c>
    </row>
    <row r="71" spans="3:11" x14ac:dyDescent="0.25">
      <c r="C71" s="533" t="s">
        <v>1375</v>
      </c>
      <c r="D71" s="529">
        <v>4</v>
      </c>
      <c r="E71" s="527">
        <v>500</v>
      </c>
      <c r="F71" s="526">
        <f t="shared" si="2"/>
        <v>2000</v>
      </c>
      <c r="G71" s="156" t="s">
        <v>703</v>
      </c>
      <c r="H71" s="138" t="s">
        <v>405</v>
      </c>
      <c r="I71" s="126" t="str">
        <f>VLOOKUP(H71,Presupuesto!$B$11:$C$565,2,0)</f>
        <v>PRODUCTOS FARMACEUTICOS Y MEDICINALES</v>
      </c>
      <c r="J71" s="508" t="str">
        <f t="shared" si="3"/>
        <v>Gestión Administrativa y  financiera en apoyo al Desarrollo Académico</v>
      </c>
      <c r="K71" s="95" t="s">
        <v>720</v>
      </c>
    </row>
    <row r="72" spans="3:11" x14ac:dyDescent="0.25">
      <c r="C72" s="533" t="s">
        <v>1376</v>
      </c>
      <c r="D72" s="529">
        <v>1</v>
      </c>
      <c r="E72" s="527">
        <v>8400</v>
      </c>
      <c r="F72" s="526">
        <f t="shared" si="2"/>
        <v>8400</v>
      </c>
      <c r="G72" s="156" t="s">
        <v>703</v>
      </c>
      <c r="H72" s="138" t="s">
        <v>410</v>
      </c>
      <c r="I72" s="126" t="str">
        <f>VLOOKUP(H72,Presupuesto!$B$11:$C$565,2,0)</f>
        <v>INSECTICIDAS, FUMIGANTES Y OTROS</v>
      </c>
      <c r="J72" s="508" t="str">
        <f t="shared" si="3"/>
        <v>Gestión Administrativa y  financiera en apoyo al Desarrollo Académico</v>
      </c>
      <c r="K72" s="95" t="s">
        <v>720</v>
      </c>
    </row>
    <row r="73" spans="3:11" x14ac:dyDescent="0.25">
      <c r="C73" s="533" t="s">
        <v>1377</v>
      </c>
      <c r="D73" s="529">
        <v>20</v>
      </c>
      <c r="E73" s="527">
        <v>1000</v>
      </c>
      <c r="F73" s="526">
        <f t="shared" si="2"/>
        <v>20000</v>
      </c>
      <c r="G73" s="156" t="s">
        <v>703</v>
      </c>
      <c r="H73" s="138" t="s">
        <v>411</v>
      </c>
      <c r="I73" s="126" t="str">
        <f>VLOOKUP(H73,Presupuesto!$B$11:$C$565,2,0)</f>
        <v>TINTES, PINTURAS Y COLORANTES</v>
      </c>
      <c r="J73" s="508" t="str">
        <f t="shared" si="3"/>
        <v>Gestión Administrativa y  financiera en apoyo al Desarrollo Académico</v>
      </c>
      <c r="K73" s="95" t="s">
        <v>720</v>
      </c>
    </row>
    <row r="74" spans="3:11" x14ac:dyDescent="0.25">
      <c r="C74" s="533" t="s">
        <v>1378</v>
      </c>
      <c r="D74" s="529">
        <v>20</v>
      </c>
      <c r="E74" s="527">
        <v>1000</v>
      </c>
      <c r="F74" s="526">
        <f t="shared" si="2"/>
        <v>20000</v>
      </c>
      <c r="G74" s="156" t="s">
        <v>703</v>
      </c>
      <c r="H74" s="138" t="s">
        <v>413</v>
      </c>
      <c r="I74" s="126" t="str">
        <f>VLOOKUP(H74,Presupuesto!$B$11:$C$565,2,0)</f>
        <v>GASOLINA</v>
      </c>
      <c r="J74" s="508" t="str">
        <f t="shared" si="3"/>
        <v>Gestión Administrativa y  financiera en apoyo al Desarrollo Académico</v>
      </c>
      <c r="K74" s="95" t="s">
        <v>720</v>
      </c>
    </row>
    <row r="75" spans="3:11" x14ac:dyDescent="0.25">
      <c r="C75" s="533" t="s">
        <v>1379</v>
      </c>
      <c r="D75" s="529">
        <v>4</v>
      </c>
      <c r="E75" s="527">
        <v>5000</v>
      </c>
      <c r="F75" s="526">
        <f t="shared" si="2"/>
        <v>20000</v>
      </c>
      <c r="G75" s="156" t="s">
        <v>703</v>
      </c>
      <c r="H75" s="138" t="s">
        <v>414</v>
      </c>
      <c r="I75" s="126" t="str">
        <f>VLOOKUP(H75,Presupuesto!$B$11:$C$565,2,0)</f>
        <v>DIESEL</v>
      </c>
      <c r="J75" s="508" t="str">
        <f t="shared" si="3"/>
        <v>Gestión Administrativa y  financiera en apoyo al Desarrollo Académico</v>
      </c>
      <c r="K75" s="95" t="s">
        <v>720</v>
      </c>
    </row>
    <row r="76" spans="3:11" x14ac:dyDescent="0.25">
      <c r="C76" s="533" t="s">
        <v>1380</v>
      </c>
      <c r="D76" s="529">
        <v>50</v>
      </c>
      <c r="E76" s="527">
        <v>100</v>
      </c>
      <c r="F76" s="526">
        <f t="shared" si="2"/>
        <v>5000</v>
      </c>
      <c r="G76" s="156" t="s">
        <v>703</v>
      </c>
      <c r="H76" s="138" t="s">
        <v>417</v>
      </c>
      <c r="I76" s="126" t="str">
        <f>VLOOKUP(H76,Presupuesto!$B$11:$C$565,2,0)</f>
        <v>ACEITE Y GRASAS LUBRICANTES</v>
      </c>
      <c r="J76" s="508" t="str">
        <f t="shared" si="3"/>
        <v>Gestión Administrativa y  financiera en apoyo al Desarrollo Académico</v>
      </c>
      <c r="K76" s="95" t="s">
        <v>720</v>
      </c>
    </row>
    <row r="77" spans="3:11" x14ac:dyDescent="0.25">
      <c r="C77" s="533" t="s">
        <v>1381</v>
      </c>
      <c r="D77" s="529">
        <v>16</v>
      </c>
      <c r="E77" s="527">
        <v>500</v>
      </c>
      <c r="F77" s="526">
        <f t="shared" si="2"/>
        <v>8000</v>
      </c>
      <c r="G77" s="156" t="s">
        <v>703</v>
      </c>
      <c r="H77" s="138" t="s">
        <v>420</v>
      </c>
      <c r="I77" s="126" t="str">
        <f>VLOOKUP(H77,Presupuesto!$B$11:$C$565,2,0)</f>
        <v>PRODUCTOS DE MATERIAL PLASTICO.</v>
      </c>
      <c r="J77" s="508" t="str">
        <f t="shared" si="3"/>
        <v>Gestión Administrativa y  financiera en apoyo al Desarrollo Académico</v>
      </c>
      <c r="K77" s="95" t="s">
        <v>720</v>
      </c>
    </row>
    <row r="78" spans="3:11" x14ac:dyDescent="0.25">
      <c r="C78" s="533" t="s">
        <v>1382</v>
      </c>
      <c r="D78" s="529">
        <v>10</v>
      </c>
      <c r="E78" s="527">
        <v>1000</v>
      </c>
      <c r="F78" s="526">
        <f t="shared" si="2"/>
        <v>10000</v>
      </c>
      <c r="G78" s="156" t="s">
        <v>703</v>
      </c>
      <c r="H78" s="138" t="s">
        <v>427</v>
      </c>
      <c r="I78" s="126" t="str">
        <f>VLOOKUP(H78,Presupuesto!$B$11:$C$565,2,0)</f>
        <v>PRODUCTOS FERROSOS</v>
      </c>
      <c r="J78" s="508" t="str">
        <f t="shared" si="3"/>
        <v>Gestión Administrativa y  financiera en apoyo al Desarrollo Académico</v>
      </c>
      <c r="K78" s="95" t="s">
        <v>720</v>
      </c>
    </row>
    <row r="79" spans="3:11" x14ac:dyDescent="0.25">
      <c r="C79" s="533" t="s">
        <v>1383</v>
      </c>
      <c r="D79" s="529">
        <v>2</v>
      </c>
      <c r="E79" s="527">
        <v>4000</v>
      </c>
      <c r="F79" s="526">
        <f t="shared" si="2"/>
        <v>8000</v>
      </c>
      <c r="G79" s="156" t="s">
        <v>703</v>
      </c>
      <c r="H79" s="138" t="s">
        <v>430</v>
      </c>
      <c r="I79" s="126" t="str">
        <f>VLOOKUP(H79,Presupuesto!$B$11:$C$565,2,0)</f>
        <v>HERRAMIENTAS MENORES</v>
      </c>
      <c r="J79" s="508" t="str">
        <f t="shared" si="3"/>
        <v>Gestión Administrativa y  financiera en apoyo al Desarrollo Académico</v>
      </c>
      <c r="K79" s="95" t="s">
        <v>720</v>
      </c>
    </row>
    <row r="80" spans="3:11" x14ac:dyDescent="0.25">
      <c r="C80" s="533" t="s">
        <v>1384</v>
      </c>
      <c r="D80" s="529">
        <v>12</v>
      </c>
      <c r="E80" s="527">
        <v>15</v>
      </c>
      <c r="F80" s="526">
        <f t="shared" si="2"/>
        <v>180</v>
      </c>
      <c r="G80" s="156" t="s">
        <v>703</v>
      </c>
      <c r="H80" s="138" t="s">
        <v>432</v>
      </c>
      <c r="I80" s="126" t="str">
        <f>VLOOKUP(H80,Presupuesto!$B$11:$C$565,2,0)</f>
        <v>OTROS PRODUCTOS METALICOS</v>
      </c>
      <c r="J80" s="508" t="str">
        <f t="shared" si="3"/>
        <v>Gestión Administrativa y  financiera en apoyo al Desarrollo Académico</v>
      </c>
      <c r="K80" s="95" t="s">
        <v>720</v>
      </c>
    </row>
    <row r="81" spans="3:11" x14ac:dyDescent="0.25">
      <c r="C81" s="533" t="s">
        <v>1385</v>
      </c>
      <c r="D81" s="529">
        <v>24</v>
      </c>
      <c r="E81" s="527">
        <v>12</v>
      </c>
      <c r="F81" s="526">
        <f t="shared" si="2"/>
        <v>288</v>
      </c>
      <c r="G81" s="156" t="s">
        <v>703</v>
      </c>
      <c r="H81" s="138" t="s">
        <v>432</v>
      </c>
      <c r="I81" s="126" t="str">
        <f>VLOOKUP(H81,Presupuesto!$B$11:$C$565,2,0)</f>
        <v>OTROS PRODUCTOS METALICOS</v>
      </c>
      <c r="J81" s="508" t="str">
        <f t="shared" si="3"/>
        <v>Gestión Administrativa y  financiera en apoyo al Desarrollo Académico</v>
      </c>
      <c r="K81" s="95" t="s">
        <v>720</v>
      </c>
    </row>
    <row r="82" spans="3:11" x14ac:dyDescent="0.25">
      <c r="C82" s="533" t="s">
        <v>1386</v>
      </c>
      <c r="D82" s="529">
        <v>36</v>
      </c>
      <c r="E82" s="527">
        <v>20</v>
      </c>
      <c r="F82" s="526">
        <f t="shared" si="2"/>
        <v>720</v>
      </c>
      <c r="G82" s="156" t="s">
        <v>703</v>
      </c>
      <c r="H82" s="138" t="s">
        <v>450</v>
      </c>
      <c r="I82" s="126" t="str">
        <f>VLOOKUP(H82,Presupuesto!$B$11:$C$565,2,0)</f>
        <v>UTILES DE ESCRITORIO, OFICINA Y ENZE¥ANZA</v>
      </c>
      <c r="J82" s="508" t="str">
        <f t="shared" si="3"/>
        <v>Gestión Administrativa y  financiera en apoyo al Desarrollo Académico</v>
      </c>
      <c r="K82" s="95" t="s">
        <v>720</v>
      </c>
    </row>
    <row r="83" spans="3:11" x14ac:dyDescent="0.25">
      <c r="C83" s="533" t="s">
        <v>1387</v>
      </c>
      <c r="D83" s="529">
        <v>24</v>
      </c>
      <c r="E83" s="527">
        <v>20</v>
      </c>
      <c r="F83" s="526">
        <f t="shared" si="2"/>
        <v>480</v>
      </c>
      <c r="G83" s="156" t="s">
        <v>703</v>
      </c>
      <c r="H83" s="528" t="s">
        <v>450</v>
      </c>
      <c r="I83" s="126" t="str">
        <f>VLOOKUP(H83,Presupuesto!$B$11:$C$565,2,0)</f>
        <v>UTILES DE ESCRITORIO, OFICINA Y ENZE¥ANZA</v>
      </c>
      <c r="J83" s="508" t="str">
        <f t="shared" si="3"/>
        <v>Gestión Administrativa y  financiera en apoyo al Desarrollo Académico</v>
      </c>
      <c r="K83" s="95" t="s">
        <v>720</v>
      </c>
    </row>
    <row r="84" spans="3:11" x14ac:dyDescent="0.25">
      <c r="C84" s="533" t="s">
        <v>1388</v>
      </c>
      <c r="D84" s="529">
        <v>6</v>
      </c>
      <c r="E84" s="527">
        <v>25</v>
      </c>
      <c r="F84" s="526">
        <f t="shared" si="2"/>
        <v>150</v>
      </c>
      <c r="G84" s="156" t="s">
        <v>703</v>
      </c>
      <c r="H84" s="138" t="s">
        <v>450</v>
      </c>
      <c r="I84" s="126" t="str">
        <f>VLOOKUP(H84,Presupuesto!$B$11:$C$565,2,0)</f>
        <v>UTILES DE ESCRITORIO, OFICINA Y ENZE¥ANZA</v>
      </c>
      <c r="J84" s="508" t="str">
        <f t="shared" si="3"/>
        <v>Gestión Administrativa y  financiera en apoyo al Desarrollo Académico</v>
      </c>
      <c r="K84" s="95" t="s">
        <v>720</v>
      </c>
    </row>
    <row r="85" spans="3:11" x14ac:dyDescent="0.25">
      <c r="C85" s="533" t="s">
        <v>1389</v>
      </c>
      <c r="D85" s="529">
        <v>6</v>
      </c>
      <c r="E85" s="527">
        <v>30</v>
      </c>
      <c r="F85" s="526">
        <f t="shared" si="2"/>
        <v>180</v>
      </c>
      <c r="G85" s="156" t="s">
        <v>703</v>
      </c>
      <c r="H85" s="138" t="s">
        <v>450</v>
      </c>
      <c r="I85" s="126" t="str">
        <f>VLOOKUP(H85,Presupuesto!$B$11:$C$565,2,0)</f>
        <v>UTILES DE ESCRITORIO, OFICINA Y ENZE¥ANZA</v>
      </c>
      <c r="J85" s="508" t="str">
        <f t="shared" si="3"/>
        <v>Gestión Administrativa y  financiera en apoyo al Desarrollo Académico</v>
      </c>
      <c r="K85" s="95" t="s">
        <v>720</v>
      </c>
    </row>
    <row r="86" spans="3:11" x14ac:dyDescent="0.25">
      <c r="C86" s="533" t="s">
        <v>1390</v>
      </c>
      <c r="D86" s="529">
        <v>24</v>
      </c>
      <c r="E86" s="527">
        <v>5</v>
      </c>
      <c r="F86" s="526">
        <f t="shared" si="2"/>
        <v>120</v>
      </c>
      <c r="G86" s="156" t="s">
        <v>703</v>
      </c>
      <c r="H86" s="138" t="s">
        <v>450</v>
      </c>
      <c r="I86" s="126" t="str">
        <f>VLOOKUP(H86,Presupuesto!$B$11:$C$565,2,0)</f>
        <v>UTILES DE ESCRITORIO, OFICINA Y ENZE¥ANZA</v>
      </c>
      <c r="J86" s="508" t="str">
        <f t="shared" si="3"/>
        <v>Gestión Administrativa y  financiera en apoyo al Desarrollo Académico</v>
      </c>
      <c r="K86" s="95" t="s">
        <v>720</v>
      </c>
    </row>
    <row r="87" spans="3:11" x14ac:dyDescent="0.25">
      <c r="C87" s="533" t="s">
        <v>1391</v>
      </c>
      <c r="D87" s="529">
        <v>48</v>
      </c>
      <c r="E87" s="527">
        <v>35</v>
      </c>
      <c r="F87" s="526">
        <f t="shared" si="2"/>
        <v>1680</v>
      </c>
      <c r="G87" s="156" t="s">
        <v>703</v>
      </c>
      <c r="H87" s="138" t="s">
        <v>450</v>
      </c>
      <c r="I87" s="126" t="str">
        <f>VLOOKUP(H87,Presupuesto!$B$11:$C$565,2,0)</f>
        <v>UTILES DE ESCRITORIO, OFICINA Y ENZE¥ANZA</v>
      </c>
      <c r="J87" s="508" t="str">
        <f t="shared" si="3"/>
        <v>Gestión Administrativa y  financiera en apoyo al Desarrollo Académico</v>
      </c>
      <c r="K87" s="95" t="s">
        <v>720</v>
      </c>
    </row>
    <row r="88" spans="3:11" x14ac:dyDescent="0.25">
      <c r="C88" s="533" t="s">
        <v>1392</v>
      </c>
      <c r="D88" s="529">
        <v>12</v>
      </c>
      <c r="E88" s="527">
        <v>20</v>
      </c>
      <c r="F88" s="526">
        <f t="shared" si="2"/>
        <v>240</v>
      </c>
      <c r="G88" s="156" t="s">
        <v>703</v>
      </c>
      <c r="H88" s="138" t="s">
        <v>450</v>
      </c>
      <c r="I88" s="126" t="str">
        <f>VLOOKUP(H88,Presupuesto!$B$11:$C$565,2,0)</f>
        <v>UTILES DE ESCRITORIO, OFICINA Y ENZE¥ANZA</v>
      </c>
      <c r="J88" s="508" t="str">
        <f t="shared" si="3"/>
        <v>Gestión Administrativa y  financiera en apoyo al Desarrollo Académico</v>
      </c>
      <c r="K88" s="95" t="s">
        <v>720</v>
      </c>
    </row>
    <row r="89" spans="3:11" x14ac:dyDescent="0.25">
      <c r="C89" s="533" t="s">
        <v>1393</v>
      </c>
      <c r="D89" s="529">
        <v>12</v>
      </c>
      <c r="E89" s="527">
        <v>20</v>
      </c>
      <c r="F89" s="526">
        <f t="shared" si="2"/>
        <v>240</v>
      </c>
      <c r="G89" s="156" t="s">
        <v>703</v>
      </c>
      <c r="H89" s="138" t="s">
        <v>450</v>
      </c>
      <c r="I89" s="126" t="str">
        <f>VLOOKUP(H89,Presupuesto!$B$11:$C$565,2,0)</f>
        <v>UTILES DE ESCRITORIO, OFICINA Y ENZE¥ANZA</v>
      </c>
      <c r="J89" s="508" t="str">
        <f t="shared" si="3"/>
        <v>Gestión Administrativa y  financiera en apoyo al Desarrollo Académico</v>
      </c>
      <c r="K89" s="95" t="s">
        <v>720</v>
      </c>
    </row>
    <row r="90" spans="3:11" x14ac:dyDescent="0.25">
      <c r="C90" s="533" t="s">
        <v>1394</v>
      </c>
      <c r="D90" s="529">
        <v>12</v>
      </c>
      <c r="E90" s="527">
        <v>20</v>
      </c>
      <c r="F90" s="526">
        <f t="shared" si="2"/>
        <v>240</v>
      </c>
      <c r="G90" s="156" t="s">
        <v>703</v>
      </c>
      <c r="H90" s="138" t="s">
        <v>450</v>
      </c>
      <c r="I90" s="126" t="str">
        <f>VLOOKUP(H90,Presupuesto!$B$11:$C$565,2,0)</f>
        <v>UTILES DE ESCRITORIO, OFICINA Y ENZE¥ANZA</v>
      </c>
      <c r="J90" s="508" t="str">
        <f t="shared" si="3"/>
        <v>Gestión Administrativa y  financiera en apoyo al Desarrollo Académico</v>
      </c>
      <c r="K90" s="95" t="s">
        <v>720</v>
      </c>
    </row>
    <row r="91" spans="3:11" x14ac:dyDescent="0.25">
      <c r="C91" s="533" t="s">
        <v>1395</v>
      </c>
      <c r="D91" s="529">
        <v>12</v>
      </c>
      <c r="E91" s="527">
        <v>15</v>
      </c>
      <c r="F91" s="526">
        <f t="shared" si="2"/>
        <v>180</v>
      </c>
      <c r="G91" s="156" t="s">
        <v>703</v>
      </c>
      <c r="H91" s="138" t="s">
        <v>450</v>
      </c>
      <c r="I91" s="126" t="str">
        <f>VLOOKUP(H91,Presupuesto!$B$11:$C$565,2,0)</f>
        <v>UTILES DE ESCRITORIO, OFICINA Y ENZE¥ANZA</v>
      </c>
      <c r="J91" s="508" t="str">
        <f t="shared" si="3"/>
        <v>Gestión Administrativa y  financiera en apoyo al Desarrollo Académico</v>
      </c>
      <c r="K91" s="95" t="s">
        <v>720</v>
      </c>
    </row>
    <row r="92" spans="3:11" x14ac:dyDescent="0.25">
      <c r="C92" s="533" t="s">
        <v>1396</v>
      </c>
      <c r="D92" s="529">
        <v>48</v>
      </c>
      <c r="E92" s="527">
        <v>6</v>
      </c>
      <c r="F92" s="526">
        <f t="shared" si="2"/>
        <v>288</v>
      </c>
      <c r="G92" s="156" t="s">
        <v>703</v>
      </c>
      <c r="H92" s="138" t="s">
        <v>450</v>
      </c>
      <c r="I92" s="126" t="str">
        <f>VLOOKUP(H92,Presupuesto!$B$11:$C$565,2,0)</f>
        <v>UTILES DE ESCRITORIO, OFICINA Y ENZE¥ANZA</v>
      </c>
      <c r="J92" s="508" t="str">
        <f t="shared" si="3"/>
        <v>Gestión Administrativa y  financiera en apoyo al Desarrollo Académico</v>
      </c>
      <c r="K92" s="95" t="s">
        <v>720</v>
      </c>
    </row>
    <row r="93" spans="3:11" x14ac:dyDescent="0.25">
      <c r="C93" s="533" t="s">
        <v>1397</v>
      </c>
      <c r="D93" s="529">
        <v>48</v>
      </c>
      <c r="E93" s="527">
        <v>12</v>
      </c>
      <c r="F93" s="526">
        <f t="shared" si="2"/>
        <v>576</v>
      </c>
      <c r="G93" s="156" t="s">
        <v>703</v>
      </c>
      <c r="H93" s="138" t="s">
        <v>450</v>
      </c>
      <c r="I93" s="126" t="str">
        <f>VLOOKUP(H93,Presupuesto!$B$11:$C$565,2,0)</f>
        <v>UTILES DE ESCRITORIO, OFICINA Y ENZE¥ANZA</v>
      </c>
      <c r="J93" s="508" t="str">
        <f t="shared" si="3"/>
        <v>Gestión Administrativa y  financiera en apoyo al Desarrollo Académico</v>
      </c>
      <c r="K93" s="95" t="s">
        <v>720</v>
      </c>
    </row>
    <row r="94" spans="3:11" x14ac:dyDescent="0.25">
      <c r="C94" s="533" t="s">
        <v>1398</v>
      </c>
      <c r="D94" s="529">
        <v>36</v>
      </c>
      <c r="E94" s="527">
        <v>15</v>
      </c>
      <c r="F94" s="526">
        <f t="shared" si="2"/>
        <v>540</v>
      </c>
      <c r="G94" s="156" t="s">
        <v>703</v>
      </c>
      <c r="H94" s="138" t="s">
        <v>450</v>
      </c>
      <c r="I94" s="126" t="str">
        <f>VLOOKUP(H94,Presupuesto!$B$11:$C$565,2,0)</f>
        <v>UTILES DE ESCRITORIO, OFICINA Y ENZE¥ANZA</v>
      </c>
      <c r="J94" s="508" t="str">
        <f t="shared" si="3"/>
        <v>Gestión Administrativa y  financiera en apoyo al Desarrollo Académico</v>
      </c>
      <c r="K94" s="95" t="s">
        <v>719</v>
      </c>
    </row>
    <row r="96" spans="3:11" ht="15.75" thickBot="1" x14ac:dyDescent="0.3">
      <c r="C96" s="435"/>
      <c r="D96" s="435"/>
      <c r="E96" s="435"/>
      <c r="F96" s="435"/>
      <c r="G96" s="424"/>
      <c r="H96" s="435"/>
      <c r="I96" s="435"/>
      <c r="J96" s="435"/>
      <c r="K96" s="435"/>
    </row>
    <row r="97" spans="3:11" ht="15.75" thickBot="1" x14ac:dyDescent="0.3">
      <c r="C97" s="153" t="s">
        <v>1338</v>
      </c>
      <c r="D97" s="351">
        <f>SUM(F104:F143)</f>
        <v>831039</v>
      </c>
      <c r="E97" s="435"/>
      <c r="F97" s="69"/>
      <c r="G97" s="78"/>
      <c r="H97" s="69"/>
      <c r="I97" s="69"/>
      <c r="J97" s="435"/>
      <c r="K97" s="435"/>
    </row>
    <row r="98" spans="3:11" x14ac:dyDescent="0.25">
      <c r="C98" s="69"/>
      <c r="D98" s="31"/>
      <c r="E98" s="91"/>
      <c r="F98" s="91"/>
      <c r="G98" s="91"/>
      <c r="H98" s="75"/>
      <c r="I98" s="75"/>
      <c r="J98" s="75"/>
      <c r="K98" s="109"/>
    </row>
    <row r="99" spans="3:11" x14ac:dyDescent="0.25">
      <c r="C99" s="69"/>
      <c r="D99" s="31"/>
      <c r="E99" s="91"/>
      <c r="F99" s="91"/>
      <c r="G99" s="91"/>
      <c r="H99" s="75"/>
      <c r="I99" s="75"/>
      <c r="J99" s="75"/>
      <c r="K99" s="109"/>
    </row>
    <row r="100" spans="3:11" ht="15.75" x14ac:dyDescent="0.25">
      <c r="C100" s="191" t="s">
        <v>1309</v>
      </c>
      <c r="D100" s="349" t="s">
        <v>1865</v>
      </c>
      <c r="E100" s="91"/>
      <c r="F100" s="91"/>
      <c r="G100" s="91"/>
      <c r="H100" s="75"/>
      <c r="I100" s="75"/>
      <c r="J100" s="75"/>
      <c r="K100" s="109"/>
    </row>
    <row r="101" spans="3:11" ht="18.75" x14ac:dyDescent="0.25">
      <c r="C101" s="199" t="str">
        <f>IFERROR(VLOOKUP(D100,'1. Desarrollo e Innov. Curricu.'!$F:$G,2,FALSE),IFERROR(VLOOKUP(D100,'2. Investigación Científica'!$F:$G,2,FALSE),IFERROR(VLOOKUP(D100,'3. Vinculación Univ. Sociedad'!$F:$G,2,FALSE),IFERROR(VLOOKUP(D100,'4. Docencia y Profesorado Univ.'!$F:$G,2,FALSE),IFERROR(VLOOKUP(D100,'5. Estudiantes y Graduados'!$F:$G,2,FALSE),IFERROR(VLOOKUP(D100,'11. Gestion Administrativa'!$F:$G,2,FALSE),IFERROR(VLOOKUP(D100,'13. Gestión Académica'!$F:$G,2,FALSE),IFERROR(VLOOKUP(D100,'9. Asegura. de la Calid. y M'!$F:$G,2,FALSE),IFERROR(VLOOKUP(D100,'6. Gestión del Conocimiento'!$F:$G,2,FALSE),IFERROR(VLOOKUP(D100,'15. Gobernabilidad y Proceso...'!$F:$G,2,FALSE),IFERROR(VLOOKUP(D100,'12. Gestión del Talento Humano'!$F:$G,2,FALSE),IFERROR(VLOOKUP(D100,'14. Internacional... de la E.S.'!$F:$G,2,FALSE),IFERROR(VLOOKUP(D100,'10. Posgrado'!$F:$G,2,FALSE),IFERROR(VLOOKUP(D100,'17. Gestión TIC'!$F:$G,2,FALSE),IFERROR(VLOOKUP(D100,'16. Desa. del Sistema Educ.Sup.'!$F:$G,2,FALSE),IFERROR(VLOOKUP(D100,'8. Cultura de Inno. Insti...'!$F:$G,2,FALSE),VLOOKUP(D100,'7. Lo Esencial de la Reforma U.'!$F:$G,2,0)))))))))))))))))</f>
        <v>Gastos de operación de la SEAPI</v>
      </c>
      <c r="D101" s="383"/>
      <c r="E101" s="91"/>
      <c r="F101" s="91"/>
      <c r="G101" s="91"/>
      <c r="H101" s="75"/>
      <c r="I101" s="75"/>
      <c r="J101" s="75"/>
      <c r="K101" s="109"/>
    </row>
    <row r="102" spans="3:11" ht="15.75" thickBot="1" x14ac:dyDescent="0.3">
      <c r="C102" s="435"/>
      <c r="D102" s="435"/>
      <c r="E102" s="435"/>
      <c r="F102" s="91"/>
      <c r="G102" s="75"/>
      <c r="H102" s="75"/>
      <c r="I102" s="75"/>
      <c r="J102" s="435"/>
      <c r="K102" s="435"/>
    </row>
    <row r="103" spans="3:11" ht="30.75" thickBot="1" x14ac:dyDescent="0.3">
      <c r="C103" s="125" t="s">
        <v>1310</v>
      </c>
      <c r="D103" s="125" t="s">
        <v>99</v>
      </c>
      <c r="E103" s="132" t="s">
        <v>1312</v>
      </c>
      <c r="F103" s="131" t="s">
        <v>1313</v>
      </c>
      <c r="G103" s="129" t="s">
        <v>1314</v>
      </c>
      <c r="H103" s="132" t="s">
        <v>1315</v>
      </c>
      <c r="I103" s="129" t="s">
        <v>711</v>
      </c>
      <c r="J103" s="129" t="s">
        <v>1316</v>
      </c>
      <c r="K103" s="129" t="s">
        <v>1317</v>
      </c>
    </row>
    <row r="104" spans="3:11" ht="30" x14ac:dyDescent="0.25">
      <c r="C104" s="551" t="s">
        <v>1284</v>
      </c>
      <c r="D104" s="552">
        <v>200</v>
      </c>
      <c r="E104" s="550">
        <v>1200</v>
      </c>
      <c r="F104" s="94">
        <f t="shared" ref="F104:F143" si="4">D104*E104</f>
        <v>240000</v>
      </c>
      <c r="G104" s="156" t="s">
        <v>703</v>
      </c>
      <c r="H104" s="138" t="s">
        <v>336</v>
      </c>
      <c r="I104" s="488" t="str">
        <f>VLOOKUP(H104,Presupuesto!$B$11:$C$565,2,0)</f>
        <v>VIATICOS NACIONALES Y OTROS GASTOS DE VIAJE PROYECTO FORTALECIMIENTO ORG. ESTUDI (26200-72)</v>
      </c>
      <c r="J104" s="207" t="s">
        <v>74</v>
      </c>
      <c r="K104" s="95" t="s">
        <v>719</v>
      </c>
    </row>
    <row r="105" spans="3:11" x14ac:dyDescent="0.25">
      <c r="C105" s="555" t="s">
        <v>1399</v>
      </c>
      <c r="D105" s="549">
        <v>100</v>
      </c>
      <c r="E105" s="543">
        <v>35</v>
      </c>
      <c r="F105" s="537">
        <f t="shared" si="4"/>
        <v>3500</v>
      </c>
      <c r="G105" s="156" t="s">
        <v>703</v>
      </c>
      <c r="H105" s="138" t="s">
        <v>450</v>
      </c>
      <c r="I105" s="126" t="str">
        <f>VLOOKUP(H105,Presupuesto!$B$11:$C$565,2,0)</f>
        <v>UTILES DE ESCRITORIO, OFICINA Y ENZE¥ANZA</v>
      </c>
      <c r="J105" s="95" t="s">
        <v>74</v>
      </c>
      <c r="K105" s="95" t="s">
        <v>720</v>
      </c>
    </row>
    <row r="106" spans="3:11" x14ac:dyDescent="0.25">
      <c r="C106" s="555" t="s">
        <v>1400</v>
      </c>
      <c r="D106" s="549">
        <v>100</v>
      </c>
      <c r="E106" s="543">
        <v>35</v>
      </c>
      <c r="F106" s="537">
        <f t="shared" si="4"/>
        <v>3500</v>
      </c>
      <c r="G106" s="156" t="s">
        <v>703</v>
      </c>
      <c r="H106" s="138" t="s">
        <v>450</v>
      </c>
      <c r="I106" s="126" t="str">
        <f>VLOOKUP(H106,Presupuesto!$B$11:$C$565,2,0)</f>
        <v>UTILES DE ESCRITORIO, OFICINA Y ENZE¥ANZA</v>
      </c>
      <c r="J106" s="95" t="str">
        <f t="shared" ref="J106:J111" si="5">$J$104</f>
        <v>Gestión Administrativa y  financiera en apoyo al Desarrollo Académico</v>
      </c>
      <c r="K106" s="95" t="s">
        <v>720</v>
      </c>
    </row>
    <row r="107" spans="3:11" x14ac:dyDescent="0.25">
      <c r="C107" s="555" t="s">
        <v>1401</v>
      </c>
      <c r="D107" s="549">
        <v>25</v>
      </c>
      <c r="E107" s="543">
        <v>35</v>
      </c>
      <c r="F107" s="537">
        <f t="shared" si="4"/>
        <v>875</v>
      </c>
      <c r="G107" s="156" t="s">
        <v>703</v>
      </c>
      <c r="H107" s="138" t="s">
        <v>450</v>
      </c>
      <c r="I107" s="126" t="str">
        <f>VLOOKUP(H107,Presupuesto!$B$11:$C$565,2,0)</f>
        <v>UTILES DE ESCRITORIO, OFICINA Y ENZE¥ANZA</v>
      </c>
      <c r="J107" s="95" t="str">
        <f t="shared" si="5"/>
        <v>Gestión Administrativa y  financiera en apoyo al Desarrollo Académico</v>
      </c>
      <c r="K107" s="95" t="s">
        <v>720</v>
      </c>
    </row>
    <row r="108" spans="3:11" x14ac:dyDescent="0.25">
      <c r="C108" s="555" t="s">
        <v>1402</v>
      </c>
      <c r="D108" s="549">
        <v>30</v>
      </c>
      <c r="E108" s="543">
        <v>60</v>
      </c>
      <c r="F108" s="537">
        <f t="shared" si="4"/>
        <v>1800</v>
      </c>
      <c r="G108" s="156" t="s">
        <v>703</v>
      </c>
      <c r="H108" s="138" t="s">
        <v>450</v>
      </c>
      <c r="I108" s="126" t="str">
        <f>VLOOKUP(H108,Presupuesto!$B$11:$C$565,2,0)</f>
        <v>UTILES DE ESCRITORIO, OFICINA Y ENZE¥ANZA</v>
      </c>
      <c r="J108" s="95" t="s">
        <v>74</v>
      </c>
      <c r="K108" s="95" t="s">
        <v>720</v>
      </c>
    </row>
    <row r="109" spans="3:11" x14ac:dyDescent="0.25">
      <c r="C109" s="555" t="s">
        <v>1403</v>
      </c>
      <c r="D109" s="549">
        <v>34</v>
      </c>
      <c r="E109" s="543">
        <v>30</v>
      </c>
      <c r="F109" s="537">
        <f t="shared" si="4"/>
        <v>1020</v>
      </c>
      <c r="G109" s="156" t="s">
        <v>703</v>
      </c>
      <c r="H109" s="138" t="s">
        <v>450</v>
      </c>
      <c r="I109" s="126" t="str">
        <f>VLOOKUP(H109,Presupuesto!$B$11:$C$565,2,0)</f>
        <v>UTILES DE ESCRITORIO, OFICINA Y ENZE¥ANZA</v>
      </c>
      <c r="J109" s="95" t="str">
        <f t="shared" si="5"/>
        <v>Gestión Administrativa y  financiera en apoyo al Desarrollo Académico</v>
      </c>
      <c r="K109" s="95" t="s">
        <v>720</v>
      </c>
    </row>
    <row r="110" spans="3:11" x14ac:dyDescent="0.25">
      <c r="C110" s="555" t="s">
        <v>1404</v>
      </c>
      <c r="D110" s="549">
        <v>12</v>
      </c>
      <c r="E110" s="543">
        <v>20</v>
      </c>
      <c r="F110" s="537">
        <f t="shared" si="4"/>
        <v>240</v>
      </c>
      <c r="G110" s="156" t="s">
        <v>703</v>
      </c>
      <c r="H110" s="138" t="s">
        <v>450</v>
      </c>
      <c r="I110" s="126" t="str">
        <f>VLOOKUP(H110,Presupuesto!$B$11:$C$565,2,0)</f>
        <v>UTILES DE ESCRITORIO, OFICINA Y ENZE¥ANZA</v>
      </c>
      <c r="J110" s="95" t="s">
        <v>74</v>
      </c>
      <c r="K110" s="95" t="s">
        <v>720</v>
      </c>
    </row>
    <row r="111" spans="3:11" x14ac:dyDescent="0.25">
      <c r="C111" s="555" t="s">
        <v>1405</v>
      </c>
      <c r="D111" s="549">
        <v>48</v>
      </c>
      <c r="E111" s="543">
        <v>15</v>
      </c>
      <c r="F111" s="537">
        <f t="shared" si="4"/>
        <v>720</v>
      </c>
      <c r="G111" s="156" t="s">
        <v>703</v>
      </c>
      <c r="H111" s="138" t="s">
        <v>450</v>
      </c>
      <c r="I111" s="126" t="str">
        <f>VLOOKUP(H111,Presupuesto!$B$11:$C$565,2,0)</f>
        <v>UTILES DE ESCRITORIO, OFICINA Y ENZE¥ANZA</v>
      </c>
      <c r="J111" s="95" t="str">
        <f t="shared" si="5"/>
        <v>Gestión Administrativa y  financiera en apoyo al Desarrollo Académico</v>
      </c>
      <c r="K111" s="95" t="s">
        <v>720</v>
      </c>
    </row>
    <row r="112" spans="3:11" x14ac:dyDescent="0.25">
      <c r="C112" s="555" t="s">
        <v>1406</v>
      </c>
      <c r="D112" s="549">
        <v>60</v>
      </c>
      <c r="E112" s="543">
        <v>15</v>
      </c>
      <c r="F112" s="537">
        <f t="shared" si="4"/>
        <v>900</v>
      </c>
      <c r="G112" s="156" t="s">
        <v>703</v>
      </c>
      <c r="H112" s="138" t="s">
        <v>450</v>
      </c>
      <c r="I112" s="126" t="str">
        <f>VLOOKUP(H112,Presupuesto!$B$11:$C$565,2,0)</f>
        <v>UTILES DE ESCRITORIO, OFICINA Y ENZE¥ANZA</v>
      </c>
      <c r="J112" s="95" t="s">
        <v>74</v>
      </c>
      <c r="K112" s="95" t="s">
        <v>720</v>
      </c>
    </row>
    <row r="113" spans="3:11" x14ac:dyDescent="0.25">
      <c r="C113" s="555" t="s">
        <v>1407</v>
      </c>
      <c r="D113" s="549">
        <v>100</v>
      </c>
      <c r="E113" s="543">
        <v>35</v>
      </c>
      <c r="F113" s="537">
        <f t="shared" si="4"/>
        <v>3500</v>
      </c>
      <c r="G113" s="156" t="s">
        <v>703</v>
      </c>
      <c r="H113" s="138" t="s">
        <v>450</v>
      </c>
      <c r="I113" s="126" t="str">
        <f>VLOOKUP(H113,Presupuesto!$B$11:$C$565,2,0)</f>
        <v>UTILES DE ESCRITORIO, OFICINA Y ENZE¥ANZA</v>
      </c>
      <c r="J113" s="95" t="s">
        <v>74</v>
      </c>
      <c r="K113" s="95" t="s">
        <v>720</v>
      </c>
    </row>
    <row r="114" spans="3:11" x14ac:dyDescent="0.25">
      <c r="C114" s="555" t="s">
        <v>1408</v>
      </c>
      <c r="D114" s="549">
        <v>60</v>
      </c>
      <c r="E114" s="543">
        <v>30</v>
      </c>
      <c r="F114" s="537">
        <f t="shared" si="4"/>
        <v>1800</v>
      </c>
      <c r="G114" s="156" t="s">
        <v>703</v>
      </c>
      <c r="H114" s="138" t="s">
        <v>450</v>
      </c>
      <c r="I114" s="126" t="str">
        <f>VLOOKUP(H114,Presupuesto!$B$11:$C$565,2,0)</f>
        <v>UTILES DE ESCRITORIO, OFICINA Y ENZE¥ANZA</v>
      </c>
      <c r="J114" s="95" t="s">
        <v>74</v>
      </c>
      <c r="K114" s="95" t="s">
        <v>720</v>
      </c>
    </row>
    <row r="115" spans="3:11" x14ac:dyDescent="0.25">
      <c r="C115" s="555" t="s">
        <v>1409</v>
      </c>
      <c r="D115" s="549">
        <v>20</v>
      </c>
      <c r="E115" s="543">
        <v>51.2</v>
      </c>
      <c r="F115" s="537">
        <f t="shared" si="4"/>
        <v>1024</v>
      </c>
      <c r="G115" s="156" t="s">
        <v>703</v>
      </c>
      <c r="H115" s="138" t="s">
        <v>450</v>
      </c>
      <c r="I115" s="126" t="str">
        <f>VLOOKUP(H115,Presupuesto!$B$11:$C$565,2,0)</f>
        <v>UTILES DE ESCRITORIO, OFICINA Y ENZE¥ANZA</v>
      </c>
      <c r="J115" s="95" t="s">
        <v>74</v>
      </c>
      <c r="K115" s="95" t="s">
        <v>720</v>
      </c>
    </row>
    <row r="116" spans="3:11" x14ac:dyDescent="0.25">
      <c r="C116" s="555" t="s">
        <v>1410</v>
      </c>
      <c r="D116" s="549">
        <v>34</v>
      </c>
      <c r="E116" s="543">
        <v>100</v>
      </c>
      <c r="F116" s="537">
        <f t="shared" si="4"/>
        <v>3400</v>
      </c>
      <c r="G116" s="156" t="s">
        <v>703</v>
      </c>
      <c r="H116" s="138" t="s">
        <v>450</v>
      </c>
      <c r="I116" s="126" t="str">
        <f>VLOOKUP(H116,Presupuesto!$B$11:$C$565,2,0)</f>
        <v>UTILES DE ESCRITORIO, OFICINA Y ENZE¥ANZA</v>
      </c>
      <c r="J116" s="95" t="s">
        <v>74</v>
      </c>
      <c r="K116" s="95" t="s">
        <v>720</v>
      </c>
    </row>
    <row r="117" spans="3:11" x14ac:dyDescent="0.25">
      <c r="C117" s="555" t="s">
        <v>1411</v>
      </c>
      <c r="D117" s="549">
        <v>34</v>
      </c>
      <c r="E117" s="543">
        <v>15</v>
      </c>
      <c r="F117" s="537">
        <f t="shared" si="4"/>
        <v>510</v>
      </c>
      <c r="G117" s="156" t="s">
        <v>703</v>
      </c>
      <c r="H117" s="138" t="s">
        <v>450</v>
      </c>
      <c r="I117" s="126" t="str">
        <f>VLOOKUP(H117,Presupuesto!$B$11:$C$565,2,0)</f>
        <v>UTILES DE ESCRITORIO, OFICINA Y ENZE¥ANZA</v>
      </c>
      <c r="J117" s="95" t="s">
        <v>74</v>
      </c>
      <c r="K117" s="95" t="s">
        <v>720</v>
      </c>
    </row>
    <row r="118" spans="3:11" x14ac:dyDescent="0.25">
      <c r="C118" s="555" t="s">
        <v>1412</v>
      </c>
      <c r="D118" s="549">
        <v>100</v>
      </c>
      <c r="E118" s="543">
        <v>12</v>
      </c>
      <c r="F118" s="537">
        <f t="shared" si="4"/>
        <v>1200</v>
      </c>
      <c r="G118" s="156" t="s">
        <v>703</v>
      </c>
      <c r="H118" s="138" t="s">
        <v>458</v>
      </c>
      <c r="I118" s="126" t="str">
        <f>VLOOKUP(H118,Presupuesto!$B$11:$C$565,2,0)</f>
        <v>OTROS RESPUESTOS Y ACCESORIOS MENORES</v>
      </c>
      <c r="J118" s="95" t="s">
        <v>74</v>
      </c>
      <c r="K118" s="95" t="s">
        <v>720</v>
      </c>
    </row>
    <row r="119" spans="3:11" x14ac:dyDescent="0.25">
      <c r="C119" s="555" t="s">
        <v>1413</v>
      </c>
      <c r="D119" s="549">
        <v>500</v>
      </c>
      <c r="E119" s="543">
        <v>10</v>
      </c>
      <c r="F119" s="537">
        <f t="shared" si="4"/>
        <v>5000</v>
      </c>
      <c r="G119" s="156" t="s">
        <v>703</v>
      </c>
      <c r="H119" s="138" t="s">
        <v>458</v>
      </c>
      <c r="I119" s="126" t="str">
        <f>VLOOKUP(H119,Presupuesto!$B$11:$C$565,2,0)</f>
        <v>OTROS RESPUESTOS Y ACCESORIOS MENORES</v>
      </c>
      <c r="J119" s="95" t="s">
        <v>74</v>
      </c>
      <c r="K119" s="95" t="s">
        <v>720</v>
      </c>
    </row>
    <row r="120" spans="3:11" x14ac:dyDescent="0.25">
      <c r="C120" s="555" t="s">
        <v>1414</v>
      </c>
      <c r="D120" s="549">
        <v>300</v>
      </c>
      <c r="E120" s="543">
        <v>15</v>
      </c>
      <c r="F120" s="537">
        <f t="shared" si="4"/>
        <v>4500</v>
      </c>
      <c r="G120" s="156" t="s">
        <v>703</v>
      </c>
      <c r="H120" s="138" t="s">
        <v>458</v>
      </c>
      <c r="I120" s="126" t="str">
        <f>VLOOKUP(H120,Presupuesto!$B$11:$C$565,2,0)</f>
        <v>OTROS RESPUESTOS Y ACCESORIOS MENORES</v>
      </c>
      <c r="J120" s="95" t="s">
        <v>74</v>
      </c>
      <c r="K120" s="95" t="s">
        <v>720</v>
      </c>
    </row>
    <row r="121" spans="3:11" x14ac:dyDescent="0.25">
      <c r="C121" s="555" t="s">
        <v>1856</v>
      </c>
      <c r="D121" s="549">
        <v>6</v>
      </c>
      <c r="E121" s="543">
        <v>2500</v>
      </c>
      <c r="F121" s="537">
        <f t="shared" si="4"/>
        <v>15000</v>
      </c>
      <c r="G121" s="156" t="s">
        <v>703</v>
      </c>
      <c r="H121" s="138" t="s">
        <v>458</v>
      </c>
      <c r="I121" s="126" t="str">
        <f>VLOOKUP(H121,Presupuesto!$B$11:$C$565,2,0)</f>
        <v>OTROS RESPUESTOS Y ACCESORIOS MENORES</v>
      </c>
      <c r="J121" s="95" t="s">
        <v>74</v>
      </c>
      <c r="K121" s="95" t="s">
        <v>720</v>
      </c>
    </row>
    <row r="122" spans="3:11" x14ac:dyDescent="0.25">
      <c r="C122" s="555" t="s">
        <v>1415</v>
      </c>
      <c r="D122" s="549">
        <v>24</v>
      </c>
      <c r="E122" s="543">
        <v>700</v>
      </c>
      <c r="F122" s="537">
        <f t="shared" si="4"/>
        <v>16800</v>
      </c>
      <c r="G122" s="156" t="s">
        <v>703</v>
      </c>
      <c r="H122" s="138" t="s">
        <v>458</v>
      </c>
      <c r="I122" s="126" t="str">
        <f>VLOOKUP(H122,Presupuesto!$B$11:$C$565,2,0)</f>
        <v>OTROS RESPUESTOS Y ACCESORIOS MENORES</v>
      </c>
      <c r="J122" s="95" t="s">
        <v>74</v>
      </c>
      <c r="K122" s="95" t="s">
        <v>720</v>
      </c>
    </row>
    <row r="123" spans="3:11" x14ac:dyDescent="0.25">
      <c r="C123" s="555" t="s">
        <v>1416</v>
      </c>
      <c r="D123" s="549">
        <v>12</v>
      </c>
      <c r="E123" s="543">
        <v>500</v>
      </c>
      <c r="F123" s="537">
        <f t="shared" si="4"/>
        <v>6000</v>
      </c>
      <c r="G123" s="156" t="s">
        <v>703</v>
      </c>
      <c r="H123" s="138" t="s">
        <v>458</v>
      </c>
      <c r="I123" s="126" t="str">
        <f>VLOOKUP(H123,Presupuesto!$B$11:$C$565,2,0)</f>
        <v>OTROS RESPUESTOS Y ACCESORIOS MENORES</v>
      </c>
      <c r="J123" s="95" t="s">
        <v>74</v>
      </c>
      <c r="K123" s="95" t="s">
        <v>720</v>
      </c>
    </row>
    <row r="124" spans="3:11" x14ac:dyDescent="0.25">
      <c r="C124" s="555" t="s">
        <v>1417</v>
      </c>
      <c r="D124" s="549">
        <v>12</v>
      </c>
      <c r="E124" s="543">
        <v>500</v>
      </c>
      <c r="F124" s="537">
        <f t="shared" si="4"/>
        <v>6000</v>
      </c>
      <c r="G124" s="156" t="s">
        <v>703</v>
      </c>
      <c r="H124" s="138" t="s">
        <v>458</v>
      </c>
      <c r="I124" s="126" t="str">
        <f>VLOOKUP(H124,Presupuesto!$B$11:$C$565,2,0)</f>
        <v>OTROS RESPUESTOS Y ACCESORIOS MENORES</v>
      </c>
      <c r="J124" s="95" t="s">
        <v>74</v>
      </c>
      <c r="K124" s="95" t="s">
        <v>720</v>
      </c>
    </row>
    <row r="125" spans="3:11" x14ac:dyDescent="0.25">
      <c r="C125" s="555" t="s">
        <v>1418</v>
      </c>
      <c r="D125" s="549">
        <v>12</v>
      </c>
      <c r="E125" s="543">
        <v>500</v>
      </c>
      <c r="F125" s="537">
        <f t="shared" si="4"/>
        <v>6000</v>
      </c>
      <c r="G125" s="156" t="s">
        <v>703</v>
      </c>
      <c r="H125" s="138" t="s">
        <v>458</v>
      </c>
      <c r="I125" s="126" t="str">
        <f>VLOOKUP(H125,Presupuesto!$B$11:$C$565,2,0)</f>
        <v>OTROS RESPUESTOS Y ACCESORIOS MENORES</v>
      </c>
      <c r="J125" s="95" t="s">
        <v>74</v>
      </c>
      <c r="K125" s="95" t="s">
        <v>720</v>
      </c>
    </row>
    <row r="126" spans="3:11" ht="30" x14ac:dyDescent="0.25">
      <c r="C126" s="555" t="s">
        <v>1419</v>
      </c>
      <c r="D126" s="549">
        <v>6</v>
      </c>
      <c r="E126" s="543">
        <v>1000</v>
      </c>
      <c r="F126" s="537">
        <f t="shared" si="4"/>
        <v>6000</v>
      </c>
      <c r="G126" s="156" t="s">
        <v>703</v>
      </c>
      <c r="H126" s="138" t="s">
        <v>458</v>
      </c>
      <c r="I126" s="126" t="str">
        <f>VLOOKUP(H126,Presupuesto!$B$11:$C$565,2,0)</f>
        <v>OTROS RESPUESTOS Y ACCESORIOS MENORES</v>
      </c>
      <c r="J126" s="95" t="s">
        <v>74</v>
      </c>
      <c r="K126" s="95" t="s">
        <v>720</v>
      </c>
    </row>
    <row r="127" spans="3:11" ht="30" x14ac:dyDescent="0.25">
      <c r="C127" s="555" t="s">
        <v>1420</v>
      </c>
      <c r="D127" s="549">
        <v>6</v>
      </c>
      <c r="E127" s="543">
        <v>1000</v>
      </c>
      <c r="F127" s="537">
        <f t="shared" si="4"/>
        <v>6000</v>
      </c>
      <c r="G127" s="156" t="s">
        <v>703</v>
      </c>
      <c r="H127" s="138" t="s">
        <v>458</v>
      </c>
      <c r="I127" s="126" t="str">
        <f>VLOOKUP(H127,Presupuesto!$B$11:$C$565,2,0)</f>
        <v>OTROS RESPUESTOS Y ACCESORIOS MENORES</v>
      </c>
      <c r="J127" s="95" t="s">
        <v>74</v>
      </c>
      <c r="K127" s="95" t="s">
        <v>720</v>
      </c>
    </row>
    <row r="128" spans="3:11" x14ac:dyDescent="0.25">
      <c r="C128" s="555" t="s">
        <v>1421</v>
      </c>
      <c r="D128" s="549">
        <v>6</v>
      </c>
      <c r="E128" s="543">
        <v>1000</v>
      </c>
      <c r="F128" s="537">
        <f t="shared" si="4"/>
        <v>6000</v>
      </c>
      <c r="G128" s="156" t="s">
        <v>703</v>
      </c>
      <c r="H128" s="138" t="s">
        <v>458</v>
      </c>
      <c r="I128" s="126" t="str">
        <f>VLOOKUP(H128,Presupuesto!$B$11:$C$565,2,0)</f>
        <v>OTROS RESPUESTOS Y ACCESORIOS MENORES</v>
      </c>
      <c r="J128" s="95" t="s">
        <v>74</v>
      </c>
      <c r="K128" s="95" t="s">
        <v>720</v>
      </c>
    </row>
    <row r="129" spans="3:11" x14ac:dyDescent="0.25">
      <c r="C129" s="555" t="s">
        <v>1422</v>
      </c>
      <c r="D129" s="549">
        <v>12</v>
      </c>
      <c r="E129" s="543">
        <v>4000</v>
      </c>
      <c r="F129" s="537">
        <f t="shared" si="4"/>
        <v>48000</v>
      </c>
      <c r="G129" s="156" t="s">
        <v>703</v>
      </c>
      <c r="H129" s="138" t="s">
        <v>458</v>
      </c>
      <c r="I129" s="126" t="str">
        <f>VLOOKUP(H129,Presupuesto!$B$11:$C$565,2,0)</f>
        <v>OTROS RESPUESTOS Y ACCESORIOS MENORES</v>
      </c>
      <c r="J129" s="95" t="s">
        <v>74</v>
      </c>
      <c r="K129" s="95" t="s">
        <v>720</v>
      </c>
    </row>
    <row r="130" spans="3:11" x14ac:dyDescent="0.25">
      <c r="C130" s="555" t="s">
        <v>1423</v>
      </c>
      <c r="D130" s="549">
        <v>35</v>
      </c>
      <c r="E130" s="543">
        <v>2700</v>
      </c>
      <c r="F130" s="537">
        <f t="shared" si="4"/>
        <v>94500</v>
      </c>
      <c r="G130" s="156" t="s">
        <v>703</v>
      </c>
      <c r="H130" s="138" t="s">
        <v>458</v>
      </c>
      <c r="I130" s="126" t="str">
        <f>VLOOKUP(H130,Presupuesto!$B$11:$C$565,2,0)</f>
        <v>OTROS RESPUESTOS Y ACCESORIOS MENORES</v>
      </c>
      <c r="J130" s="95" t="s">
        <v>74</v>
      </c>
      <c r="K130" s="95" t="s">
        <v>720</v>
      </c>
    </row>
    <row r="131" spans="3:11" x14ac:dyDescent="0.25">
      <c r="C131" s="555" t="s">
        <v>1424</v>
      </c>
      <c r="D131" s="549">
        <v>35</v>
      </c>
      <c r="E131" s="543">
        <v>2700</v>
      </c>
      <c r="F131" s="537">
        <f t="shared" si="4"/>
        <v>94500</v>
      </c>
      <c r="G131" s="156" t="s">
        <v>703</v>
      </c>
      <c r="H131" s="138" t="s">
        <v>458</v>
      </c>
      <c r="I131" s="126" t="str">
        <f>VLOOKUP(H131,Presupuesto!$B$11:$C$565,2,0)</f>
        <v>OTROS RESPUESTOS Y ACCESORIOS MENORES</v>
      </c>
      <c r="J131" s="95" t="s">
        <v>74</v>
      </c>
      <c r="K131" s="95" t="s">
        <v>720</v>
      </c>
    </row>
    <row r="132" spans="3:11" x14ac:dyDescent="0.25">
      <c r="C132" s="555" t="s">
        <v>1425</v>
      </c>
      <c r="D132" s="549">
        <v>15</v>
      </c>
      <c r="E132" s="543">
        <v>450</v>
      </c>
      <c r="F132" s="537">
        <f t="shared" si="4"/>
        <v>6750</v>
      </c>
      <c r="G132" s="156" t="s">
        <v>703</v>
      </c>
      <c r="H132" s="138" t="s">
        <v>458</v>
      </c>
      <c r="I132" s="126" t="str">
        <f>VLOOKUP(H132,Presupuesto!$B$11:$C$565,2,0)</f>
        <v>OTROS RESPUESTOS Y ACCESORIOS MENORES</v>
      </c>
      <c r="J132" s="95" t="s">
        <v>74</v>
      </c>
      <c r="K132" s="95" t="s">
        <v>720</v>
      </c>
    </row>
    <row r="133" spans="3:11" x14ac:dyDescent="0.25">
      <c r="C133" s="555" t="s">
        <v>1426</v>
      </c>
      <c r="D133" s="549">
        <v>15</v>
      </c>
      <c r="E133" s="543">
        <v>500</v>
      </c>
      <c r="F133" s="537">
        <f t="shared" si="4"/>
        <v>7500</v>
      </c>
      <c r="G133" s="156" t="s">
        <v>703</v>
      </c>
      <c r="H133" s="138" t="s">
        <v>458</v>
      </c>
      <c r="I133" s="126" t="str">
        <f>VLOOKUP(H133,Presupuesto!$B$11:$C$565,2,0)</f>
        <v>OTROS RESPUESTOS Y ACCESORIOS MENORES</v>
      </c>
      <c r="J133" s="95" t="s">
        <v>74</v>
      </c>
      <c r="K133" s="95" t="s">
        <v>720</v>
      </c>
    </row>
    <row r="134" spans="3:11" s="534" customFormat="1" ht="30.75" thickBot="1" x14ac:dyDescent="0.3">
      <c r="C134" s="556" t="s">
        <v>1857</v>
      </c>
      <c r="D134" s="557">
        <v>12</v>
      </c>
      <c r="E134" s="540">
        <v>1000</v>
      </c>
      <c r="F134" s="537">
        <f t="shared" si="4"/>
        <v>12000</v>
      </c>
      <c r="G134" s="536" t="s">
        <v>703</v>
      </c>
      <c r="H134" s="545" t="s">
        <v>458</v>
      </c>
      <c r="I134" s="544" t="str">
        <f>VLOOKUP(H134,Presupuesto!$B$11:$C$565,2,0)</f>
        <v>OTROS RESPUESTOS Y ACCESORIOS MENORES</v>
      </c>
      <c r="J134" s="538" t="s">
        <v>74</v>
      </c>
      <c r="K134" s="535" t="s">
        <v>720</v>
      </c>
    </row>
    <row r="135" spans="3:11" s="534" customFormat="1" x14ac:dyDescent="0.25">
      <c r="C135" s="558" t="s">
        <v>1858</v>
      </c>
      <c r="D135" s="559">
        <v>12</v>
      </c>
      <c r="E135" s="560">
        <v>800</v>
      </c>
      <c r="F135" s="537">
        <f t="shared" si="4"/>
        <v>9600</v>
      </c>
      <c r="G135" s="536" t="s">
        <v>703</v>
      </c>
      <c r="H135" s="545" t="s">
        <v>458</v>
      </c>
      <c r="I135" s="544" t="str">
        <f>VLOOKUP(H135,Presupuesto!$B$11:$C$565,2,0)</f>
        <v>OTROS RESPUESTOS Y ACCESORIOS MENORES</v>
      </c>
      <c r="J135" s="538" t="s">
        <v>74</v>
      </c>
      <c r="K135" s="535" t="s">
        <v>720</v>
      </c>
    </row>
    <row r="136" spans="3:11" s="534" customFormat="1" x14ac:dyDescent="0.25">
      <c r="C136" s="558" t="s">
        <v>1859</v>
      </c>
      <c r="D136" s="559">
        <v>12</v>
      </c>
      <c r="E136" s="560">
        <v>800</v>
      </c>
      <c r="F136" s="537">
        <f t="shared" si="4"/>
        <v>9600</v>
      </c>
      <c r="G136" s="536" t="s">
        <v>703</v>
      </c>
      <c r="H136" s="545" t="s">
        <v>458</v>
      </c>
      <c r="I136" s="544" t="str">
        <f>VLOOKUP(H136,Presupuesto!$B$11:$C$565,2,0)</f>
        <v>OTROS RESPUESTOS Y ACCESORIOS MENORES</v>
      </c>
      <c r="J136" s="538" t="s">
        <v>74</v>
      </c>
      <c r="K136" s="535" t="s">
        <v>720</v>
      </c>
    </row>
    <row r="137" spans="3:11" s="534" customFormat="1" x14ac:dyDescent="0.25">
      <c r="C137" s="558" t="s">
        <v>1860</v>
      </c>
      <c r="D137" s="559">
        <v>12</v>
      </c>
      <c r="E137" s="560">
        <v>800</v>
      </c>
      <c r="F137" s="537">
        <f t="shared" si="4"/>
        <v>9600</v>
      </c>
      <c r="G137" s="536" t="s">
        <v>703</v>
      </c>
      <c r="H137" s="545" t="s">
        <v>458</v>
      </c>
      <c r="I137" s="544" t="str">
        <f>VLOOKUP(H137,Presupuesto!$B$11:$C$565,2,0)</f>
        <v>OTROS RESPUESTOS Y ACCESORIOS MENORES</v>
      </c>
      <c r="J137" s="538" t="s">
        <v>74</v>
      </c>
      <c r="K137" s="535" t="s">
        <v>720</v>
      </c>
    </row>
    <row r="138" spans="3:11" s="534" customFormat="1" x14ac:dyDescent="0.25">
      <c r="C138" s="558" t="s">
        <v>1861</v>
      </c>
      <c r="D138" s="559">
        <v>12</v>
      </c>
      <c r="E138" s="560">
        <v>800</v>
      </c>
      <c r="F138" s="537">
        <f t="shared" si="4"/>
        <v>9600</v>
      </c>
      <c r="G138" s="536" t="s">
        <v>703</v>
      </c>
      <c r="H138" s="545" t="s">
        <v>458</v>
      </c>
      <c r="I138" s="544" t="str">
        <f>VLOOKUP(H138,Presupuesto!$B$11:$C$565,2,0)</f>
        <v>OTROS RESPUESTOS Y ACCESORIOS MENORES</v>
      </c>
      <c r="J138" s="538" t="s">
        <v>74</v>
      </c>
      <c r="K138" s="538" t="s">
        <v>720</v>
      </c>
    </row>
    <row r="139" spans="3:11" s="534" customFormat="1" x14ac:dyDescent="0.25">
      <c r="C139" s="558" t="s">
        <v>1862</v>
      </c>
      <c r="D139" s="559">
        <v>12</v>
      </c>
      <c r="E139" s="560">
        <v>800</v>
      </c>
      <c r="F139" s="537">
        <f t="shared" si="4"/>
        <v>9600</v>
      </c>
      <c r="G139" s="536" t="s">
        <v>703</v>
      </c>
      <c r="H139" s="545" t="s">
        <v>458</v>
      </c>
      <c r="I139" s="544" t="str">
        <f>VLOOKUP(H139,Presupuesto!$B$11:$C$565,2,0)</f>
        <v>OTROS RESPUESTOS Y ACCESORIOS MENORES</v>
      </c>
      <c r="J139" s="538" t="s">
        <v>74</v>
      </c>
      <c r="K139" s="535" t="s">
        <v>720</v>
      </c>
    </row>
    <row r="140" spans="3:11" s="534" customFormat="1" x14ac:dyDescent="0.25">
      <c r="C140" s="547" t="s">
        <v>1427</v>
      </c>
      <c r="D140" s="548">
        <v>15</v>
      </c>
      <c r="E140" s="542">
        <v>1400</v>
      </c>
      <c r="F140" s="537">
        <f t="shared" si="4"/>
        <v>21000</v>
      </c>
      <c r="G140" s="536" t="s">
        <v>703</v>
      </c>
      <c r="H140" s="545" t="s">
        <v>458</v>
      </c>
      <c r="I140" s="544" t="str">
        <f>VLOOKUP(H140,Presupuesto!$B$11:$C$565,2,0)</f>
        <v>OTROS RESPUESTOS Y ACCESORIOS MENORES</v>
      </c>
      <c r="J140" s="538" t="s">
        <v>74</v>
      </c>
      <c r="K140" s="535" t="s">
        <v>720</v>
      </c>
    </row>
    <row r="141" spans="3:11" s="534" customFormat="1" x14ac:dyDescent="0.25">
      <c r="C141" s="547" t="s">
        <v>1428</v>
      </c>
      <c r="D141" s="548">
        <v>15</v>
      </c>
      <c r="E141" s="542">
        <v>3500</v>
      </c>
      <c r="F141" s="537">
        <f t="shared" si="4"/>
        <v>52500</v>
      </c>
      <c r="G141" s="536" t="s">
        <v>703</v>
      </c>
      <c r="H141" s="545" t="s">
        <v>458</v>
      </c>
      <c r="I141" s="544" t="str">
        <f>VLOOKUP(H141,Presupuesto!$B$11:$C$565,2,0)</f>
        <v>OTROS RESPUESTOS Y ACCESORIOS MENORES</v>
      </c>
      <c r="J141" s="538" t="s">
        <v>74</v>
      </c>
      <c r="K141" s="535" t="s">
        <v>720</v>
      </c>
    </row>
    <row r="142" spans="3:11" s="534" customFormat="1" x14ac:dyDescent="0.25">
      <c r="C142" s="547" t="s">
        <v>1429</v>
      </c>
      <c r="D142" s="548">
        <v>15</v>
      </c>
      <c r="E142" s="542">
        <v>3500</v>
      </c>
      <c r="F142" s="537">
        <f t="shared" si="4"/>
        <v>52500</v>
      </c>
      <c r="G142" s="536" t="s">
        <v>703</v>
      </c>
      <c r="H142" s="545" t="s">
        <v>458</v>
      </c>
      <c r="I142" s="544" t="str">
        <f>VLOOKUP(H142,Presupuesto!$B$11:$C$565,2,0)</f>
        <v>OTROS RESPUESTOS Y ACCESORIOS MENORES</v>
      </c>
      <c r="J142" s="538" t="s">
        <v>74</v>
      </c>
      <c r="K142" s="535" t="s">
        <v>720</v>
      </c>
    </row>
    <row r="143" spans="3:11" s="534" customFormat="1" x14ac:dyDescent="0.25">
      <c r="C143" s="546" t="s">
        <v>1430</v>
      </c>
      <c r="D143" s="548">
        <v>15</v>
      </c>
      <c r="E143" s="542">
        <v>3500</v>
      </c>
      <c r="F143" s="537">
        <f t="shared" si="4"/>
        <v>52500</v>
      </c>
      <c r="G143" s="536" t="s">
        <v>703</v>
      </c>
      <c r="H143" s="545" t="s">
        <v>458</v>
      </c>
      <c r="I143" s="544" t="str">
        <f>VLOOKUP(H143,Presupuesto!$B$11:$C$565,2,0)</f>
        <v>OTROS RESPUESTOS Y ACCESORIOS MENORES</v>
      </c>
      <c r="J143" s="538" t="s">
        <v>74</v>
      </c>
      <c r="K143" s="535" t="s">
        <v>720</v>
      </c>
    </row>
    <row r="145" spans="3:11" ht="15.75" thickBot="1" x14ac:dyDescent="0.3">
      <c r="C145" s="435"/>
      <c r="D145" s="435"/>
      <c r="E145" s="435"/>
      <c r="F145" s="89"/>
      <c r="G145" s="88"/>
      <c r="H145" s="89"/>
      <c r="I145" s="89"/>
      <c r="J145" s="435"/>
      <c r="K145" s="435"/>
    </row>
    <row r="146" spans="3:11" ht="15.75" thickBot="1" x14ac:dyDescent="0.3">
      <c r="C146" s="153" t="s">
        <v>1338</v>
      </c>
      <c r="D146" s="351">
        <f>SUM(F153:F187)</f>
        <v>0</v>
      </c>
      <c r="E146" s="435"/>
      <c r="F146" s="69"/>
      <c r="G146" s="78"/>
      <c r="H146" s="69"/>
      <c r="I146" s="69"/>
      <c r="J146" s="435"/>
      <c r="K146" s="435"/>
    </row>
    <row r="147" spans="3:11" x14ac:dyDescent="0.25">
      <c r="C147" s="69"/>
      <c r="D147" s="31"/>
      <c r="E147" s="91"/>
      <c r="F147" s="91"/>
      <c r="G147" s="91"/>
      <c r="H147" s="75"/>
      <c r="I147" s="75"/>
      <c r="J147" s="75"/>
      <c r="K147" s="109"/>
    </row>
    <row r="148" spans="3:11" x14ac:dyDescent="0.25">
      <c r="C148" s="69"/>
      <c r="D148" s="31"/>
      <c r="E148" s="91"/>
      <c r="F148" s="91"/>
      <c r="G148" s="91"/>
      <c r="H148" s="75"/>
      <c r="I148" s="75"/>
      <c r="J148" s="75"/>
      <c r="K148" s="109"/>
    </row>
    <row r="149" spans="3:11" ht="15.75" x14ac:dyDescent="0.25">
      <c r="C149" s="191" t="s">
        <v>1309</v>
      </c>
      <c r="D149" s="349"/>
      <c r="E149" s="91"/>
      <c r="F149" s="91"/>
      <c r="G149" s="91"/>
      <c r="H149" s="75"/>
      <c r="I149" s="75"/>
      <c r="J149" s="75"/>
      <c r="K149" s="109"/>
    </row>
    <row r="150" spans="3:11" ht="18.75" x14ac:dyDescent="0.25">
      <c r="C150" s="199" t="e">
        <f>IFERROR(VLOOKUP(D149,'1. Desarrollo e Innov. Curricu.'!$F:$G,2,FALSE),IFERROR(VLOOKUP(D149,'2. Investigación Científica'!$F:$G,2,FALSE),IFERROR(VLOOKUP(D149,'3. Vinculación Univ. Sociedad'!$F:$G,2,FALSE),IFERROR(VLOOKUP(D149,'4. Docencia y Profesorado Univ.'!$F:$G,2,FALSE),IFERROR(VLOOKUP(D149,'5. Estudiantes y Graduados'!$F:$G,2,FALSE),IFERROR(VLOOKUP(D149,'11. Gestion Administrativa'!$F:$G,2,FALSE),IFERROR(VLOOKUP(D149,'13. Gestión Académica'!$F:$G,2,FALSE),IFERROR(VLOOKUP(D149,'9. Asegura. de la Calid. y M'!$F:$G,2,FALSE),IFERROR(VLOOKUP(D149,'6. Gestión del Conocimiento'!$F:$G,2,FALSE),IFERROR(VLOOKUP(D149,'15. Gobernabilidad y Proceso...'!$F:$G,2,FALSE),IFERROR(VLOOKUP(D149,'12. Gestión del Talento Humano'!$F:$G,2,FALSE),IFERROR(VLOOKUP(D149,'14. Internacional... de la E.S.'!$F:$G,2,FALSE),IFERROR(VLOOKUP(D149,'10. Posgrado'!$F:$G,2,FALSE),IFERROR(VLOOKUP(D149,'17. Gestión TIC'!$F:$G,2,FALSE),IFERROR(VLOOKUP(D149,'16. Desa. del Sistema Educ.Sup.'!$F:$G,2,FALSE),IFERROR(VLOOKUP(D149,'8. Cultura de Inno. Insti...'!$F:$G,2,FALSE),VLOOKUP(D149,'7. Lo Esencial de la Reforma U.'!$F:$G,2,0)))))))))))))))))</f>
        <v>#N/A</v>
      </c>
      <c r="D150" s="31"/>
      <c r="E150" s="91"/>
      <c r="F150" s="91"/>
      <c r="G150" s="91"/>
      <c r="H150" s="75"/>
      <c r="I150" s="75"/>
      <c r="J150" s="75"/>
      <c r="K150" s="109"/>
    </row>
    <row r="151" spans="3:11" ht="15.75" thickBot="1" x14ac:dyDescent="0.3">
      <c r="C151" s="435"/>
      <c r="D151" s="435"/>
      <c r="E151" s="435"/>
      <c r="F151" s="91"/>
      <c r="G151" s="75"/>
      <c r="H151" s="75"/>
      <c r="I151" s="75"/>
      <c r="J151" s="435"/>
      <c r="K151" s="435"/>
    </row>
    <row r="152" spans="3:11" ht="30.75" thickBot="1" x14ac:dyDescent="0.3">
      <c r="C152" s="125" t="s">
        <v>1310</v>
      </c>
      <c r="D152" s="125" t="s">
        <v>99</v>
      </c>
      <c r="E152" s="132" t="s">
        <v>1312</v>
      </c>
      <c r="F152" s="131" t="s">
        <v>1313</v>
      </c>
      <c r="G152" s="129" t="s">
        <v>1314</v>
      </c>
      <c r="H152" s="132" t="s">
        <v>1315</v>
      </c>
      <c r="I152" s="129" t="s">
        <v>711</v>
      </c>
      <c r="J152" s="129" t="s">
        <v>1431</v>
      </c>
      <c r="K152" s="129" t="s">
        <v>1317</v>
      </c>
    </row>
    <row r="153" spans="3:11" x14ac:dyDescent="0.25">
      <c r="C153" s="209" t="s">
        <v>1284</v>
      </c>
      <c r="D153" s="210"/>
      <c r="E153" s="208">
        <f>HLOOKUP(C153,$AH$2:$BU$3,2,0)</f>
        <v>620</v>
      </c>
      <c r="F153" s="94">
        <f t="shared" ref="F153:F187" si="6">D153*E153</f>
        <v>0</v>
      </c>
      <c r="G153" s="156"/>
      <c r="H153" s="138"/>
      <c r="I153" s="126" t="e">
        <f>VLOOKUP(H153,Presupuesto!$B$11:$C$565,2,0)</f>
        <v>#N/A</v>
      </c>
      <c r="J153" s="207" t="s">
        <v>74</v>
      </c>
      <c r="K153" s="95" t="s">
        <v>719</v>
      </c>
    </row>
    <row r="154" spans="3:11" x14ac:dyDescent="0.25">
      <c r="C154" s="137"/>
      <c r="D154" s="154"/>
      <c r="E154" s="119"/>
      <c r="F154" s="94">
        <f t="shared" si="6"/>
        <v>0</v>
      </c>
      <c r="G154" s="156"/>
      <c r="H154" s="138"/>
      <c r="I154" s="126" t="e">
        <f>VLOOKUP(H154,Presupuesto!$B$11:$C$565,2,0)</f>
        <v>#N/A</v>
      </c>
      <c r="J154" s="95" t="s">
        <v>74</v>
      </c>
      <c r="K154" s="95" t="s">
        <v>720</v>
      </c>
    </row>
    <row r="155" spans="3:11" x14ac:dyDescent="0.25">
      <c r="C155" s="137"/>
      <c r="D155" s="154"/>
      <c r="E155" s="119"/>
      <c r="F155" s="94">
        <f t="shared" si="6"/>
        <v>0</v>
      </c>
      <c r="G155" s="156"/>
      <c r="H155" s="138"/>
      <c r="I155" s="126" t="e">
        <f>VLOOKUP(H155,Presupuesto!$B$11:$C$565,2,0)</f>
        <v>#N/A</v>
      </c>
      <c r="J155" s="95" t="str">
        <f t="shared" ref="J155:J187" si="7">$J$153</f>
        <v>Gestión Administrativa y  financiera en apoyo al Desarrollo Académico</v>
      </c>
      <c r="K155" s="95" t="s">
        <v>720</v>
      </c>
    </row>
    <row r="156" spans="3:11" x14ac:dyDescent="0.25">
      <c r="C156" s="137"/>
      <c r="D156" s="154"/>
      <c r="E156" s="119"/>
      <c r="F156" s="94">
        <f t="shared" si="6"/>
        <v>0</v>
      </c>
      <c r="G156" s="156"/>
      <c r="H156" s="138"/>
      <c r="I156" s="126" t="e">
        <f>VLOOKUP(H156,Presupuesto!$B$11:$C$565,2,0)</f>
        <v>#N/A</v>
      </c>
      <c r="J156" s="95" t="s">
        <v>74</v>
      </c>
      <c r="K156" s="95" t="s">
        <v>720</v>
      </c>
    </row>
    <row r="157" spans="3:11" x14ac:dyDescent="0.25">
      <c r="C157" s="137"/>
      <c r="D157" s="154"/>
      <c r="E157" s="119"/>
      <c r="F157" s="94">
        <f t="shared" si="6"/>
        <v>0</v>
      </c>
      <c r="G157" s="156"/>
      <c r="H157" s="138"/>
      <c r="I157" s="126" t="e">
        <f>VLOOKUP(H157,Presupuesto!$B$11:$C$565,2,0)</f>
        <v>#N/A</v>
      </c>
      <c r="J157" s="95" t="s">
        <v>74</v>
      </c>
      <c r="K157" s="95" t="s">
        <v>720</v>
      </c>
    </row>
    <row r="158" spans="3:11" x14ac:dyDescent="0.25">
      <c r="C158" s="137"/>
      <c r="D158" s="154"/>
      <c r="E158" s="119"/>
      <c r="F158" s="94">
        <f t="shared" si="6"/>
        <v>0</v>
      </c>
      <c r="G158" s="156"/>
      <c r="H158" s="138"/>
      <c r="I158" s="126" t="e">
        <f>VLOOKUP(H158,Presupuesto!$B$11:$C$565,2,0)</f>
        <v>#N/A</v>
      </c>
      <c r="J158" s="95" t="s">
        <v>74</v>
      </c>
      <c r="K158" s="95" t="s">
        <v>729</v>
      </c>
    </row>
    <row r="159" spans="3:11" x14ac:dyDescent="0.25">
      <c r="C159" s="137"/>
      <c r="D159" s="154"/>
      <c r="E159" s="119"/>
      <c r="F159" s="94">
        <f t="shared" si="6"/>
        <v>0</v>
      </c>
      <c r="G159" s="156"/>
      <c r="H159" s="138"/>
      <c r="I159" s="126" t="e">
        <f>VLOOKUP(H159,Presupuesto!$B$11:$C$565,2,0)</f>
        <v>#N/A</v>
      </c>
      <c r="J159" s="95" t="s">
        <v>74</v>
      </c>
      <c r="K159" s="95" t="s">
        <v>720</v>
      </c>
    </row>
    <row r="160" spans="3:11" x14ac:dyDescent="0.25">
      <c r="C160" s="137"/>
      <c r="D160" s="154"/>
      <c r="E160" s="119"/>
      <c r="F160" s="94">
        <f t="shared" si="6"/>
        <v>0</v>
      </c>
      <c r="G160" s="156"/>
      <c r="H160" s="138"/>
      <c r="I160" s="126" t="e">
        <f>VLOOKUP(H160,Presupuesto!$B$11:$C$565,2,0)</f>
        <v>#N/A</v>
      </c>
      <c r="J160" s="95" t="s">
        <v>74</v>
      </c>
      <c r="K160" s="95" t="s">
        <v>720</v>
      </c>
    </row>
    <row r="161" spans="3:11" x14ac:dyDescent="0.25">
      <c r="C161" s="137"/>
      <c r="D161" s="154"/>
      <c r="E161" s="119"/>
      <c r="F161" s="94">
        <f t="shared" si="6"/>
        <v>0</v>
      </c>
      <c r="G161" s="156"/>
      <c r="H161" s="138"/>
      <c r="I161" s="126" t="e">
        <f>VLOOKUP(H161,Presupuesto!$B$11:$C$565,2,0)</f>
        <v>#N/A</v>
      </c>
      <c r="J161" s="95" t="s">
        <v>74</v>
      </c>
      <c r="K161" s="95" t="s">
        <v>720</v>
      </c>
    </row>
    <row r="162" spans="3:11" x14ac:dyDescent="0.25">
      <c r="C162" s="137"/>
      <c r="D162" s="154"/>
      <c r="E162" s="119"/>
      <c r="F162" s="94">
        <f t="shared" si="6"/>
        <v>0</v>
      </c>
      <c r="G162" s="156"/>
      <c r="H162" s="138"/>
      <c r="I162" s="126" t="e">
        <f>VLOOKUP(H162,Presupuesto!$B$11:$C$565,2,0)</f>
        <v>#N/A</v>
      </c>
      <c r="J162" s="95" t="s">
        <v>74</v>
      </c>
      <c r="K162" s="95" t="s">
        <v>720</v>
      </c>
    </row>
    <row r="163" spans="3:11" x14ac:dyDescent="0.25">
      <c r="C163" s="137"/>
      <c r="D163" s="154"/>
      <c r="E163" s="119"/>
      <c r="F163" s="94">
        <f t="shared" si="6"/>
        <v>0</v>
      </c>
      <c r="G163" s="156"/>
      <c r="H163" s="138"/>
      <c r="I163" s="126" t="e">
        <f>VLOOKUP(H163,Presupuesto!$B$11:$C$565,2,0)</f>
        <v>#N/A</v>
      </c>
      <c r="J163" s="95" t="s">
        <v>74</v>
      </c>
      <c r="K163" s="95" t="s">
        <v>720</v>
      </c>
    </row>
    <row r="164" spans="3:11" x14ac:dyDescent="0.25">
      <c r="C164" s="137"/>
      <c r="D164" s="154"/>
      <c r="E164" s="119"/>
      <c r="F164" s="94">
        <f t="shared" si="6"/>
        <v>0</v>
      </c>
      <c r="G164" s="156"/>
      <c r="H164" s="138"/>
      <c r="I164" s="126" t="e">
        <f>VLOOKUP(H164,Presupuesto!$B$11:$C$565,2,0)</f>
        <v>#N/A</v>
      </c>
      <c r="J164" s="95" t="s">
        <v>74</v>
      </c>
      <c r="K164" s="95" t="s">
        <v>720</v>
      </c>
    </row>
    <row r="165" spans="3:11" x14ac:dyDescent="0.25">
      <c r="C165" s="137"/>
      <c r="D165" s="154"/>
      <c r="E165" s="119"/>
      <c r="F165" s="94">
        <f t="shared" si="6"/>
        <v>0</v>
      </c>
      <c r="G165" s="156"/>
      <c r="H165" s="138"/>
      <c r="I165" s="126" t="e">
        <f>VLOOKUP(H165,Presupuesto!$B$11:$C$565,2,0)</f>
        <v>#N/A</v>
      </c>
      <c r="J165" s="95" t="s">
        <v>74</v>
      </c>
      <c r="K165" s="95" t="s">
        <v>720</v>
      </c>
    </row>
    <row r="166" spans="3:11" x14ac:dyDescent="0.25">
      <c r="C166" s="137"/>
      <c r="D166" s="154"/>
      <c r="E166" s="119"/>
      <c r="F166" s="94">
        <f t="shared" si="6"/>
        <v>0</v>
      </c>
      <c r="G166" s="156"/>
      <c r="H166" s="138"/>
      <c r="I166" s="126" t="e">
        <f>VLOOKUP(H166,Presupuesto!$B$11:$C$565,2,0)</f>
        <v>#N/A</v>
      </c>
      <c r="J166" s="95" t="s">
        <v>74</v>
      </c>
      <c r="K166" s="95" t="s">
        <v>720</v>
      </c>
    </row>
    <row r="167" spans="3:11" x14ac:dyDescent="0.25">
      <c r="C167" s="137"/>
      <c r="D167" s="154"/>
      <c r="E167" s="119"/>
      <c r="F167" s="94">
        <f t="shared" si="6"/>
        <v>0</v>
      </c>
      <c r="G167" s="156"/>
      <c r="H167" s="138"/>
      <c r="I167" s="126" t="e">
        <f>VLOOKUP(H167,Presupuesto!$B$11:$C$565,2,0)</f>
        <v>#N/A</v>
      </c>
      <c r="J167" s="95" t="s">
        <v>74</v>
      </c>
      <c r="K167" s="95" t="s">
        <v>720</v>
      </c>
    </row>
    <row r="168" spans="3:11" x14ac:dyDescent="0.25">
      <c r="C168" s="137"/>
      <c r="D168" s="154"/>
      <c r="E168" s="119"/>
      <c r="F168" s="94">
        <f t="shared" si="6"/>
        <v>0</v>
      </c>
      <c r="G168" s="156"/>
      <c r="H168" s="138"/>
      <c r="I168" s="126" t="e">
        <f>VLOOKUP(H168,Presupuesto!$B$11:$C$565,2,0)</f>
        <v>#N/A</v>
      </c>
      <c r="J168" s="95" t="s">
        <v>74</v>
      </c>
      <c r="K168" s="95" t="s">
        <v>720</v>
      </c>
    </row>
    <row r="169" spans="3:11" x14ac:dyDescent="0.25">
      <c r="C169" s="137"/>
      <c r="D169" s="154"/>
      <c r="E169" s="119"/>
      <c r="F169" s="94">
        <f t="shared" si="6"/>
        <v>0</v>
      </c>
      <c r="G169" s="156"/>
      <c r="H169" s="138"/>
      <c r="I169" s="126" t="e">
        <f>VLOOKUP(H169,Presupuesto!$B$11:$C$565,2,0)</f>
        <v>#N/A</v>
      </c>
      <c r="J169" s="95" t="s">
        <v>74</v>
      </c>
      <c r="K169" s="95" t="s">
        <v>720</v>
      </c>
    </row>
    <row r="170" spans="3:11" x14ac:dyDescent="0.25">
      <c r="C170" s="137"/>
      <c r="D170" s="154"/>
      <c r="E170" s="119"/>
      <c r="F170" s="94">
        <f t="shared" si="6"/>
        <v>0</v>
      </c>
      <c r="G170" s="156"/>
      <c r="H170" s="138"/>
      <c r="I170" s="126" t="e">
        <f>VLOOKUP(H170,Presupuesto!$B$11:$C$565,2,0)</f>
        <v>#N/A</v>
      </c>
      <c r="J170" s="95" t="s">
        <v>74</v>
      </c>
      <c r="K170" s="95" t="s">
        <v>720</v>
      </c>
    </row>
    <row r="171" spans="3:11" x14ac:dyDescent="0.25">
      <c r="C171" s="137"/>
      <c r="D171" s="154"/>
      <c r="E171" s="119"/>
      <c r="F171" s="94">
        <f t="shared" si="6"/>
        <v>0</v>
      </c>
      <c r="G171" s="156"/>
      <c r="H171" s="138"/>
      <c r="I171" s="126" t="e">
        <f>VLOOKUP(H171,Presupuesto!$B$11:$C$565,2,0)</f>
        <v>#N/A</v>
      </c>
      <c r="J171" s="95" t="s">
        <v>74</v>
      </c>
      <c r="K171" s="95" t="s">
        <v>720</v>
      </c>
    </row>
    <row r="172" spans="3:11" x14ac:dyDescent="0.25">
      <c r="C172" s="137"/>
      <c r="D172" s="154"/>
      <c r="E172" s="119"/>
      <c r="F172" s="94">
        <f t="shared" si="6"/>
        <v>0</v>
      </c>
      <c r="G172" s="156"/>
      <c r="H172" s="138"/>
      <c r="I172" s="126" t="e">
        <f>VLOOKUP(H172,Presupuesto!$B$11:$C$565,2,0)</f>
        <v>#N/A</v>
      </c>
      <c r="J172" s="95" t="str">
        <f t="shared" si="7"/>
        <v>Gestión Administrativa y  financiera en apoyo al Desarrollo Académico</v>
      </c>
      <c r="K172" s="95" t="s">
        <v>720</v>
      </c>
    </row>
    <row r="173" spans="3:11" x14ac:dyDescent="0.25">
      <c r="C173" s="137"/>
      <c r="D173" s="154"/>
      <c r="E173" s="119"/>
      <c r="F173" s="94">
        <f t="shared" si="6"/>
        <v>0</v>
      </c>
      <c r="G173" s="156"/>
      <c r="H173" s="138"/>
      <c r="I173" s="126" t="e">
        <f>VLOOKUP(H173,Presupuesto!$B$11:$C$565,2,0)</f>
        <v>#N/A</v>
      </c>
      <c r="J173" s="95" t="str">
        <f t="shared" si="7"/>
        <v>Gestión Administrativa y  financiera en apoyo al Desarrollo Académico</v>
      </c>
      <c r="K173" s="95" t="s">
        <v>720</v>
      </c>
    </row>
    <row r="174" spans="3:11" x14ac:dyDescent="0.25">
      <c r="C174" s="137"/>
      <c r="D174" s="154"/>
      <c r="E174" s="119"/>
      <c r="F174" s="94">
        <f t="shared" si="6"/>
        <v>0</v>
      </c>
      <c r="G174" s="156"/>
      <c r="H174" s="138"/>
      <c r="I174" s="126" t="e">
        <f>VLOOKUP(H174,Presupuesto!$B$11:$C$565,2,0)</f>
        <v>#N/A</v>
      </c>
      <c r="J174" s="95" t="str">
        <f t="shared" si="7"/>
        <v>Gestión Administrativa y  financiera en apoyo al Desarrollo Académico</v>
      </c>
      <c r="K174" s="95" t="s">
        <v>720</v>
      </c>
    </row>
    <row r="175" spans="3:11" x14ac:dyDescent="0.25">
      <c r="C175" s="139"/>
      <c r="D175" s="147"/>
      <c r="E175" s="115"/>
      <c r="F175" s="94">
        <f t="shared" si="6"/>
        <v>0</v>
      </c>
      <c r="G175" s="156"/>
      <c r="H175" s="140"/>
      <c r="I175" s="126" t="e">
        <f>VLOOKUP(H175,Presupuesto!$B$11:$C$565,2,0)</f>
        <v>#N/A</v>
      </c>
      <c r="J175" s="95" t="str">
        <f t="shared" si="7"/>
        <v>Gestión Administrativa y  financiera en apoyo al Desarrollo Académico</v>
      </c>
      <c r="K175" s="95" t="s">
        <v>720</v>
      </c>
    </row>
    <row r="176" spans="3:11" x14ac:dyDescent="0.25">
      <c r="C176" s="139"/>
      <c r="D176" s="147"/>
      <c r="E176" s="115"/>
      <c r="F176" s="94">
        <f t="shared" si="6"/>
        <v>0</v>
      </c>
      <c r="G176" s="156"/>
      <c r="H176" s="140"/>
      <c r="I176" s="126" t="e">
        <f>VLOOKUP(H176,Presupuesto!$B$11:$C$565,2,0)</f>
        <v>#N/A</v>
      </c>
      <c r="J176" s="95" t="str">
        <f t="shared" si="7"/>
        <v>Gestión Administrativa y  financiera en apoyo al Desarrollo Académico</v>
      </c>
      <c r="K176" s="95" t="s">
        <v>720</v>
      </c>
    </row>
    <row r="177" spans="3:11" x14ac:dyDescent="0.25">
      <c r="C177" s="139"/>
      <c r="D177" s="147"/>
      <c r="E177" s="115"/>
      <c r="F177" s="94">
        <f t="shared" si="6"/>
        <v>0</v>
      </c>
      <c r="G177" s="156"/>
      <c r="H177" s="140"/>
      <c r="I177" s="126" t="e">
        <f>VLOOKUP(H177,Presupuesto!$B$11:$C$565,2,0)</f>
        <v>#N/A</v>
      </c>
      <c r="J177" s="95" t="str">
        <f t="shared" si="7"/>
        <v>Gestión Administrativa y  financiera en apoyo al Desarrollo Académico</v>
      </c>
      <c r="K177" s="95" t="s">
        <v>720</v>
      </c>
    </row>
    <row r="178" spans="3:11" x14ac:dyDescent="0.25">
      <c r="C178" s="139"/>
      <c r="D178" s="147"/>
      <c r="E178" s="115"/>
      <c r="F178" s="94">
        <f t="shared" si="6"/>
        <v>0</v>
      </c>
      <c r="G178" s="156"/>
      <c r="H178" s="140"/>
      <c r="I178" s="126" t="e">
        <f>VLOOKUP(H178,Presupuesto!$B$11:$C$565,2,0)</f>
        <v>#N/A</v>
      </c>
      <c r="J178" s="95" t="str">
        <f t="shared" si="7"/>
        <v>Gestión Administrativa y  financiera en apoyo al Desarrollo Académico</v>
      </c>
      <c r="K178" s="95" t="s">
        <v>720</v>
      </c>
    </row>
    <row r="179" spans="3:11" x14ac:dyDescent="0.25">
      <c r="C179" s="139"/>
      <c r="D179" s="147"/>
      <c r="E179" s="115"/>
      <c r="F179" s="94">
        <f t="shared" si="6"/>
        <v>0</v>
      </c>
      <c r="G179" s="156"/>
      <c r="H179" s="140"/>
      <c r="I179" s="126" t="e">
        <f>VLOOKUP(H179,Presupuesto!$B$11:$C$565,2,0)</f>
        <v>#N/A</v>
      </c>
      <c r="J179" s="95" t="str">
        <f t="shared" si="7"/>
        <v>Gestión Administrativa y  financiera en apoyo al Desarrollo Académico</v>
      </c>
      <c r="K179" s="95" t="s">
        <v>720</v>
      </c>
    </row>
    <row r="180" spans="3:11" x14ac:dyDescent="0.25">
      <c r="C180" s="139"/>
      <c r="D180" s="147"/>
      <c r="E180" s="115"/>
      <c r="F180" s="94">
        <f t="shared" si="6"/>
        <v>0</v>
      </c>
      <c r="G180" s="156"/>
      <c r="H180" s="140"/>
      <c r="I180" s="126" t="e">
        <f>VLOOKUP(H180,Presupuesto!$B$11:$C$565,2,0)</f>
        <v>#N/A</v>
      </c>
      <c r="J180" s="95" t="str">
        <f t="shared" si="7"/>
        <v>Gestión Administrativa y  financiera en apoyo al Desarrollo Académico</v>
      </c>
      <c r="K180" s="95" t="s">
        <v>720</v>
      </c>
    </row>
    <row r="181" spans="3:11" x14ac:dyDescent="0.25">
      <c r="C181" s="139"/>
      <c r="D181" s="147"/>
      <c r="E181" s="115"/>
      <c r="F181" s="94">
        <f t="shared" si="6"/>
        <v>0</v>
      </c>
      <c r="G181" s="156"/>
      <c r="H181" s="140"/>
      <c r="I181" s="126" t="e">
        <f>VLOOKUP(H181,Presupuesto!$B$11:$C$565,2,0)</f>
        <v>#N/A</v>
      </c>
      <c r="J181" s="95" t="str">
        <f t="shared" si="7"/>
        <v>Gestión Administrativa y  financiera en apoyo al Desarrollo Académico</v>
      </c>
      <c r="K181" s="95" t="s">
        <v>720</v>
      </c>
    </row>
    <row r="182" spans="3:11" x14ac:dyDescent="0.25">
      <c r="C182" s="139"/>
      <c r="D182" s="147"/>
      <c r="E182" s="115"/>
      <c r="F182" s="94">
        <f t="shared" si="6"/>
        <v>0</v>
      </c>
      <c r="G182" s="156"/>
      <c r="H182" s="140"/>
      <c r="I182" s="126" t="e">
        <f>VLOOKUP(H182,Presupuesto!$B$11:$C$565,2,0)</f>
        <v>#N/A</v>
      </c>
      <c r="J182" s="95" t="str">
        <f t="shared" si="7"/>
        <v>Gestión Administrativa y  financiera en apoyo al Desarrollo Académico</v>
      </c>
      <c r="K182" s="95" t="s">
        <v>720</v>
      </c>
    </row>
    <row r="183" spans="3:11" x14ac:dyDescent="0.25">
      <c r="C183" s="141"/>
      <c r="D183" s="147"/>
      <c r="E183" s="115"/>
      <c r="F183" s="94">
        <f t="shared" si="6"/>
        <v>0</v>
      </c>
      <c r="G183" s="156"/>
      <c r="H183" s="142"/>
      <c r="I183" s="126" t="e">
        <f>VLOOKUP(H183,Presupuesto!$B$11:$C$565,2,0)</f>
        <v>#N/A</v>
      </c>
      <c r="J183" s="95" t="str">
        <f t="shared" si="7"/>
        <v>Gestión Administrativa y  financiera en apoyo al Desarrollo Académico</v>
      </c>
      <c r="K183" s="95" t="s">
        <v>732</v>
      </c>
    </row>
    <row r="184" spans="3:11" x14ac:dyDescent="0.25">
      <c r="C184" s="141"/>
      <c r="D184" s="147"/>
      <c r="E184" s="115"/>
      <c r="F184" s="94">
        <f t="shared" si="6"/>
        <v>0</v>
      </c>
      <c r="G184" s="156"/>
      <c r="H184" s="142"/>
      <c r="I184" s="126" t="e">
        <f>VLOOKUP(H184,Presupuesto!$B$11:$C$565,2,0)</f>
        <v>#N/A</v>
      </c>
      <c r="J184" s="95" t="str">
        <f t="shared" si="7"/>
        <v>Gestión Administrativa y  financiera en apoyo al Desarrollo Académico</v>
      </c>
      <c r="K184" s="95" t="s">
        <v>720</v>
      </c>
    </row>
    <row r="185" spans="3:11" x14ac:dyDescent="0.25">
      <c r="C185" s="141"/>
      <c r="D185" s="147"/>
      <c r="E185" s="115"/>
      <c r="F185" s="94">
        <f t="shared" si="6"/>
        <v>0</v>
      </c>
      <c r="G185" s="156"/>
      <c r="H185" s="142"/>
      <c r="I185" s="126" t="e">
        <f>VLOOKUP(H185,Presupuesto!$B$11:$C$565,2,0)</f>
        <v>#N/A</v>
      </c>
      <c r="J185" s="95" t="str">
        <f t="shared" si="7"/>
        <v>Gestión Administrativa y  financiera en apoyo al Desarrollo Académico</v>
      </c>
      <c r="K185" s="95" t="s">
        <v>720</v>
      </c>
    </row>
    <row r="186" spans="3:11" x14ac:dyDescent="0.25">
      <c r="C186" s="141"/>
      <c r="D186" s="147"/>
      <c r="E186" s="115"/>
      <c r="F186" s="94">
        <f t="shared" si="6"/>
        <v>0</v>
      </c>
      <c r="G186" s="156"/>
      <c r="H186" s="142"/>
      <c r="I186" s="126" t="e">
        <f>VLOOKUP(H186,Presupuesto!$B$11:$C$565,2,0)</f>
        <v>#N/A</v>
      </c>
      <c r="J186" s="95" t="str">
        <f t="shared" si="7"/>
        <v>Gestión Administrativa y  financiera en apoyo al Desarrollo Académico</v>
      </c>
      <c r="K186" s="95" t="s">
        <v>720</v>
      </c>
    </row>
    <row r="187" spans="3:11" ht="15.75" thickBot="1" x14ac:dyDescent="0.3">
      <c r="C187" s="143"/>
      <c r="D187" s="155"/>
      <c r="E187" s="100"/>
      <c r="F187" s="102">
        <f t="shared" si="6"/>
        <v>0</v>
      </c>
      <c r="G187" s="157"/>
      <c r="H187" s="144"/>
      <c r="I187" s="128" t="e">
        <f>VLOOKUP(H187,Presupuesto!$B$11:$C$565,2,0)</f>
        <v>#N/A</v>
      </c>
      <c r="J187" s="103" t="str">
        <f t="shared" si="7"/>
        <v>Gestión Administrativa y  financiera en apoyo al Desarrollo Académico</v>
      </c>
      <c r="K187" s="120" t="s">
        <v>719</v>
      </c>
    </row>
    <row r="189" spans="3:11" ht="15.75" thickBot="1" x14ac:dyDescent="0.3">
      <c r="C189" s="435"/>
      <c r="D189" s="435"/>
      <c r="E189" s="435"/>
      <c r="F189" s="435"/>
      <c r="G189" s="424"/>
      <c r="H189" s="435"/>
      <c r="I189" s="435"/>
      <c r="J189" s="435"/>
      <c r="K189" s="435"/>
    </row>
    <row r="190" spans="3:11" ht="15.75" thickBot="1" x14ac:dyDescent="0.3">
      <c r="C190" s="153" t="s">
        <v>1338</v>
      </c>
      <c r="D190" s="351">
        <f>SUM(F197:F231)</f>
        <v>0</v>
      </c>
      <c r="E190" s="435"/>
      <c r="F190" s="69"/>
      <c r="G190" s="78"/>
      <c r="H190" s="69"/>
      <c r="I190" s="69"/>
      <c r="J190" s="435"/>
      <c r="K190" s="435"/>
    </row>
    <row r="191" spans="3:11" x14ac:dyDescent="0.25">
      <c r="C191" s="69"/>
      <c r="D191" s="31"/>
      <c r="E191" s="91"/>
      <c r="F191" s="91"/>
      <c r="G191" s="91"/>
      <c r="H191" s="75"/>
      <c r="I191" s="75"/>
      <c r="J191" s="75"/>
      <c r="K191" s="109"/>
    </row>
    <row r="192" spans="3:11" x14ac:dyDescent="0.25">
      <c r="C192" s="69"/>
      <c r="D192" s="31"/>
      <c r="E192" s="91"/>
      <c r="F192" s="91"/>
      <c r="G192" s="91"/>
      <c r="H192" s="75"/>
      <c r="I192" s="75"/>
      <c r="J192" s="75"/>
      <c r="K192" s="109"/>
    </row>
    <row r="193" spans="3:11" ht="15.75" x14ac:dyDescent="0.25">
      <c r="C193" s="191" t="s">
        <v>1309</v>
      </c>
      <c r="D193" s="349"/>
      <c r="E193" s="91"/>
      <c r="F193" s="91"/>
      <c r="G193" s="91"/>
      <c r="H193" s="75"/>
      <c r="I193" s="75"/>
      <c r="J193" s="75"/>
      <c r="K193" s="109"/>
    </row>
    <row r="194" spans="3:11" ht="18.75" x14ac:dyDescent="0.25">
      <c r="C194" s="199"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1"/>
      <c r="F194" s="91"/>
      <c r="G194" s="91"/>
      <c r="H194" s="75"/>
      <c r="I194" s="75"/>
      <c r="J194" s="75"/>
      <c r="K194" s="109"/>
    </row>
    <row r="195" spans="3:11" ht="15.75" thickBot="1" x14ac:dyDescent="0.3">
      <c r="C195" s="435"/>
      <c r="D195" s="435"/>
      <c r="E195" s="435"/>
      <c r="F195" s="91"/>
      <c r="G195" s="75"/>
      <c r="H195" s="75"/>
      <c r="I195" s="75"/>
      <c r="J195" s="435"/>
      <c r="K195" s="435"/>
    </row>
    <row r="196" spans="3:11" ht="30.75" thickBot="1" x14ac:dyDescent="0.3">
      <c r="C196" s="125" t="s">
        <v>1310</v>
      </c>
      <c r="D196" s="125" t="s">
        <v>99</v>
      </c>
      <c r="E196" s="132" t="s">
        <v>1312</v>
      </c>
      <c r="F196" s="131" t="s">
        <v>1313</v>
      </c>
      <c r="G196" s="129" t="s">
        <v>1314</v>
      </c>
      <c r="H196" s="132" t="s">
        <v>1315</v>
      </c>
      <c r="I196" s="129" t="s">
        <v>711</v>
      </c>
      <c r="J196" s="129" t="s">
        <v>1316</v>
      </c>
      <c r="K196" s="129" t="s">
        <v>1317</v>
      </c>
    </row>
    <row r="197" spans="3:11" x14ac:dyDescent="0.25">
      <c r="C197" s="209" t="s">
        <v>1284</v>
      </c>
      <c r="D197" s="210"/>
      <c r="E197" s="208">
        <f>HLOOKUP(C197,$AH$2:$BU$3,2,0)</f>
        <v>620</v>
      </c>
      <c r="F197" s="94">
        <f t="shared" ref="F197:F231" si="8">D197*E197</f>
        <v>0</v>
      </c>
      <c r="G197" s="156"/>
      <c r="H197" s="138"/>
      <c r="I197" s="126" t="e">
        <f>VLOOKUP(H197,Presupuesto!$B$11:$C$565,2,0)</f>
        <v>#N/A</v>
      </c>
      <c r="J197" s="207" t="s">
        <v>81</v>
      </c>
      <c r="K197" s="95" t="s">
        <v>719</v>
      </c>
    </row>
    <row r="198" spans="3:11" x14ac:dyDescent="0.25">
      <c r="C198" s="137"/>
      <c r="D198" s="154"/>
      <c r="E198" s="119"/>
      <c r="F198" s="94">
        <f t="shared" si="8"/>
        <v>0</v>
      </c>
      <c r="G198" s="156"/>
      <c r="H198" s="138"/>
      <c r="I198" s="126" t="e">
        <f>VLOOKUP(H198,Presupuesto!$B$11:$C$565,2,0)</f>
        <v>#N/A</v>
      </c>
      <c r="J198" s="95" t="str">
        <f>$J$197</f>
        <v>Desarrollo del Sistema de Educación Superior</v>
      </c>
      <c r="K198" s="95" t="s">
        <v>720</v>
      </c>
    </row>
    <row r="199" spans="3:11" x14ac:dyDescent="0.25">
      <c r="C199" s="137"/>
      <c r="D199" s="154"/>
      <c r="E199" s="119"/>
      <c r="F199" s="94">
        <f t="shared" si="8"/>
        <v>0</v>
      </c>
      <c r="G199" s="156"/>
      <c r="H199" s="138"/>
      <c r="I199" s="126" t="e">
        <f>VLOOKUP(H199,Presupuesto!$B$11:$C$565,2,0)</f>
        <v>#N/A</v>
      </c>
      <c r="J199" s="95" t="str">
        <f t="shared" ref="J199:J231" si="9">$J$197</f>
        <v>Desarrollo del Sistema de Educación Superior</v>
      </c>
      <c r="K199" s="95" t="s">
        <v>720</v>
      </c>
    </row>
    <row r="200" spans="3:11" x14ac:dyDescent="0.25">
      <c r="C200" s="137"/>
      <c r="D200" s="154"/>
      <c r="E200" s="119"/>
      <c r="F200" s="94">
        <f t="shared" si="8"/>
        <v>0</v>
      </c>
      <c r="G200" s="156"/>
      <c r="H200" s="138"/>
      <c r="I200" s="126" t="e">
        <f>VLOOKUP(H200,Presupuesto!$B$11:$C$565,2,0)</f>
        <v>#N/A</v>
      </c>
      <c r="J200" s="95" t="str">
        <f t="shared" si="9"/>
        <v>Desarrollo del Sistema de Educación Superior</v>
      </c>
      <c r="K200" s="95" t="s">
        <v>720</v>
      </c>
    </row>
    <row r="201" spans="3:11" x14ac:dyDescent="0.25">
      <c r="C201" s="137"/>
      <c r="D201" s="154"/>
      <c r="E201" s="119"/>
      <c r="F201" s="94">
        <f t="shared" si="8"/>
        <v>0</v>
      </c>
      <c r="G201" s="156"/>
      <c r="H201" s="138"/>
      <c r="I201" s="126" t="e">
        <f>VLOOKUP(H201,Presupuesto!$B$11:$C$565,2,0)</f>
        <v>#N/A</v>
      </c>
      <c r="J201" s="95" t="str">
        <f t="shared" si="9"/>
        <v>Desarrollo del Sistema de Educación Superior</v>
      </c>
      <c r="K201" s="95" t="s">
        <v>720</v>
      </c>
    </row>
    <row r="202" spans="3:11" x14ac:dyDescent="0.25">
      <c r="C202" s="137"/>
      <c r="D202" s="154"/>
      <c r="E202" s="119"/>
      <c r="F202" s="94">
        <f t="shared" si="8"/>
        <v>0</v>
      </c>
      <c r="G202" s="156"/>
      <c r="H202" s="138"/>
      <c r="I202" s="126" t="e">
        <f>VLOOKUP(H202,Presupuesto!$B$11:$C$565,2,0)</f>
        <v>#N/A</v>
      </c>
      <c r="J202" s="95" t="str">
        <f t="shared" si="9"/>
        <v>Desarrollo del Sistema de Educación Superior</v>
      </c>
      <c r="K202" s="95" t="s">
        <v>729</v>
      </c>
    </row>
    <row r="203" spans="3:11" x14ac:dyDescent="0.25">
      <c r="C203" s="137"/>
      <c r="D203" s="154"/>
      <c r="E203" s="119"/>
      <c r="F203" s="94">
        <f t="shared" si="8"/>
        <v>0</v>
      </c>
      <c r="G203" s="156"/>
      <c r="H203" s="138"/>
      <c r="I203" s="126" t="e">
        <f>VLOOKUP(H203,Presupuesto!$B$11:$C$565,2,0)</f>
        <v>#N/A</v>
      </c>
      <c r="J203" s="95" t="str">
        <f t="shared" si="9"/>
        <v>Desarrollo del Sistema de Educación Superior</v>
      </c>
      <c r="K203" s="95" t="s">
        <v>720</v>
      </c>
    </row>
    <row r="204" spans="3:11" x14ac:dyDescent="0.25">
      <c r="C204" s="137"/>
      <c r="D204" s="154"/>
      <c r="E204" s="119"/>
      <c r="F204" s="94">
        <f t="shared" si="8"/>
        <v>0</v>
      </c>
      <c r="G204" s="156"/>
      <c r="H204" s="138"/>
      <c r="I204" s="126" t="e">
        <f>VLOOKUP(H204,Presupuesto!$B$11:$C$565,2,0)</f>
        <v>#N/A</v>
      </c>
      <c r="J204" s="95" t="str">
        <f t="shared" si="9"/>
        <v>Desarrollo del Sistema de Educación Superior</v>
      </c>
      <c r="K204" s="95" t="s">
        <v>720</v>
      </c>
    </row>
    <row r="205" spans="3:11" x14ac:dyDescent="0.25">
      <c r="C205" s="137"/>
      <c r="D205" s="154"/>
      <c r="E205" s="119"/>
      <c r="F205" s="94">
        <f t="shared" si="8"/>
        <v>0</v>
      </c>
      <c r="G205" s="156"/>
      <c r="H205" s="138"/>
      <c r="I205" s="126" t="e">
        <f>VLOOKUP(H205,Presupuesto!$B$11:$C$565,2,0)</f>
        <v>#N/A</v>
      </c>
      <c r="J205" s="95" t="str">
        <f t="shared" si="9"/>
        <v>Desarrollo del Sistema de Educación Superior</v>
      </c>
      <c r="K205" s="95" t="s">
        <v>720</v>
      </c>
    </row>
    <row r="206" spans="3:11" x14ac:dyDescent="0.25">
      <c r="C206" s="137"/>
      <c r="D206" s="154"/>
      <c r="E206" s="119"/>
      <c r="F206" s="94">
        <f t="shared" si="8"/>
        <v>0</v>
      </c>
      <c r="G206" s="156"/>
      <c r="H206" s="138"/>
      <c r="I206" s="126" t="e">
        <f>VLOOKUP(H206,Presupuesto!$B$11:$C$565,2,0)</f>
        <v>#N/A</v>
      </c>
      <c r="J206" s="95" t="str">
        <f t="shared" si="9"/>
        <v>Desarrollo del Sistema de Educación Superior</v>
      </c>
      <c r="K206" s="95" t="s">
        <v>720</v>
      </c>
    </row>
    <row r="207" spans="3:11" x14ac:dyDescent="0.25">
      <c r="C207" s="137"/>
      <c r="D207" s="154"/>
      <c r="E207" s="119"/>
      <c r="F207" s="94">
        <f t="shared" si="8"/>
        <v>0</v>
      </c>
      <c r="G207" s="156"/>
      <c r="H207" s="138"/>
      <c r="I207" s="126" t="e">
        <f>VLOOKUP(H207,Presupuesto!$B$11:$C$565,2,0)</f>
        <v>#N/A</v>
      </c>
      <c r="J207" s="95" t="str">
        <f t="shared" si="9"/>
        <v>Desarrollo del Sistema de Educación Superior</v>
      </c>
      <c r="K207" s="95" t="s">
        <v>720</v>
      </c>
    </row>
    <row r="208" spans="3:11" x14ac:dyDescent="0.25">
      <c r="C208" s="137"/>
      <c r="D208" s="154"/>
      <c r="E208" s="119"/>
      <c r="F208" s="94">
        <f t="shared" si="8"/>
        <v>0</v>
      </c>
      <c r="G208" s="156"/>
      <c r="H208" s="138"/>
      <c r="I208" s="126" t="e">
        <f>VLOOKUP(H208,Presupuesto!$B$11:$C$565,2,0)</f>
        <v>#N/A</v>
      </c>
      <c r="J208" s="95" t="str">
        <f t="shared" si="9"/>
        <v>Desarrollo del Sistema de Educación Superior</v>
      </c>
      <c r="K208" s="95" t="s">
        <v>720</v>
      </c>
    </row>
    <row r="209" spans="3:11" x14ac:dyDescent="0.25">
      <c r="C209" s="137"/>
      <c r="D209" s="154"/>
      <c r="E209" s="119"/>
      <c r="F209" s="94">
        <f t="shared" si="8"/>
        <v>0</v>
      </c>
      <c r="G209" s="156"/>
      <c r="H209" s="138"/>
      <c r="I209" s="126" t="e">
        <f>VLOOKUP(H209,Presupuesto!$B$11:$C$565,2,0)</f>
        <v>#N/A</v>
      </c>
      <c r="J209" s="95" t="str">
        <f t="shared" si="9"/>
        <v>Desarrollo del Sistema de Educación Superior</v>
      </c>
      <c r="K209" s="95" t="s">
        <v>720</v>
      </c>
    </row>
    <row r="210" spans="3:11" x14ac:dyDescent="0.25">
      <c r="C210" s="137"/>
      <c r="D210" s="154"/>
      <c r="E210" s="119"/>
      <c r="F210" s="94">
        <f t="shared" si="8"/>
        <v>0</v>
      </c>
      <c r="G210" s="156"/>
      <c r="H210" s="138"/>
      <c r="I210" s="126" t="e">
        <f>VLOOKUP(H210,Presupuesto!$B$11:$C$565,2,0)</f>
        <v>#N/A</v>
      </c>
      <c r="J210" s="95" t="str">
        <f t="shared" si="9"/>
        <v>Desarrollo del Sistema de Educación Superior</v>
      </c>
      <c r="K210" s="95" t="s">
        <v>720</v>
      </c>
    </row>
    <row r="211" spans="3:11" x14ac:dyDescent="0.25">
      <c r="C211" s="137"/>
      <c r="D211" s="154"/>
      <c r="E211" s="119"/>
      <c r="F211" s="94">
        <f t="shared" si="8"/>
        <v>0</v>
      </c>
      <c r="G211" s="156"/>
      <c r="H211" s="138"/>
      <c r="I211" s="126" t="e">
        <f>VLOOKUP(H211,Presupuesto!$B$11:$C$565,2,0)</f>
        <v>#N/A</v>
      </c>
      <c r="J211" s="95" t="str">
        <f t="shared" si="9"/>
        <v>Desarrollo del Sistema de Educación Superior</v>
      </c>
      <c r="K211" s="95" t="s">
        <v>720</v>
      </c>
    </row>
    <row r="212" spans="3:11" x14ac:dyDescent="0.25">
      <c r="C212" s="137"/>
      <c r="D212" s="154"/>
      <c r="E212" s="119"/>
      <c r="F212" s="94">
        <f t="shared" si="8"/>
        <v>0</v>
      </c>
      <c r="G212" s="156"/>
      <c r="H212" s="138"/>
      <c r="I212" s="126" t="e">
        <f>VLOOKUP(H212,Presupuesto!$B$11:$C$565,2,0)</f>
        <v>#N/A</v>
      </c>
      <c r="J212" s="95" t="str">
        <f t="shared" si="9"/>
        <v>Desarrollo del Sistema de Educación Superior</v>
      </c>
      <c r="K212" s="95" t="s">
        <v>720</v>
      </c>
    </row>
    <row r="213" spans="3:11" x14ac:dyDescent="0.25">
      <c r="C213" s="137"/>
      <c r="D213" s="154"/>
      <c r="E213" s="119"/>
      <c r="F213" s="94">
        <f t="shared" si="8"/>
        <v>0</v>
      </c>
      <c r="G213" s="156"/>
      <c r="H213" s="138"/>
      <c r="I213" s="126" t="e">
        <f>VLOOKUP(H213,Presupuesto!$B$11:$C$565,2,0)</f>
        <v>#N/A</v>
      </c>
      <c r="J213" s="95" t="str">
        <f t="shared" si="9"/>
        <v>Desarrollo del Sistema de Educación Superior</v>
      </c>
      <c r="K213" s="95" t="s">
        <v>720</v>
      </c>
    </row>
    <row r="214" spans="3:11" x14ac:dyDescent="0.25">
      <c r="C214" s="137"/>
      <c r="D214" s="154"/>
      <c r="E214" s="119"/>
      <c r="F214" s="94">
        <f t="shared" si="8"/>
        <v>0</v>
      </c>
      <c r="G214" s="156"/>
      <c r="H214" s="138"/>
      <c r="I214" s="126" t="e">
        <f>VLOOKUP(H214,Presupuesto!$B$11:$C$565,2,0)</f>
        <v>#N/A</v>
      </c>
      <c r="J214" s="95" t="str">
        <f t="shared" si="9"/>
        <v>Desarrollo del Sistema de Educación Superior</v>
      </c>
      <c r="K214" s="95" t="s">
        <v>720</v>
      </c>
    </row>
    <row r="215" spans="3:11" x14ac:dyDescent="0.25">
      <c r="C215" s="137"/>
      <c r="D215" s="154"/>
      <c r="E215" s="119"/>
      <c r="F215" s="94">
        <f t="shared" si="8"/>
        <v>0</v>
      </c>
      <c r="G215" s="156"/>
      <c r="H215" s="138"/>
      <c r="I215" s="126" t="e">
        <f>VLOOKUP(H215,Presupuesto!$B$11:$C$565,2,0)</f>
        <v>#N/A</v>
      </c>
      <c r="J215" s="95" t="str">
        <f t="shared" si="9"/>
        <v>Desarrollo del Sistema de Educación Superior</v>
      </c>
      <c r="K215" s="95" t="s">
        <v>720</v>
      </c>
    </row>
    <row r="216" spans="3:11" x14ac:dyDescent="0.25">
      <c r="C216" s="137"/>
      <c r="D216" s="154"/>
      <c r="E216" s="119"/>
      <c r="F216" s="94">
        <f t="shared" si="8"/>
        <v>0</v>
      </c>
      <c r="G216" s="156"/>
      <c r="H216" s="138"/>
      <c r="I216" s="126" t="e">
        <f>VLOOKUP(H216,Presupuesto!$B$11:$C$565,2,0)</f>
        <v>#N/A</v>
      </c>
      <c r="J216" s="95" t="str">
        <f t="shared" si="9"/>
        <v>Desarrollo del Sistema de Educación Superior</v>
      </c>
      <c r="K216" s="95" t="s">
        <v>720</v>
      </c>
    </row>
    <row r="217" spans="3:11" x14ac:dyDescent="0.25">
      <c r="C217" s="137"/>
      <c r="D217" s="154"/>
      <c r="E217" s="119"/>
      <c r="F217" s="94">
        <f t="shared" si="8"/>
        <v>0</v>
      </c>
      <c r="G217" s="156"/>
      <c r="H217" s="138"/>
      <c r="I217" s="126" t="e">
        <f>VLOOKUP(H217,Presupuesto!$B$11:$C$565,2,0)</f>
        <v>#N/A</v>
      </c>
      <c r="J217" s="95" t="str">
        <f t="shared" si="9"/>
        <v>Desarrollo del Sistema de Educación Superior</v>
      </c>
      <c r="K217" s="95" t="s">
        <v>720</v>
      </c>
    </row>
    <row r="218" spans="3:11" x14ac:dyDescent="0.25">
      <c r="C218" s="137"/>
      <c r="D218" s="154"/>
      <c r="E218" s="119"/>
      <c r="F218" s="94">
        <f t="shared" si="8"/>
        <v>0</v>
      </c>
      <c r="G218" s="156"/>
      <c r="H218" s="138"/>
      <c r="I218" s="126" t="e">
        <f>VLOOKUP(H218,Presupuesto!$B$11:$C$565,2,0)</f>
        <v>#N/A</v>
      </c>
      <c r="J218" s="95" t="str">
        <f t="shared" si="9"/>
        <v>Desarrollo del Sistema de Educación Superior</v>
      </c>
      <c r="K218" s="95" t="s">
        <v>720</v>
      </c>
    </row>
    <row r="219" spans="3:11" x14ac:dyDescent="0.25">
      <c r="C219" s="139"/>
      <c r="D219" s="147"/>
      <c r="E219" s="115"/>
      <c r="F219" s="94">
        <f t="shared" si="8"/>
        <v>0</v>
      </c>
      <c r="G219" s="156"/>
      <c r="H219" s="140"/>
      <c r="I219" s="126" t="e">
        <f>VLOOKUP(H219,Presupuesto!$B$11:$C$565,2,0)</f>
        <v>#N/A</v>
      </c>
      <c r="J219" s="95" t="str">
        <f t="shared" si="9"/>
        <v>Desarrollo del Sistema de Educación Superior</v>
      </c>
      <c r="K219" s="95" t="s">
        <v>720</v>
      </c>
    </row>
    <row r="220" spans="3:11" x14ac:dyDescent="0.25">
      <c r="C220" s="139"/>
      <c r="D220" s="147"/>
      <c r="E220" s="115"/>
      <c r="F220" s="94">
        <f t="shared" si="8"/>
        <v>0</v>
      </c>
      <c r="G220" s="156"/>
      <c r="H220" s="140"/>
      <c r="I220" s="126" t="e">
        <f>VLOOKUP(H220,Presupuesto!$B$11:$C$565,2,0)</f>
        <v>#N/A</v>
      </c>
      <c r="J220" s="95" t="str">
        <f t="shared" si="9"/>
        <v>Desarrollo del Sistema de Educación Superior</v>
      </c>
      <c r="K220" s="95" t="s">
        <v>720</v>
      </c>
    </row>
    <row r="221" spans="3:11" x14ac:dyDescent="0.25">
      <c r="C221" s="139"/>
      <c r="D221" s="147"/>
      <c r="E221" s="115"/>
      <c r="F221" s="94">
        <f t="shared" si="8"/>
        <v>0</v>
      </c>
      <c r="G221" s="156"/>
      <c r="H221" s="140"/>
      <c r="I221" s="126" t="e">
        <f>VLOOKUP(H221,Presupuesto!$B$11:$C$565,2,0)</f>
        <v>#N/A</v>
      </c>
      <c r="J221" s="95" t="str">
        <f t="shared" si="9"/>
        <v>Desarrollo del Sistema de Educación Superior</v>
      </c>
      <c r="K221" s="95" t="s">
        <v>720</v>
      </c>
    </row>
    <row r="222" spans="3:11" x14ac:dyDescent="0.25">
      <c r="C222" s="139"/>
      <c r="D222" s="147"/>
      <c r="E222" s="115"/>
      <c r="F222" s="94">
        <f t="shared" si="8"/>
        <v>0</v>
      </c>
      <c r="G222" s="156"/>
      <c r="H222" s="140"/>
      <c r="I222" s="126" t="e">
        <f>VLOOKUP(H222,Presupuesto!$B$11:$C$565,2,0)</f>
        <v>#N/A</v>
      </c>
      <c r="J222" s="95" t="str">
        <f t="shared" si="9"/>
        <v>Desarrollo del Sistema de Educación Superior</v>
      </c>
      <c r="K222" s="95" t="s">
        <v>720</v>
      </c>
    </row>
    <row r="223" spans="3:11" x14ac:dyDescent="0.25">
      <c r="C223" s="139"/>
      <c r="D223" s="147"/>
      <c r="E223" s="115"/>
      <c r="F223" s="94">
        <f t="shared" si="8"/>
        <v>0</v>
      </c>
      <c r="G223" s="156"/>
      <c r="H223" s="140"/>
      <c r="I223" s="126" t="e">
        <f>VLOOKUP(H223,Presupuesto!$B$11:$C$565,2,0)</f>
        <v>#N/A</v>
      </c>
      <c r="J223" s="95" t="str">
        <f t="shared" si="9"/>
        <v>Desarrollo del Sistema de Educación Superior</v>
      </c>
      <c r="K223" s="95" t="s">
        <v>720</v>
      </c>
    </row>
    <row r="224" spans="3:11" x14ac:dyDescent="0.25">
      <c r="C224" s="139"/>
      <c r="D224" s="147"/>
      <c r="E224" s="115"/>
      <c r="F224" s="94">
        <f t="shared" si="8"/>
        <v>0</v>
      </c>
      <c r="G224" s="156"/>
      <c r="H224" s="140"/>
      <c r="I224" s="126" t="e">
        <f>VLOOKUP(H224,Presupuesto!$B$11:$C$565,2,0)</f>
        <v>#N/A</v>
      </c>
      <c r="J224" s="95" t="str">
        <f t="shared" si="9"/>
        <v>Desarrollo del Sistema de Educación Superior</v>
      </c>
      <c r="K224" s="95" t="s">
        <v>720</v>
      </c>
    </row>
    <row r="225" spans="3:11" x14ac:dyDescent="0.25">
      <c r="C225" s="139"/>
      <c r="D225" s="147"/>
      <c r="E225" s="115"/>
      <c r="F225" s="94">
        <f t="shared" si="8"/>
        <v>0</v>
      </c>
      <c r="G225" s="156"/>
      <c r="H225" s="140"/>
      <c r="I225" s="126" t="e">
        <f>VLOOKUP(H225,Presupuesto!$B$11:$C$565,2,0)</f>
        <v>#N/A</v>
      </c>
      <c r="J225" s="95" t="str">
        <f t="shared" si="9"/>
        <v>Desarrollo del Sistema de Educación Superior</v>
      </c>
      <c r="K225" s="95" t="s">
        <v>720</v>
      </c>
    </row>
    <row r="226" spans="3:11" x14ac:dyDescent="0.25">
      <c r="C226" s="139"/>
      <c r="D226" s="147"/>
      <c r="E226" s="115"/>
      <c r="F226" s="94">
        <f t="shared" si="8"/>
        <v>0</v>
      </c>
      <c r="G226" s="156"/>
      <c r="H226" s="140"/>
      <c r="I226" s="126" t="e">
        <f>VLOOKUP(H226,Presupuesto!$B$11:$C$565,2,0)</f>
        <v>#N/A</v>
      </c>
      <c r="J226" s="95" t="str">
        <f t="shared" si="9"/>
        <v>Desarrollo del Sistema de Educación Superior</v>
      </c>
      <c r="K226" s="95" t="s">
        <v>720</v>
      </c>
    </row>
    <row r="227" spans="3:11" x14ac:dyDescent="0.25">
      <c r="C227" s="141"/>
      <c r="D227" s="147"/>
      <c r="E227" s="115"/>
      <c r="F227" s="94">
        <f t="shared" si="8"/>
        <v>0</v>
      </c>
      <c r="G227" s="156"/>
      <c r="H227" s="142"/>
      <c r="I227" s="126" t="e">
        <f>VLOOKUP(H227,Presupuesto!$B$11:$C$565,2,0)</f>
        <v>#N/A</v>
      </c>
      <c r="J227" s="95" t="str">
        <f t="shared" si="9"/>
        <v>Desarrollo del Sistema de Educación Superior</v>
      </c>
      <c r="K227" s="95" t="s">
        <v>732</v>
      </c>
    </row>
    <row r="228" spans="3:11" x14ac:dyDescent="0.25">
      <c r="C228" s="141"/>
      <c r="D228" s="147"/>
      <c r="E228" s="115"/>
      <c r="F228" s="94">
        <f t="shared" si="8"/>
        <v>0</v>
      </c>
      <c r="G228" s="156"/>
      <c r="H228" s="142"/>
      <c r="I228" s="126" t="e">
        <f>VLOOKUP(H228,Presupuesto!$B$11:$C$565,2,0)</f>
        <v>#N/A</v>
      </c>
      <c r="J228" s="95" t="str">
        <f t="shared" si="9"/>
        <v>Desarrollo del Sistema de Educación Superior</v>
      </c>
      <c r="K228" s="95" t="s">
        <v>720</v>
      </c>
    </row>
    <row r="229" spans="3:11" x14ac:dyDescent="0.25">
      <c r="C229" s="141"/>
      <c r="D229" s="147"/>
      <c r="E229" s="115"/>
      <c r="F229" s="94">
        <f t="shared" si="8"/>
        <v>0</v>
      </c>
      <c r="G229" s="156"/>
      <c r="H229" s="142"/>
      <c r="I229" s="126" t="e">
        <f>VLOOKUP(H229,Presupuesto!$B$11:$C$565,2,0)</f>
        <v>#N/A</v>
      </c>
      <c r="J229" s="95" t="str">
        <f t="shared" si="9"/>
        <v>Desarrollo del Sistema de Educación Superior</v>
      </c>
      <c r="K229" s="95" t="s">
        <v>720</v>
      </c>
    </row>
    <row r="230" spans="3:11" x14ac:dyDescent="0.25">
      <c r="C230" s="141"/>
      <c r="D230" s="147"/>
      <c r="E230" s="115"/>
      <c r="F230" s="94">
        <f t="shared" si="8"/>
        <v>0</v>
      </c>
      <c r="G230" s="156"/>
      <c r="H230" s="142"/>
      <c r="I230" s="126" t="e">
        <f>VLOOKUP(H230,Presupuesto!$B$11:$C$565,2,0)</f>
        <v>#N/A</v>
      </c>
      <c r="J230" s="95" t="str">
        <f t="shared" si="9"/>
        <v>Desarrollo del Sistema de Educación Superior</v>
      </c>
      <c r="K230" s="95" t="s">
        <v>720</v>
      </c>
    </row>
    <row r="231" spans="3:11" ht="15.75" thickBot="1" x14ac:dyDescent="0.3">
      <c r="C231" s="143"/>
      <c r="D231" s="155"/>
      <c r="E231" s="100"/>
      <c r="F231" s="102">
        <f t="shared" si="8"/>
        <v>0</v>
      </c>
      <c r="G231" s="157"/>
      <c r="H231" s="144"/>
      <c r="I231" s="128" t="e">
        <f>VLOOKUP(H231,Presupuesto!$B$11:$C$565,2,0)</f>
        <v>#N/A</v>
      </c>
      <c r="J231" s="103" t="str">
        <f t="shared" si="9"/>
        <v>Desarrollo del Sistema de Educación Superior</v>
      </c>
      <c r="K231" s="120" t="s">
        <v>719</v>
      </c>
    </row>
    <row r="233" spans="3:11" ht="15.75" thickBot="1" x14ac:dyDescent="0.3">
      <c r="C233" s="435"/>
      <c r="D233" s="435"/>
      <c r="E233" s="435"/>
      <c r="F233" s="89"/>
      <c r="G233" s="88"/>
      <c r="H233" s="89"/>
      <c r="I233" s="89"/>
      <c r="J233" s="435"/>
      <c r="K233" s="435"/>
    </row>
    <row r="234" spans="3:11" ht="15.75" thickBot="1" x14ac:dyDescent="0.3">
      <c r="C234" s="153" t="s">
        <v>1338</v>
      </c>
      <c r="D234" s="351">
        <f>SUM(F241:F275)</f>
        <v>0</v>
      </c>
      <c r="E234" s="435"/>
      <c r="F234" s="69"/>
      <c r="G234" s="78"/>
      <c r="H234" s="69"/>
      <c r="I234" s="69"/>
      <c r="J234" s="435"/>
      <c r="K234" s="435"/>
    </row>
    <row r="235" spans="3:11" x14ac:dyDescent="0.25">
      <c r="C235" s="69"/>
      <c r="D235" s="31"/>
      <c r="E235" s="91"/>
      <c r="F235" s="91"/>
      <c r="G235" s="91"/>
      <c r="H235" s="75"/>
      <c r="I235" s="75"/>
      <c r="J235" s="75"/>
      <c r="K235" s="109"/>
    </row>
    <row r="236" spans="3:11" x14ac:dyDescent="0.25">
      <c r="C236" s="69"/>
      <c r="D236" s="31"/>
      <c r="E236" s="91"/>
      <c r="F236" s="91"/>
      <c r="G236" s="91"/>
      <c r="H236" s="75"/>
      <c r="I236" s="75"/>
      <c r="J236" s="75"/>
      <c r="K236" s="109"/>
    </row>
    <row r="237" spans="3:11" ht="15.75" x14ac:dyDescent="0.25">
      <c r="C237" s="191" t="s">
        <v>1309</v>
      </c>
      <c r="D237" s="349"/>
      <c r="E237" s="91"/>
      <c r="F237" s="91"/>
      <c r="G237" s="91"/>
      <c r="H237" s="75"/>
      <c r="I237" s="75"/>
      <c r="J237" s="75"/>
      <c r="K237" s="109"/>
    </row>
    <row r="238" spans="3:11" ht="18.75" x14ac:dyDescent="0.25">
      <c r="C238" s="199" t="e">
        <f>IFERROR(VLOOKUP(D237,'1. Desarrollo e Innov. Curricu.'!$F:$G,2,FALSE),IFERROR(VLOOKUP(D237,'2. Investigación Científica'!$F:$G,2,FALSE),IFERROR(VLOOKUP(D237,'3. Vinculación Univ. Sociedad'!$F:$G,2,FALSE),IFERROR(VLOOKUP(D237,'4. Docencia y Profesorado Univ.'!$F:$G,2,FALSE),IFERROR(VLOOKUP(D237,'5. Estudiantes y Graduados'!$F:$G,2,FALSE),IFERROR(VLOOKUP(D237,'11. Gestion Administrativa'!$F:$G,2,FALSE),IFERROR(VLOOKUP(D237,'13. Gestión Académica'!$F:$G,2,FALSE),IFERROR(VLOOKUP(D237,'9. Asegura. de la Calid. y M'!$F:$G,2,FALSE),IFERROR(VLOOKUP(D237,'6. Gestión del Conocimiento'!$F:$G,2,FALSE),IFERROR(VLOOKUP(D237,'15. Gobernabilidad y Proceso...'!$F:$G,2,FALSE),IFERROR(VLOOKUP(D237,'12. Gestión del Talento Humano'!$F:$G,2,FALSE),IFERROR(VLOOKUP(D237,'14. Internacional... de la E.S.'!$F:$G,2,FALSE),IFERROR(VLOOKUP(D237,'10. Posgrado'!$F:$G,2,FALSE),IFERROR(VLOOKUP(D237,'17. Gestión TIC'!$F:$G,2,FALSE),IFERROR(VLOOKUP(D237,'16. Desa. del Sistema Educ.Sup.'!$F:$G,2,FALSE),IFERROR(VLOOKUP(D237,'8. Cultura de Inno. Insti...'!$F:$G,2,FALSE),VLOOKUP(D237,'7. Lo Esencial de la Reforma U.'!$F:$G,2,0)))))))))))))))))</f>
        <v>#N/A</v>
      </c>
      <c r="D238" s="31"/>
      <c r="E238" s="91"/>
      <c r="F238" s="91"/>
      <c r="G238" s="91"/>
      <c r="H238" s="75"/>
      <c r="I238" s="75"/>
      <c r="J238" s="75"/>
      <c r="K238" s="109"/>
    </row>
    <row r="239" spans="3:11" ht="15.75" thickBot="1" x14ac:dyDescent="0.3">
      <c r="C239" s="435"/>
      <c r="D239" s="435"/>
      <c r="E239" s="435"/>
      <c r="F239" s="91"/>
      <c r="G239" s="75"/>
      <c r="H239" s="75"/>
      <c r="I239" s="75"/>
      <c r="J239" s="435"/>
      <c r="K239" s="435"/>
    </row>
    <row r="240" spans="3:11" ht="30.75" thickBot="1" x14ac:dyDescent="0.3">
      <c r="C240" s="125" t="s">
        <v>1310</v>
      </c>
      <c r="D240" s="125" t="s">
        <v>99</v>
      </c>
      <c r="E240" s="132" t="s">
        <v>1312</v>
      </c>
      <c r="F240" s="131" t="s">
        <v>1313</v>
      </c>
      <c r="G240" s="129" t="s">
        <v>1314</v>
      </c>
      <c r="H240" s="132" t="s">
        <v>1315</v>
      </c>
      <c r="I240" s="129" t="s">
        <v>711</v>
      </c>
      <c r="J240" s="129" t="s">
        <v>1316</v>
      </c>
      <c r="K240" s="129" t="s">
        <v>1317</v>
      </c>
    </row>
    <row r="241" spans="3:11" x14ac:dyDescent="0.25">
      <c r="C241" s="209" t="s">
        <v>1284</v>
      </c>
      <c r="D241" s="210"/>
      <c r="E241" s="208">
        <f>HLOOKUP(C241,$AH$2:$BU$3,2,0)</f>
        <v>620</v>
      </c>
      <c r="F241" s="94">
        <f t="shared" ref="F241:F275" si="10">D241*E241</f>
        <v>0</v>
      </c>
      <c r="G241" s="156"/>
      <c r="H241" s="138"/>
      <c r="I241" s="126" t="e">
        <f>VLOOKUP(H241,Presupuesto!$B$11:$C$565,2,0)</f>
        <v>#N/A</v>
      </c>
      <c r="J241" s="207" t="s">
        <v>81</v>
      </c>
      <c r="K241" s="95" t="s">
        <v>719</v>
      </c>
    </row>
    <row r="242" spans="3:11" x14ac:dyDescent="0.25">
      <c r="C242" s="137"/>
      <c r="D242" s="154"/>
      <c r="E242" s="119"/>
      <c r="F242" s="94">
        <f t="shared" si="10"/>
        <v>0</v>
      </c>
      <c r="G242" s="156"/>
      <c r="H242" s="138"/>
      <c r="I242" s="126" t="e">
        <f>VLOOKUP(H242,Presupuesto!$B$11:$C$565,2,0)</f>
        <v>#N/A</v>
      </c>
      <c r="J242" s="95" t="str">
        <f>$J$241</f>
        <v>Desarrollo del Sistema de Educación Superior</v>
      </c>
      <c r="K242" s="95" t="s">
        <v>720</v>
      </c>
    </row>
    <row r="243" spans="3:11" x14ac:dyDescent="0.25">
      <c r="C243" s="137"/>
      <c r="D243" s="154"/>
      <c r="E243" s="119"/>
      <c r="F243" s="94">
        <f t="shared" si="10"/>
        <v>0</v>
      </c>
      <c r="G243" s="156"/>
      <c r="H243" s="138"/>
      <c r="I243" s="126" t="e">
        <f>VLOOKUP(H243,Presupuesto!$B$11:$C$565,2,0)</f>
        <v>#N/A</v>
      </c>
      <c r="J243" s="95" t="str">
        <f t="shared" ref="J243:J275" si="11">$J$241</f>
        <v>Desarrollo del Sistema de Educación Superior</v>
      </c>
      <c r="K243" s="95" t="s">
        <v>720</v>
      </c>
    </row>
    <row r="244" spans="3:11" x14ac:dyDescent="0.25">
      <c r="C244" s="137"/>
      <c r="D244" s="154"/>
      <c r="E244" s="119"/>
      <c r="F244" s="94">
        <f t="shared" si="10"/>
        <v>0</v>
      </c>
      <c r="G244" s="156"/>
      <c r="H244" s="138"/>
      <c r="I244" s="126" t="e">
        <f>VLOOKUP(H244,Presupuesto!$B$11:$C$565,2,0)</f>
        <v>#N/A</v>
      </c>
      <c r="J244" s="95" t="str">
        <f t="shared" si="11"/>
        <v>Desarrollo del Sistema de Educación Superior</v>
      </c>
      <c r="K244" s="95" t="s">
        <v>720</v>
      </c>
    </row>
    <row r="245" spans="3:11" x14ac:dyDescent="0.25">
      <c r="C245" s="137"/>
      <c r="D245" s="154"/>
      <c r="E245" s="119"/>
      <c r="F245" s="94">
        <f t="shared" si="10"/>
        <v>0</v>
      </c>
      <c r="G245" s="156"/>
      <c r="H245" s="138"/>
      <c r="I245" s="126" t="e">
        <f>VLOOKUP(H245,Presupuesto!$B$11:$C$565,2,0)</f>
        <v>#N/A</v>
      </c>
      <c r="J245" s="95" t="str">
        <f t="shared" si="11"/>
        <v>Desarrollo del Sistema de Educación Superior</v>
      </c>
      <c r="K245" s="95" t="s">
        <v>720</v>
      </c>
    </row>
    <row r="246" spans="3:11" x14ac:dyDescent="0.25">
      <c r="C246" s="137"/>
      <c r="D246" s="154"/>
      <c r="E246" s="119"/>
      <c r="F246" s="94">
        <f t="shared" si="10"/>
        <v>0</v>
      </c>
      <c r="G246" s="156"/>
      <c r="H246" s="138"/>
      <c r="I246" s="126" t="e">
        <f>VLOOKUP(H246,Presupuesto!$B$11:$C$565,2,0)</f>
        <v>#N/A</v>
      </c>
      <c r="J246" s="95" t="str">
        <f t="shared" si="11"/>
        <v>Desarrollo del Sistema de Educación Superior</v>
      </c>
      <c r="K246" s="95" t="s">
        <v>729</v>
      </c>
    </row>
    <row r="247" spans="3:11" x14ac:dyDescent="0.25">
      <c r="C247" s="137"/>
      <c r="D247" s="154"/>
      <c r="E247" s="119"/>
      <c r="F247" s="94">
        <f t="shared" si="10"/>
        <v>0</v>
      </c>
      <c r="G247" s="156"/>
      <c r="H247" s="138"/>
      <c r="I247" s="126" t="e">
        <f>VLOOKUP(H247,Presupuesto!$B$11:$C$565,2,0)</f>
        <v>#N/A</v>
      </c>
      <c r="J247" s="95" t="str">
        <f t="shared" si="11"/>
        <v>Desarrollo del Sistema de Educación Superior</v>
      </c>
      <c r="K247" s="95" t="s">
        <v>720</v>
      </c>
    </row>
    <row r="248" spans="3:11" x14ac:dyDescent="0.25">
      <c r="C248" s="137"/>
      <c r="D248" s="154"/>
      <c r="E248" s="119"/>
      <c r="F248" s="94">
        <f t="shared" si="10"/>
        <v>0</v>
      </c>
      <c r="G248" s="156"/>
      <c r="H248" s="138"/>
      <c r="I248" s="126" t="e">
        <f>VLOOKUP(H248,Presupuesto!$B$11:$C$565,2,0)</f>
        <v>#N/A</v>
      </c>
      <c r="J248" s="95" t="str">
        <f t="shared" si="11"/>
        <v>Desarrollo del Sistema de Educación Superior</v>
      </c>
      <c r="K248" s="95" t="s">
        <v>720</v>
      </c>
    </row>
    <row r="249" spans="3:11" x14ac:dyDescent="0.25">
      <c r="C249" s="137"/>
      <c r="D249" s="154"/>
      <c r="E249" s="119"/>
      <c r="F249" s="94">
        <f t="shared" si="10"/>
        <v>0</v>
      </c>
      <c r="G249" s="156"/>
      <c r="H249" s="138"/>
      <c r="I249" s="126" t="e">
        <f>VLOOKUP(H249,Presupuesto!$B$11:$C$565,2,0)</f>
        <v>#N/A</v>
      </c>
      <c r="J249" s="95" t="str">
        <f t="shared" si="11"/>
        <v>Desarrollo del Sistema de Educación Superior</v>
      </c>
      <c r="K249" s="95" t="s">
        <v>720</v>
      </c>
    </row>
    <row r="250" spans="3:11" x14ac:dyDescent="0.25">
      <c r="C250" s="137"/>
      <c r="D250" s="154"/>
      <c r="E250" s="119"/>
      <c r="F250" s="94">
        <f t="shared" si="10"/>
        <v>0</v>
      </c>
      <c r="G250" s="156"/>
      <c r="H250" s="138"/>
      <c r="I250" s="126" t="e">
        <f>VLOOKUP(H250,Presupuesto!$B$11:$C$565,2,0)</f>
        <v>#N/A</v>
      </c>
      <c r="J250" s="95" t="str">
        <f t="shared" si="11"/>
        <v>Desarrollo del Sistema de Educación Superior</v>
      </c>
      <c r="K250" s="95" t="s">
        <v>720</v>
      </c>
    </row>
    <row r="251" spans="3:11" x14ac:dyDescent="0.25">
      <c r="C251" s="137"/>
      <c r="D251" s="154"/>
      <c r="E251" s="119"/>
      <c r="F251" s="94">
        <f t="shared" si="10"/>
        <v>0</v>
      </c>
      <c r="G251" s="156"/>
      <c r="H251" s="138"/>
      <c r="I251" s="126" t="e">
        <f>VLOOKUP(H251,Presupuesto!$B$11:$C$565,2,0)</f>
        <v>#N/A</v>
      </c>
      <c r="J251" s="95" t="str">
        <f t="shared" si="11"/>
        <v>Desarrollo del Sistema de Educación Superior</v>
      </c>
      <c r="K251" s="95" t="s">
        <v>720</v>
      </c>
    </row>
    <row r="252" spans="3:11" x14ac:dyDescent="0.25">
      <c r="C252" s="137"/>
      <c r="D252" s="154"/>
      <c r="E252" s="119"/>
      <c r="F252" s="94">
        <f t="shared" si="10"/>
        <v>0</v>
      </c>
      <c r="G252" s="156"/>
      <c r="H252" s="138"/>
      <c r="I252" s="126" t="e">
        <f>VLOOKUP(H252,Presupuesto!$B$11:$C$565,2,0)</f>
        <v>#N/A</v>
      </c>
      <c r="J252" s="95" t="str">
        <f t="shared" si="11"/>
        <v>Desarrollo del Sistema de Educación Superior</v>
      </c>
      <c r="K252" s="95" t="s">
        <v>720</v>
      </c>
    </row>
    <row r="253" spans="3:11" x14ac:dyDescent="0.25">
      <c r="C253" s="137"/>
      <c r="D253" s="154"/>
      <c r="E253" s="119"/>
      <c r="F253" s="94">
        <f t="shared" si="10"/>
        <v>0</v>
      </c>
      <c r="G253" s="156"/>
      <c r="H253" s="138"/>
      <c r="I253" s="126" t="e">
        <f>VLOOKUP(H253,Presupuesto!$B$11:$C$565,2,0)</f>
        <v>#N/A</v>
      </c>
      <c r="J253" s="95" t="str">
        <f t="shared" si="11"/>
        <v>Desarrollo del Sistema de Educación Superior</v>
      </c>
      <c r="K253" s="95" t="s">
        <v>720</v>
      </c>
    </row>
    <row r="254" spans="3:11" x14ac:dyDescent="0.25">
      <c r="C254" s="137"/>
      <c r="D254" s="154"/>
      <c r="E254" s="119"/>
      <c r="F254" s="94">
        <f t="shared" si="10"/>
        <v>0</v>
      </c>
      <c r="G254" s="156"/>
      <c r="H254" s="138"/>
      <c r="I254" s="126" t="e">
        <f>VLOOKUP(H254,Presupuesto!$B$11:$C$565,2,0)</f>
        <v>#N/A</v>
      </c>
      <c r="J254" s="95" t="str">
        <f t="shared" si="11"/>
        <v>Desarrollo del Sistema de Educación Superior</v>
      </c>
      <c r="K254" s="95" t="s">
        <v>720</v>
      </c>
    </row>
    <row r="255" spans="3:11" x14ac:dyDescent="0.25">
      <c r="C255" s="137"/>
      <c r="D255" s="154"/>
      <c r="E255" s="119"/>
      <c r="F255" s="94">
        <f t="shared" si="10"/>
        <v>0</v>
      </c>
      <c r="G255" s="156"/>
      <c r="H255" s="138"/>
      <c r="I255" s="126" t="e">
        <f>VLOOKUP(H255,Presupuesto!$B$11:$C$565,2,0)</f>
        <v>#N/A</v>
      </c>
      <c r="J255" s="95" t="str">
        <f t="shared" si="11"/>
        <v>Desarrollo del Sistema de Educación Superior</v>
      </c>
      <c r="K255" s="95" t="s">
        <v>720</v>
      </c>
    </row>
    <row r="256" spans="3:11" x14ac:dyDescent="0.25">
      <c r="C256" s="137"/>
      <c r="D256" s="154"/>
      <c r="E256" s="119"/>
      <c r="F256" s="94">
        <f t="shared" si="10"/>
        <v>0</v>
      </c>
      <c r="G256" s="156"/>
      <c r="H256" s="138"/>
      <c r="I256" s="126" t="e">
        <f>VLOOKUP(H256,Presupuesto!$B$11:$C$565,2,0)</f>
        <v>#N/A</v>
      </c>
      <c r="J256" s="95" t="str">
        <f t="shared" si="11"/>
        <v>Desarrollo del Sistema de Educación Superior</v>
      </c>
      <c r="K256" s="95" t="s">
        <v>720</v>
      </c>
    </row>
    <row r="257" spans="3:11" x14ac:dyDescent="0.25">
      <c r="C257" s="137"/>
      <c r="D257" s="154"/>
      <c r="E257" s="119"/>
      <c r="F257" s="94">
        <f t="shared" si="10"/>
        <v>0</v>
      </c>
      <c r="G257" s="156"/>
      <c r="H257" s="138"/>
      <c r="I257" s="126" t="e">
        <f>VLOOKUP(H257,Presupuesto!$B$11:$C$565,2,0)</f>
        <v>#N/A</v>
      </c>
      <c r="J257" s="95" t="str">
        <f t="shared" si="11"/>
        <v>Desarrollo del Sistema de Educación Superior</v>
      </c>
      <c r="K257" s="95" t="s">
        <v>720</v>
      </c>
    </row>
    <row r="258" spans="3:11" x14ac:dyDescent="0.25">
      <c r="C258" s="137"/>
      <c r="D258" s="154"/>
      <c r="E258" s="119"/>
      <c r="F258" s="94">
        <f t="shared" si="10"/>
        <v>0</v>
      </c>
      <c r="G258" s="156"/>
      <c r="H258" s="138"/>
      <c r="I258" s="126" t="e">
        <f>VLOOKUP(H258,Presupuesto!$B$11:$C$565,2,0)</f>
        <v>#N/A</v>
      </c>
      <c r="J258" s="95" t="str">
        <f t="shared" si="11"/>
        <v>Desarrollo del Sistema de Educación Superior</v>
      </c>
      <c r="K258" s="95" t="s">
        <v>720</v>
      </c>
    </row>
    <row r="259" spans="3:11" x14ac:dyDescent="0.25">
      <c r="C259" s="137"/>
      <c r="D259" s="154"/>
      <c r="E259" s="119"/>
      <c r="F259" s="94">
        <f t="shared" si="10"/>
        <v>0</v>
      </c>
      <c r="G259" s="156"/>
      <c r="H259" s="138"/>
      <c r="I259" s="126" t="e">
        <f>VLOOKUP(H259,Presupuesto!$B$11:$C$565,2,0)</f>
        <v>#N/A</v>
      </c>
      <c r="J259" s="95" t="str">
        <f t="shared" si="11"/>
        <v>Desarrollo del Sistema de Educación Superior</v>
      </c>
      <c r="K259" s="95" t="s">
        <v>720</v>
      </c>
    </row>
    <row r="260" spans="3:11" x14ac:dyDescent="0.25">
      <c r="C260" s="137"/>
      <c r="D260" s="154"/>
      <c r="E260" s="119"/>
      <c r="F260" s="94">
        <f t="shared" si="10"/>
        <v>0</v>
      </c>
      <c r="G260" s="156"/>
      <c r="H260" s="138"/>
      <c r="I260" s="126" t="e">
        <f>VLOOKUP(H260,Presupuesto!$B$11:$C$565,2,0)</f>
        <v>#N/A</v>
      </c>
      <c r="J260" s="95" t="str">
        <f t="shared" si="11"/>
        <v>Desarrollo del Sistema de Educación Superior</v>
      </c>
      <c r="K260" s="95" t="s">
        <v>720</v>
      </c>
    </row>
    <row r="261" spans="3:11" x14ac:dyDescent="0.25">
      <c r="C261" s="137"/>
      <c r="D261" s="154"/>
      <c r="E261" s="119"/>
      <c r="F261" s="94">
        <f t="shared" si="10"/>
        <v>0</v>
      </c>
      <c r="G261" s="156"/>
      <c r="H261" s="138"/>
      <c r="I261" s="126" t="e">
        <f>VLOOKUP(H261,Presupuesto!$B$11:$C$565,2,0)</f>
        <v>#N/A</v>
      </c>
      <c r="J261" s="95" t="str">
        <f t="shared" si="11"/>
        <v>Desarrollo del Sistema de Educación Superior</v>
      </c>
      <c r="K261" s="95" t="s">
        <v>720</v>
      </c>
    </row>
    <row r="262" spans="3:11" x14ac:dyDescent="0.25">
      <c r="C262" s="137"/>
      <c r="D262" s="154"/>
      <c r="E262" s="119"/>
      <c r="F262" s="94">
        <f t="shared" si="10"/>
        <v>0</v>
      </c>
      <c r="G262" s="156"/>
      <c r="H262" s="138"/>
      <c r="I262" s="126" t="e">
        <f>VLOOKUP(H262,Presupuesto!$B$11:$C$565,2,0)</f>
        <v>#N/A</v>
      </c>
      <c r="J262" s="95" t="str">
        <f t="shared" si="11"/>
        <v>Desarrollo del Sistema de Educación Superior</v>
      </c>
      <c r="K262" s="95" t="s">
        <v>720</v>
      </c>
    </row>
    <row r="263" spans="3:11" x14ac:dyDescent="0.25">
      <c r="C263" s="139"/>
      <c r="D263" s="147"/>
      <c r="E263" s="115"/>
      <c r="F263" s="94">
        <f t="shared" si="10"/>
        <v>0</v>
      </c>
      <c r="G263" s="156"/>
      <c r="H263" s="140"/>
      <c r="I263" s="126" t="e">
        <f>VLOOKUP(H263,Presupuesto!$B$11:$C$565,2,0)</f>
        <v>#N/A</v>
      </c>
      <c r="J263" s="95" t="str">
        <f t="shared" si="11"/>
        <v>Desarrollo del Sistema de Educación Superior</v>
      </c>
      <c r="K263" s="95" t="s">
        <v>720</v>
      </c>
    </row>
    <row r="264" spans="3:11" x14ac:dyDescent="0.25">
      <c r="C264" s="139"/>
      <c r="D264" s="147"/>
      <c r="E264" s="115"/>
      <c r="F264" s="94">
        <f t="shared" si="10"/>
        <v>0</v>
      </c>
      <c r="G264" s="156"/>
      <c r="H264" s="140"/>
      <c r="I264" s="126" t="e">
        <f>VLOOKUP(H264,Presupuesto!$B$11:$C$565,2,0)</f>
        <v>#N/A</v>
      </c>
      <c r="J264" s="95" t="str">
        <f t="shared" si="11"/>
        <v>Desarrollo del Sistema de Educación Superior</v>
      </c>
      <c r="K264" s="95" t="s">
        <v>720</v>
      </c>
    </row>
    <row r="265" spans="3:11" x14ac:dyDescent="0.25">
      <c r="C265" s="139"/>
      <c r="D265" s="147"/>
      <c r="E265" s="115"/>
      <c r="F265" s="94">
        <f t="shared" si="10"/>
        <v>0</v>
      </c>
      <c r="G265" s="156"/>
      <c r="H265" s="140"/>
      <c r="I265" s="126" t="e">
        <f>VLOOKUP(H265,Presupuesto!$B$11:$C$565,2,0)</f>
        <v>#N/A</v>
      </c>
      <c r="J265" s="95" t="str">
        <f t="shared" si="11"/>
        <v>Desarrollo del Sistema de Educación Superior</v>
      </c>
      <c r="K265" s="95" t="s">
        <v>720</v>
      </c>
    </row>
    <row r="266" spans="3:11" x14ac:dyDescent="0.25">
      <c r="C266" s="139"/>
      <c r="D266" s="147"/>
      <c r="E266" s="115"/>
      <c r="F266" s="94">
        <f t="shared" si="10"/>
        <v>0</v>
      </c>
      <c r="G266" s="156"/>
      <c r="H266" s="140"/>
      <c r="I266" s="126" t="e">
        <f>VLOOKUP(H266,Presupuesto!$B$11:$C$565,2,0)</f>
        <v>#N/A</v>
      </c>
      <c r="J266" s="95" t="str">
        <f t="shared" si="11"/>
        <v>Desarrollo del Sistema de Educación Superior</v>
      </c>
      <c r="K266" s="95" t="s">
        <v>720</v>
      </c>
    </row>
    <row r="267" spans="3:11" x14ac:dyDescent="0.25">
      <c r="C267" s="139"/>
      <c r="D267" s="147"/>
      <c r="E267" s="115"/>
      <c r="F267" s="94">
        <f t="shared" si="10"/>
        <v>0</v>
      </c>
      <c r="G267" s="156"/>
      <c r="H267" s="140"/>
      <c r="I267" s="126" t="e">
        <f>VLOOKUP(H267,Presupuesto!$B$11:$C$565,2,0)</f>
        <v>#N/A</v>
      </c>
      <c r="J267" s="95" t="str">
        <f t="shared" si="11"/>
        <v>Desarrollo del Sistema de Educación Superior</v>
      </c>
      <c r="K267" s="95" t="s">
        <v>720</v>
      </c>
    </row>
    <row r="268" spans="3:11" x14ac:dyDescent="0.25">
      <c r="C268" s="139"/>
      <c r="D268" s="147"/>
      <c r="E268" s="115"/>
      <c r="F268" s="94">
        <f t="shared" si="10"/>
        <v>0</v>
      </c>
      <c r="G268" s="156"/>
      <c r="H268" s="140"/>
      <c r="I268" s="126" t="e">
        <f>VLOOKUP(H268,Presupuesto!$B$11:$C$565,2,0)</f>
        <v>#N/A</v>
      </c>
      <c r="J268" s="95" t="str">
        <f t="shared" si="11"/>
        <v>Desarrollo del Sistema de Educación Superior</v>
      </c>
      <c r="K268" s="95" t="s">
        <v>720</v>
      </c>
    </row>
    <row r="269" spans="3:11" x14ac:dyDescent="0.25">
      <c r="C269" s="139"/>
      <c r="D269" s="147"/>
      <c r="E269" s="115"/>
      <c r="F269" s="94">
        <f t="shared" si="10"/>
        <v>0</v>
      </c>
      <c r="G269" s="156"/>
      <c r="H269" s="140"/>
      <c r="I269" s="126" t="e">
        <f>VLOOKUP(H269,Presupuesto!$B$11:$C$565,2,0)</f>
        <v>#N/A</v>
      </c>
      <c r="J269" s="95" t="str">
        <f t="shared" si="11"/>
        <v>Desarrollo del Sistema de Educación Superior</v>
      </c>
      <c r="K269" s="95" t="s">
        <v>720</v>
      </c>
    </row>
    <row r="270" spans="3:11" x14ac:dyDescent="0.25">
      <c r="C270" s="139"/>
      <c r="D270" s="147"/>
      <c r="E270" s="115"/>
      <c r="F270" s="94">
        <f t="shared" si="10"/>
        <v>0</v>
      </c>
      <c r="G270" s="156"/>
      <c r="H270" s="140"/>
      <c r="I270" s="126" t="e">
        <f>VLOOKUP(H270,Presupuesto!$B$11:$C$565,2,0)</f>
        <v>#N/A</v>
      </c>
      <c r="J270" s="95" t="str">
        <f t="shared" si="11"/>
        <v>Desarrollo del Sistema de Educación Superior</v>
      </c>
      <c r="K270" s="95" t="s">
        <v>720</v>
      </c>
    </row>
    <row r="271" spans="3:11" x14ac:dyDescent="0.25">
      <c r="C271" s="141"/>
      <c r="D271" s="147"/>
      <c r="E271" s="115"/>
      <c r="F271" s="94">
        <f t="shared" si="10"/>
        <v>0</v>
      </c>
      <c r="G271" s="156"/>
      <c r="H271" s="142"/>
      <c r="I271" s="126" t="e">
        <f>VLOOKUP(H271,Presupuesto!$B$11:$C$565,2,0)</f>
        <v>#N/A</v>
      </c>
      <c r="J271" s="95" t="str">
        <f t="shared" si="11"/>
        <v>Desarrollo del Sistema de Educación Superior</v>
      </c>
      <c r="K271" s="95" t="s">
        <v>732</v>
      </c>
    </row>
    <row r="272" spans="3:11" x14ac:dyDescent="0.25">
      <c r="C272" s="141"/>
      <c r="D272" s="147"/>
      <c r="E272" s="115"/>
      <c r="F272" s="94">
        <f t="shared" si="10"/>
        <v>0</v>
      </c>
      <c r="G272" s="156"/>
      <c r="H272" s="142"/>
      <c r="I272" s="126" t="e">
        <f>VLOOKUP(H272,Presupuesto!$B$11:$C$565,2,0)</f>
        <v>#N/A</v>
      </c>
      <c r="J272" s="95" t="str">
        <f t="shared" si="11"/>
        <v>Desarrollo del Sistema de Educación Superior</v>
      </c>
      <c r="K272" s="95" t="s">
        <v>720</v>
      </c>
    </row>
    <row r="273" spans="3:11" x14ac:dyDescent="0.25">
      <c r="C273" s="141"/>
      <c r="D273" s="147"/>
      <c r="E273" s="115"/>
      <c r="F273" s="94">
        <f t="shared" si="10"/>
        <v>0</v>
      </c>
      <c r="G273" s="156"/>
      <c r="H273" s="142"/>
      <c r="I273" s="126" t="e">
        <f>VLOOKUP(H273,Presupuesto!$B$11:$C$565,2,0)</f>
        <v>#N/A</v>
      </c>
      <c r="J273" s="95" t="str">
        <f t="shared" si="11"/>
        <v>Desarrollo del Sistema de Educación Superior</v>
      </c>
      <c r="K273" s="95" t="s">
        <v>720</v>
      </c>
    </row>
    <row r="274" spans="3:11" x14ac:dyDescent="0.25">
      <c r="C274" s="141"/>
      <c r="D274" s="147"/>
      <c r="E274" s="115"/>
      <c r="F274" s="94">
        <f t="shared" si="10"/>
        <v>0</v>
      </c>
      <c r="G274" s="156"/>
      <c r="H274" s="142"/>
      <c r="I274" s="126" t="e">
        <f>VLOOKUP(H274,Presupuesto!$B$11:$C$565,2,0)</f>
        <v>#N/A</v>
      </c>
      <c r="J274" s="95" t="str">
        <f t="shared" si="11"/>
        <v>Desarrollo del Sistema de Educación Superior</v>
      </c>
      <c r="K274" s="95" t="s">
        <v>720</v>
      </c>
    </row>
    <row r="275" spans="3:11" ht="15.75" thickBot="1" x14ac:dyDescent="0.3">
      <c r="C275" s="143"/>
      <c r="D275" s="155"/>
      <c r="E275" s="100"/>
      <c r="F275" s="102">
        <f t="shared" si="10"/>
        <v>0</v>
      </c>
      <c r="G275" s="157"/>
      <c r="H275" s="144"/>
      <c r="I275" s="128" t="e">
        <f>VLOOKUP(H275,Presupuesto!$B$11:$C$565,2,0)</f>
        <v>#N/A</v>
      </c>
      <c r="J275" s="103" t="str">
        <f t="shared" si="11"/>
        <v>Desarrollo del Sistema de Educación Superior</v>
      </c>
      <c r="K275" s="120" t="s">
        <v>719</v>
      </c>
    </row>
    <row r="277" spans="3:11" ht="15.75" thickBot="1" x14ac:dyDescent="0.3">
      <c r="C277" s="435"/>
      <c r="D277" s="435"/>
      <c r="E277" s="435"/>
      <c r="F277" s="435"/>
      <c r="G277" s="424"/>
      <c r="H277" s="435"/>
      <c r="I277" s="435"/>
      <c r="J277" s="435"/>
      <c r="K277" s="435"/>
    </row>
    <row r="278" spans="3:11" ht="15.75" thickBot="1" x14ac:dyDescent="0.3">
      <c r="C278" s="153" t="s">
        <v>1338</v>
      </c>
      <c r="D278" s="351">
        <f>SUM(F285:F319)</f>
        <v>0</v>
      </c>
      <c r="E278" s="435"/>
      <c r="F278" s="69"/>
      <c r="G278" s="78"/>
      <c r="H278" s="69"/>
      <c r="I278" s="69"/>
      <c r="J278" s="435"/>
      <c r="K278" s="435"/>
    </row>
    <row r="279" spans="3:11" x14ac:dyDescent="0.25">
      <c r="C279" s="69"/>
      <c r="D279" s="31"/>
      <c r="E279" s="91"/>
      <c r="F279" s="91"/>
      <c r="G279" s="91"/>
      <c r="H279" s="75"/>
      <c r="I279" s="75"/>
      <c r="J279" s="75"/>
      <c r="K279" s="109"/>
    </row>
    <row r="280" spans="3:11" x14ac:dyDescent="0.25">
      <c r="C280" s="69"/>
      <c r="D280" s="31"/>
      <c r="E280" s="91"/>
      <c r="F280" s="91"/>
      <c r="G280" s="91"/>
      <c r="H280" s="75"/>
      <c r="I280" s="75"/>
      <c r="J280" s="75"/>
      <c r="K280" s="109"/>
    </row>
    <row r="281" spans="3:11" ht="15.75" x14ac:dyDescent="0.25">
      <c r="C281" s="191" t="s">
        <v>1309</v>
      </c>
      <c r="D281" s="349"/>
      <c r="E281" s="91"/>
      <c r="F281" s="91"/>
      <c r="G281" s="91"/>
      <c r="H281" s="75"/>
      <c r="I281" s="75"/>
      <c r="J281" s="75"/>
      <c r="K281" s="109"/>
    </row>
    <row r="282" spans="3:11" ht="18.75" x14ac:dyDescent="0.25">
      <c r="C282" s="199" t="e">
        <f>IFERROR(VLOOKUP(D281,'1. Desarrollo e Innov. Curricu.'!$F:$G,2,FALSE),IFERROR(VLOOKUP(D281,'2. Investigación Científica'!$F:$G,2,FALSE),IFERROR(VLOOKUP(D281,'3. Vinculación Univ. Sociedad'!$F:$G,2,FALSE),IFERROR(VLOOKUP(D281,'4. Docencia y Profesorado Univ.'!$F:$G,2,FALSE),IFERROR(VLOOKUP(D281,'5. Estudiantes y Graduados'!$F:$G,2,FALSE),IFERROR(VLOOKUP(D281,'11. Gestion Administrativa'!$F:$G,2,FALSE),IFERROR(VLOOKUP(D281,'13. Gestión Académica'!$F:$G,2,FALSE),IFERROR(VLOOKUP(D281,'9. Asegura. de la Calid. y M'!$F:$G,2,FALSE),IFERROR(VLOOKUP(D281,'6. Gestión del Conocimiento'!$F:$G,2,FALSE),IFERROR(VLOOKUP(D281,'15. Gobernabilidad y Proceso...'!$F:$G,2,FALSE),IFERROR(VLOOKUP(D281,'12. Gestión del Talento Humano'!$F:$G,2,FALSE),IFERROR(VLOOKUP(D281,'14. Internacional... de la E.S.'!$F:$G,2,FALSE),IFERROR(VLOOKUP(D281,'10. Posgrado'!$F:$G,2,FALSE),IFERROR(VLOOKUP(D281,'17. Gestión TIC'!$F:$G,2,FALSE),IFERROR(VLOOKUP(D281,'16. Desa. del Sistema Educ.Sup.'!$F:$G,2,FALSE),IFERROR(VLOOKUP(D281,'8. Cultura de Inno. Insti...'!$F:$G,2,FALSE),VLOOKUP(D281,'7. Lo Esencial de la Reforma U.'!$F:$G,2,0)))))))))))))))))</f>
        <v>#N/A</v>
      </c>
      <c r="D282" s="31"/>
      <c r="E282" s="91"/>
      <c r="F282" s="91"/>
      <c r="G282" s="91"/>
      <c r="H282" s="75"/>
      <c r="I282" s="75"/>
      <c r="J282" s="75"/>
      <c r="K282" s="109"/>
    </row>
    <row r="283" spans="3:11" ht="15.75" thickBot="1" x14ac:dyDescent="0.3">
      <c r="C283" s="435"/>
      <c r="D283" s="435"/>
      <c r="E283" s="435"/>
      <c r="F283" s="91"/>
      <c r="G283" s="75"/>
      <c r="H283" s="75"/>
      <c r="I283" s="75"/>
      <c r="J283" s="435"/>
      <c r="K283" s="435"/>
    </row>
    <row r="284" spans="3:11" ht="30.75" thickBot="1" x14ac:dyDescent="0.3">
      <c r="C284" s="125" t="s">
        <v>1310</v>
      </c>
      <c r="D284" s="125" t="s">
        <v>99</v>
      </c>
      <c r="E284" s="132" t="s">
        <v>1312</v>
      </c>
      <c r="F284" s="131" t="s">
        <v>1313</v>
      </c>
      <c r="G284" s="129" t="s">
        <v>1314</v>
      </c>
      <c r="H284" s="132" t="s">
        <v>1315</v>
      </c>
      <c r="I284" s="129" t="s">
        <v>711</v>
      </c>
      <c r="J284" s="129" t="s">
        <v>1316</v>
      </c>
      <c r="K284" s="129" t="s">
        <v>1317</v>
      </c>
    </row>
    <row r="285" spans="3:11" x14ac:dyDescent="0.25">
      <c r="C285" s="209" t="s">
        <v>1284</v>
      </c>
      <c r="D285" s="210"/>
      <c r="E285" s="208">
        <f>HLOOKUP(C285,$AH$2:$BU$3,2,0)</f>
        <v>620</v>
      </c>
      <c r="F285" s="94">
        <f t="shared" ref="F285:F319" si="12">D285*E285</f>
        <v>0</v>
      </c>
      <c r="G285" s="156"/>
      <c r="H285" s="138"/>
      <c r="I285" s="126" t="e">
        <f>VLOOKUP(H285,Presupuesto!$B$11:$C$565,2,0)</f>
        <v>#N/A</v>
      </c>
      <c r="J285" s="207" t="s">
        <v>81</v>
      </c>
      <c r="K285" s="95" t="s">
        <v>719</v>
      </c>
    </row>
    <row r="286" spans="3:11" x14ac:dyDescent="0.25">
      <c r="C286" s="137"/>
      <c r="D286" s="154"/>
      <c r="E286" s="119"/>
      <c r="F286" s="94">
        <f t="shared" si="12"/>
        <v>0</v>
      </c>
      <c r="G286" s="156"/>
      <c r="H286" s="138"/>
      <c r="I286" s="126" t="e">
        <f>VLOOKUP(H286,Presupuesto!$B$11:$C$565,2,0)</f>
        <v>#N/A</v>
      </c>
      <c r="J286" s="95" t="str">
        <f>$J$285</f>
        <v>Desarrollo del Sistema de Educación Superior</v>
      </c>
      <c r="K286" s="95" t="s">
        <v>720</v>
      </c>
    </row>
    <row r="287" spans="3:11" x14ac:dyDescent="0.25">
      <c r="C287" s="137"/>
      <c r="D287" s="154"/>
      <c r="E287" s="119"/>
      <c r="F287" s="94">
        <f t="shared" si="12"/>
        <v>0</v>
      </c>
      <c r="G287" s="156"/>
      <c r="H287" s="138"/>
      <c r="I287" s="126" t="e">
        <f>VLOOKUP(H287,Presupuesto!$B$11:$C$565,2,0)</f>
        <v>#N/A</v>
      </c>
      <c r="J287" s="95" t="str">
        <f t="shared" ref="J287:J319" si="13">$J$285</f>
        <v>Desarrollo del Sistema de Educación Superior</v>
      </c>
      <c r="K287" s="95" t="s">
        <v>720</v>
      </c>
    </row>
    <row r="288" spans="3:11" x14ac:dyDescent="0.25">
      <c r="C288" s="137"/>
      <c r="D288" s="154"/>
      <c r="E288" s="119"/>
      <c r="F288" s="94">
        <f t="shared" si="12"/>
        <v>0</v>
      </c>
      <c r="G288" s="156"/>
      <c r="H288" s="138"/>
      <c r="I288" s="126" t="e">
        <f>VLOOKUP(H288,Presupuesto!$B$11:$C$565,2,0)</f>
        <v>#N/A</v>
      </c>
      <c r="J288" s="95" t="str">
        <f t="shared" si="13"/>
        <v>Desarrollo del Sistema de Educación Superior</v>
      </c>
      <c r="K288" s="95" t="s">
        <v>720</v>
      </c>
    </row>
    <row r="289" spans="3:11" x14ac:dyDescent="0.25">
      <c r="C289" s="137"/>
      <c r="D289" s="154"/>
      <c r="E289" s="119"/>
      <c r="F289" s="94">
        <f t="shared" si="12"/>
        <v>0</v>
      </c>
      <c r="G289" s="156"/>
      <c r="H289" s="138"/>
      <c r="I289" s="126" t="e">
        <f>VLOOKUP(H289,Presupuesto!$B$11:$C$565,2,0)</f>
        <v>#N/A</v>
      </c>
      <c r="J289" s="95" t="str">
        <f t="shared" si="13"/>
        <v>Desarrollo del Sistema de Educación Superior</v>
      </c>
      <c r="K289" s="95" t="s">
        <v>720</v>
      </c>
    </row>
    <row r="290" spans="3:11" x14ac:dyDescent="0.25">
      <c r="C290" s="137"/>
      <c r="D290" s="154"/>
      <c r="E290" s="119"/>
      <c r="F290" s="94">
        <f t="shared" si="12"/>
        <v>0</v>
      </c>
      <c r="G290" s="156"/>
      <c r="H290" s="138"/>
      <c r="I290" s="126" t="e">
        <f>VLOOKUP(H290,Presupuesto!$B$11:$C$565,2,0)</f>
        <v>#N/A</v>
      </c>
      <c r="J290" s="95" t="str">
        <f t="shared" si="13"/>
        <v>Desarrollo del Sistema de Educación Superior</v>
      </c>
      <c r="K290" s="95" t="s">
        <v>729</v>
      </c>
    </row>
    <row r="291" spans="3:11" x14ac:dyDescent="0.25">
      <c r="C291" s="137"/>
      <c r="D291" s="154"/>
      <c r="E291" s="119"/>
      <c r="F291" s="94">
        <f t="shared" si="12"/>
        <v>0</v>
      </c>
      <c r="G291" s="156"/>
      <c r="H291" s="138"/>
      <c r="I291" s="126" t="e">
        <f>VLOOKUP(H291,Presupuesto!$B$11:$C$565,2,0)</f>
        <v>#N/A</v>
      </c>
      <c r="J291" s="95" t="str">
        <f t="shared" si="13"/>
        <v>Desarrollo del Sistema de Educación Superior</v>
      </c>
      <c r="K291" s="95" t="s">
        <v>720</v>
      </c>
    </row>
    <row r="292" spans="3:11" x14ac:dyDescent="0.25">
      <c r="C292" s="137"/>
      <c r="D292" s="154"/>
      <c r="E292" s="119"/>
      <c r="F292" s="94">
        <f t="shared" si="12"/>
        <v>0</v>
      </c>
      <c r="G292" s="156"/>
      <c r="H292" s="138"/>
      <c r="I292" s="126" t="e">
        <f>VLOOKUP(H292,Presupuesto!$B$11:$C$565,2,0)</f>
        <v>#N/A</v>
      </c>
      <c r="J292" s="95" t="str">
        <f t="shared" si="13"/>
        <v>Desarrollo del Sistema de Educación Superior</v>
      </c>
      <c r="K292" s="95" t="s">
        <v>720</v>
      </c>
    </row>
    <row r="293" spans="3:11" x14ac:dyDescent="0.25">
      <c r="C293" s="137"/>
      <c r="D293" s="154"/>
      <c r="E293" s="119"/>
      <c r="F293" s="94">
        <f t="shared" si="12"/>
        <v>0</v>
      </c>
      <c r="G293" s="156"/>
      <c r="H293" s="138"/>
      <c r="I293" s="126" t="e">
        <f>VLOOKUP(H293,Presupuesto!$B$11:$C$565,2,0)</f>
        <v>#N/A</v>
      </c>
      <c r="J293" s="95" t="str">
        <f t="shared" si="13"/>
        <v>Desarrollo del Sistema de Educación Superior</v>
      </c>
      <c r="K293" s="95" t="s">
        <v>720</v>
      </c>
    </row>
    <row r="294" spans="3:11" x14ac:dyDescent="0.25">
      <c r="C294" s="137"/>
      <c r="D294" s="154"/>
      <c r="E294" s="119"/>
      <c r="F294" s="94">
        <f t="shared" si="12"/>
        <v>0</v>
      </c>
      <c r="G294" s="156"/>
      <c r="H294" s="138"/>
      <c r="I294" s="126" t="e">
        <f>VLOOKUP(H294,Presupuesto!$B$11:$C$565,2,0)</f>
        <v>#N/A</v>
      </c>
      <c r="J294" s="95" t="str">
        <f t="shared" si="13"/>
        <v>Desarrollo del Sistema de Educación Superior</v>
      </c>
      <c r="K294" s="95" t="s">
        <v>720</v>
      </c>
    </row>
    <row r="295" spans="3:11" x14ac:dyDescent="0.25">
      <c r="C295" s="137"/>
      <c r="D295" s="154"/>
      <c r="E295" s="119"/>
      <c r="F295" s="94">
        <f t="shared" si="12"/>
        <v>0</v>
      </c>
      <c r="G295" s="156"/>
      <c r="H295" s="138"/>
      <c r="I295" s="126" t="e">
        <f>VLOOKUP(H295,Presupuesto!$B$11:$C$565,2,0)</f>
        <v>#N/A</v>
      </c>
      <c r="J295" s="95" t="str">
        <f t="shared" si="13"/>
        <v>Desarrollo del Sistema de Educación Superior</v>
      </c>
      <c r="K295" s="95" t="s">
        <v>720</v>
      </c>
    </row>
    <row r="296" spans="3:11" x14ac:dyDescent="0.25">
      <c r="C296" s="137"/>
      <c r="D296" s="154"/>
      <c r="E296" s="119"/>
      <c r="F296" s="94">
        <f t="shared" si="12"/>
        <v>0</v>
      </c>
      <c r="G296" s="156"/>
      <c r="H296" s="138"/>
      <c r="I296" s="126" t="e">
        <f>VLOOKUP(H296,Presupuesto!$B$11:$C$565,2,0)</f>
        <v>#N/A</v>
      </c>
      <c r="J296" s="95" t="str">
        <f t="shared" si="13"/>
        <v>Desarrollo del Sistema de Educación Superior</v>
      </c>
      <c r="K296" s="95" t="s">
        <v>720</v>
      </c>
    </row>
    <row r="297" spans="3:11" x14ac:dyDescent="0.25">
      <c r="C297" s="137"/>
      <c r="D297" s="154"/>
      <c r="E297" s="119"/>
      <c r="F297" s="94">
        <f t="shared" si="12"/>
        <v>0</v>
      </c>
      <c r="G297" s="156"/>
      <c r="H297" s="138"/>
      <c r="I297" s="126" t="e">
        <f>VLOOKUP(H297,Presupuesto!$B$11:$C$565,2,0)</f>
        <v>#N/A</v>
      </c>
      <c r="J297" s="95" t="str">
        <f t="shared" si="13"/>
        <v>Desarrollo del Sistema de Educación Superior</v>
      </c>
      <c r="K297" s="95" t="s">
        <v>720</v>
      </c>
    </row>
    <row r="298" spans="3:11" x14ac:dyDescent="0.25">
      <c r="C298" s="137"/>
      <c r="D298" s="154"/>
      <c r="E298" s="119"/>
      <c r="F298" s="94">
        <f t="shared" si="12"/>
        <v>0</v>
      </c>
      <c r="G298" s="156"/>
      <c r="H298" s="138"/>
      <c r="I298" s="126" t="e">
        <f>VLOOKUP(H298,Presupuesto!$B$11:$C$565,2,0)</f>
        <v>#N/A</v>
      </c>
      <c r="J298" s="95" t="str">
        <f t="shared" si="13"/>
        <v>Desarrollo del Sistema de Educación Superior</v>
      </c>
      <c r="K298" s="95" t="s">
        <v>720</v>
      </c>
    </row>
    <row r="299" spans="3:11" x14ac:dyDescent="0.25">
      <c r="C299" s="137"/>
      <c r="D299" s="154"/>
      <c r="E299" s="119"/>
      <c r="F299" s="94">
        <f t="shared" si="12"/>
        <v>0</v>
      </c>
      <c r="G299" s="156"/>
      <c r="H299" s="138"/>
      <c r="I299" s="126" t="e">
        <f>VLOOKUP(H299,Presupuesto!$B$11:$C$565,2,0)</f>
        <v>#N/A</v>
      </c>
      <c r="J299" s="95" t="str">
        <f t="shared" si="13"/>
        <v>Desarrollo del Sistema de Educación Superior</v>
      </c>
      <c r="K299" s="95" t="s">
        <v>720</v>
      </c>
    </row>
    <row r="300" spans="3:11" x14ac:dyDescent="0.25">
      <c r="C300" s="137"/>
      <c r="D300" s="154"/>
      <c r="E300" s="119"/>
      <c r="F300" s="94">
        <f t="shared" si="12"/>
        <v>0</v>
      </c>
      <c r="G300" s="156"/>
      <c r="H300" s="138"/>
      <c r="I300" s="126" t="e">
        <f>VLOOKUP(H300,Presupuesto!$B$11:$C$565,2,0)</f>
        <v>#N/A</v>
      </c>
      <c r="J300" s="95" t="str">
        <f t="shared" si="13"/>
        <v>Desarrollo del Sistema de Educación Superior</v>
      </c>
      <c r="K300" s="95" t="s">
        <v>720</v>
      </c>
    </row>
    <row r="301" spans="3:11" x14ac:dyDescent="0.25">
      <c r="C301" s="137"/>
      <c r="D301" s="154"/>
      <c r="E301" s="119"/>
      <c r="F301" s="94">
        <f t="shared" si="12"/>
        <v>0</v>
      </c>
      <c r="G301" s="156"/>
      <c r="H301" s="138"/>
      <c r="I301" s="126" t="e">
        <f>VLOOKUP(H301,Presupuesto!$B$11:$C$565,2,0)</f>
        <v>#N/A</v>
      </c>
      <c r="J301" s="95" t="str">
        <f t="shared" si="13"/>
        <v>Desarrollo del Sistema de Educación Superior</v>
      </c>
      <c r="K301" s="95" t="s">
        <v>720</v>
      </c>
    </row>
    <row r="302" spans="3:11" x14ac:dyDescent="0.25">
      <c r="C302" s="137"/>
      <c r="D302" s="154"/>
      <c r="E302" s="119"/>
      <c r="F302" s="94">
        <f t="shared" si="12"/>
        <v>0</v>
      </c>
      <c r="G302" s="156"/>
      <c r="H302" s="138"/>
      <c r="I302" s="126" t="e">
        <f>VLOOKUP(H302,Presupuesto!$B$11:$C$565,2,0)</f>
        <v>#N/A</v>
      </c>
      <c r="J302" s="95" t="str">
        <f t="shared" si="13"/>
        <v>Desarrollo del Sistema de Educación Superior</v>
      </c>
      <c r="K302" s="95" t="s">
        <v>720</v>
      </c>
    </row>
    <row r="303" spans="3:11" x14ac:dyDescent="0.25">
      <c r="C303" s="137"/>
      <c r="D303" s="154"/>
      <c r="E303" s="119"/>
      <c r="F303" s="94">
        <f t="shared" si="12"/>
        <v>0</v>
      </c>
      <c r="G303" s="156"/>
      <c r="H303" s="138"/>
      <c r="I303" s="126" t="e">
        <f>VLOOKUP(H303,Presupuesto!$B$11:$C$565,2,0)</f>
        <v>#N/A</v>
      </c>
      <c r="J303" s="95" t="str">
        <f t="shared" si="13"/>
        <v>Desarrollo del Sistema de Educación Superior</v>
      </c>
      <c r="K303" s="95" t="s">
        <v>720</v>
      </c>
    </row>
    <row r="304" spans="3:11" x14ac:dyDescent="0.25">
      <c r="C304" s="137"/>
      <c r="D304" s="154"/>
      <c r="E304" s="119"/>
      <c r="F304" s="94">
        <f t="shared" si="12"/>
        <v>0</v>
      </c>
      <c r="G304" s="156"/>
      <c r="H304" s="138"/>
      <c r="I304" s="126" t="e">
        <f>VLOOKUP(H304,Presupuesto!$B$11:$C$565,2,0)</f>
        <v>#N/A</v>
      </c>
      <c r="J304" s="95" t="str">
        <f t="shared" si="13"/>
        <v>Desarrollo del Sistema de Educación Superior</v>
      </c>
      <c r="K304" s="95" t="s">
        <v>720</v>
      </c>
    </row>
    <row r="305" spans="3:11" x14ac:dyDescent="0.25">
      <c r="C305" s="137"/>
      <c r="D305" s="154"/>
      <c r="E305" s="119"/>
      <c r="F305" s="94">
        <f t="shared" si="12"/>
        <v>0</v>
      </c>
      <c r="G305" s="156"/>
      <c r="H305" s="138"/>
      <c r="I305" s="126" t="e">
        <f>VLOOKUP(H305,Presupuesto!$B$11:$C$565,2,0)</f>
        <v>#N/A</v>
      </c>
      <c r="J305" s="95" t="str">
        <f t="shared" si="13"/>
        <v>Desarrollo del Sistema de Educación Superior</v>
      </c>
      <c r="K305" s="95" t="s">
        <v>720</v>
      </c>
    </row>
    <row r="306" spans="3:11" x14ac:dyDescent="0.25">
      <c r="C306" s="137"/>
      <c r="D306" s="154"/>
      <c r="E306" s="119"/>
      <c r="F306" s="94">
        <f t="shared" si="12"/>
        <v>0</v>
      </c>
      <c r="G306" s="156"/>
      <c r="H306" s="138"/>
      <c r="I306" s="126" t="e">
        <f>VLOOKUP(H306,Presupuesto!$B$11:$C$565,2,0)</f>
        <v>#N/A</v>
      </c>
      <c r="J306" s="95" t="str">
        <f t="shared" si="13"/>
        <v>Desarrollo del Sistema de Educación Superior</v>
      </c>
      <c r="K306" s="95" t="s">
        <v>720</v>
      </c>
    </row>
    <row r="307" spans="3:11" x14ac:dyDescent="0.25">
      <c r="C307" s="139"/>
      <c r="D307" s="147"/>
      <c r="E307" s="115"/>
      <c r="F307" s="94">
        <f t="shared" si="12"/>
        <v>0</v>
      </c>
      <c r="G307" s="156"/>
      <c r="H307" s="140"/>
      <c r="I307" s="126" t="e">
        <f>VLOOKUP(H307,Presupuesto!$B$11:$C$565,2,0)</f>
        <v>#N/A</v>
      </c>
      <c r="J307" s="95" t="str">
        <f t="shared" si="13"/>
        <v>Desarrollo del Sistema de Educación Superior</v>
      </c>
      <c r="K307" s="95" t="s">
        <v>720</v>
      </c>
    </row>
    <row r="308" spans="3:11" x14ac:dyDescent="0.25">
      <c r="C308" s="139"/>
      <c r="D308" s="147"/>
      <c r="E308" s="115"/>
      <c r="F308" s="94">
        <f t="shared" si="12"/>
        <v>0</v>
      </c>
      <c r="G308" s="156"/>
      <c r="H308" s="140"/>
      <c r="I308" s="126" t="e">
        <f>VLOOKUP(H308,Presupuesto!$B$11:$C$565,2,0)</f>
        <v>#N/A</v>
      </c>
      <c r="J308" s="95" t="str">
        <f t="shared" si="13"/>
        <v>Desarrollo del Sistema de Educación Superior</v>
      </c>
      <c r="K308" s="95" t="s">
        <v>720</v>
      </c>
    </row>
    <row r="309" spans="3:11" x14ac:dyDescent="0.25">
      <c r="C309" s="139"/>
      <c r="D309" s="147"/>
      <c r="E309" s="115"/>
      <c r="F309" s="94">
        <f t="shared" si="12"/>
        <v>0</v>
      </c>
      <c r="G309" s="156"/>
      <c r="H309" s="140"/>
      <c r="I309" s="126" t="e">
        <f>VLOOKUP(H309,Presupuesto!$B$11:$C$565,2,0)</f>
        <v>#N/A</v>
      </c>
      <c r="J309" s="95" t="str">
        <f t="shared" si="13"/>
        <v>Desarrollo del Sistema de Educación Superior</v>
      </c>
      <c r="K309" s="95" t="s">
        <v>720</v>
      </c>
    </row>
    <row r="310" spans="3:11" x14ac:dyDescent="0.25">
      <c r="C310" s="139"/>
      <c r="D310" s="147"/>
      <c r="E310" s="115"/>
      <c r="F310" s="94">
        <f t="shared" si="12"/>
        <v>0</v>
      </c>
      <c r="G310" s="156"/>
      <c r="H310" s="140"/>
      <c r="I310" s="126" t="e">
        <f>VLOOKUP(H310,Presupuesto!$B$11:$C$565,2,0)</f>
        <v>#N/A</v>
      </c>
      <c r="J310" s="95" t="str">
        <f t="shared" si="13"/>
        <v>Desarrollo del Sistema de Educación Superior</v>
      </c>
      <c r="K310" s="95" t="s">
        <v>720</v>
      </c>
    </row>
    <row r="311" spans="3:11" x14ac:dyDescent="0.25">
      <c r="C311" s="139"/>
      <c r="D311" s="147"/>
      <c r="E311" s="115"/>
      <c r="F311" s="94">
        <f t="shared" si="12"/>
        <v>0</v>
      </c>
      <c r="G311" s="156"/>
      <c r="H311" s="140"/>
      <c r="I311" s="126" t="e">
        <f>VLOOKUP(H311,Presupuesto!$B$11:$C$565,2,0)</f>
        <v>#N/A</v>
      </c>
      <c r="J311" s="95" t="str">
        <f t="shared" si="13"/>
        <v>Desarrollo del Sistema de Educación Superior</v>
      </c>
      <c r="K311" s="95" t="s">
        <v>720</v>
      </c>
    </row>
    <row r="312" spans="3:11" x14ac:dyDescent="0.25">
      <c r="C312" s="139"/>
      <c r="D312" s="147"/>
      <c r="E312" s="115"/>
      <c r="F312" s="94">
        <f t="shared" si="12"/>
        <v>0</v>
      </c>
      <c r="G312" s="156"/>
      <c r="H312" s="140"/>
      <c r="I312" s="126" t="e">
        <f>VLOOKUP(H312,Presupuesto!$B$11:$C$565,2,0)</f>
        <v>#N/A</v>
      </c>
      <c r="J312" s="95" t="str">
        <f t="shared" si="13"/>
        <v>Desarrollo del Sistema de Educación Superior</v>
      </c>
      <c r="K312" s="95" t="s">
        <v>720</v>
      </c>
    </row>
    <row r="313" spans="3:11" x14ac:dyDescent="0.25">
      <c r="C313" s="139"/>
      <c r="D313" s="147"/>
      <c r="E313" s="115"/>
      <c r="F313" s="94">
        <f t="shared" si="12"/>
        <v>0</v>
      </c>
      <c r="G313" s="156"/>
      <c r="H313" s="140"/>
      <c r="I313" s="126" t="e">
        <f>VLOOKUP(H313,Presupuesto!$B$11:$C$565,2,0)</f>
        <v>#N/A</v>
      </c>
      <c r="J313" s="95" t="str">
        <f t="shared" si="13"/>
        <v>Desarrollo del Sistema de Educación Superior</v>
      </c>
      <c r="K313" s="95" t="s">
        <v>720</v>
      </c>
    </row>
    <row r="314" spans="3:11" x14ac:dyDescent="0.25">
      <c r="C314" s="139"/>
      <c r="D314" s="147"/>
      <c r="E314" s="115"/>
      <c r="F314" s="94">
        <f t="shared" si="12"/>
        <v>0</v>
      </c>
      <c r="G314" s="156"/>
      <c r="H314" s="140"/>
      <c r="I314" s="126" t="e">
        <f>VLOOKUP(H314,Presupuesto!$B$11:$C$565,2,0)</f>
        <v>#N/A</v>
      </c>
      <c r="J314" s="95" t="str">
        <f t="shared" si="13"/>
        <v>Desarrollo del Sistema de Educación Superior</v>
      </c>
      <c r="K314" s="95" t="s">
        <v>720</v>
      </c>
    </row>
    <row r="315" spans="3:11" x14ac:dyDescent="0.25">
      <c r="C315" s="141"/>
      <c r="D315" s="147"/>
      <c r="E315" s="115"/>
      <c r="F315" s="94">
        <f t="shared" si="12"/>
        <v>0</v>
      </c>
      <c r="G315" s="156"/>
      <c r="H315" s="142"/>
      <c r="I315" s="126" t="e">
        <f>VLOOKUP(H315,Presupuesto!$B$11:$C$565,2,0)</f>
        <v>#N/A</v>
      </c>
      <c r="J315" s="95" t="str">
        <f t="shared" si="13"/>
        <v>Desarrollo del Sistema de Educación Superior</v>
      </c>
      <c r="K315" s="95" t="s">
        <v>732</v>
      </c>
    </row>
    <row r="316" spans="3:11" x14ac:dyDescent="0.25">
      <c r="C316" s="141"/>
      <c r="D316" s="147"/>
      <c r="E316" s="115"/>
      <c r="F316" s="94">
        <f t="shared" si="12"/>
        <v>0</v>
      </c>
      <c r="G316" s="156"/>
      <c r="H316" s="142"/>
      <c r="I316" s="126" t="e">
        <f>VLOOKUP(H316,Presupuesto!$B$11:$C$565,2,0)</f>
        <v>#N/A</v>
      </c>
      <c r="J316" s="95" t="str">
        <f t="shared" si="13"/>
        <v>Desarrollo del Sistema de Educación Superior</v>
      </c>
      <c r="K316" s="95" t="s">
        <v>720</v>
      </c>
    </row>
    <row r="317" spans="3:11" x14ac:dyDescent="0.25">
      <c r="C317" s="141"/>
      <c r="D317" s="147"/>
      <c r="E317" s="115"/>
      <c r="F317" s="94">
        <f t="shared" si="12"/>
        <v>0</v>
      </c>
      <c r="G317" s="156"/>
      <c r="H317" s="142"/>
      <c r="I317" s="126" t="e">
        <f>VLOOKUP(H317,Presupuesto!$B$11:$C$565,2,0)</f>
        <v>#N/A</v>
      </c>
      <c r="J317" s="95" t="str">
        <f t="shared" si="13"/>
        <v>Desarrollo del Sistema de Educación Superior</v>
      </c>
      <c r="K317" s="95" t="s">
        <v>720</v>
      </c>
    </row>
    <row r="318" spans="3:11" x14ac:dyDescent="0.25">
      <c r="C318" s="141"/>
      <c r="D318" s="147"/>
      <c r="E318" s="115"/>
      <c r="F318" s="94">
        <f t="shared" si="12"/>
        <v>0</v>
      </c>
      <c r="G318" s="156"/>
      <c r="H318" s="142"/>
      <c r="I318" s="126" t="e">
        <f>VLOOKUP(H318,Presupuesto!$B$11:$C$565,2,0)</f>
        <v>#N/A</v>
      </c>
      <c r="J318" s="95" t="str">
        <f t="shared" si="13"/>
        <v>Desarrollo del Sistema de Educación Superior</v>
      </c>
      <c r="K318" s="95" t="s">
        <v>720</v>
      </c>
    </row>
    <row r="319" spans="3:11" ht="15.75" thickBot="1" x14ac:dyDescent="0.3">
      <c r="C319" s="143"/>
      <c r="D319" s="155"/>
      <c r="E319" s="100"/>
      <c r="F319" s="102">
        <f t="shared" si="12"/>
        <v>0</v>
      </c>
      <c r="G319" s="157"/>
      <c r="H319" s="144"/>
      <c r="I319" s="128" t="e">
        <f>VLOOKUP(H319,Presupuesto!$B$11:$C$565,2,0)</f>
        <v>#N/A</v>
      </c>
      <c r="J319" s="103" t="str">
        <f t="shared" si="13"/>
        <v>Desarrollo del Sistema de Educación Superior</v>
      </c>
      <c r="K319" s="120" t="s">
        <v>719</v>
      </c>
    </row>
    <row r="321" spans="3:11" ht="15.75" thickBot="1" x14ac:dyDescent="0.3">
      <c r="C321" s="435"/>
      <c r="D321" s="435"/>
      <c r="E321" s="435"/>
      <c r="F321" s="89"/>
      <c r="G321" s="88"/>
      <c r="H321" s="89"/>
      <c r="I321" s="89"/>
      <c r="J321" s="435"/>
      <c r="K321" s="435"/>
    </row>
    <row r="322" spans="3:11" ht="15.75" thickBot="1" x14ac:dyDescent="0.3">
      <c r="C322" s="153" t="s">
        <v>1338</v>
      </c>
      <c r="D322" s="351">
        <f>SUM(F329:F363)</f>
        <v>0</v>
      </c>
      <c r="E322" s="435"/>
      <c r="F322" s="69"/>
      <c r="G322" s="78"/>
      <c r="H322" s="69"/>
      <c r="I322" s="69"/>
      <c r="J322" s="435"/>
      <c r="K322" s="435"/>
    </row>
    <row r="323" spans="3:11" x14ac:dyDescent="0.25">
      <c r="C323" s="69"/>
      <c r="D323" s="31"/>
      <c r="E323" s="91"/>
      <c r="F323" s="91"/>
      <c r="G323" s="91"/>
      <c r="H323" s="75"/>
      <c r="I323" s="75"/>
      <c r="J323" s="75"/>
      <c r="K323" s="109"/>
    </row>
    <row r="324" spans="3:11" x14ac:dyDescent="0.25">
      <c r="C324" s="69"/>
      <c r="D324" s="31"/>
      <c r="E324" s="91"/>
      <c r="F324" s="91"/>
      <c r="G324" s="91"/>
      <c r="H324" s="75"/>
      <c r="I324" s="75"/>
      <c r="J324" s="75"/>
      <c r="K324" s="109"/>
    </row>
    <row r="325" spans="3:11" ht="15.75" x14ac:dyDescent="0.25">
      <c r="C325" s="191" t="s">
        <v>1309</v>
      </c>
      <c r="D325" s="349"/>
      <c r="E325" s="91"/>
      <c r="F325" s="91"/>
      <c r="G325" s="91"/>
      <c r="H325" s="75"/>
      <c r="I325" s="75"/>
      <c r="J325" s="75"/>
      <c r="K325" s="109"/>
    </row>
    <row r="326" spans="3:11" ht="18.75" x14ac:dyDescent="0.25">
      <c r="C326" s="199" t="e">
        <f>IFERROR(VLOOKUP(D325,'1. Desarrollo e Innov. Curricu.'!$F:$G,2,FALSE),IFERROR(VLOOKUP(D325,'2. Investigación Científica'!$F:$G,2,FALSE),IFERROR(VLOOKUP(D325,'3. Vinculación Univ. Sociedad'!$F:$G,2,FALSE),IFERROR(VLOOKUP(D325,'4. Docencia y Profesorado Univ.'!$F:$G,2,FALSE),IFERROR(VLOOKUP(D325,'5. Estudiantes y Graduados'!$F:$G,2,FALSE),IFERROR(VLOOKUP(D325,'11. Gestion Administrativa'!$F:$G,2,FALSE),IFERROR(VLOOKUP(D325,'13. Gestión Académica'!$F:$G,2,FALSE),IFERROR(VLOOKUP(D325,'9. Asegura. de la Calid. y M'!$F:$G,2,FALSE),IFERROR(VLOOKUP(D325,'6. Gestión del Conocimiento'!$F:$G,2,FALSE),IFERROR(VLOOKUP(D325,'15. Gobernabilidad y Proceso...'!$F:$G,2,FALSE),IFERROR(VLOOKUP(D325,'12. Gestión del Talento Humano'!$F:$G,2,FALSE),IFERROR(VLOOKUP(D325,'14. Internacional... de la E.S.'!$F:$G,2,FALSE),IFERROR(VLOOKUP(D325,'10. Posgrado'!$F:$G,2,FALSE),IFERROR(VLOOKUP(D325,'17. Gestión TIC'!$F:$G,2,FALSE),IFERROR(VLOOKUP(D325,'16. Desa. del Sistema Educ.Sup.'!$F:$G,2,FALSE),IFERROR(VLOOKUP(D325,'8. Cultura de Inno. Insti...'!$F:$G,2,FALSE),VLOOKUP(D325,'7. Lo Esencial de la Reforma U.'!$F:$G,2,0)))))))))))))))))</f>
        <v>#N/A</v>
      </c>
      <c r="D326" s="31"/>
      <c r="E326" s="91"/>
      <c r="F326" s="91"/>
      <c r="G326" s="91"/>
      <c r="H326" s="75"/>
      <c r="I326" s="75"/>
      <c r="J326" s="75"/>
      <c r="K326" s="109"/>
    </row>
    <row r="327" spans="3:11" ht="15.75" thickBot="1" x14ac:dyDescent="0.3">
      <c r="C327" s="435"/>
      <c r="D327" s="435"/>
      <c r="E327" s="435"/>
      <c r="F327" s="91"/>
      <c r="G327" s="75"/>
      <c r="H327" s="75"/>
      <c r="I327" s="75"/>
      <c r="J327" s="435"/>
      <c r="K327" s="435"/>
    </row>
    <row r="328" spans="3:11" ht="30.75" thickBot="1" x14ac:dyDescent="0.3">
      <c r="C328" s="125" t="s">
        <v>1310</v>
      </c>
      <c r="D328" s="125" t="s">
        <v>99</v>
      </c>
      <c r="E328" s="132" t="s">
        <v>1312</v>
      </c>
      <c r="F328" s="131" t="s">
        <v>1313</v>
      </c>
      <c r="G328" s="129" t="s">
        <v>1314</v>
      </c>
      <c r="H328" s="132" t="s">
        <v>1315</v>
      </c>
      <c r="I328" s="129" t="s">
        <v>711</v>
      </c>
      <c r="J328" s="129" t="s">
        <v>1316</v>
      </c>
      <c r="K328" s="129" t="s">
        <v>1317</v>
      </c>
    </row>
    <row r="329" spans="3:11" x14ac:dyDescent="0.25">
      <c r="C329" s="209" t="s">
        <v>1284</v>
      </c>
      <c r="D329" s="210"/>
      <c r="E329" s="208">
        <f>HLOOKUP(C329,$AH$2:$BU$3,2,0)</f>
        <v>620</v>
      </c>
      <c r="F329" s="94">
        <f t="shared" ref="F329:F363" si="14">D329*E329</f>
        <v>0</v>
      </c>
      <c r="G329" s="156"/>
      <c r="H329" s="138"/>
      <c r="I329" s="126" t="e">
        <f>VLOOKUP(H329,Presupuesto!$B$11:$C$565,2,0)</f>
        <v>#N/A</v>
      </c>
      <c r="J329" s="207" t="s">
        <v>81</v>
      </c>
      <c r="K329" s="95" t="s">
        <v>719</v>
      </c>
    </row>
    <row r="330" spans="3:11" x14ac:dyDescent="0.25">
      <c r="C330" s="137"/>
      <c r="D330" s="154"/>
      <c r="E330" s="119"/>
      <c r="F330" s="94">
        <f t="shared" si="14"/>
        <v>0</v>
      </c>
      <c r="G330" s="156"/>
      <c r="H330" s="138"/>
      <c r="I330" s="126" t="e">
        <f>VLOOKUP(H330,Presupuesto!$B$11:$C$565,2,0)</f>
        <v>#N/A</v>
      </c>
      <c r="J330" s="95" t="str">
        <f>$J$329</f>
        <v>Desarrollo del Sistema de Educación Superior</v>
      </c>
      <c r="K330" s="95" t="s">
        <v>720</v>
      </c>
    </row>
    <row r="331" spans="3:11" x14ac:dyDescent="0.25">
      <c r="C331" s="137"/>
      <c r="D331" s="154"/>
      <c r="E331" s="119"/>
      <c r="F331" s="94">
        <f t="shared" si="14"/>
        <v>0</v>
      </c>
      <c r="G331" s="156"/>
      <c r="H331" s="138"/>
      <c r="I331" s="126" t="e">
        <f>VLOOKUP(H331,Presupuesto!$B$11:$C$565,2,0)</f>
        <v>#N/A</v>
      </c>
      <c r="J331" s="95" t="str">
        <f t="shared" ref="J331:J363" si="15">$J$329</f>
        <v>Desarrollo del Sistema de Educación Superior</v>
      </c>
      <c r="K331" s="95" t="s">
        <v>720</v>
      </c>
    </row>
    <row r="332" spans="3:11" x14ac:dyDescent="0.25">
      <c r="C332" s="137"/>
      <c r="D332" s="154"/>
      <c r="E332" s="119"/>
      <c r="F332" s="94">
        <f t="shared" si="14"/>
        <v>0</v>
      </c>
      <c r="G332" s="156"/>
      <c r="H332" s="138"/>
      <c r="I332" s="126" t="e">
        <f>VLOOKUP(H332,Presupuesto!$B$11:$C$565,2,0)</f>
        <v>#N/A</v>
      </c>
      <c r="J332" s="95" t="str">
        <f t="shared" si="15"/>
        <v>Desarrollo del Sistema de Educación Superior</v>
      </c>
      <c r="K332" s="95" t="s">
        <v>720</v>
      </c>
    </row>
    <row r="333" spans="3:11" x14ac:dyDescent="0.25">
      <c r="C333" s="137"/>
      <c r="D333" s="154"/>
      <c r="E333" s="119"/>
      <c r="F333" s="94">
        <f t="shared" si="14"/>
        <v>0</v>
      </c>
      <c r="G333" s="156"/>
      <c r="H333" s="138"/>
      <c r="I333" s="126" t="e">
        <f>VLOOKUP(H333,Presupuesto!$B$11:$C$565,2,0)</f>
        <v>#N/A</v>
      </c>
      <c r="J333" s="95" t="str">
        <f t="shared" si="15"/>
        <v>Desarrollo del Sistema de Educación Superior</v>
      </c>
      <c r="K333" s="95" t="s">
        <v>720</v>
      </c>
    </row>
    <row r="334" spans="3:11" x14ac:dyDescent="0.25">
      <c r="C334" s="137"/>
      <c r="D334" s="154"/>
      <c r="E334" s="119"/>
      <c r="F334" s="94">
        <f t="shared" si="14"/>
        <v>0</v>
      </c>
      <c r="G334" s="156"/>
      <c r="H334" s="138"/>
      <c r="I334" s="126" t="e">
        <f>VLOOKUP(H334,Presupuesto!$B$11:$C$565,2,0)</f>
        <v>#N/A</v>
      </c>
      <c r="J334" s="95" t="str">
        <f t="shared" si="15"/>
        <v>Desarrollo del Sistema de Educación Superior</v>
      </c>
      <c r="K334" s="95" t="s">
        <v>729</v>
      </c>
    </row>
    <row r="335" spans="3:11" x14ac:dyDescent="0.25">
      <c r="C335" s="137"/>
      <c r="D335" s="154"/>
      <c r="E335" s="119"/>
      <c r="F335" s="94">
        <f t="shared" si="14"/>
        <v>0</v>
      </c>
      <c r="G335" s="156"/>
      <c r="H335" s="138"/>
      <c r="I335" s="126" t="e">
        <f>VLOOKUP(H335,Presupuesto!$B$11:$C$565,2,0)</f>
        <v>#N/A</v>
      </c>
      <c r="J335" s="95" t="str">
        <f t="shared" si="15"/>
        <v>Desarrollo del Sistema de Educación Superior</v>
      </c>
      <c r="K335" s="95" t="s">
        <v>720</v>
      </c>
    </row>
    <row r="336" spans="3:11" x14ac:dyDescent="0.25">
      <c r="C336" s="137"/>
      <c r="D336" s="154"/>
      <c r="E336" s="119"/>
      <c r="F336" s="94">
        <f t="shared" si="14"/>
        <v>0</v>
      </c>
      <c r="G336" s="156"/>
      <c r="H336" s="138"/>
      <c r="I336" s="126" t="e">
        <f>VLOOKUP(H336,Presupuesto!$B$11:$C$565,2,0)</f>
        <v>#N/A</v>
      </c>
      <c r="J336" s="95" t="str">
        <f t="shared" si="15"/>
        <v>Desarrollo del Sistema de Educación Superior</v>
      </c>
      <c r="K336" s="95" t="s">
        <v>720</v>
      </c>
    </row>
    <row r="337" spans="3:11" x14ac:dyDescent="0.25">
      <c r="C337" s="137"/>
      <c r="D337" s="154"/>
      <c r="E337" s="119"/>
      <c r="F337" s="94">
        <f t="shared" si="14"/>
        <v>0</v>
      </c>
      <c r="G337" s="156"/>
      <c r="H337" s="138"/>
      <c r="I337" s="126" t="e">
        <f>VLOOKUP(H337,Presupuesto!$B$11:$C$565,2,0)</f>
        <v>#N/A</v>
      </c>
      <c r="J337" s="95" t="str">
        <f t="shared" si="15"/>
        <v>Desarrollo del Sistema de Educación Superior</v>
      </c>
      <c r="K337" s="95" t="s">
        <v>720</v>
      </c>
    </row>
    <row r="338" spans="3:11" x14ac:dyDescent="0.25">
      <c r="C338" s="137"/>
      <c r="D338" s="154"/>
      <c r="E338" s="119"/>
      <c r="F338" s="94">
        <f t="shared" si="14"/>
        <v>0</v>
      </c>
      <c r="G338" s="156"/>
      <c r="H338" s="138"/>
      <c r="I338" s="126" t="e">
        <f>VLOOKUP(H338,Presupuesto!$B$11:$C$565,2,0)</f>
        <v>#N/A</v>
      </c>
      <c r="J338" s="95" t="str">
        <f t="shared" si="15"/>
        <v>Desarrollo del Sistema de Educación Superior</v>
      </c>
      <c r="K338" s="95" t="s">
        <v>720</v>
      </c>
    </row>
    <row r="339" spans="3:11" x14ac:dyDescent="0.25">
      <c r="C339" s="137"/>
      <c r="D339" s="154"/>
      <c r="E339" s="119"/>
      <c r="F339" s="94">
        <f t="shared" si="14"/>
        <v>0</v>
      </c>
      <c r="G339" s="156"/>
      <c r="H339" s="138"/>
      <c r="I339" s="126" t="e">
        <f>VLOOKUP(H339,Presupuesto!$B$11:$C$565,2,0)</f>
        <v>#N/A</v>
      </c>
      <c r="J339" s="95" t="str">
        <f t="shared" si="15"/>
        <v>Desarrollo del Sistema de Educación Superior</v>
      </c>
      <c r="K339" s="95" t="s">
        <v>720</v>
      </c>
    </row>
    <row r="340" spans="3:11" x14ac:dyDescent="0.25">
      <c r="C340" s="137"/>
      <c r="D340" s="154"/>
      <c r="E340" s="119"/>
      <c r="F340" s="94">
        <f t="shared" si="14"/>
        <v>0</v>
      </c>
      <c r="G340" s="156"/>
      <c r="H340" s="138"/>
      <c r="I340" s="126" t="e">
        <f>VLOOKUP(H340,Presupuesto!$B$11:$C$565,2,0)</f>
        <v>#N/A</v>
      </c>
      <c r="J340" s="95" t="str">
        <f t="shared" si="15"/>
        <v>Desarrollo del Sistema de Educación Superior</v>
      </c>
      <c r="K340" s="95" t="s">
        <v>720</v>
      </c>
    </row>
    <row r="341" spans="3:11" x14ac:dyDescent="0.25">
      <c r="C341" s="137"/>
      <c r="D341" s="154"/>
      <c r="E341" s="119"/>
      <c r="F341" s="94">
        <f t="shared" si="14"/>
        <v>0</v>
      </c>
      <c r="G341" s="156"/>
      <c r="H341" s="138"/>
      <c r="I341" s="126" t="e">
        <f>VLOOKUP(H341,Presupuesto!$B$11:$C$565,2,0)</f>
        <v>#N/A</v>
      </c>
      <c r="J341" s="95" t="str">
        <f t="shared" si="15"/>
        <v>Desarrollo del Sistema de Educación Superior</v>
      </c>
      <c r="K341" s="95" t="s">
        <v>720</v>
      </c>
    </row>
    <row r="342" spans="3:11" x14ac:dyDescent="0.25">
      <c r="C342" s="137"/>
      <c r="D342" s="154"/>
      <c r="E342" s="119"/>
      <c r="F342" s="94">
        <f t="shared" si="14"/>
        <v>0</v>
      </c>
      <c r="G342" s="156"/>
      <c r="H342" s="138"/>
      <c r="I342" s="126" t="e">
        <f>VLOOKUP(H342,Presupuesto!$B$11:$C$565,2,0)</f>
        <v>#N/A</v>
      </c>
      <c r="J342" s="95" t="str">
        <f t="shared" si="15"/>
        <v>Desarrollo del Sistema de Educación Superior</v>
      </c>
      <c r="K342" s="95" t="s">
        <v>720</v>
      </c>
    </row>
    <row r="343" spans="3:11" x14ac:dyDescent="0.25">
      <c r="C343" s="137"/>
      <c r="D343" s="154"/>
      <c r="E343" s="119"/>
      <c r="F343" s="94">
        <f t="shared" si="14"/>
        <v>0</v>
      </c>
      <c r="G343" s="156"/>
      <c r="H343" s="138"/>
      <c r="I343" s="126" t="e">
        <f>VLOOKUP(H343,Presupuesto!$B$11:$C$565,2,0)</f>
        <v>#N/A</v>
      </c>
      <c r="J343" s="95" t="str">
        <f t="shared" si="15"/>
        <v>Desarrollo del Sistema de Educación Superior</v>
      </c>
      <c r="K343" s="95" t="s">
        <v>720</v>
      </c>
    </row>
    <row r="344" spans="3:11" x14ac:dyDescent="0.25">
      <c r="C344" s="137"/>
      <c r="D344" s="154"/>
      <c r="E344" s="119"/>
      <c r="F344" s="94">
        <f t="shared" si="14"/>
        <v>0</v>
      </c>
      <c r="G344" s="156"/>
      <c r="H344" s="138"/>
      <c r="I344" s="126" t="e">
        <f>VLOOKUP(H344,Presupuesto!$B$11:$C$565,2,0)</f>
        <v>#N/A</v>
      </c>
      <c r="J344" s="95" t="str">
        <f t="shared" si="15"/>
        <v>Desarrollo del Sistema de Educación Superior</v>
      </c>
      <c r="K344" s="95" t="s">
        <v>720</v>
      </c>
    </row>
    <row r="345" spans="3:11" x14ac:dyDescent="0.25">
      <c r="C345" s="137"/>
      <c r="D345" s="154"/>
      <c r="E345" s="119"/>
      <c r="F345" s="94">
        <f t="shared" si="14"/>
        <v>0</v>
      </c>
      <c r="G345" s="156"/>
      <c r="H345" s="138"/>
      <c r="I345" s="126" t="e">
        <f>VLOOKUP(H345,Presupuesto!$B$11:$C$565,2,0)</f>
        <v>#N/A</v>
      </c>
      <c r="J345" s="95" t="str">
        <f t="shared" si="15"/>
        <v>Desarrollo del Sistema de Educación Superior</v>
      </c>
      <c r="K345" s="95" t="s">
        <v>720</v>
      </c>
    </row>
    <row r="346" spans="3:11" x14ac:dyDescent="0.25">
      <c r="C346" s="137"/>
      <c r="D346" s="154"/>
      <c r="E346" s="119"/>
      <c r="F346" s="94">
        <f t="shared" si="14"/>
        <v>0</v>
      </c>
      <c r="G346" s="156"/>
      <c r="H346" s="138"/>
      <c r="I346" s="126" t="e">
        <f>VLOOKUP(H346,Presupuesto!$B$11:$C$565,2,0)</f>
        <v>#N/A</v>
      </c>
      <c r="J346" s="95" t="str">
        <f t="shared" si="15"/>
        <v>Desarrollo del Sistema de Educación Superior</v>
      </c>
      <c r="K346" s="95" t="s">
        <v>720</v>
      </c>
    </row>
    <row r="347" spans="3:11" x14ac:dyDescent="0.25">
      <c r="C347" s="137"/>
      <c r="D347" s="154"/>
      <c r="E347" s="119"/>
      <c r="F347" s="94">
        <f t="shared" si="14"/>
        <v>0</v>
      </c>
      <c r="G347" s="156"/>
      <c r="H347" s="138"/>
      <c r="I347" s="126" t="e">
        <f>VLOOKUP(H347,Presupuesto!$B$11:$C$565,2,0)</f>
        <v>#N/A</v>
      </c>
      <c r="J347" s="95" t="str">
        <f t="shared" si="15"/>
        <v>Desarrollo del Sistema de Educación Superior</v>
      </c>
      <c r="K347" s="95" t="s">
        <v>720</v>
      </c>
    </row>
    <row r="348" spans="3:11" x14ac:dyDescent="0.25">
      <c r="C348" s="137"/>
      <c r="D348" s="154"/>
      <c r="E348" s="119"/>
      <c r="F348" s="94">
        <f t="shared" si="14"/>
        <v>0</v>
      </c>
      <c r="G348" s="156"/>
      <c r="H348" s="138"/>
      <c r="I348" s="126" t="e">
        <f>VLOOKUP(H348,Presupuesto!$B$11:$C$565,2,0)</f>
        <v>#N/A</v>
      </c>
      <c r="J348" s="95" t="str">
        <f t="shared" si="15"/>
        <v>Desarrollo del Sistema de Educación Superior</v>
      </c>
      <c r="K348" s="95" t="s">
        <v>720</v>
      </c>
    </row>
    <row r="349" spans="3:11" x14ac:dyDescent="0.25">
      <c r="C349" s="137"/>
      <c r="D349" s="154"/>
      <c r="E349" s="119"/>
      <c r="F349" s="94">
        <f t="shared" si="14"/>
        <v>0</v>
      </c>
      <c r="G349" s="156"/>
      <c r="H349" s="138"/>
      <c r="I349" s="126" t="e">
        <f>VLOOKUP(H349,Presupuesto!$B$11:$C$565,2,0)</f>
        <v>#N/A</v>
      </c>
      <c r="J349" s="95" t="str">
        <f t="shared" si="15"/>
        <v>Desarrollo del Sistema de Educación Superior</v>
      </c>
      <c r="K349" s="95" t="s">
        <v>720</v>
      </c>
    </row>
    <row r="350" spans="3:11" x14ac:dyDescent="0.25">
      <c r="C350" s="137"/>
      <c r="D350" s="154"/>
      <c r="E350" s="119"/>
      <c r="F350" s="94">
        <f t="shared" si="14"/>
        <v>0</v>
      </c>
      <c r="G350" s="156"/>
      <c r="H350" s="138"/>
      <c r="I350" s="126" t="e">
        <f>VLOOKUP(H350,Presupuesto!$B$11:$C$565,2,0)</f>
        <v>#N/A</v>
      </c>
      <c r="J350" s="95" t="str">
        <f t="shared" si="15"/>
        <v>Desarrollo del Sistema de Educación Superior</v>
      </c>
      <c r="K350" s="95" t="s">
        <v>720</v>
      </c>
    </row>
    <row r="351" spans="3:11" x14ac:dyDescent="0.25">
      <c r="C351" s="139"/>
      <c r="D351" s="147"/>
      <c r="E351" s="115"/>
      <c r="F351" s="94">
        <f t="shared" si="14"/>
        <v>0</v>
      </c>
      <c r="G351" s="156"/>
      <c r="H351" s="140"/>
      <c r="I351" s="126" t="e">
        <f>VLOOKUP(H351,Presupuesto!$B$11:$C$565,2,0)</f>
        <v>#N/A</v>
      </c>
      <c r="J351" s="95" t="str">
        <f t="shared" si="15"/>
        <v>Desarrollo del Sistema de Educación Superior</v>
      </c>
      <c r="K351" s="95" t="s">
        <v>720</v>
      </c>
    </row>
    <row r="352" spans="3:11" x14ac:dyDescent="0.25">
      <c r="C352" s="139"/>
      <c r="D352" s="147"/>
      <c r="E352" s="115"/>
      <c r="F352" s="94">
        <f t="shared" si="14"/>
        <v>0</v>
      </c>
      <c r="G352" s="156"/>
      <c r="H352" s="140"/>
      <c r="I352" s="126" t="e">
        <f>VLOOKUP(H352,Presupuesto!$B$11:$C$565,2,0)</f>
        <v>#N/A</v>
      </c>
      <c r="J352" s="95" t="str">
        <f t="shared" si="15"/>
        <v>Desarrollo del Sistema de Educación Superior</v>
      </c>
      <c r="K352" s="95" t="s">
        <v>720</v>
      </c>
    </row>
    <row r="353" spans="3:11" x14ac:dyDescent="0.25">
      <c r="C353" s="139"/>
      <c r="D353" s="147"/>
      <c r="E353" s="115"/>
      <c r="F353" s="94">
        <f t="shared" si="14"/>
        <v>0</v>
      </c>
      <c r="G353" s="156"/>
      <c r="H353" s="140"/>
      <c r="I353" s="126" t="e">
        <f>VLOOKUP(H353,Presupuesto!$B$11:$C$565,2,0)</f>
        <v>#N/A</v>
      </c>
      <c r="J353" s="95" t="str">
        <f t="shared" si="15"/>
        <v>Desarrollo del Sistema de Educación Superior</v>
      </c>
      <c r="K353" s="95" t="s">
        <v>720</v>
      </c>
    </row>
    <row r="354" spans="3:11" x14ac:dyDescent="0.25">
      <c r="C354" s="139"/>
      <c r="D354" s="147"/>
      <c r="E354" s="115"/>
      <c r="F354" s="94">
        <f t="shared" si="14"/>
        <v>0</v>
      </c>
      <c r="G354" s="156"/>
      <c r="H354" s="140"/>
      <c r="I354" s="126" t="e">
        <f>VLOOKUP(H354,Presupuesto!$B$11:$C$565,2,0)</f>
        <v>#N/A</v>
      </c>
      <c r="J354" s="95" t="str">
        <f t="shared" si="15"/>
        <v>Desarrollo del Sistema de Educación Superior</v>
      </c>
      <c r="K354" s="95" t="s">
        <v>720</v>
      </c>
    </row>
    <row r="355" spans="3:11" x14ac:dyDescent="0.25">
      <c r="C355" s="139"/>
      <c r="D355" s="147"/>
      <c r="E355" s="115"/>
      <c r="F355" s="94">
        <f t="shared" si="14"/>
        <v>0</v>
      </c>
      <c r="G355" s="156"/>
      <c r="H355" s="140"/>
      <c r="I355" s="126" t="e">
        <f>VLOOKUP(H355,Presupuesto!$B$11:$C$565,2,0)</f>
        <v>#N/A</v>
      </c>
      <c r="J355" s="95" t="str">
        <f t="shared" si="15"/>
        <v>Desarrollo del Sistema de Educación Superior</v>
      </c>
      <c r="K355" s="95" t="s">
        <v>720</v>
      </c>
    </row>
    <row r="356" spans="3:11" x14ac:dyDescent="0.25">
      <c r="C356" s="139"/>
      <c r="D356" s="147"/>
      <c r="E356" s="115"/>
      <c r="F356" s="94">
        <f t="shared" si="14"/>
        <v>0</v>
      </c>
      <c r="G356" s="156"/>
      <c r="H356" s="140"/>
      <c r="I356" s="126" t="e">
        <f>VLOOKUP(H356,Presupuesto!$B$11:$C$565,2,0)</f>
        <v>#N/A</v>
      </c>
      <c r="J356" s="95" t="str">
        <f t="shared" si="15"/>
        <v>Desarrollo del Sistema de Educación Superior</v>
      </c>
      <c r="K356" s="95" t="s">
        <v>720</v>
      </c>
    </row>
    <row r="357" spans="3:11" x14ac:dyDescent="0.25">
      <c r="C357" s="139"/>
      <c r="D357" s="147"/>
      <c r="E357" s="115"/>
      <c r="F357" s="94">
        <f t="shared" si="14"/>
        <v>0</v>
      </c>
      <c r="G357" s="156"/>
      <c r="H357" s="140"/>
      <c r="I357" s="126" t="e">
        <f>VLOOKUP(H357,Presupuesto!$B$11:$C$565,2,0)</f>
        <v>#N/A</v>
      </c>
      <c r="J357" s="95" t="str">
        <f t="shared" si="15"/>
        <v>Desarrollo del Sistema de Educación Superior</v>
      </c>
      <c r="K357" s="95" t="s">
        <v>720</v>
      </c>
    </row>
    <row r="358" spans="3:11" x14ac:dyDescent="0.25">
      <c r="C358" s="139"/>
      <c r="D358" s="147"/>
      <c r="E358" s="115"/>
      <c r="F358" s="94">
        <f t="shared" si="14"/>
        <v>0</v>
      </c>
      <c r="G358" s="156"/>
      <c r="H358" s="140"/>
      <c r="I358" s="126" t="e">
        <f>VLOOKUP(H358,Presupuesto!$B$11:$C$565,2,0)</f>
        <v>#N/A</v>
      </c>
      <c r="J358" s="95" t="str">
        <f t="shared" si="15"/>
        <v>Desarrollo del Sistema de Educación Superior</v>
      </c>
      <c r="K358" s="95" t="s">
        <v>720</v>
      </c>
    </row>
    <row r="359" spans="3:11" x14ac:dyDescent="0.25">
      <c r="C359" s="141"/>
      <c r="D359" s="147"/>
      <c r="E359" s="115"/>
      <c r="F359" s="94">
        <f t="shared" si="14"/>
        <v>0</v>
      </c>
      <c r="G359" s="156"/>
      <c r="H359" s="142"/>
      <c r="I359" s="126" t="e">
        <f>VLOOKUP(H359,Presupuesto!$B$11:$C$565,2,0)</f>
        <v>#N/A</v>
      </c>
      <c r="J359" s="95" t="str">
        <f t="shared" si="15"/>
        <v>Desarrollo del Sistema de Educación Superior</v>
      </c>
      <c r="K359" s="95" t="s">
        <v>732</v>
      </c>
    </row>
    <row r="360" spans="3:11" x14ac:dyDescent="0.25">
      <c r="C360" s="141"/>
      <c r="D360" s="147"/>
      <c r="E360" s="115"/>
      <c r="F360" s="94">
        <f t="shared" si="14"/>
        <v>0</v>
      </c>
      <c r="G360" s="156"/>
      <c r="H360" s="142"/>
      <c r="I360" s="126" t="e">
        <f>VLOOKUP(H360,Presupuesto!$B$11:$C$565,2,0)</f>
        <v>#N/A</v>
      </c>
      <c r="J360" s="95" t="str">
        <f t="shared" si="15"/>
        <v>Desarrollo del Sistema de Educación Superior</v>
      </c>
      <c r="K360" s="95" t="s">
        <v>720</v>
      </c>
    </row>
    <row r="361" spans="3:11" x14ac:dyDescent="0.25">
      <c r="C361" s="141"/>
      <c r="D361" s="147"/>
      <c r="E361" s="115"/>
      <c r="F361" s="94">
        <f t="shared" si="14"/>
        <v>0</v>
      </c>
      <c r="G361" s="156"/>
      <c r="H361" s="142"/>
      <c r="I361" s="126" t="e">
        <f>VLOOKUP(H361,Presupuesto!$B$11:$C$565,2,0)</f>
        <v>#N/A</v>
      </c>
      <c r="J361" s="95" t="str">
        <f t="shared" si="15"/>
        <v>Desarrollo del Sistema de Educación Superior</v>
      </c>
      <c r="K361" s="95" t="s">
        <v>720</v>
      </c>
    </row>
    <row r="362" spans="3:11" x14ac:dyDescent="0.25">
      <c r="C362" s="141"/>
      <c r="D362" s="147"/>
      <c r="E362" s="115"/>
      <c r="F362" s="94">
        <f t="shared" si="14"/>
        <v>0</v>
      </c>
      <c r="G362" s="156"/>
      <c r="H362" s="142"/>
      <c r="I362" s="126" t="e">
        <f>VLOOKUP(H362,Presupuesto!$B$11:$C$565,2,0)</f>
        <v>#N/A</v>
      </c>
      <c r="J362" s="95" t="str">
        <f t="shared" si="15"/>
        <v>Desarrollo del Sistema de Educación Superior</v>
      </c>
      <c r="K362" s="95" t="s">
        <v>720</v>
      </c>
    </row>
    <row r="363" spans="3:11" ht="15.75" thickBot="1" x14ac:dyDescent="0.3">
      <c r="C363" s="143"/>
      <c r="D363" s="155"/>
      <c r="E363" s="100"/>
      <c r="F363" s="102">
        <f t="shared" si="14"/>
        <v>0</v>
      </c>
      <c r="G363" s="157"/>
      <c r="H363" s="144"/>
      <c r="I363" s="128" t="e">
        <f>VLOOKUP(H363,Presupuesto!$B$11:$C$565,2,0)</f>
        <v>#N/A</v>
      </c>
      <c r="J363" s="103" t="str">
        <f t="shared" si="15"/>
        <v>Desarrollo del Sistema de Educación Superior</v>
      </c>
      <c r="K363" s="120" t="s">
        <v>719</v>
      </c>
    </row>
    <row r="366" spans="3:11" ht="15.75" thickBot="1" x14ac:dyDescent="0.3">
      <c r="C366" s="435"/>
      <c r="D366" s="435"/>
      <c r="E366" s="435"/>
      <c r="F366" s="435"/>
      <c r="G366" s="424"/>
      <c r="H366" s="435"/>
      <c r="I366" s="435"/>
      <c r="J366" s="435"/>
      <c r="K366" s="435"/>
    </row>
    <row r="367" spans="3:11" ht="15.75" thickBot="1" x14ac:dyDescent="0.3">
      <c r="C367" s="153" t="s">
        <v>1338</v>
      </c>
      <c r="D367" s="351">
        <f>SUM(F374:F408)</f>
        <v>0</v>
      </c>
      <c r="E367" s="435"/>
      <c r="F367" s="69"/>
      <c r="G367" s="78"/>
      <c r="H367" s="69"/>
      <c r="I367" s="69"/>
      <c r="J367" s="435"/>
      <c r="K367" s="435"/>
    </row>
    <row r="368" spans="3:11" x14ac:dyDescent="0.25">
      <c r="C368" s="69"/>
      <c r="D368" s="31"/>
      <c r="E368" s="91"/>
      <c r="F368" s="91"/>
      <c r="G368" s="91"/>
      <c r="H368" s="75"/>
      <c r="I368" s="75"/>
      <c r="J368" s="75"/>
      <c r="K368" s="109"/>
    </row>
    <row r="369" spans="3:11" x14ac:dyDescent="0.25">
      <c r="C369" s="69"/>
      <c r="D369" s="31"/>
      <c r="E369" s="91"/>
      <c r="F369" s="91"/>
      <c r="G369" s="91"/>
      <c r="H369" s="75"/>
      <c r="I369" s="75"/>
      <c r="J369" s="75"/>
      <c r="K369" s="109"/>
    </row>
    <row r="370" spans="3:11" ht="15.75" x14ac:dyDescent="0.25">
      <c r="C370" s="191" t="s">
        <v>1309</v>
      </c>
      <c r="D370" s="349"/>
      <c r="E370" s="91"/>
      <c r="F370" s="91"/>
      <c r="G370" s="91"/>
      <c r="H370" s="75"/>
      <c r="I370" s="75"/>
      <c r="J370" s="75"/>
      <c r="K370" s="109"/>
    </row>
    <row r="371" spans="3:11" ht="18.75" x14ac:dyDescent="0.25">
      <c r="C371" s="199" t="e">
        <f>IFERROR(VLOOKUP(D370,'1. Desarrollo e Innov. Curricu.'!$F:$G,2,FALSE),IFERROR(VLOOKUP(D370,'2. Investigación Científica'!$F:$G,2,FALSE),IFERROR(VLOOKUP(D370,'3. Vinculación Univ. Sociedad'!$F:$G,2,FALSE),IFERROR(VLOOKUP(D370,'4. Docencia y Profesorado Univ.'!$F:$G,2,FALSE),IFERROR(VLOOKUP(D370,'5. Estudiantes y Graduados'!$F:$G,2,FALSE),IFERROR(VLOOKUP(D370,'11. Gestion Administrativa'!$F:$G,2,FALSE),IFERROR(VLOOKUP(D370,'13. Gestión Académica'!$F:$G,2,FALSE),IFERROR(VLOOKUP(D370,'9. Asegura. de la Calid. y M'!$F:$G,2,FALSE),IFERROR(VLOOKUP(D370,'6. Gestión del Conocimiento'!$F:$G,2,FALSE),IFERROR(VLOOKUP(D370,'15. Gobernabilidad y Proceso...'!$F:$G,2,FALSE),IFERROR(VLOOKUP(D370,'12. Gestión del Talento Humano'!$F:$G,2,FALSE),IFERROR(VLOOKUP(D370,'14. Internacional... de la E.S.'!$F:$G,2,FALSE),IFERROR(VLOOKUP(D370,'10. Posgrado'!$F:$G,2,FALSE),IFERROR(VLOOKUP(D370,'17. Gestión TIC'!$F:$G,2,FALSE),IFERROR(VLOOKUP(D370,'16. Desa. del Sistema Educ.Sup.'!$F:$G,2,FALSE),IFERROR(VLOOKUP(D370,'8. Cultura de Inno. Insti...'!$F:$G,2,FALSE),VLOOKUP(D370,'7. Lo Esencial de la Reforma U.'!$F:$G,2,0)))))))))))))))))</f>
        <v>#N/A</v>
      </c>
      <c r="D371" s="31"/>
      <c r="E371" s="91"/>
      <c r="F371" s="91"/>
      <c r="G371" s="91"/>
      <c r="H371" s="75"/>
      <c r="I371" s="75"/>
      <c r="J371" s="75"/>
      <c r="K371" s="109"/>
    </row>
    <row r="372" spans="3:11" ht="15.75" thickBot="1" x14ac:dyDescent="0.3">
      <c r="C372" s="435"/>
      <c r="D372" s="435"/>
      <c r="E372" s="435"/>
      <c r="F372" s="91"/>
      <c r="G372" s="75"/>
      <c r="H372" s="75"/>
      <c r="I372" s="75"/>
      <c r="J372" s="435"/>
      <c r="K372" s="435"/>
    </row>
    <row r="373" spans="3:11" ht="30.75" thickBot="1" x14ac:dyDescent="0.3">
      <c r="C373" s="125" t="s">
        <v>1310</v>
      </c>
      <c r="D373" s="125" t="s">
        <v>99</v>
      </c>
      <c r="E373" s="132" t="s">
        <v>1312</v>
      </c>
      <c r="F373" s="131" t="s">
        <v>1313</v>
      </c>
      <c r="G373" s="129" t="s">
        <v>1314</v>
      </c>
      <c r="H373" s="132" t="s">
        <v>1315</v>
      </c>
      <c r="I373" s="129" t="s">
        <v>711</v>
      </c>
      <c r="J373" s="129" t="s">
        <v>1316</v>
      </c>
      <c r="K373" s="129" t="s">
        <v>1317</v>
      </c>
    </row>
    <row r="374" spans="3:11" x14ac:dyDescent="0.25">
      <c r="C374" s="209" t="s">
        <v>1284</v>
      </c>
      <c r="D374" s="210"/>
      <c r="E374" s="208">
        <f>HLOOKUP(C374,$AH$2:$BU$3,2,0)</f>
        <v>620</v>
      </c>
      <c r="F374" s="94">
        <f t="shared" ref="F374:F408" si="16">D374*E374</f>
        <v>0</v>
      </c>
      <c r="G374" s="156"/>
      <c r="H374" s="138"/>
      <c r="I374" s="126" t="e">
        <f>VLOOKUP(H374,Presupuesto!$B$11:$C$565,2,0)</f>
        <v>#N/A</v>
      </c>
      <c r="J374" s="207" t="s">
        <v>81</v>
      </c>
      <c r="K374" s="95" t="s">
        <v>719</v>
      </c>
    </row>
    <row r="375" spans="3:11" x14ac:dyDescent="0.25">
      <c r="C375" s="137"/>
      <c r="D375" s="154"/>
      <c r="E375" s="119"/>
      <c r="F375" s="94">
        <f t="shared" si="16"/>
        <v>0</v>
      </c>
      <c r="G375" s="156"/>
      <c r="H375" s="138"/>
      <c r="I375" s="126" t="e">
        <f>VLOOKUP(H375,Presupuesto!$B$11:$C$565,2,0)</f>
        <v>#N/A</v>
      </c>
      <c r="J375" s="95" t="str">
        <f>$J$374</f>
        <v>Desarrollo del Sistema de Educación Superior</v>
      </c>
      <c r="K375" s="95" t="s">
        <v>720</v>
      </c>
    </row>
    <row r="376" spans="3:11" x14ac:dyDescent="0.25">
      <c r="C376" s="137"/>
      <c r="D376" s="154"/>
      <c r="E376" s="119"/>
      <c r="F376" s="94">
        <f t="shared" si="16"/>
        <v>0</v>
      </c>
      <c r="G376" s="156"/>
      <c r="H376" s="138"/>
      <c r="I376" s="126" t="e">
        <f>VLOOKUP(H376,Presupuesto!$B$11:$C$565,2,0)</f>
        <v>#N/A</v>
      </c>
      <c r="J376" s="95" t="str">
        <f t="shared" ref="J376:J408" si="17">$J$374</f>
        <v>Desarrollo del Sistema de Educación Superior</v>
      </c>
      <c r="K376" s="95" t="s">
        <v>720</v>
      </c>
    </row>
    <row r="377" spans="3:11" x14ac:dyDescent="0.25">
      <c r="C377" s="137"/>
      <c r="D377" s="154"/>
      <c r="E377" s="119"/>
      <c r="F377" s="94">
        <f t="shared" si="16"/>
        <v>0</v>
      </c>
      <c r="G377" s="156"/>
      <c r="H377" s="138"/>
      <c r="I377" s="126" t="e">
        <f>VLOOKUP(H377,Presupuesto!$B$11:$C$565,2,0)</f>
        <v>#N/A</v>
      </c>
      <c r="J377" s="95" t="str">
        <f t="shared" si="17"/>
        <v>Desarrollo del Sistema de Educación Superior</v>
      </c>
      <c r="K377" s="95" t="s">
        <v>720</v>
      </c>
    </row>
    <row r="378" spans="3:11" x14ac:dyDescent="0.25">
      <c r="C378" s="137"/>
      <c r="D378" s="154"/>
      <c r="E378" s="119"/>
      <c r="F378" s="94">
        <f t="shared" si="16"/>
        <v>0</v>
      </c>
      <c r="G378" s="156"/>
      <c r="H378" s="138"/>
      <c r="I378" s="126" t="e">
        <f>VLOOKUP(H378,Presupuesto!$B$11:$C$565,2,0)</f>
        <v>#N/A</v>
      </c>
      <c r="J378" s="95" t="str">
        <f t="shared" si="17"/>
        <v>Desarrollo del Sistema de Educación Superior</v>
      </c>
      <c r="K378" s="95" t="s">
        <v>720</v>
      </c>
    </row>
    <row r="379" spans="3:11" x14ac:dyDescent="0.25">
      <c r="C379" s="137"/>
      <c r="D379" s="154"/>
      <c r="E379" s="119"/>
      <c r="F379" s="94">
        <f t="shared" si="16"/>
        <v>0</v>
      </c>
      <c r="G379" s="156"/>
      <c r="H379" s="138"/>
      <c r="I379" s="126" t="e">
        <f>VLOOKUP(H379,Presupuesto!$B$11:$C$565,2,0)</f>
        <v>#N/A</v>
      </c>
      <c r="J379" s="95" t="str">
        <f t="shared" si="17"/>
        <v>Desarrollo del Sistema de Educación Superior</v>
      </c>
      <c r="K379" s="95" t="s">
        <v>729</v>
      </c>
    </row>
    <row r="380" spans="3:11" x14ac:dyDescent="0.25">
      <c r="C380" s="137"/>
      <c r="D380" s="154"/>
      <c r="E380" s="119"/>
      <c r="F380" s="94">
        <f t="shared" si="16"/>
        <v>0</v>
      </c>
      <c r="G380" s="156"/>
      <c r="H380" s="138"/>
      <c r="I380" s="126" t="e">
        <f>VLOOKUP(H380,Presupuesto!$B$11:$C$565,2,0)</f>
        <v>#N/A</v>
      </c>
      <c r="J380" s="95" t="str">
        <f t="shared" si="17"/>
        <v>Desarrollo del Sistema de Educación Superior</v>
      </c>
      <c r="K380" s="95" t="s">
        <v>720</v>
      </c>
    </row>
    <row r="381" spans="3:11" x14ac:dyDescent="0.25">
      <c r="C381" s="137"/>
      <c r="D381" s="154"/>
      <c r="E381" s="119"/>
      <c r="F381" s="94">
        <f t="shared" si="16"/>
        <v>0</v>
      </c>
      <c r="G381" s="156"/>
      <c r="H381" s="138"/>
      <c r="I381" s="126" t="e">
        <f>VLOOKUP(H381,Presupuesto!$B$11:$C$565,2,0)</f>
        <v>#N/A</v>
      </c>
      <c r="J381" s="95" t="str">
        <f t="shared" si="17"/>
        <v>Desarrollo del Sistema de Educación Superior</v>
      </c>
      <c r="K381" s="95" t="s">
        <v>720</v>
      </c>
    </row>
    <row r="382" spans="3:11" x14ac:dyDescent="0.25">
      <c r="C382" s="137"/>
      <c r="D382" s="154"/>
      <c r="E382" s="119"/>
      <c r="F382" s="94">
        <f t="shared" si="16"/>
        <v>0</v>
      </c>
      <c r="G382" s="156"/>
      <c r="H382" s="138"/>
      <c r="I382" s="126" t="e">
        <f>VLOOKUP(H382,Presupuesto!$B$11:$C$565,2,0)</f>
        <v>#N/A</v>
      </c>
      <c r="J382" s="95" t="str">
        <f t="shared" si="17"/>
        <v>Desarrollo del Sistema de Educación Superior</v>
      </c>
      <c r="K382" s="95" t="s">
        <v>720</v>
      </c>
    </row>
    <row r="383" spans="3:11" x14ac:dyDescent="0.25">
      <c r="C383" s="137"/>
      <c r="D383" s="154"/>
      <c r="E383" s="119"/>
      <c r="F383" s="94">
        <f t="shared" si="16"/>
        <v>0</v>
      </c>
      <c r="G383" s="156"/>
      <c r="H383" s="138"/>
      <c r="I383" s="126" t="e">
        <f>VLOOKUP(H383,Presupuesto!$B$11:$C$565,2,0)</f>
        <v>#N/A</v>
      </c>
      <c r="J383" s="95" t="str">
        <f t="shared" si="17"/>
        <v>Desarrollo del Sistema de Educación Superior</v>
      </c>
      <c r="K383" s="95" t="s">
        <v>720</v>
      </c>
    </row>
    <row r="384" spans="3:11" x14ac:dyDescent="0.25">
      <c r="C384" s="137"/>
      <c r="D384" s="154"/>
      <c r="E384" s="119"/>
      <c r="F384" s="94">
        <f t="shared" si="16"/>
        <v>0</v>
      </c>
      <c r="G384" s="156"/>
      <c r="H384" s="138"/>
      <c r="I384" s="126" t="e">
        <f>VLOOKUP(H384,Presupuesto!$B$11:$C$565,2,0)</f>
        <v>#N/A</v>
      </c>
      <c r="J384" s="95" t="str">
        <f t="shared" si="17"/>
        <v>Desarrollo del Sistema de Educación Superior</v>
      </c>
      <c r="K384" s="95" t="s">
        <v>720</v>
      </c>
    </row>
    <row r="385" spans="3:11" x14ac:dyDescent="0.25">
      <c r="C385" s="137"/>
      <c r="D385" s="154"/>
      <c r="E385" s="119"/>
      <c r="F385" s="94">
        <f t="shared" si="16"/>
        <v>0</v>
      </c>
      <c r="G385" s="156"/>
      <c r="H385" s="138"/>
      <c r="I385" s="126" t="e">
        <f>VLOOKUP(H385,Presupuesto!$B$11:$C$565,2,0)</f>
        <v>#N/A</v>
      </c>
      <c r="J385" s="95" t="str">
        <f t="shared" si="17"/>
        <v>Desarrollo del Sistema de Educación Superior</v>
      </c>
      <c r="K385" s="95" t="s">
        <v>720</v>
      </c>
    </row>
    <row r="386" spans="3:11" x14ac:dyDescent="0.25">
      <c r="C386" s="137"/>
      <c r="D386" s="154"/>
      <c r="E386" s="119"/>
      <c r="F386" s="94">
        <f t="shared" si="16"/>
        <v>0</v>
      </c>
      <c r="G386" s="156"/>
      <c r="H386" s="138"/>
      <c r="I386" s="126" t="e">
        <f>VLOOKUP(H386,Presupuesto!$B$11:$C$565,2,0)</f>
        <v>#N/A</v>
      </c>
      <c r="J386" s="95" t="str">
        <f t="shared" si="17"/>
        <v>Desarrollo del Sistema de Educación Superior</v>
      </c>
      <c r="K386" s="95" t="s">
        <v>720</v>
      </c>
    </row>
    <row r="387" spans="3:11" x14ac:dyDescent="0.25">
      <c r="C387" s="137"/>
      <c r="D387" s="154"/>
      <c r="E387" s="119"/>
      <c r="F387" s="94">
        <f t="shared" si="16"/>
        <v>0</v>
      </c>
      <c r="G387" s="156"/>
      <c r="H387" s="138"/>
      <c r="I387" s="126" t="e">
        <f>VLOOKUP(H387,Presupuesto!$B$11:$C$565,2,0)</f>
        <v>#N/A</v>
      </c>
      <c r="J387" s="95" t="str">
        <f t="shared" si="17"/>
        <v>Desarrollo del Sistema de Educación Superior</v>
      </c>
      <c r="K387" s="95" t="s">
        <v>720</v>
      </c>
    </row>
    <row r="388" spans="3:11" x14ac:dyDescent="0.25">
      <c r="C388" s="137"/>
      <c r="D388" s="154"/>
      <c r="E388" s="119"/>
      <c r="F388" s="94">
        <f t="shared" si="16"/>
        <v>0</v>
      </c>
      <c r="G388" s="156"/>
      <c r="H388" s="138"/>
      <c r="I388" s="126" t="e">
        <f>VLOOKUP(H388,Presupuesto!$B$11:$C$565,2,0)</f>
        <v>#N/A</v>
      </c>
      <c r="J388" s="95" t="str">
        <f t="shared" si="17"/>
        <v>Desarrollo del Sistema de Educación Superior</v>
      </c>
      <c r="K388" s="95" t="s">
        <v>720</v>
      </c>
    </row>
    <row r="389" spans="3:11" x14ac:dyDescent="0.25">
      <c r="C389" s="137"/>
      <c r="D389" s="154"/>
      <c r="E389" s="119"/>
      <c r="F389" s="94">
        <f t="shared" si="16"/>
        <v>0</v>
      </c>
      <c r="G389" s="156"/>
      <c r="H389" s="138"/>
      <c r="I389" s="126" t="e">
        <f>VLOOKUP(H389,Presupuesto!$B$11:$C$565,2,0)</f>
        <v>#N/A</v>
      </c>
      <c r="J389" s="95" t="str">
        <f t="shared" si="17"/>
        <v>Desarrollo del Sistema de Educación Superior</v>
      </c>
      <c r="K389" s="95" t="s">
        <v>720</v>
      </c>
    </row>
    <row r="390" spans="3:11" x14ac:dyDescent="0.25">
      <c r="C390" s="137"/>
      <c r="D390" s="154"/>
      <c r="E390" s="119"/>
      <c r="F390" s="94">
        <f t="shared" si="16"/>
        <v>0</v>
      </c>
      <c r="G390" s="156"/>
      <c r="H390" s="138"/>
      <c r="I390" s="126" t="e">
        <f>VLOOKUP(H390,Presupuesto!$B$11:$C$565,2,0)</f>
        <v>#N/A</v>
      </c>
      <c r="J390" s="95" t="str">
        <f t="shared" si="17"/>
        <v>Desarrollo del Sistema de Educación Superior</v>
      </c>
      <c r="K390" s="95" t="s">
        <v>720</v>
      </c>
    </row>
    <row r="391" spans="3:11" x14ac:dyDescent="0.25">
      <c r="C391" s="137"/>
      <c r="D391" s="154"/>
      <c r="E391" s="119"/>
      <c r="F391" s="94">
        <f t="shared" si="16"/>
        <v>0</v>
      </c>
      <c r="G391" s="156"/>
      <c r="H391" s="138"/>
      <c r="I391" s="126" t="e">
        <f>VLOOKUP(H391,Presupuesto!$B$11:$C$565,2,0)</f>
        <v>#N/A</v>
      </c>
      <c r="J391" s="95" t="str">
        <f t="shared" si="17"/>
        <v>Desarrollo del Sistema de Educación Superior</v>
      </c>
      <c r="K391" s="95" t="s">
        <v>720</v>
      </c>
    </row>
    <row r="392" spans="3:11" x14ac:dyDescent="0.25">
      <c r="C392" s="137"/>
      <c r="D392" s="154"/>
      <c r="E392" s="119"/>
      <c r="F392" s="94">
        <f t="shared" si="16"/>
        <v>0</v>
      </c>
      <c r="G392" s="156"/>
      <c r="H392" s="138"/>
      <c r="I392" s="126" t="e">
        <f>VLOOKUP(H392,Presupuesto!$B$11:$C$565,2,0)</f>
        <v>#N/A</v>
      </c>
      <c r="J392" s="95" t="str">
        <f t="shared" si="17"/>
        <v>Desarrollo del Sistema de Educación Superior</v>
      </c>
      <c r="K392" s="95" t="s">
        <v>720</v>
      </c>
    </row>
    <row r="393" spans="3:11" x14ac:dyDescent="0.25">
      <c r="C393" s="137"/>
      <c r="D393" s="154"/>
      <c r="E393" s="119"/>
      <c r="F393" s="94">
        <f t="shared" si="16"/>
        <v>0</v>
      </c>
      <c r="G393" s="156"/>
      <c r="H393" s="138"/>
      <c r="I393" s="126" t="e">
        <f>VLOOKUP(H393,Presupuesto!$B$11:$C$565,2,0)</f>
        <v>#N/A</v>
      </c>
      <c r="J393" s="95" t="str">
        <f t="shared" si="17"/>
        <v>Desarrollo del Sistema de Educación Superior</v>
      </c>
      <c r="K393" s="95" t="s">
        <v>720</v>
      </c>
    </row>
    <row r="394" spans="3:11" x14ac:dyDescent="0.25">
      <c r="C394" s="137"/>
      <c r="D394" s="154"/>
      <c r="E394" s="119"/>
      <c r="F394" s="94">
        <f t="shared" si="16"/>
        <v>0</v>
      </c>
      <c r="G394" s="156"/>
      <c r="H394" s="138"/>
      <c r="I394" s="126" t="e">
        <f>VLOOKUP(H394,Presupuesto!$B$11:$C$565,2,0)</f>
        <v>#N/A</v>
      </c>
      <c r="J394" s="95" t="str">
        <f t="shared" si="17"/>
        <v>Desarrollo del Sistema de Educación Superior</v>
      </c>
      <c r="K394" s="95" t="s">
        <v>720</v>
      </c>
    </row>
    <row r="395" spans="3:11" x14ac:dyDescent="0.25">
      <c r="C395" s="137"/>
      <c r="D395" s="154"/>
      <c r="E395" s="119"/>
      <c r="F395" s="94">
        <f t="shared" si="16"/>
        <v>0</v>
      </c>
      <c r="G395" s="156"/>
      <c r="H395" s="138"/>
      <c r="I395" s="126" t="e">
        <f>VLOOKUP(H395,Presupuesto!$B$11:$C$565,2,0)</f>
        <v>#N/A</v>
      </c>
      <c r="J395" s="95" t="str">
        <f t="shared" si="17"/>
        <v>Desarrollo del Sistema de Educación Superior</v>
      </c>
      <c r="K395" s="95" t="s">
        <v>720</v>
      </c>
    </row>
    <row r="396" spans="3:11" x14ac:dyDescent="0.25">
      <c r="C396" s="139"/>
      <c r="D396" s="147"/>
      <c r="E396" s="115"/>
      <c r="F396" s="94">
        <f t="shared" si="16"/>
        <v>0</v>
      </c>
      <c r="G396" s="156"/>
      <c r="H396" s="140"/>
      <c r="I396" s="126" t="e">
        <f>VLOOKUP(H396,Presupuesto!$B$11:$C$565,2,0)</f>
        <v>#N/A</v>
      </c>
      <c r="J396" s="95" t="str">
        <f t="shared" si="17"/>
        <v>Desarrollo del Sistema de Educación Superior</v>
      </c>
      <c r="K396" s="95" t="s">
        <v>720</v>
      </c>
    </row>
    <row r="397" spans="3:11" x14ac:dyDescent="0.25">
      <c r="C397" s="139"/>
      <c r="D397" s="147"/>
      <c r="E397" s="115"/>
      <c r="F397" s="94">
        <f t="shared" si="16"/>
        <v>0</v>
      </c>
      <c r="G397" s="156"/>
      <c r="H397" s="140"/>
      <c r="I397" s="126" t="e">
        <f>VLOOKUP(H397,Presupuesto!$B$11:$C$565,2,0)</f>
        <v>#N/A</v>
      </c>
      <c r="J397" s="95" t="str">
        <f t="shared" si="17"/>
        <v>Desarrollo del Sistema de Educación Superior</v>
      </c>
      <c r="K397" s="95" t="s">
        <v>720</v>
      </c>
    </row>
    <row r="398" spans="3:11" x14ac:dyDescent="0.25">
      <c r="C398" s="139"/>
      <c r="D398" s="147"/>
      <c r="E398" s="115"/>
      <c r="F398" s="94">
        <f t="shared" si="16"/>
        <v>0</v>
      </c>
      <c r="G398" s="156"/>
      <c r="H398" s="140"/>
      <c r="I398" s="126" t="e">
        <f>VLOOKUP(H398,Presupuesto!$B$11:$C$565,2,0)</f>
        <v>#N/A</v>
      </c>
      <c r="J398" s="95" t="str">
        <f t="shared" si="17"/>
        <v>Desarrollo del Sistema de Educación Superior</v>
      </c>
      <c r="K398" s="95" t="s">
        <v>720</v>
      </c>
    </row>
    <row r="399" spans="3:11" x14ac:dyDescent="0.25">
      <c r="C399" s="139"/>
      <c r="D399" s="147"/>
      <c r="E399" s="115"/>
      <c r="F399" s="94">
        <f t="shared" si="16"/>
        <v>0</v>
      </c>
      <c r="G399" s="156"/>
      <c r="H399" s="140"/>
      <c r="I399" s="126" t="e">
        <f>VLOOKUP(H399,Presupuesto!$B$11:$C$565,2,0)</f>
        <v>#N/A</v>
      </c>
      <c r="J399" s="95" t="str">
        <f t="shared" si="17"/>
        <v>Desarrollo del Sistema de Educación Superior</v>
      </c>
      <c r="K399" s="95" t="s">
        <v>720</v>
      </c>
    </row>
    <row r="400" spans="3:11" x14ac:dyDescent="0.25">
      <c r="C400" s="139"/>
      <c r="D400" s="147"/>
      <c r="E400" s="115"/>
      <c r="F400" s="94">
        <f t="shared" si="16"/>
        <v>0</v>
      </c>
      <c r="G400" s="156"/>
      <c r="H400" s="140"/>
      <c r="I400" s="126" t="e">
        <f>VLOOKUP(H400,Presupuesto!$B$11:$C$565,2,0)</f>
        <v>#N/A</v>
      </c>
      <c r="J400" s="95" t="str">
        <f t="shared" si="17"/>
        <v>Desarrollo del Sistema de Educación Superior</v>
      </c>
      <c r="K400" s="95" t="s">
        <v>720</v>
      </c>
    </row>
    <row r="401" spans="3:11" x14ac:dyDescent="0.25">
      <c r="C401" s="139"/>
      <c r="D401" s="147"/>
      <c r="E401" s="115"/>
      <c r="F401" s="94">
        <f t="shared" si="16"/>
        <v>0</v>
      </c>
      <c r="G401" s="156"/>
      <c r="H401" s="140"/>
      <c r="I401" s="126" t="e">
        <f>VLOOKUP(H401,Presupuesto!$B$11:$C$565,2,0)</f>
        <v>#N/A</v>
      </c>
      <c r="J401" s="95" t="str">
        <f t="shared" si="17"/>
        <v>Desarrollo del Sistema de Educación Superior</v>
      </c>
      <c r="K401" s="95" t="s">
        <v>720</v>
      </c>
    </row>
    <row r="402" spans="3:11" x14ac:dyDescent="0.25">
      <c r="C402" s="139"/>
      <c r="D402" s="147"/>
      <c r="E402" s="115"/>
      <c r="F402" s="94">
        <f t="shared" si="16"/>
        <v>0</v>
      </c>
      <c r="G402" s="156"/>
      <c r="H402" s="140"/>
      <c r="I402" s="126" t="e">
        <f>VLOOKUP(H402,Presupuesto!$B$11:$C$565,2,0)</f>
        <v>#N/A</v>
      </c>
      <c r="J402" s="95" t="str">
        <f t="shared" si="17"/>
        <v>Desarrollo del Sistema de Educación Superior</v>
      </c>
      <c r="K402" s="95" t="s">
        <v>720</v>
      </c>
    </row>
    <row r="403" spans="3:11" x14ac:dyDescent="0.25">
      <c r="C403" s="139"/>
      <c r="D403" s="147"/>
      <c r="E403" s="115"/>
      <c r="F403" s="94">
        <f t="shared" si="16"/>
        <v>0</v>
      </c>
      <c r="G403" s="156"/>
      <c r="H403" s="140"/>
      <c r="I403" s="126" t="e">
        <f>VLOOKUP(H403,Presupuesto!$B$11:$C$565,2,0)</f>
        <v>#N/A</v>
      </c>
      <c r="J403" s="95" t="str">
        <f t="shared" si="17"/>
        <v>Desarrollo del Sistema de Educación Superior</v>
      </c>
      <c r="K403" s="95" t="s">
        <v>720</v>
      </c>
    </row>
    <row r="404" spans="3:11" x14ac:dyDescent="0.25">
      <c r="C404" s="141"/>
      <c r="D404" s="147"/>
      <c r="E404" s="115"/>
      <c r="F404" s="94">
        <f t="shared" si="16"/>
        <v>0</v>
      </c>
      <c r="G404" s="156"/>
      <c r="H404" s="142"/>
      <c r="I404" s="126" t="e">
        <f>VLOOKUP(H404,Presupuesto!$B$11:$C$565,2,0)</f>
        <v>#N/A</v>
      </c>
      <c r="J404" s="95" t="str">
        <f t="shared" si="17"/>
        <v>Desarrollo del Sistema de Educación Superior</v>
      </c>
      <c r="K404" s="95" t="s">
        <v>732</v>
      </c>
    </row>
    <row r="405" spans="3:11" x14ac:dyDescent="0.25">
      <c r="C405" s="141"/>
      <c r="D405" s="147"/>
      <c r="E405" s="115"/>
      <c r="F405" s="94">
        <f t="shared" si="16"/>
        <v>0</v>
      </c>
      <c r="G405" s="156"/>
      <c r="H405" s="142"/>
      <c r="I405" s="126" t="e">
        <f>VLOOKUP(H405,Presupuesto!$B$11:$C$565,2,0)</f>
        <v>#N/A</v>
      </c>
      <c r="J405" s="95" t="str">
        <f t="shared" si="17"/>
        <v>Desarrollo del Sistema de Educación Superior</v>
      </c>
      <c r="K405" s="95" t="s">
        <v>720</v>
      </c>
    </row>
    <row r="406" spans="3:11" x14ac:dyDescent="0.25">
      <c r="C406" s="141"/>
      <c r="D406" s="147"/>
      <c r="E406" s="115"/>
      <c r="F406" s="94">
        <f t="shared" si="16"/>
        <v>0</v>
      </c>
      <c r="G406" s="156"/>
      <c r="H406" s="142"/>
      <c r="I406" s="126" t="e">
        <f>VLOOKUP(H406,Presupuesto!$B$11:$C$565,2,0)</f>
        <v>#N/A</v>
      </c>
      <c r="J406" s="95" t="str">
        <f t="shared" si="17"/>
        <v>Desarrollo del Sistema de Educación Superior</v>
      </c>
      <c r="K406" s="95" t="s">
        <v>720</v>
      </c>
    </row>
    <row r="407" spans="3:11" x14ac:dyDescent="0.25">
      <c r="C407" s="141"/>
      <c r="D407" s="147"/>
      <c r="E407" s="115"/>
      <c r="F407" s="94">
        <f t="shared" si="16"/>
        <v>0</v>
      </c>
      <c r="G407" s="156"/>
      <c r="H407" s="142"/>
      <c r="I407" s="126" t="e">
        <f>VLOOKUP(H407,Presupuesto!$B$11:$C$565,2,0)</f>
        <v>#N/A</v>
      </c>
      <c r="J407" s="95" t="str">
        <f t="shared" si="17"/>
        <v>Desarrollo del Sistema de Educación Superior</v>
      </c>
      <c r="K407" s="95" t="s">
        <v>720</v>
      </c>
    </row>
    <row r="408" spans="3:11" ht="15.75" thickBot="1" x14ac:dyDescent="0.3">
      <c r="C408" s="143"/>
      <c r="D408" s="155"/>
      <c r="E408" s="100"/>
      <c r="F408" s="102">
        <f t="shared" si="16"/>
        <v>0</v>
      </c>
      <c r="G408" s="157"/>
      <c r="H408" s="144"/>
      <c r="I408" s="128" t="e">
        <f>VLOOKUP(H408,Presupuesto!$B$11:$C$565,2,0)</f>
        <v>#N/A</v>
      </c>
      <c r="J408" s="103" t="str">
        <f t="shared" si="17"/>
        <v>Desarrollo del Sistema de Educación Superior</v>
      </c>
      <c r="K408" s="120" t="s">
        <v>719</v>
      </c>
    </row>
    <row r="410" spans="3:11" ht="15.75" thickBot="1" x14ac:dyDescent="0.3">
      <c r="C410" s="435"/>
      <c r="D410" s="435"/>
      <c r="E410" s="435"/>
      <c r="F410" s="89"/>
      <c r="G410" s="88"/>
      <c r="H410" s="89"/>
      <c r="I410" s="89"/>
      <c r="J410" s="435"/>
      <c r="K410" s="435"/>
    </row>
    <row r="411" spans="3:11" ht="15.75" thickBot="1" x14ac:dyDescent="0.3">
      <c r="C411" s="153" t="s">
        <v>1338</v>
      </c>
      <c r="D411" s="351">
        <f>SUM(F418:F452)</f>
        <v>0</v>
      </c>
      <c r="E411" s="435"/>
      <c r="F411" s="69"/>
      <c r="G411" s="78"/>
      <c r="H411" s="69"/>
      <c r="I411" s="69"/>
      <c r="J411" s="435"/>
      <c r="K411" s="435"/>
    </row>
    <row r="412" spans="3:11" x14ac:dyDescent="0.25">
      <c r="C412" s="69"/>
      <c r="D412" s="31"/>
      <c r="E412" s="91"/>
      <c r="F412" s="91"/>
      <c r="G412" s="91"/>
      <c r="H412" s="75"/>
      <c r="I412" s="75"/>
      <c r="J412" s="75"/>
      <c r="K412" s="109"/>
    </row>
    <row r="413" spans="3:11" x14ac:dyDescent="0.25">
      <c r="C413" s="69"/>
      <c r="D413" s="31"/>
      <c r="E413" s="91"/>
      <c r="F413" s="91"/>
      <c r="G413" s="91"/>
      <c r="H413" s="75"/>
      <c r="I413" s="75"/>
      <c r="J413" s="75"/>
      <c r="K413" s="109"/>
    </row>
    <row r="414" spans="3:11" ht="15.75" x14ac:dyDescent="0.25">
      <c r="C414" s="191" t="s">
        <v>1309</v>
      </c>
      <c r="D414" s="349"/>
      <c r="E414" s="91"/>
      <c r="F414" s="91"/>
      <c r="G414" s="91"/>
      <c r="H414" s="75"/>
      <c r="I414" s="75"/>
      <c r="J414" s="75"/>
      <c r="K414" s="109"/>
    </row>
    <row r="415" spans="3:11" ht="18.75" x14ac:dyDescent="0.25">
      <c r="C415" s="199" t="e">
        <f>IFERROR(VLOOKUP(D414,'1. Desarrollo e Innov. Curricu.'!$F:$G,2,FALSE),IFERROR(VLOOKUP(D414,'2. Investigación Científica'!$F:$G,2,FALSE),IFERROR(VLOOKUP(D414,'3. Vinculación Univ. Sociedad'!$F:$G,2,FALSE),IFERROR(VLOOKUP(D414,'4. Docencia y Profesorado Univ.'!$F:$G,2,FALSE),IFERROR(VLOOKUP(D414,'5. Estudiantes y Graduados'!$F:$G,2,FALSE),IFERROR(VLOOKUP(D414,'11. Gestion Administrativa'!$F:$G,2,FALSE),IFERROR(VLOOKUP(D414,'13. Gestión Académica'!$F:$G,2,FALSE),IFERROR(VLOOKUP(D414,'9. Asegura. de la Calid. y M'!$F:$G,2,FALSE),IFERROR(VLOOKUP(D414,'6. Gestión del Conocimiento'!$F:$G,2,FALSE),IFERROR(VLOOKUP(D414,'15. Gobernabilidad y Proceso...'!$F:$G,2,FALSE),IFERROR(VLOOKUP(D414,'12. Gestión del Talento Humano'!$F:$G,2,FALSE),IFERROR(VLOOKUP(D414,'14. Internacional... de la E.S.'!$F:$G,2,FALSE),IFERROR(VLOOKUP(D414,'10. Posgrado'!$F:$G,2,FALSE),IFERROR(VLOOKUP(D414,'17. Gestión TIC'!$F:$G,2,FALSE),IFERROR(VLOOKUP(D414,'16. Desa. del Sistema Educ.Sup.'!$F:$G,2,FALSE),IFERROR(VLOOKUP(D414,'8. Cultura de Inno. Insti...'!$F:$G,2,FALSE),VLOOKUP(D414,'7. Lo Esencial de la Reforma U.'!$F:$G,2,0)))))))))))))))))</f>
        <v>#N/A</v>
      </c>
      <c r="D415" s="31"/>
      <c r="E415" s="91"/>
      <c r="F415" s="91"/>
      <c r="G415" s="91"/>
      <c r="H415" s="75"/>
      <c r="I415" s="75"/>
      <c r="J415" s="75"/>
      <c r="K415" s="109"/>
    </row>
    <row r="416" spans="3:11" ht="15.75" thickBot="1" x14ac:dyDescent="0.3">
      <c r="C416" s="435"/>
      <c r="D416" s="435"/>
      <c r="E416" s="435"/>
      <c r="F416" s="91"/>
      <c r="G416" s="75"/>
      <c r="H416" s="75"/>
      <c r="I416" s="75"/>
      <c r="J416" s="435"/>
      <c r="K416" s="435"/>
    </row>
    <row r="417" spans="3:11" ht="30.75" thickBot="1" x14ac:dyDescent="0.3">
      <c r="C417" s="125" t="s">
        <v>1310</v>
      </c>
      <c r="D417" s="125" t="s">
        <v>99</v>
      </c>
      <c r="E417" s="132" t="s">
        <v>1312</v>
      </c>
      <c r="F417" s="131" t="s">
        <v>1313</v>
      </c>
      <c r="G417" s="129" t="s">
        <v>1314</v>
      </c>
      <c r="H417" s="132" t="s">
        <v>1315</v>
      </c>
      <c r="I417" s="129" t="s">
        <v>711</v>
      </c>
      <c r="J417" s="129" t="s">
        <v>1316</v>
      </c>
      <c r="K417" s="129" t="s">
        <v>1317</v>
      </c>
    </row>
    <row r="418" spans="3:11" x14ac:dyDescent="0.25">
      <c r="C418" s="209" t="s">
        <v>1284</v>
      </c>
      <c r="D418" s="210"/>
      <c r="E418" s="208">
        <f>HLOOKUP(C418,$AH$2:$BU$3,2,0)</f>
        <v>620</v>
      </c>
      <c r="F418" s="94">
        <f t="shared" ref="F418:F452" si="18">D418*E418</f>
        <v>0</v>
      </c>
      <c r="G418" s="156"/>
      <c r="H418" s="138"/>
      <c r="I418" s="126" t="e">
        <f>VLOOKUP(H418,Presupuesto!$B$11:$C$565,2,0)</f>
        <v>#N/A</v>
      </c>
      <c r="J418" s="207" t="s">
        <v>81</v>
      </c>
      <c r="K418" s="95" t="s">
        <v>719</v>
      </c>
    </row>
    <row r="419" spans="3:11" x14ac:dyDescent="0.25">
      <c r="C419" s="137"/>
      <c r="D419" s="154"/>
      <c r="E419" s="119"/>
      <c r="F419" s="94">
        <f t="shared" si="18"/>
        <v>0</v>
      </c>
      <c r="G419" s="156"/>
      <c r="H419" s="138"/>
      <c r="I419" s="126" t="e">
        <f>VLOOKUP(H419,Presupuesto!$B$11:$C$565,2,0)</f>
        <v>#N/A</v>
      </c>
      <c r="J419" s="95" t="str">
        <f>$J$418</f>
        <v>Desarrollo del Sistema de Educación Superior</v>
      </c>
      <c r="K419" s="95" t="s">
        <v>720</v>
      </c>
    </row>
    <row r="420" spans="3:11" x14ac:dyDescent="0.25">
      <c r="C420" s="137"/>
      <c r="D420" s="154"/>
      <c r="E420" s="119"/>
      <c r="F420" s="94">
        <f t="shared" si="18"/>
        <v>0</v>
      </c>
      <c r="G420" s="156"/>
      <c r="H420" s="138"/>
      <c r="I420" s="126" t="e">
        <f>VLOOKUP(H420,Presupuesto!$B$11:$C$565,2,0)</f>
        <v>#N/A</v>
      </c>
      <c r="J420" s="95" t="str">
        <f t="shared" ref="J420:J452" si="19">$J$418</f>
        <v>Desarrollo del Sistema de Educación Superior</v>
      </c>
      <c r="K420" s="95" t="s">
        <v>720</v>
      </c>
    </row>
    <row r="421" spans="3:11" x14ac:dyDescent="0.25">
      <c r="C421" s="137"/>
      <c r="D421" s="154"/>
      <c r="E421" s="119"/>
      <c r="F421" s="94">
        <f t="shared" si="18"/>
        <v>0</v>
      </c>
      <c r="G421" s="156"/>
      <c r="H421" s="138"/>
      <c r="I421" s="126" t="e">
        <f>VLOOKUP(H421,Presupuesto!$B$11:$C$565,2,0)</f>
        <v>#N/A</v>
      </c>
      <c r="J421" s="95" t="str">
        <f t="shared" si="19"/>
        <v>Desarrollo del Sistema de Educación Superior</v>
      </c>
      <c r="K421" s="95" t="s">
        <v>720</v>
      </c>
    </row>
    <row r="422" spans="3:11" x14ac:dyDescent="0.25">
      <c r="C422" s="137"/>
      <c r="D422" s="154"/>
      <c r="E422" s="119"/>
      <c r="F422" s="94">
        <f t="shared" si="18"/>
        <v>0</v>
      </c>
      <c r="G422" s="156"/>
      <c r="H422" s="138"/>
      <c r="I422" s="126" t="e">
        <f>VLOOKUP(H422,Presupuesto!$B$11:$C$565,2,0)</f>
        <v>#N/A</v>
      </c>
      <c r="J422" s="95" t="str">
        <f t="shared" si="19"/>
        <v>Desarrollo del Sistema de Educación Superior</v>
      </c>
      <c r="K422" s="95" t="s">
        <v>720</v>
      </c>
    </row>
    <row r="423" spans="3:11" x14ac:dyDescent="0.25">
      <c r="C423" s="137"/>
      <c r="D423" s="154"/>
      <c r="E423" s="119"/>
      <c r="F423" s="94">
        <f t="shared" si="18"/>
        <v>0</v>
      </c>
      <c r="G423" s="156"/>
      <c r="H423" s="138"/>
      <c r="I423" s="126" t="e">
        <f>VLOOKUP(H423,Presupuesto!$B$11:$C$565,2,0)</f>
        <v>#N/A</v>
      </c>
      <c r="J423" s="95" t="str">
        <f t="shared" si="19"/>
        <v>Desarrollo del Sistema de Educación Superior</v>
      </c>
      <c r="K423" s="95" t="s">
        <v>729</v>
      </c>
    </row>
    <row r="424" spans="3:11" x14ac:dyDescent="0.25">
      <c r="C424" s="137"/>
      <c r="D424" s="154"/>
      <c r="E424" s="119"/>
      <c r="F424" s="94">
        <f t="shared" si="18"/>
        <v>0</v>
      </c>
      <c r="G424" s="156"/>
      <c r="H424" s="138"/>
      <c r="I424" s="126" t="e">
        <f>VLOOKUP(H424,Presupuesto!$B$11:$C$565,2,0)</f>
        <v>#N/A</v>
      </c>
      <c r="J424" s="95" t="str">
        <f t="shared" si="19"/>
        <v>Desarrollo del Sistema de Educación Superior</v>
      </c>
      <c r="K424" s="95" t="s">
        <v>720</v>
      </c>
    </row>
    <row r="425" spans="3:11" x14ac:dyDescent="0.25">
      <c r="C425" s="137"/>
      <c r="D425" s="154"/>
      <c r="E425" s="119"/>
      <c r="F425" s="94">
        <f t="shared" si="18"/>
        <v>0</v>
      </c>
      <c r="G425" s="156"/>
      <c r="H425" s="138"/>
      <c r="I425" s="126" t="e">
        <f>VLOOKUP(H425,Presupuesto!$B$11:$C$565,2,0)</f>
        <v>#N/A</v>
      </c>
      <c r="J425" s="95" t="str">
        <f t="shared" si="19"/>
        <v>Desarrollo del Sistema de Educación Superior</v>
      </c>
      <c r="K425" s="95" t="s">
        <v>720</v>
      </c>
    </row>
    <row r="426" spans="3:11" x14ac:dyDescent="0.25">
      <c r="C426" s="137"/>
      <c r="D426" s="154"/>
      <c r="E426" s="119"/>
      <c r="F426" s="94">
        <f t="shared" si="18"/>
        <v>0</v>
      </c>
      <c r="G426" s="156"/>
      <c r="H426" s="138"/>
      <c r="I426" s="126" t="e">
        <f>VLOOKUP(H426,Presupuesto!$B$11:$C$565,2,0)</f>
        <v>#N/A</v>
      </c>
      <c r="J426" s="95" t="str">
        <f t="shared" si="19"/>
        <v>Desarrollo del Sistema de Educación Superior</v>
      </c>
      <c r="K426" s="95" t="s">
        <v>720</v>
      </c>
    </row>
    <row r="427" spans="3:11" x14ac:dyDescent="0.25">
      <c r="C427" s="137"/>
      <c r="D427" s="154"/>
      <c r="E427" s="119"/>
      <c r="F427" s="94">
        <f t="shared" si="18"/>
        <v>0</v>
      </c>
      <c r="G427" s="156"/>
      <c r="H427" s="138"/>
      <c r="I427" s="126" t="e">
        <f>VLOOKUP(H427,Presupuesto!$B$11:$C$565,2,0)</f>
        <v>#N/A</v>
      </c>
      <c r="J427" s="95" t="str">
        <f t="shared" si="19"/>
        <v>Desarrollo del Sistema de Educación Superior</v>
      </c>
      <c r="K427" s="95" t="s">
        <v>720</v>
      </c>
    </row>
    <row r="428" spans="3:11" x14ac:dyDescent="0.25">
      <c r="C428" s="137"/>
      <c r="D428" s="154"/>
      <c r="E428" s="119"/>
      <c r="F428" s="94">
        <f t="shared" si="18"/>
        <v>0</v>
      </c>
      <c r="G428" s="156"/>
      <c r="H428" s="138"/>
      <c r="I428" s="126" t="e">
        <f>VLOOKUP(H428,Presupuesto!$B$11:$C$565,2,0)</f>
        <v>#N/A</v>
      </c>
      <c r="J428" s="95" t="str">
        <f t="shared" si="19"/>
        <v>Desarrollo del Sistema de Educación Superior</v>
      </c>
      <c r="K428" s="95" t="s">
        <v>720</v>
      </c>
    </row>
    <row r="429" spans="3:11" x14ac:dyDescent="0.25">
      <c r="C429" s="137"/>
      <c r="D429" s="154"/>
      <c r="E429" s="119"/>
      <c r="F429" s="94">
        <f t="shared" si="18"/>
        <v>0</v>
      </c>
      <c r="G429" s="156"/>
      <c r="H429" s="138"/>
      <c r="I429" s="126" t="e">
        <f>VLOOKUP(H429,Presupuesto!$B$11:$C$565,2,0)</f>
        <v>#N/A</v>
      </c>
      <c r="J429" s="95" t="str">
        <f t="shared" si="19"/>
        <v>Desarrollo del Sistema de Educación Superior</v>
      </c>
      <c r="K429" s="95" t="s">
        <v>720</v>
      </c>
    </row>
    <row r="430" spans="3:11" x14ac:dyDescent="0.25">
      <c r="C430" s="137"/>
      <c r="D430" s="154"/>
      <c r="E430" s="119"/>
      <c r="F430" s="94">
        <f t="shared" si="18"/>
        <v>0</v>
      </c>
      <c r="G430" s="156"/>
      <c r="H430" s="138"/>
      <c r="I430" s="126" t="e">
        <f>VLOOKUP(H430,Presupuesto!$B$11:$C$565,2,0)</f>
        <v>#N/A</v>
      </c>
      <c r="J430" s="95" t="str">
        <f t="shared" si="19"/>
        <v>Desarrollo del Sistema de Educación Superior</v>
      </c>
      <c r="K430" s="95" t="s">
        <v>720</v>
      </c>
    </row>
    <row r="431" spans="3:11" x14ac:dyDescent="0.25">
      <c r="C431" s="137"/>
      <c r="D431" s="154"/>
      <c r="E431" s="119"/>
      <c r="F431" s="94">
        <f t="shared" si="18"/>
        <v>0</v>
      </c>
      <c r="G431" s="156"/>
      <c r="H431" s="138"/>
      <c r="I431" s="126" t="e">
        <f>VLOOKUP(H431,Presupuesto!$B$11:$C$565,2,0)</f>
        <v>#N/A</v>
      </c>
      <c r="J431" s="95" t="str">
        <f t="shared" si="19"/>
        <v>Desarrollo del Sistema de Educación Superior</v>
      </c>
      <c r="K431" s="95" t="s">
        <v>720</v>
      </c>
    </row>
    <row r="432" spans="3:11" x14ac:dyDescent="0.25">
      <c r="C432" s="137"/>
      <c r="D432" s="154"/>
      <c r="E432" s="119"/>
      <c r="F432" s="94">
        <f t="shared" si="18"/>
        <v>0</v>
      </c>
      <c r="G432" s="156"/>
      <c r="H432" s="138"/>
      <c r="I432" s="126" t="e">
        <f>VLOOKUP(H432,Presupuesto!$B$11:$C$565,2,0)</f>
        <v>#N/A</v>
      </c>
      <c r="J432" s="95" t="str">
        <f t="shared" si="19"/>
        <v>Desarrollo del Sistema de Educación Superior</v>
      </c>
      <c r="K432" s="95" t="s">
        <v>720</v>
      </c>
    </row>
    <row r="433" spans="3:11" x14ac:dyDescent="0.25">
      <c r="C433" s="137"/>
      <c r="D433" s="154"/>
      <c r="E433" s="119"/>
      <c r="F433" s="94">
        <f t="shared" si="18"/>
        <v>0</v>
      </c>
      <c r="G433" s="156"/>
      <c r="H433" s="138"/>
      <c r="I433" s="126" t="e">
        <f>VLOOKUP(H433,Presupuesto!$B$11:$C$565,2,0)</f>
        <v>#N/A</v>
      </c>
      <c r="J433" s="95" t="str">
        <f t="shared" si="19"/>
        <v>Desarrollo del Sistema de Educación Superior</v>
      </c>
      <c r="K433" s="95" t="s">
        <v>720</v>
      </c>
    </row>
    <row r="434" spans="3:11" x14ac:dyDescent="0.25">
      <c r="C434" s="137"/>
      <c r="D434" s="154"/>
      <c r="E434" s="119"/>
      <c r="F434" s="94">
        <f t="shared" si="18"/>
        <v>0</v>
      </c>
      <c r="G434" s="156"/>
      <c r="H434" s="138"/>
      <c r="I434" s="126" t="e">
        <f>VLOOKUP(H434,Presupuesto!$B$11:$C$565,2,0)</f>
        <v>#N/A</v>
      </c>
      <c r="J434" s="95" t="str">
        <f t="shared" si="19"/>
        <v>Desarrollo del Sistema de Educación Superior</v>
      </c>
      <c r="K434" s="95" t="s">
        <v>720</v>
      </c>
    </row>
    <row r="435" spans="3:11" x14ac:dyDescent="0.25">
      <c r="C435" s="137"/>
      <c r="D435" s="154"/>
      <c r="E435" s="119"/>
      <c r="F435" s="94">
        <f t="shared" si="18"/>
        <v>0</v>
      </c>
      <c r="G435" s="156"/>
      <c r="H435" s="138"/>
      <c r="I435" s="126" t="e">
        <f>VLOOKUP(H435,Presupuesto!$B$11:$C$565,2,0)</f>
        <v>#N/A</v>
      </c>
      <c r="J435" s="95" t="str">
        <f t="shared" si="19"/>
        <v>Desarrollo del Sistema de Educación Superior</v>
      </c>
      <c r="K435" s="95" t="s">
        <v>720</v>
      </c>
    </row>
    <row r="436" spans="3:11" x14ac:dyDescent="0.25">
      <c r="C436" s="137"/>
      <c r="D436" s="154"/>
      <c r="E436" s="119"/>
      <c r="F436" s="94">
        <f t="shared" si="18"/>
        <v>0</v>
      </c>
      <c r="G436" s="156"/>
      <c r="H436" s="138"/>
      <c r="I436" s="126" t="e">
        <f>VLOOKUP(H436,Presupuesto!$B$11:$C$565,2,0)</f>
        <v>#N/A</v>
      </c>
      <c r="J436" s="95" t="str">
        <f t="shared" si="19"/>
        <v>Desarrollo del Sistema de Educación Superior</v>
      </c>
      <c r="K436" s="95" t="s">
        <v>720</v>
      </c>
    </row>
    <row r="437" spans="3:11" x14ac:dyDescent="0.25">
      <c r="C437" s="137"/>
      <c r="D437" s="154"/>
      <c r="E437" s="119"/>
      <c r="F437" s="94">
        <f t="shared" si="18"/>
        <v>0</v>
      </c>
      <c r="G437" s="156"/>
      <c r="H437" s="138"/>
      <c r="I437" s="126" t="e">
        <f>VLOOKUP(H437,Presupuesto!$B$11:$C$565,2,0)</f>
        <v>#N/A</v>
      </c>
      <c r="J437" s="95" t="str">
        <f t="shared" si="19"/>
        <v>Desarrollo del Sistema de Educación Superior</v>
      </c>
      <c r="K437" s="95" t="s">
        <v>720</v>
      </c>
    </row>
    <row r="438" spans="3:11" x14ac:dyDescent="0.25">
      <c r="C438" s="137"/>
      <c r="D438" s="154"/>
      <c r="E438" s="119"/>
      <c r="F438" s="94">
        <f t="shared" si="18"/>
        <v>0</v>
      </c>
      <c r="G438" s="156"/>
      <c r="H438" s="138"/>
      <c r="I438" s="126" t="e">
        <f>VLOOKUP(H438,Presupuesto!$B$11:$C$565,2,0)</f>
        <v>#N/A</v>
      </c>
      <c r="J438" s="95" t="str">
        <f t="shared" si="19"/>
        <v>Desarrollo del Sistema de Educación Superior</v>
      </c>
      <c r="K438" s="95" t="s">
        <v>720</v>
      </c>
    </row>
    <row r="439" spans="3:11" x14ac:dyDescent="0.25">
      <c r="C439" s="137"/>
      <c r="D439" s="154"/>
      <c r="E439" s="119"/>
      <c r="F439" s="94">
        <f t="shared" si="18"/>
        <v>0</v>
      </c>
      <c r="G439" s="156"/>
      <c r="H439" s="138"/>
      <c r="I439" s="126" t="e">
        <f>VLOOKUP(H439,Presupuesto!$B$11:$C$565,2,0)</f>
        <v>#N/A</v>
      </c>
      <c r="J439" s="95" t="str">
        <f t="shared" si="19"/>
        <v>Desarrollo del Sistema de Educación Superior</v>
      </c>
      <c r="K439" s="95" t="s">
        <v>720</v>
      </c>
    </row>
    <row r="440" spans="3:11" x14ac:dyDescent="0.25">
      <c r="C440" s="139"/>
      <c r="D440" s="147"/>
      <c r="E440" s="115"/>
      <c r="F440" s="94">
        <f t="shared" si="18"/>
        <v>0</v>
      </c>
      <c r="G440" s="156"/>
      <c r="H440" s="140"/>
      <c r="I440" s="126" t="e">
        <f>VLOOKUP(H440,Presupuesto!$B$11:$C$565,2,0)</f>
        <v>#N/A</v>
      </c>
      <c r="J440" s="95" t="str">
        <f t="shared" si="19"/>
        <v>Desarrollo del Sistema de Educación Superior</v>
      </c>
      <c r="K440" s="95" t="s">
        <v>720</v>
      </c>
    </row>
    <row r="441" spans="3:11" x14ac:dyDescent="0.25">
      <c r="C441" s="139"/>
      <c r="D441" s="147"/>
      <c r="E441" s="115"/>
      <c r="F441" s="94">
        <f t="shared" si="18"/>
        <v>0</v>
      </c>
      <c r="G441" s="156"/>
      <c r="H441" s="140"/>
      <c r="I441" s="126" t="e">
        <f>VLOOKUP(H441,Presupuesto!$B$11:$C$565,2,0)</f>
        <v>#N/A</v>
      </c>
      <c r="J441" s="95" t="str">
        <f t="shared" si="19"/>
        <v>Desarrollo del Sistema de Educación Superior</v>
      </c>
      <c r="K441" s="95" t="s">
        <v>720</v>
      </c>
    </row>
    <row r="442" spans="3:11" x14ac:dyDescent="0.25">
      <c r="C442" s="139"/>
      <c r="D442" s="147"/>
      <c r="E442" s="115"/>
      <c r="F442" s="94">
        <f t="shared" si="18"/>
        <v>0</v>
      </c>
      <c r="G442" s="156"/>
      <c r="H442" s="140"/>
      <c r="I442" s="126" t="e">
        <f>VLOOKUP(H442,Presupuesto!$B$11:$C$565,2,0)</f>
        <v>#N/A</v>
      </c>
      <c r="J442" s="95" t="str">
        <f t="shared" si="19"/>
        <v>Desarrollo del Sistema de Educación Superior</v>
      </c>
      <c r="K442" s="95" t="s">
        <v>720</v>
      </c>
    </row>
    <row r="443" spans="3:11" x14ac:dyDescent="0.25">
      <c r="C443" s="139"/>
      <c r="D443" s="147"/>
      <c r="E443" s="115"/>
      <c r="F443" s="94">
        <f t="shared" si="18"/>
        <v>0</v>
      </c>
      <c r="G443" s="156"/>
      <c r="H443" s="140"/>
      <c r="I443" s="126" t="e">
        <f>VLOOKUP(H443,Presupuesto!$B$11:$C$565,2,0)</f>
        <v>#N/A</v>
      </c>
      <c r="J443" s="95" t="str">
        <f t="shared" si="19"/>
        <v>Desarrollo del Sistema de Educación Superior</v>
      </c>
      <c r="K443" s="95" t="s">
        <v>720</v>
      </c>
    </row>
    <row r="444" spans="3:11" x14ac:dyDescent="0.25">
      <c r="C444" s="139"/>
      <c r="D444" s="147"/>
      <c r="E444" s="115"/>
      <c r="F444" s="94">
        <f t="shared" si="18"/>
        <v>0</v>
      </c>
      <c r="G444" s="156"/>
      <c r="H444" s="140"/>
      <c r="I444" s="126" t="e">
        <f>VLOOKUP(H444,Presupuesto!$B$11:$C$565,2,0)</f>
        <v>#N/A</v>
      </c>
      <c r="J444" s="95" t="str">
        <f t="shared" si="19"/>
        <v>Desarrollo del Sistema de Educación Superior</v>
      </c>
      <c r="K444" s="95" t="s">
        <v>720</v>
      </c>
    </row>
    <row r="445" spans="3:11" x14ac:dyDescent="0.25">
      <c r="C445" s="139"/>
      <c r="D445" s="147"/>
      <c r="E445" s="115"/>
      <c r="F445" s="94">
        <f t="shared" si="18"/>
        <v>0</v>
      </c>
      <c r="G445" s="156"/>
      <c r="H445" s="140"/>
      <c r="I445" s="126" t="e">
        <f>VLOOKUP(H445,Presupuesto!$B$11:$C$565,2,0)</f>
        <v>#N/A</v>
      </c>
      <c r="J445" s="95" t="str">
        <f t="shared" si="19"/>
        <v>Desarrollo del Sistema de Educación Superior</v>
      </c>
      <c r="K445" s="95" t="s">
        <v>720</v>
      </c>
    </row>
    <row r="446" spans="3:11" x14ac:dyDescent="0.25">
      <c r="C446" s="139"/>
      <c r="D446" s="147"/>
      <c r="E446" s="115"/>
      <c r="F446" s="94">
        <f t="shared" si="18"/>
        <v>0</v>
      </c>
      <c r="G446" s="156"/>
      <c r="H446" s="140"/>
      <c r="I446" s="126" t="e">
        <f>VLOOKUP(H446,Presupuesto!$B$11:$C$565,2,0)</f>
        <v>#N/A</v>
      </c>
      <c r="J446" s="95" t="str">
        <f t="shared" si="19"/>
        <v>Desarrollo del Sistema de Educación Superior</v>
      </c>
      <c r="K446" s="95" t="s">
        <v>720</v>
      </c>
    </row>
    <row r="447" spans="3:11" x14ac:dyDescent="0.25">
      <c r="C447" s="139"/>
      <c r="D447" s="147"/>
      <c r="E447" s="115"/>
      <c r="F447" s="94">
        <f t="shared" si="18"/>
        <v>0</v>
      </c>
      <c r="G447" s="156"/>
      <c r="H447" s="140"/>
      <c r="I447" s="126" t="e">
        <f>VLOOKUP(H447,Presupuesto!$B$11:$C$565,2,0)</f>
        <v>#N/A</v>
      </c>
      <c r="J447" s="95" t="str">
        <f t="shared" si="19"/>
        <v>Desarrollo del Sistema de Educación Superior</v>
      </c>
      <c r="K447" s="95" t="s">
        <v>720</v>
      </c>
    </row>
    <row r="448" spans="3:11" x14ac:dyDescent="0.25">
      <c r="C448" s="141"/>
      <c r="D448" s="147"/>
      <c r="E448" s="115"/>
      <c r="F448" s="94">
        <f t="shared" si="18"/>
        <v>0</v>
      </c>
      <c r="G448" s="156"/>
      <c r="H448" s="142"/>
      <c r="I448" s="126" t="e">
        <f>VLOOKUP(H448,Presupuesto!$B$11:$C$565,2,0)</f>
        <v>#N/A</v>
      </c>
      <c r="J448" s="95" t="str">
        <f t="shared" si="19"/>
        <v>Desarrollo del Sistema de Educación Superior</v>
      </c>
      <c r="K448" s="95" t="s">
        <v>732</v>
      </c>
    </row>
    <row r="449" spans="3:11" x14ac:dyDescent="0.25">
      <c r="C449" s="141"/>
      <c r="D449" s="147"/>
      <c r="E449" s="115"/>
      <c r="F449" s="94">
        <f t="shared" si="18"/>
        <v>0</v>
      </c>
      <c r="G449" s="156"/>
      <c r="H449" s="142"/>
      <c r="I449" s="126" t="e">
        <f>VLOOKUP(H449,Presupuesto!$B$11:$C$565,2,0)</f>
        <v>#N/A</v>
      </c>
      <c r="J449" s="95" t="str">
        <f t="shared" si="19"/>
        <v>Desarrollo del Sistema de Educación Superior</v>
      </c>
      <c r="K449" s="95" t="s">
        <v>720</v>
      </c>
    </row>
    <row r="450" spans="3:11" x14ac:dyDescent="0.25">
      <c r="C450" s="141"/>
      <c r="D450" s="147"/>
      <c r="E450" s="115"/>
      <c r="F450" s="94">
        <f t="shared" si="18"/>
        <v>0</v>
      </c>
      <c r="G450" s="156"/>
      <c r="H450" s="142"/>
      <c r="I450" s="126" t="e">
        <f>VLOOKUP(H450,Presupuesto!$B$11:$C$565,2,0)</f>
        <v>#N/A</v>
      </c>
      <c r="J450" s="95" t="str">
        <f t="shared" si="19"/>
        <v>Desarrollo del Sistema de Educación Superior</v>
      </c>
      <c r="K450" s="95" t="s">
        <v>720</v>
      </c>
    </row>
    <row r="451" spans="3:11" x14ac:dyDescent="0.25">
      <c r="C451" s="141"/>
      <c r="D451" s="147"/>
      <c r="E451" s="115"/>
      <c r="F451" s="94">
        <f t="shared" si="18"/>
        <v>0</v>
      </c>
      <c r="G451" s="156"/>
      <c r="H451" s="142"/>
      <c r="I451" s="126" t="e">
        <f>VLOOKUP(H451,Presupuesto!$B$11:$C$565,2,0)</f>
        <v>#N/A</v>
      </c>
      <c r="J451" s="95" t="str">
        <f t="shared" si="19"/>
        <v>Desarrollo del Sistema de Educación Superior</v>
      </c>
      <c r="K451" s="95" t="s">
        <v>720</v>
      </c>
    </row>
    <row r="452" spans="3:11" ht="15.75" thickBot="1" x14ac:dyDescent="0.3">
      <c r="C452" s="143"/>
      <c r="D452" s="155"/>
      <c r="E452" s="100"/>
      <c r="F452" s="102">
        <f t="shared" si="18"/>
        <v>0</v>
      </c>
      <c r="G452" s="157"/>
      <c r="H452" s="144"/>
      <c r="I452" s="128" t="e">
        <f>VLOOKUP(H452,Presupuesto!$B$11:$C$565,2,0)</f>
        <v>#N/A</v>
      </c>
      <c r="J452" s="103" t="str">
        <f t="shared" si="19"/>
        <v>Desarrollo del Sistema de Educación Superior</v>
      </c>
      <c r="K452" s="120" t="s">
        <v>719</v>
      </c>
    </row>
    <row r="454" spans="3:11" ht="15.75" thickBot="1" x14ac:dyDescent="0.3">
      <c r="C454" s="435"/>
      <c r="D454" s="435"/>
      <c r="E454" s="435"/>
      <c r="F454" s="435"/>
      <c r="G454" s="424"/>
      <c r="H454" s="435"/>
      <c r="I454" s="435"/>
      <c r="J454" s="435"/>
      <c r="K454" s="435"/>
    </row>
    <row r="455" spans="3:11" ht="15.75" thickBot="1" x14ac:dyDescent="0.3">
      <c r="C455" s="153" t="s">
        <v>1338</v>
      </c>
      <c r="D455" s="351">
        <f>SUM(F462:F496)</f>
        <v>0</v>
      </c>
      <c r="E455" s="435"/>
      <c r="F455" s="69"/>
      <c r="G455" s="78"/>
      <c r="H455" s="69"/>
      <c r="I455" s="69"/>
      <c r="J455" s="435"/>
      <c r="K455" s="435"/>
    </row>
    <row r="456" spans="3:11" x14ac:dyDescent="0.25">
      <c r="C456" s="69"/>
      <c r="D456" s="31"/>
      <c r="E456" s="91"/>
      <c r="F456" s="91"/>
      <c r="G456" s="91"/>
      <c r="H456" s="75"/>
      <c r="I456" s="75"/>
      <c r="J456" s="75"/>
      <c r="K456" s="109"/>
    </row>
    <row r="457" spans="3:11" x14ac:dyDescent="0.25">
      <c r="C457" s="69"/>
      <c r="D457" s="31"/>
      <c r="E457" s="91"/>
      <c r="F457" s="91"/>
      <c r="G457" s="91"/>
      <c r="H457" s="75"/>
      <c r="I457" s="75"/>
      <c r="J457" s="75"/>
      <c r="K457" s="109"/>
    </row>
    <row r="458" spans="3:11" ht="15.75" x14ac:dyDescent="0.25">
      <c r="C458" s="191" t="s">
        <v>1309</v>
      </c>
      <c r="D458" s="349"/>
      <c r="E458" s="91"/>
      <c r="F458" s="91"/>
      <c r="G458" s="91"/>
      <c r="H458" s="75"/>
      <c r="I458" s="75"/>
      <c r="J458" s="75"/>
      <c r="K458" s="109"/>
    </row>
    <row r="459" spans="3:11" ht="18.75" x14ac:dyDescent="0.25">
      <c r="C459" s="199" t="e">
        <f>IFERROR(VLOOKUP(D458,'1. Desarrollo e Innov. Curricu.'!$F:$G,2,FALSE),IFERROR(VLOOKUP(D458,'2. Investigación Científica'!$F:$G,2,FALSE),IFERROR(VLOOKUP(D458,'3. Vinculación Univ. Sociedad'!$F:$G,2,FALSE),IFERROR(VLOOKUP(D458,'4. Docencia y Profesorado Univ.'!$F:$G,2,FALSE),IFERROR(VLOOKUP(D458,'5. Estudiantes y Graduados'!$F:$G,2,FALSE),IFERROR(VLOOKUP(D458,'11. Gestion Administrativa'!$F:$G,2,FALSE),IFERROR(VLOOKUP(D458,'13. Gestión Académica'!$F:$G,2,FALSE),IFERROR(VLOOKUP(D458,'9. Asegura. de la Calid. y M'!$F:$G,2,FALSE),IFERROR(VLOOKUP(D458,'6. Gestión del Conocimiento'!$F:$G,2,FALSE),IFERROR(VLOOKUP(D458,'15. Gobernabilidad y Proceso...'!$F:$G,2,FALSE),IFERROR(VLOOKUP(D458,'12. Gestión del Talento Humano'!$F:$G,2,FALSE),IFERROR(VLOOKUP(D458,'14. Internacional... de la E.S.'!$F:$G,2,FALSE),IFERROR(VLOOKUP(D458,'10. Posgrado'!$F:$G,2,FALSE),IFERROR(VLOOKUP(D458,'17. Gestión TIC'!$F:$G,2,FALSE),IFERROR(VLOOKUP(D458,'16. Desa. del Sistema Educ.Sup.'!$F:$G,2,FALSE),IFERROR(VLOOKUP(D458,'8. Cultura de Inno. Insti...'!$F:$G,2,FALSE),VLOOKUP(D458,'7. Lo Esencial de la Reforma U.'!$F:$G,2,0)))))))))))))))))</f>
        <v>#N/A</v>
      </c>
      <c r="D459" s="31"/>
      <c r="E459" s="91"/>
      <c r="F459" s="91"/>
      <c r="G459" s="91"/>
      <c r="H459" s="75"/>
      <c r="I459" s="75"/>
      <c r="J459" s="75"/>
      <c r="K459" s="109"/>
    </row>
    <row r="460" spans="3:11" ht="15.75" thickBot="1" x14ac:dyDescent="0.3">
      <c r="C460" s="435"/>
      <c r="D460" s="435"/>
      <c r="E460" s="435"/>
      <c r="F460" s="91"/>
      <c r="G460" s="75"/>
      <c r="H460" s="75"/>
      <c r="I460" s="75"/>
      <c r="J460" s="435"/>
      <c r="K460" s="435"/>
    </row>
    <row r="461" spans="3:11" ht="30.75" thickBot="1" x14ac:dyDescent="0.3">
      <c r="C461" s="125" t="s">
        <v>1310</v>
      </c>
      <c r="D461" s="125" t="s">
        <v>99</v>
      </c>
      <c r="E461" s="132" t="s">
        <v>1312</v>
      </c>
      <c r="F461" s="131" t="s">
        <v>1313</v>
      </c>
      <c r="G461" s="129" t="s">
        <v>1314</v>
      </c>
      <c r="H461" s="132" t="s">
        <v>1315</v>
      </c>
      <c r="I461" s="129" t="s">
        <v>711</v>
      </c>
      <c r="J461" s="129" t="s">
        <v>1316</v>
      </c>
      <c r="K461" s="129" t="s">
        <v>1317</v>
      </c>
    </row>
    <row r="462" spans="3:11" x14ac:dyDescent="0.25">
      <c r="C462" s="209" t="s">
        <v>1284</v>
      </c>
      <c r="D462" s="210"/>
      <c r="E462" s="208">
        <f>HLOOKUP(C462,$AH$2:$BU$3,2,0)</f>
        <v>620</v>
      </c>
      <c r="F462" s="94">
        <f t="shared" ref="F462:F496" si="20">D462*E462</f>
        <v>0</v>
      </c>
      <c r="G462" s="156"/>
      <c r="H462" s="138"/>
      <c r="I462" s="126" t="e">
        <f>VLOOKUP(H462,Presupuesto!$B$11:$C$565,2,0)</f>
        <v>#N/A</v>
      </c>
      <c r="J462" s="207" t="s">
        <v>81</v>
      </c>
      <c r="K462" s="95" t="s">
        <v>719</v>
      </c>
    </row>
    <row r="463" spans="3:11" x14ac:dyDescent="0.25">
      <c r="C463" s="137"/>
      <c r="D463" s="154"/>
      <c r="E463" s="119"/>
      <c r="F463" s="94">
        <f t="shared" si="20"/>
        <v>0</v>
      </c>
      <c r="G463" s="156"/>
      <c r="H463" s="138"/>
      <c r="I463" s="126" t="e">
        <f>VLOOKUP(H463,Presupuesto!$B$11:$C$565,2,0)</f>
        <v>#N/A</v>
      </c>
      <c r="J463" s="95" t="str">
        <f>$J$462</f>
        <v>Desarrollo del Sistema de Educación Superior</v>
      </c>
      <c r="K463" s="95" t="s">
        <v>720</v>
      </c>
    </row>
    <row r="464" spans="3:11" x14ac:dyDescent="0.25">
      <c r="C464" s="137"/>
      <c r="D464" s="154"/>
      <c r="E464" s="119"/>
      <c r="F464" s="94">
        <f t="shared" si="20"/>
        <v>0</v>
      </c>
      <c r="G464" s="156"/>
      <c r="H464" s="138"/>
      <c r="I464" s="126" t="e">
        <f>VLOOKUP(H464,Presupuesto!$B$11:$C$565,2,0)</f>
        <v>#N/A</v>
      </c>
      <c r="J464" s="95" t="str">
        <f t="shared" ref="J464:J496" si="21">$J$462</f>
        <v>Desarrollo del Sistema de Educación Superior</v>
      </c>
      <c r="K464" s="95" t="s">
        <v>720</v>
      </c>
    </row>
    <row r="465" spans="3:11" x14ac:dyDescent="0.25">
      <c r="C465" s="137"/>
      <c r="D465" s="154"/>
      <c r="E465" s="119"/>
      <c r="F465" s="94">
        <f t="shared" si="20"/>
        <v>0</v>
      </c>
      <c r="G465" s="156"/>
      <c r="H465" s="138"/>
      <c r="I465" s="126" t="e">
        <f>VLOOKUP(H465,Presupuesto!$B$11:$C$565,2,0)</f>
        <v>#N/A</v>
      </c>
      <c r="J465" s="95" t="str">
        <f t="shared" si="21"/>
        <v>Desarrollo del Sistema de Educación Superior</v>
      </c>
      <c r="K465" s="95" t="s">
        <v>720</v>
      </c>
    </row>
    <row r="466" spans="3:11" x14ac:dyDescent="0.25">
      <c r="C466" s="137"/>
      <c r="D466" s="154"/>
      <c r="E466" s="119"/>
      <c r="F466" s="94">
        <f t="shared" si="20"/>
        <v>0</v>
      </c>
      <c r="G466" s="156"/>
      <c r="H466" s="138"/>
      <c r="I466" s="126" t="e">
        <f>VLOOKUP(H466,Presupuesto!$B$11:$C$565,2,0)</f>
        <v>#N/A</v>
      </c>
      <c r="J466" s="95" t="str">
        <f t="shared" si="21"/>
        <v>Desarrollo del Sistema de Educación Superior</v>
      </c>
      <c r="K466" s="95" t="s">
        <v>720</v>
      </c>
    </row>
    <row r="467" spans="3:11" x14ac:dyDescent="0.25">
      <c r="C467" s="137"/>
      <c r="D467" s="154"/>
      <c r="E467" s="119"/>
      <c r="F467" s="94">
        <f t="shared" si="20"/>
        <v>0</v>
      </c>
      <c r="G467" s="156"/>
      <c r="H467" s="138"/>
      <c r="I467" s="126" t="e">
        <f>VLOOKUP(H467,Presupuesto!$B$11:$C$565,2,0)</f>
        <v>#N/A</v>
      </c>
      <c r="J467" s="95" t="str">
        <f t="shared" si="21"/>
        <v>Desarrollo del Sistema de Educación Superior</v>
      </c>
      <c r="K467" s="95" t="s">
        <v>729</v>
      </c>
    </row>
    <row r="468" spans="3:11" x14ac:dyDescent="0.25">
      <c r="C468" s="137"/>
      <c r="D468" s="154"/>
      <c r="E468" s="119"/>
      <c r="F468" s="94">
        <f t="shared" si="20"/>
        <v>0</v>
      </c>
      <c r="G468" s="156"/>
      <c r="H468" s="138"/>
      <c r="I468" s="126" t="e">
        <f>VLOOKUP(H468,Presupuesto!$B$11:$C$565,2,0)</f>
        <v>#N/A</v>
      </c>
      <c r="J468" s="95" t="str">
        <f t="shared" si="21"/>
        <v>Desarrollo del Sistema de Educación Superior</v>
      </c>
      <c r="K468" s="95" t="s">
        <v>720</v>
      </c>
    </row>
    <row r="469" spans="3:11" x14ac:dyDescent="0.25">
      <c r="C469" s="137"/>
      <c r="D469" s="154"/>
      <c r="E469" s="119"/>
      <c r="F469" s="94">
        <f t="shared" si="20"/>
        <v>0</v>
      </c>
      <c r="G469" s="156"/>
      <c r="H469" s="138"/>
      <c r="I469" s="126" t="e">
        <f>VLOOKUP(H469,Presupuesto!$B$11:$C$565,2,0)</f>
        <v>#N/A</v>
      </c>
      <c r="J469" s="95" t="str">
        <f t="shared" si="21"/>
        <v>Desarrollo del Sistema de Educación Superior</v>
      </c>
      <c r="K469" s="95" t="s">
        <v>720</v>
      </c>
    </row>
    <row r="470" spans="3:11" x14ac:dyDescent="0.25">
      <c r="C470" s="137"/>
      <c r="D470" s="154"/>
      <c r="E470" s="119"/>
      <c r="F470" s="94">
        <f t="shared" si="20"/>
        <v>0</v>
      </c>
      <c r="G470" s="156"/>
      <c r="H470" s="138"/>
      <c r="I470" s="126" t="e">
        <f>VLOOKUP(H470,Presupuesto!$B$11:$C$565,2,0)</f>
        <v>#N/A</v>
      </c>
      <c r="J470" s="95" t="str">
        <f t="shared" si="21"/>
        <v>Desarrollo del Sistema de Educación Superior</v>
      </c>
      <c r="K470" s="95" t="s">
        <v>720</v>
      </c>
    </row>
    <row r="471" spans="3:11" x14ac:dyDescent="0.25">
      <c r="C471" s="137"/>
      <c r="D471" s="154"/>
      <c r="E471" s="119"/>
      <c r="F471" s="94">
        <f t="shared" si="20"/>
        <v>0</v>
      </c>
      <c r="G471" s="156"/>
      <c r="H471" s="138"/>
      <c r="I471" s="126" t="e">
        <f>VLOOKUP(H471,Presupuesto!$B$11:$C$565,2,0)</f>
        <v>#N/A</v>
      </c>
      <c r="J471" s="95" t="str">
        <f t="shared" si="21"/>
        <v>Desarrollo del Sistema de Educación Superior</v>
      </c>
      <c r="K471" s="95" t="s">
        <v>720</v>
      </c>
    </row>
    <row r="472" spans="3:11" x14ac:dyDescent="0.25">
      <c r="C472" s="137"/>
      <c r="D472" s="154"/>
      <c r="E472" s="119"/>
      <c r="F472" s="94">
        <f t="shared" si="20"/>
        <v>0</v>
      </c>
      <c r="G472" s="156"/>
      <c r="H472" s="138"/>
      <c r="I472" s="126" t="e">
        <f>VLOOKUP(H472,Presupuesto!$B$11:$C$565,2,0)</f>
        <v>#N/A</v>
      </c>
      <c r="J472" s="95" t="str">
        <f t="shared" si="21"/>
        <v>Desarrollo del Sistema de Educación Superior</v>
      </c>
      <c r="K472" s="95" t="s">
        <v>720</v>
      </c>
    </row>
    <row r="473" spans="3:11" x14ac:dyDescent="0.25">
      <c r="C473" s="137"/>
      <c r="D473" s="154"/>
      <c r="E473" s="119"/>
      <c r="F473" s="94">
        <f t="shared" si="20"/>
        <v>0</v>
      </c>
      <c r="G473" s="156"/>
      <c r="H473" s="138"/>
      <c r="I473" s="126" t="e">
        <f>VLOOKUP(H473,Presupuesto!$B$11:$C$565,2,0)</f>
        <v>#N/A</v>
      </c>
      <c r="J473" s="95" t="str">
        <f t="shared" si="21"/>
        <v>Desarrollo del Sistema de Educación Superior</v>
      </c>
      <c r="K473" s="95" t="s">
        <v>720</v>
      </c>
    </row>
    <row r="474" spans="3:11" x14ac:dyDescent="0.25">
      <c r="C474" s="137"/>
      <c r="D474" s="154"/>
      <c r="E474" s="119"/>
      <c r="F474" s="94">
        <f t="shared" si="20"/>
        <v>0</v>
      </c>
      <c r="G474" s="156"/>
      <c r="H474" s="138"/>
      <c r="I474" s="126" t="e">
        <f>VLOOKUP(H474,Presupuesto!$B$11:$C$565,2,0)</f>
        <v>#N/A</v>
      </c>
      <c r="J474" s="95" t="str">
        <f t="shared" si="21"/>
        <v>Desarrollo del Sistema de Educación Superior</v>
      </c>
      <c r="K474" s="95" t="s">
        <v>720</v>
      </c>
    </row>
    <row r="475" spans="3:11" x14ac:dyDescent="0.25">
      <c r="C475" s="137"/>
      <c r="D475" s="154"/>
      <c r="E475" s="119"/>
      <c r="F475" s="94">
        <f t="shared" si="20"/>
        <v>0</v>
      </c>
      <c r="G475" s="156"/>
      <c r="H475" s="138"/>
      <c r="I475" s="126" t="e">
        <f>VLOOKUP(H475,Presupuesto!$B$11:$C$565,2,0)</f>
        <v>#N/A</v>
      </c>
      <c r="J475" s="95" t="str">
        <f t="shared" si="21"/>
        <v>Desarrollo del Sistema de Educación Superior</v>
      </c>
      <c r="K475" s="95" t="s">
        <v>720</v>
      </c>
    </row>
    <row r="476" spans="3:11" x14ac:dyDescent="0.25">
      <c r="C476" s="137"/>
      <c r="D476" s="154"/>
      <c r="E476" s="119"/>
      <c r="F476" s="94">
        <f t="shared" si="20"/>
        <v>0</v>
      </c>
      <c r="G476" s="156"/>
      <c r="H476" s="138"/>
      <c r="I476" s="126" t="e">
        <f>VLOOKUP(H476,Presupuesto!$B$11:$C$565,2,0)</f>
        <v>#N/A</v>
      </c>
      <c r="J476" s="95" t="str">
        <f t="shared" si="21"/>
        <v>Desarrollo del Sistema de Educación Superior</v>
      </c>
      <c r="K476" s="95" t="s">
        <v>720</v>
      </c>
    </row>
    <row r="477" spans="3:11" x14ac:dyDescent="0.25">
      <c r="C477" s="137"/>
      <c r="D477" s="154"/>
      <c r="E477" s="119"/>
      <c r="F477" s="94">
        <f t="shared" si="20"/>
        <v>0</v>
      </c>
      <c r="G477" s="156"/>
      <c r="H477" s="138"/>
      <c r="I477" s="126" t="e">
        <f>VLOOKUP(H477,Presupuesto!$B$11:$C$565,2,0)</f>
        <v>#N/A</v>
      </c>
      <c r="J477" s="95" t="str">
        <f t="shared" si="21"/>
        <v>Desarrollo del Sistema de Educación Superior</v>
      </c>
      <c r="K477" s="95" t="s">
        <v>720</v>
      </c>
    </row>
    <row r="478" spans="3:11" x14ac:dyDescent="0.25">
      <c r="C478" s="137"/>
      <c r="D478" s="154"/>
      <c r="E478" s="119"/>
      <c r="F478" s="94">
        <f t="shared" si="20"/>
        <v>0</v>
      </c>
      <c r="G478" s="156"/>
      <c r="H478" s="138"/>
      <c r="I478" s="126" t="e">
        <f>VLOOKUP(H478,Presupuesto!$B$11:$C$565,2,0)</f>
        <v>#N/A</v>
      </c>
      <c r="J478" s="95" t="str">
        <f t="shared" si="21"/>
        <v>Desarrollo del Sistema de Educación Superior</v>
      </c>
      <c r="K478" s="95" t="s">
        <v>720</v>
      </c>
    </row>
    <row r="479" spans="3:11" x14ac:dyDescent="0.25">
      <c r="C479" s="137"/>
      <c r="D479" s="154"/>
      <c r="E479" s="119"/>
      <c r="F479" s="94">
        <f t="shared" si="20"/>
        <v>0</v>
      </c>
      <c r="G479" s="156"/>
      <c r="H479" s="138"/>
      <c r="I479" s="126" t="e">
        <f>VLOOKUP(H479,Presupuesto!$B$11:$C$565,2,0)</f>
        <v>#N/A</v>
      </c>
      <c r="J479" s="95" t="str">
        <f t="shared" si="21"/>
        <v>Desarrollo del Sistema de Educación Superior</v>
      </c>
      <c r="K479" s="95" t="s">
        <v>720</v>
      </c>
    </row>
    <row r="480" spans="3:11" x14ac:dyDescent="0.25">
      <c r="C480" s="137"/>
      <c r="D480" s="154"/>
      <c r="E480" s="119"/>
      <c r="F480" s="94">
        <f t="shared" si="20"/>
        <v>0</v>
      </c>
      <c r="G480" s="156"/>
      <c r="H480" s="138"/>
      <c r="I480" s="126" t="e">
        <f>VLOOKUP(H480,Presupuesto!$B$11:$C$565,2,0)</f>
        <v>#N/A</v>
      </c>
      <c r="J480" s="95" t="str">
        <f t="shared" si="21"/>
        <v>Desarrollo del Sistema de Educación Superior</v>
      </c>
      <c r="K480" s="95" t="s">
        <v>720</v>
      </c>
    </row>
    <row r="481" spans="3:11" x14ac:dyDescent="0.25">
      <c r="C481" s="137"/>
      <c r="D481" s="154"/>
      <c r="E481" s="119"/>
      <c r="F481" s="94">
        <f t="shared" si="20"/>
        <v>0</v>
      </c>
      <c r="G481" s="156"/>
      <c r="H481" s="138"/>
      <c r="I481" s="126" t="e">
        <f>VLOOKUP(H481,Presupuesto!$B$11:$C$565,2,0)</f>
        <v>#N/A</v>
      </c>
      <c r="J481" s="95" t="str">
        <f t="shared" si="21"/>
        <v>Desarrollo del Sistema de Educación Superior</v>
      </c>
      <c r="K481" s="95" t="s">
        <v>720</v>
      </c>
    </row>
    <row r="482" spans="3:11" x14ac:dyDescent="0.25">
      <c r="C482" s="137"/>
      <c r="D482" s="154"/>
      <c r="E482" s="119"/>
      <c r="F482" s="94">
        <f t="shared" si="20"/>
        <v>0</v>
      </c>
      <c r="G482" s="156"/>
      <c r="H482" s="138"/>
      <c r="I482" s="126" t="e">
        <f>VLOOKUP(H482,Presupuesto!$B$11:$C$565,2,0)</f>
        <v>#N/A</v>
      </c>
      <c r="J482" s="95" t="str">
        <f t="shared" si="21"/>
        <v>Desarrollo del Sistema de Educación Superior</v>
      </c>
      <c r="K482" s="95" t="s">
        <v>720</v>
      </c>
    </row>
    <row r="483" spans="3:11" x14ac:dyDescent="0.25">
      <c r="C483" s="137"/>
      <c r="D483" s="154"/>
      <c r="E483" s="119"/>
      <c r="F483" s="94">
        <f t="shared" si="20"/>
        <v>0</v>
      </c>
      <c r="G483" s="156"/>
      <c r="H483" s="138"/>
      <c r="I483" s="126" t="e">
        <f>VLOOKUP(H483,Presupuesto!$B$11:$C$565,2,0)</f>
        <v>#N/A</v>
      </c>
      <c r="J483" s="95" t="str">
        <f t="shared" si="21"/>
        <v>Desarrollo del Sistema de Educación Superior</v>
      </c>
      <c r="K483" s="95" t="s">
        <v>720</v>
      </c>
    </row>
    <row r="484" spans="3:11" x14ac:dyDescent="0.25">
      <c r="C484" s="139"/>
      <c r="D484" s="147"/>
      <c r="E484" s="115"/>
      <c r="F484" s="94">
        <f t="shared" si="20"/>
        <v>0</v>
      </c>
      <c r="G484" s="156"/>
      <c r="H484" s="140"/>
      <c r="I484" s="126" t="e">
        <f>VLOOKUP(H484,Presupuesto!$B$11:$C$565,2,0)</f>
        <v>#N/A</v>
      </c>
      <c r="J484" s="95" t="str">
        <f t="shared" si="21"/>
        <v>Desarrollo del Sistema de Educación Superior</v>
      </c>
      <c r="K484" s="95" t="s">
        <v>720</v>
      </c>
    </row>
    <row r="485" spans="3:11" x14ac:dyDescent="0.25">
      <c r="C485" s="139"/>
      <c r="D485" s="147"/>
      <c r="E485" s="115"/>
      <c r="F485" s="94">
        <f t="shared" si="20"/>
        <v>0</v>
      </c>
      <c r="G485" s="156"/>
      <c r="H485" s="140"/>
      <c r="I485" s="126" t="e">
        <f>VLOOKUP(H485,Presupuesto!$B$11:$C$565,2,0)</f>
        <v>#N/A</v>
      </c>
      <c r="J485" s="95" t="str">
        <f t="shared" si="21"/>
        <v>Desarrollo del Sistema de Educación Superior</v>
      </c>
      <c r="K485" s="95" t="s">
        <v>720</v>
      </c>
    </row>
    <row r="486" spans="3:11" x14ac:dyDescent="0.25">
      <c r="C486" s="139"/>
      <c r="D486" s="147"/>
      <c r="E486" s="115"/>
      <c r="F486" s="94">
        <f t="shared" si="20"/>
        <v>0</v>
      </c>
      <c r="G486" s="156"/>
      <c r="H486" s="140"/>
      <c r="I486" s="126" t="e">
        <f>VLOOKUP(H486,Presupuesto!$B$11:$C$565,2,0)</f>
        <v>#N/A</v>
      </c>
      <c r="J486" s="95" t="str">
        <f t="shared" si="21"/>
        <v>Desarrollo del Sistema de Educación Superior</v>
      </c>
      <c r="K486" s="95" t="s">
        <v>720</v>
      </c>
    </row>
    <row r="487" spans="3:11" x14ac:dyDescent="0.25">
      <c r="C487" s="139"/>
      <c r="D487" s="147"/>
      <c r="E487" s="115"/>
      <c r="F487" s="94">
        <f t="shared" si="20"/>
        <v>0</v>
      </c>
      <c r="G487" s="156"/>
      <c r="H487" s="140"/>
      <c r="I487" s="126" t="e">
        <f>VLOOKUP(H487,Presupuesto!$B$11:$C$565,2,0)</f>
        <v>#N/A</v>
      </c>
      <c r="J487" s="95" t="str">
        <f t="shared" si="21"/>
        <v>Desarrollo del Sistema de Educación Superior</v>
      </c>
      <c r="K487" s="95" t="s">
        <v>720</v>
      </c>
    </row>
    <row r="488" spans="3:11" x14ac:dyDescent="0.25">
      <c r="C488" s="139"/>
      <c r="D488" s="147"/>
      <c r="E488" s="115"/>
      <c r="F488" s="94">
        <f t="shared" si="20"/>
        <v>0</v>
      </c>
      <c r="G488" s="156"/>
      <c r="H488" s="140"/>
      <c r="I488" s="126" t="e">
        <f>VLOOKUP(H488,Presupuesto!$B$11:$C$565,2,0)</f>
        <v>#N/A</v>
      </c>
      <c r="J488" s="95" t="str">
        <f t="shared" si="21"/>
        <v>Desarrollo del Sistema de Educación Superior</v>
      </c>
      <c r="K488" s="95" t="s">
        <v>720</v>
      </c>
    </row>
    <row r="489" spans="3:11" x14ac:dyDescent="0.25">
      <c r="C489" s="139"/>
      <c r="D489" s="147"/>
      <c r="E489" s="115"/>
      <c r="F489" s="94">
        <f t="shared" si="20"/>
        <v>0</v>
      </c>
      <c r="G489" s="156"/>
      <c r="H489" s="140"/>
      <c r="I489" s="126" t="e">
        <f>VLOOKUP(H489,Presupuesto!$B$11:$C$565,2,0)</f>
        <v>#N/A</v>
      </c>
      <c r="J489" s="95" t="str">
        <f t="shared" si="21"/>
        <v>Desarrollo del Sistema de Educación Superior</v>
      </c>
      <c r="K489" s="95" t="s">
        <v>720</v>
      </c>
    </row>
    <row r="490" spans="3:11" x14ac:dyDescent="0.25">
      <c r="C490" s="139"/>
      <c r="D490" s="147"/>
      <c r="E490" s="115"/>
      <c r="F490" s="94">
        <f t="shared" si="20"/>
        <v>0</v>
      </c>
      <c r="G490" s="156"/>
      <c r="H490" s="140"/>
      <c r="I490" s="126" t="e">
        <f>VLOOKUP(H490,Presupuesto!$B$11:$C$565,2,0)</f>
        <v>#N/A</v>
      </c>
      <c r="J490" s="95" t="str">
        <f t="shared" si="21"/>
        <v>Desarrollo del Sistema de Educación Superior</v>
      </c>
      <c r="K490" s="95" t="s">
        <v>720</v>
      </c>
    </row>
    <row r="491" spans="3:11" x14ac:dyDescent="0.25">
      <c r="C491" s="139"/>
      <c r="D491" s="147"/>
      <c r="E491" s="115"/>
      <c r="F491" s="94">
        <f t="shared" si="20"/>
        <v>0</v>
      </c>
      <c r="G491" s="156"/>
      <c r="H491" s="140"/>
      <c r="I491" s="126" t="e">
        <f>VLOOKUP(H491,Presupuesto!$B$11:$C$565,2,0)</f>
        <v>#N/A</v>
      </c>
      <c r="J491" s="95" t="str">
        <f t="shared" si="21"/>
        <v>Desarrollo del Sistema de Educación Superior</v>
      </c>
      <c r="K491" s="95" t="s">
        <v>720</v>
      </c>
    </row>
    <row r="492" spans="3:11" x14ac:dyDescent="0.25">
      <c r="C492" s="141"/>
      <c r="D492" s="147"/>
      <c r="E492" s="115"/>
      <c r="F492" s="94">
        <f t="shared" si="20"/>
        <v>0</v>
      </c>
      <c r="G492" s="156"/>
      <c r="H492" s="142"/>
      <c r="I492" s="126" t="e">
        <f>VLOOKUP(H492,Presupuesto!$B$11:$C$565,2,0)</f>
        <v>#N/A</v>
      </c>
      <c r="J492" s="95" t="str">
        <f t="shared" si="21"/>
        <v>Desarrollo del Sistema de Educación Superior</v>
      </c>
      <c r="K492" s="95" t="s">
        <v>732</v>
      </c>
    </row>
    <row r="493" spans="3:11" x14ac:dyDescent="0.25">
      <c r="C493" s="141"/>
      <c r="D493" s="147"/>
      <c r="E493" s="115"/>
      <c r="F493" s="94">
        <f t="shared" si="20"/>
        <v>0</v>
      </c>
      <c r="G493" s="156"/>
      <c r="H493" s="142"/>
      <c r="I493" s="126" t="e">
        <f>VLOOKUP(H493,Presupuesto!$B$11:$C$565,2,0)</f>
        <v>#N/A</v>
      </c>
      <c r="J493" s="95" t="str">
        <f t="shared" si="21"/>
        <v>Desarrollo del Sistema de Educación Superior</v>
      </c>
      <c r="K493" s="95" t="s">
        <v>720</v>
      </c>
    </row>
    <row r="494" spans="3:11" x14ac:dyDescent="0.25">
      <c r="C494" s="141"/>
      <c r="D494" s="147"/>
      <c r="E494" s="115"/>
      <c r="F494" s="94">
        <f t="shared" si="20"/>
        <v>0</v>
      </c>
      <c r="G494" s="156"/>
      <c r="H494" s="142"/>
      <c r="I494" s="126" t="e">
        <f>VLOOKUP(H494,Presupuesto!$B$11:$C$565,2,0)</f>
        <v>#N/A</v>
      </c>
      <c r="J494" s="95" t="str">
        <f t="shared" si="21"/>
        <v>Desarrollo del Sistema de Educación Superior</v>
      </c>
      <c r="K494" s="95" t="s">
        <v>720</v>
      </c>
    </row>
    <row r="495" spans="3:11" x14ac:dyDescent="0.25">
      <c r="C495" s="141"/>
      <c r="D495" s="147"/>
      <c r="E495" s="115"/>
      <c r="F495" s="94">
        <f t="shared" si="20"/>
        <v>0</v>
      </c>
      <c r="G495" s="156"/>
      <c r="H495" s="142"/>
      <c r="I495" s="126" t="e">
        <f>VLOOKUP(H495,Presupuesto!$B$11:$C$565,2,0)</f>
        <v>#N/A</v>
      </c>
      <c r="J495" s="95" t="str">
        <f t="shared" si="21"/>
        <v>Desarrollo del Sistema de Educación Superior</v>
      </c>
      <c r="K495" s="95" t="s">
        <v>720</v>
      </c>
    </row>
    <row r="496" spans="3:11" ht="15.75" thickBot="1" x14ac:dyDescent="0.3">
      <c r="C496" s="143"/>
      <c r="D496" s="155"/>
      <c r="E496" s="100"/>
      <c r="F496" s="102">
        <f t="shared" si="20"/>
        <v>0</v>
      </c>
      <c r="G496" s="157"/>
      <c r="H496" s="144"/>
      <c r="I496" s="128" t="e">
        <f>VLOOKUP(H496,Presupuesto!$B$11:$C$565,2,0)</f>
        <v>#N/A</v>
      </c>
      <c r="J496" s="103" t="str">
        <f t="shared" si="21"/>
        <v>Desarrollo del Sistema de Educación Superior</v>
      </c>
      <c r="K496" s="120" t="s">
        <v>719</v>
      </c>
    </row>
    <row r="498" spans="3:11" ht="15.75" thickBot="1" x14ac:dyDescent="0.3">
      <c r="C498" s="435"/>
      <c r="D498" s="435"/>
      <c r="E498" s="435"/>
      <c r="F498" s="89"/>
      <c r="G498" s="88"/>
      <c r="H498" s="89"/>
      <c r="I498" s="89"/>
      <c r="J498" s="435"/>
      <c r="K498" s="435"/>
    </row>
    <row r="499" spans="3:11" ht="15.75" thickBot="1" x14ac:dyDescent="0.3">
      <c r="C499" s="153" t="s">
        <v>1338</v>
      </c>
      <c r="D499" s="351">
        <f>SUM(F506:F540)</f>
        <v>0</v>
      </c>
      <c r="E499" s="435"/>
      <c r="F499" s="69"/>
      <c r="G499" s="78"/>
      <c r="H499" s="69"/>
      <c r="I499" s="69"/>
      <c r="J499" s="435"/>
      <c r="K499" s="435"/>
    </row>
    <row r="500" spans="3:11" x14ac:dyDescent="0.25">
      <c r="C500" s="69"/>
      <c r="D500" s="31"/>
      <c r="E500" s="91"/>
      <c r="F500" s="91"/>
      <c r="G500" s="91"/>
      <c r="H500" s="75"/>
      <c r="I500" s="75"/>
      <c r="J500" s="75"/>
      <c r="K500" s="109"/>
    </row>
    <row r="501" spans="3:11" x14ac:dyDescent="0.25">
      <c r="C501" s="69"/>
      <c r="D501" s="31"/>
      <c r="E501" s="91"/>
      <c r="F501" s="91"/>
      <c r="G501" s="91"/>
      <c r="H501" s="75"/>
      <c r="I501" s="75"/>
      <c r="J501" s="75"/>
      <c r="K501" s="109"/>
    </row>
    <row r="502" spans="3:11" ht="15.75" x14ac:dyDescent="0.25">
      <c r="C502" s="191" t="s">
        <v>1309</v>
      </c>
      <c r="D502" s="349"/>
      <c r="E502" s="91"/>
      <c r="F502" s="91"/>
      <c r="G502" s="91"/>
      <c r="H502" s="75"/>
      <c r="I502" s="75"/>
      <c r="J502" s="75"/>
      <c r="K502" s="109"/>
    </row>
    <row r="503" spans="3:11" ht="18.75" x14ac:dyDescent="0.25">
      <c r="C503" s="199" t="e">
        <f>IFERROR(VLOOKUP(D502,'1. Desarrollo e Innov. Curricu.'!$F:$G,2,FALSE),IFERROR(VLOOKUP(D502,'2. Investigación Científica'!$F:$G,2,FALSE),IFERROR(VLOOKUP(D502,'3. Vinculación Univ. Sociedad'!$F:$G,2,FALSE),IFERROR(VLOOKUP(D502,'4. Docencia y Profesorado Univ.'!$F:$G,2,FALSE),IFERROR(VLOOKUP(D502,'5. Estudiantes y Graduados'!$F:$G,2,FALSE),IFERROR(VLOOKUP(D502,'11. Gestion Administrativa'!$F:$G,2,FALSE),IFERROR(VLOOKUP(D502,'13. Gestión Académica'!$F:$G,2,FALSE),IFERROR(VLOOKUP(D502,'9. Asegura. de la Calid. y M'!$F:$G,2,FALSE),IFERROR(VLOOKUP(D502,'6. Gestión del Conocimiento'!$F:$G,2,FALSE),IFERROR(VLOOKUP(D502,'15. Gobernabilidad y Proceso...'!$F:$G,2,FALSE),IFERROR(VLOOKUP(D502,'12. Gestión del Talento Humano'!$F:$G,2,FALSE),IFERROR(VLOOKUP(D502,'14. Internacional... de la E.S.'!$F:$G,2,FALSE),IFERROR(VLOOKUP(D502,'10. Posgrado'!$F:$G,2,FALSE),IFERROR(VLOOKUP(D502,'17. Gestión TIC'!$F:$G,2,FALSE),IFERROR(VLOOKUP(D502,'16. Desa. del Sistema Educ.Sup.'!$F:$G,2,FALSE),IFERROR(VLOOKUP(D502,'8. Cultura de Inno. Insti...'!$F:$G,2,FALSE),VLOOKUP(D502,'7. Lo Esencial de la Reforma U.'!$F:$G,2,0)))))))))))))))))</f>
        <v>#N/A</v>
      </c>
      <c r="D503" s="31"/>
      <c r="E503" s="91"/>
      <c r="F503" s="91"/>
      <c r="G503" s="91"/>
      <c r="H503" s="75"/>
      <c r="I503" s="75"/>
      <c r="J503" s="75"/>
      <c r="K503" s="109"/>
    </row>
    <row r="504" spans="3:11" ht="15.75" thickBot="1" x14ac:dyDescent="0.3">
      <c r="C504" s="435"/>
      <c r="D504" s="435"/>
      <c r="E504" s="435"/>
      <c r="F504" s="91"/>
      <c r="G504" s="75"/>
      <c r="H504" s="75"/>
      <c r="I504" s="75"/>
      <c r="J504" s="435"/>
      <c r="K504" s="435"/>
    </row>
    <row r="505" spans="3:11" ht="30.75" thickBot="1" x14ac:dyDescent="0.3">
      <c r="C505" s="125" t="s">
        <v>1310</v>
      </c>
      <c r="D505" s="125" t="s">
        <v>99</v>
      </c>
      <c r="E505" s="132" t="s">
        <v>1312</v>
      </c>
      <c r="F505" s="131" t="s">
        <v>1313</v>
      </c>
      <c r="G505" s="129" t="s">
        <v>1314</v>
      </c>
      <c r="H505" s="132" t="s">
        <v>1315</v>
      </c>
      <c r="I505" s="129" t="s">
        <v>711</v>
      </c>
      <c r="J505" s="129" t="s">
        <v>1316</v>
      </c>
      <c r="K505" s="129" t="s">
        <v>1317</v>
      </c>
    </row>
    <row r="506" spans="3:11" x14ac:dyDescent="0.25">
      <c r="C506" s="209" t="s">
        <v>1284</v>
      </c>
      <c r="D506" s="210"/>
      <c r="E506" s="208">
        <f>HLOOKUP(C506,$AH$2:$BU$3,2,0)</f>
        <v>620</v>
      </c>
      <c r="F506" s="94">
        <f t="shared" ref="F506:F540" si="22">D506*E506</f>
        <v>0</v>
      </c>
      <c r="G506" s="156"/>
      <c r="H506" s="138"/>
      <c r="I506" s="126" t="e">
        <f>VLOOKUP(H506,Presupuesto!$B$11:$C$565,2,0)</f>
        <v>#N/A</v>
      </c>
      <c r="J506" s="207" t="s">
        <v>81</v>
      </c>
      <c r="K506" s="95" t="s">
        <v>719</v>
      </c>
    </row>
    <row r="507" spans="3:11" x14ac:dyDescent="0.25">
      <c r="C507" s="137"/>
      <c r="D507" s="154"/>
      <c r="E507" s="119"/>
      <c r="F507" s="94">
        <f t="shared" si="22"/>
        <v>0</v>
      </c>
      <c r="G507" s="156"/>
      <c r="H507" s="138"/>
      <c r="I507" s="126" t="e">
        <f>VLOOKUP(H507,Presupuesto!$B$11:$C$565,2,0)</f>
        <v>#N/A</v>
      </c>
      <c r="J507" s="95" t="str">
        <f>$J$506</f>
        <v>Desarrollo del Sistema de Educación Superior</v>
      </c>
      <c r="K507" s="95" t="s">
        <v>720</v>
      </c>
    </row>
    <row r="508" spans="3:11" x14ac:dyDescent="0.25">
      <c r="C508" s="137"/>
      <c r="D508" s="154"/>
      <c r="E508" s="119"/>
      <c r="F508" s="94">
        <f t="shared" si="22"/>
        <v>0</v>
      </c>
      <c r="G508" s="156"/>
      <c r="H508" s="138"/>
      <c r="I508" s="126" t="e">
        <f>VLOOKUP(H508,Presupuesto!$B$11:$C$565,2,0)</f>
        <v>#N/A</v>
      </c>
      <c r="J508" s="95" t="str">
        <f t="shared" ref="J508:J540" si="23">$J$506</f>
        <v>Desarrollo del Sistema de Educación Superior</v>
      </c>
      <c r="K508" s="95" t="s">
        <v>720</v>
      </c>
    </row>
    <row r="509" spans="3:11" x14ac:dyDescent="0.25">
      <c r="C509" s="137"/>
      <c r="D509" s="154"/>
      <c r="E509" s="119"/>
      <c r="F509" s="94">
        <f t="shared" si="22"/>
        <v>0</v>
      </c>
      <c r="G509" s="156"/>
      <c r="H509" s="138"/>
      <c r="I509" s="126" t="e">
        <f>VLOOKUP(H509,Presupuesto!$B$11:$C$565,2,0)</f>
        <v>#N/A</v>
      </c>
      <c r="J509" s="95" t="str">
        <f t="shared" si="23"/>
        <v>Desarrollo del Sistema de Educación Superior</v>
      </c>
      <c r="K509" s="95" t="s">
        <v>720</v>
      </c>
    </row>
    <row r="510" spans="3:11" x14ac:dyDescent="0.25">
      <c r="C510" s="137"/>
      <c r="D510" s="154"/>
      <c r="E510" s="119"/>
      <c r="F510" s="94">
        <f t="shared" si="22"/>
        <v>0</v>
      </c>
      <c r="G510" s="156"/>
      <c r="H510" s="138"/>
      <c r="I510" s="126" t="e">
        <f>VLOOKUP(H510,Presupuesto!$B$11:$C$565,2,0)</f>
        <v>#N/A</v>
      </c>
      <c r="J510" s="95" t="str">
        <f t="shared" si="23"/>
        <v>Desarrollo del Sistema de Educación Superior</v>
      </c>
      <c r="K510" s="95" t="s">
        <v>720</v>
      </c>
    </row>
    <row r="511" spans="3:11" x14ac:dyDescent="0.25">
      <c r="C511" s="137"/>
      <c r="D511" s="154"/>
      <c r="E511" s="119"/>
      <c r="F511" s="94">
        <f t="shared" si="22"/>
        <v>0</v>
      </c>
      <c r="G511" s="156"/>
      <c r="H511" s="138"/>
      <c r="I511" s="126" t="e">
        <f>VLOOKUP(H511,Presupuesto!$B$11:$C$565,2,0)</f>
        <v>#N/A</v>
      </c>
      <c r="J511" s="95" t="str">
        <f t="shared" si="23"/>
        <v>Desarrollo del Sistema de Educación Superior</v>
      </c>
      <c r="K511" s="95" t="s">
        <v>729</v>
      </c>
    </row>
    <row r="512" spans="3:11" x14ac:dyDescent="0.25">
      <c r="C512" s="137"/>
      <c r="D512" s="154"/>
      <c r="E512" s="119"/>
      <c r="F512" s="94">
        <f t="shared" si="22"/>
        <v>0</v>
      </c>
      <c r="G512" s="156"/>
      <c r="H512" s="138"/>
      <c r="I512" s="126" t="e">
        <f>VLOOKUP(H512,Presupuesto!$B$11:$C$565,2,0)</f>
        <v>#N/A</v>
      </c>
      <c r="J512" s="95" t="str">
        <f t="shared" si="23"/>
        <v>Desarrollo del Sistema de Educación Superior</v>
      </c>
      <c r="K512" s="95" t="s">
        <v>720</v>
      </c>
    </row>
    <row r="513" spans="3:11" x14ac:dyDescent="0.25">
      <c r="C513" s="137"/>
      <c r="D513" s="154"/>
      <c r="E513" s="119"/>
      <c r="F513" s="94">
        <f t="shared" si="22"/>
        <v>0</v>
      </c>
      <c r="G513" s="156"/>
      <c r="H513" s="138"/>
      <c r="I513" s="126" t="e">
        <f>VLOOKUP(H513,Presupuesto!$B$11:$C$565,2,0)</f>
        <v>#N/A</v>
      </c>
      <c r="J513" s="95" t="str">
        <f t="shared" si="23"/>
        <v>Desarrollo del Sistema de Educación Superior</v>
      </c>
      <c r="K513" s="95" t="s">
        <v>720</v>
      </c>
    </row>
    <row r="514" spans="3:11" x14ac:dyDescent="0.25">
      <c r="C514" s="137"/>
      <c r="D514" s="154"/>
      <c r="E514" s="119"/>
      <c r="F514" s="94">
        <f t="shared" si="22"/>
        <v>0</v>
      </c>
      <c r="G514" s="156"/>
      <c r="H514" s="138"/>
      <c r="I514" s="126" t="e">
        <f>VLOOKUP(H514,Presupuesto!$B$11:$C$565,2,0)</f>
        <v>#N/A</v>
      </c>
      <c r="J514" s="95" t="str">
        <f t="shared" si="23"/>
        <v>Desarrollo del Sistema de Educación Superior</v>
      </c>
      <c r="K514" s="95" t="s">
        <v>720</v>
      </c>
    </row>
    <row r="515" spans="3:11" x14ac:dyDescent="0.25">
      <c r="C515" s="137"/>
      <c r="D515" s="154"/>
      <c r="E515" s="119"/>
      <c r="F515" s="94">
        <f t="shared" si="22"/>
        <v>0</v>
      </c>
      <c r="G515" s="156"/>
      <c r="H515" s="138"/>
      <c r="I515" s="126" t="e">
        <f>VLOOKUP(H515,Presupuesto!$B$11:$C$565,2,0)</f>
        <v>#N/A</v>
      </c>
      <c r="J515" s="95" t="str">
        <f t="shared" si="23"/>
        <v>Desarrollo del Sistema de Educación Superior</v>
      </c>
      <c r="K515" s="95" t="s">
        <v>720</v>
      </c>
    </row>
    <row r="516" spans="3:11" x14ac:dyDescent="0.25">
      <c r="C516" s="137"/>
      <c r="D516" s="154"/>
      <c r="E516" s="119"/>
      <c r="F516" s="94">
        <f t="shared" si="22"/>
        <v>0</v>
      </c>
      <c r="G516" s="156"/>
      <c r="H516" s="138"/>
      <c r="I516" s="126" t="e">
        <f>VLOOKUP(H516,Presupuesto!$B$11:$C$565,2,0)</f>
        <v>#N/A</v>
      </c>
      <c r="J516" s="95" t="str">
        <f t="shared" si="23"/>
        <v>Desarrollo del Sistema de Educación Superior</v>
      </c>
      <c r="K516" s="95" t="s">
        <v>720</v>
      </c>
    </row>
    <row r="517" spans="3:11" x14ac:dyDescent="0.25">
      <c r="C517" s="137"/>
      <c r="D517" s="154"/>
      <c r="E517" s="119"/>
      <c r="F517" s="94">
        <f t="shared" si="22"/>
        <v>0</v>
      </c>
      <c r="G517" s="156"/>
      <c r="H517" s="138"/>
      <c r="I517" s="126" t="e">
        <f>VLOOKUP(H517,Presupuesto!$B$11:$C$565,2,0)</f>
        <v>#N/A</v>
      </c>
      <c r="J517" s="95" t="str">
        <f t="shared" si="23"/>
        <v>Desarrollo del Sistema de Educación Superior</v>
      </c>
      <c r="K517" s="95" t="s">
        <v>720</v>
      </c>
    </row>
    <row r="518" spans="3:11" x14ac:dyDescent="0.25">
      <c r="C518" s="137"/>
      <c r="D518" s="154"/>
      <c r="E518" s="119"/>
      <c r="F518" s="94">
        <f t="shared" si="22"/>
        <v>0</v>
      </c>
      <c r="G518" s="156"/>
      <c r="H518" s="138"/>
      <c r="I518" s="126" t="e">
        <f>VLOOKUP(H518,Presupuesto!$B$11:$C$565,2,0)</f>
        <v>#N/A</v>
      </c>
      <c r="J518" s="95" t="str">
        <f t="shared" si="23"/>
        <v>Desarrollo del Sistema de Educación Superior</v>
      </c>
      <c r="K518" s="95" t="s">
        <v>720</v>
      </c>
    </row>
    <row r="519" spans="3:11" x14ac:dyDescent="0.25">
      <c r="C519" s="137"/>
      <c r="D519" s="154"/>
      <c r="E519" s="119"/>
      <c r="F519" s="94">
        <f t="shared" si="22"/>
        <v>0</v>
      </c>
      <c r="G519" s="156"/>
      <c r="H519" s="138"/>
      <c r="I519" s="126" t="e">
        <f>VLOOKUP(H519,Presupuesto!$B$11:$C$565,2,0)</f>
        <v>#N/A</v>
      </c>
      <c r="J519" s="95" t="str">
        <f t="shared" si="23"/>
        <v>Desarrollo del Sistema de Educación Superior</v>
      </c>
      <c r="K519" s="95" t="s">
        <v>720</v>
      </c>
    </row>
    <row r="520" spans="3:11" x14ac:dyDescent="0.25">
      <c r="C520" s="137"/>
      <c r="D520" s="154"/>
      <c r="E520" s="119"/>
      <c r="F520" s="94">
        <f t="shared" si="22"/>
        <v>0</v>
      </c>
      <c r="G520" s="156"/>
      <c r="H520" s="138"/>
      <c r="I520" s="126" t="e">
        <f>VLOOKUP(H520,Presupuesto!$B$11:$C$565,2,0)</f>
        <v>#N/A</v>
      </c>
      <c r="J520" s="95" t="str">
        <f t="shared" si="23"/>
        <v>Desarrollo del Sistema de Educación Superior</v>
      </c>
      <c r="K520" s="95" t="s">
        <v>720</v>
      </c>
    </row>
    <row r="521" spans="3:11" x14ac:dyDescent="0.25">
      <c r="C521" s="137"/>
      <c r="D521" s="154"/>
      <c r="E521" s="119"/>
      <c r="F521" s="94">
        <f t="shared" si="22"/>
        <v>0</v>
      </c>
      <c r="G521" s="156"/>
      <c r="H521" s="138"/>
      <c r="I521" s="126" t="e">
        <f>VLOOKUP(H521,Presupuesto!$B$11:$C$565,2,0)</f>
        <v>#N/A</v>
      </c>
      <c r="J521" s="95" t="str">
        <f t="shared" si="23"/>
        <v>Desarrollo del Sistema de Educación Superior</v>
      </c>
      <c r="K521" s="95" t="s">
        <v>720</v>
      </c>
    </row>
    <row r="522" spans="3:11" x14ac:dyDescent="0.25">
      <c r="C522" s="137"/>
      <c r="D522" s="154"/>
      <c r="E522" s="119"/>
      <c r="F522" s="94">
        <f t="shared" si="22"/>
        <v>0</v>
      </c>
      <c r="G522" s="156"/>
      <c r="H522" s="138"/>
      <c r="I522" s="126" t="e">
        <f>VLOOKUP(H522,Presupuesto!$B$11:$C$565,2,0)</f>
        <v>#N/A</v>
      </c>
      <c r="J522" s="95" t="str">
        <f t="shared" si="23"/>
        <v>Desarrollo del Sistema de Educación Superior</v>
      </c>
      <c r="K522" s="95" t="s">
        <v>720</v>
      </c>
    </row>
    <row r="523" spans="3:11" x14ac:dyDescent="0.25">
      <c r="C523" s="137"/>
      <c r="D523" s="154"/>
      <c r="E523" s="119"/>
      <c r="F523" s="94">
        <f t="shared" si="22"/>
        <v>0</v>
      </c>
      <c r="G523" s="156"/>
      <c r="H523" s="138"/>
      <c r="I523" s="126" t="e">
        <f>VLOOKUP(H523,Presupuesto!$B$11:$C$565,2,0)</f>
        <v>#N/A</v>
      </c>
      <c r="J523" s="95" t="str">
        <f t="shared" si="23"/>
        <v>Desarrollo del Sistema de Educación Superior</v>
      </c>
      <c r="K523" s="95" t="s">
        <v>720</v>
      </c>
    </row>
    <row r="524" spans="3:11" x14ac:dyDescent="0.25">
      <c r="C524" s="137"/>
      <c r="D524" s="154"/>
      <c r="E524" s="119"/>
      <c r="F524" s="94">
        <f t="shared" si="22"/>
        <v>0</v>
      </c>
      <c r="G524" s="156"/>
      <c r="H524" s="138"/>
      <c r="I524" s="126" t="e">
        <f>VLOOKUP(H524,Presupuesto!$B$11:$C$565,2,0)</f>
        <v>#N/A</v>
      </c>
      <c r="J524" s="95" t="str">
        <f t="shared" si="23"/>
        <v>Desarrollo del Sistema de Educación Superior</v>
      </c>
      <c r="K524" s="95" t="s">
        <v>720</v>
      </c>
    </row>
    <row r="525" spans="3:11" x14ac:dyDescent="0.25">
      <c r="C525" s="137"/>
      <c r="D525" s="154"/>
      <c r="E525" s="119"/>
      <c r="F525" s="94">
        <f t="shared" si="22"/>
        <v>0</v>
      </c>
      <c r="G525" s="156"/>
      <c r="H525" s="138"/>
      <c r="I525" s="126" t="e">
        <f>VLOOKUP(H525,Presupuesto!$B$11:$C$565,2,0)</f>
        <v>#N/A</v>
      </c>
      <c r="J525" s="95" t="str">
        <f t="shared" si="23"/>
        <v>Desarrollo del Sistema de Educación Superior</v>
      </c>
      <c r="K525" s="95" t="s">
        <v>720</v>
      </c>
    </row>
    <row r="526" spans="3:11" x14ac:dyDescent="0.25">
      <c r="C526" s="137"/>
      <c r="D526" s="154"/>
      <c r="E526" s="119"/>
      <c r="F526" s="94">
        <f t="shared" si="22"/>
        <v>0</v>
      </c>
      <c r="G526" s="156"/>
      <c r="H526" s="138"/>
      <c r="I526" s="126" t="e">
        <f>VLOOKUP(H526,Presupuesto!$B$11:$C$565,2,0)</f>
        <v>#N/A</v>
      </c>
      <c r="J526" s="95" t="str">
        <f t="shared" si="23"/>
        <v>Desarrollo del Sistema de Educación Superior</v>
      </c>
      <c r="K526" s="95" t="s">
        <v>720</v>
      </c>
    </row>
    <row r="527" spans="3:11" x14ac:dyDescent="0.25">
      <c r="C527" s="137"/>
      <c r="D527" s="154"/>
      <c r="E527" s="119"/>
      <c r="F527" s="94">
        <f t="shared" si="22"/>
        <v>0</v>
      </c>
      <c r="G527" s="156"/>
      <c r="H527" s="138"/>
      <c r="I527" s="126" t="e">
        <f>VLOOKUP(H527,Presupuesto!$B$11:$C$565,2,0)</f>
        <v>#N/A</v>
      </c>
      <c r="J527" s="95" t="str">
        <f t="shared" si="23"/>
        <v>Desarrollo del Sistema de Educación Superior</v>
      </c>
      <c r="K527" s="95" t="s">
        <v>720</v>
      </c>
    </row>
    <row r="528" spans="3:11" x14ac:dyDescent="0.25">
      <c r="C528" s="139"/>
      <c r="D528" s="147"/>
      <c r="E528" s="115"/>
      <c r="F528" s="94">
        <f t="shared" si="22"/>
        <v>0</v>
      </c>
      <c r="G528" s="156"/>
      <c r="H528" s="140"/>
      <c r="I528" s="126" t="e">
        <f>VLOOKUP(H528,Presupuesto!$B$11:$C$565,2,0)</f>
        <v>#N/A</v>
      </c>
      <c r="J528" s="95" t="str">
        <f t="shared" si="23"/>
        <v>Desarrollo del Sistema de Educación Superior</v>
      </c>
      <c r="K528" s="95" t="s">
        <v>720</v>
      </c>
    </row>
    <row r="529" spans="3:11" x14ac:dyDescent="0.25">
      <c r="C529" s="139"/>
      <c r="D529" s="147"/>
      <c r="E529" s="115"/>
      <c r="F529" s="94">
        <f t="shared" si="22"/>
        <v>0</v>
      </c>
      <c r="G529" s="156"/>
      <c r="H529" s="140"/>
      <c r="I529" s="126" t="e">
        <f>VLOOKUP(H529,Presupuesto!$B$11:$C$565,2,0)</f>
        <v>#N/A</v>
      </c>
      <c r="J529" s="95" t="str">
        <f t="shared" si="23"/>
        <v>Desarrollo del Sistema de Educación Superior</v>
      </c>
      <c r="K529" s="95" t="s">
        <v>720</v>
      </c>
    </row>
    <row r="530" spans="3:11" x14ac:dyDescent="0.25">
      <c r="C530" s="139"/>
      <c r="D530" s="147"/>
      <c r="E530" s="115"/>
      <c r="F530" s="94">
        <f t="shared" si="22"/>
        <v>0</v>
      </c>
      <c r="G530" s="156"/>
      <c r="H530" s="140"/>
      <c r="I530" s="126" t="e">
        <f>VLOOKUP(H530,Presupuesto!$B$11:$C$565,2,0)</f>
        <v>#N/A</v>
      </c>
      <c r="J530" s="95" t="str">
        <f t="shared" si="23"/>
        <v>Desarrollo del Sistema de Educación Superior</v>
      </c>
      <c r="K530" s="95" t="s">
        <v>720</v>
      </c>
    </row>
    <row r="531" spans="3:11" x14ac:dyDescent="0.25">
      <c r="C531" s="139"/>
      <c r="D531" s="147"/>
      <c r="E531" s="115"/>
      <c r="F531" s="94">
        <f t="shared" si="22"/>
        <v>0</v>
      </c>
      <c r="G531" s="156"/>
      <c r="H531" s="140"/>
      <c r="I531" s="126" t="e">
        <f>VLOOKUP(H531,Presupuesto!$B$11:$C$565,2,0)</f>
        <v>#N/A</v>
      </c>
      <c r="J531" s="95" t="str">
        <f t="shared" si="23"/>
        <v>Desarrollo del Sistema de Educación Superior</v>
      </c>
      <c r="K531" s="95" t="s">
        <v>720</v>
      </c>
    </row>
    <row r="532" spans="3:11" x14ac:dyDescent="0.25">
      <c r="C532" s="139"/>
      <c r="D532" s="147"/>
      <c r="E532" s="115"/>
      <c r="F532" s="94">
        <f t="shared" si="22"/>
        <v>0</v>
      </c>
      <c r="G532" s="156"/>
      <c r="H532" s="140"/>
      <c r="I532" s="126" t="e">
        <f>VLOOKUP(H532,Presupuesto!$B$11:$C$565,2,0)</f>
        <v>#N/A</v>
      </c>
      <c r="J532" s="95" t="str">
        <f t="shared" si="23"/>
        <v>Desarrollo del Sistema de Educación Superior</v>
      </c>
      <c r="K532" s="95" t="s">
        <v>720</v>
      </c>
    </row>
    <row r="533" spans="3:11" x14ac:dyDescent="0.25">
      <c r="C533" s="139"/>
      <c r="D533" s="147"/>
      <c r="E533" s="115"/>
      <c r="F533" s="94">
        <f t="shared" si="22"/>
        <v>0</v>
      </c>
      <c r="G533" s="156"/>
      <c r="H533" s="140"/>
      <c r="I533" s="126" t="e">
        <f>VLOOKUP(H533,Presupuesto!$B$11:$C$565,2,0)</f>
        <v>#N/A</v>
      </c>
      <c r="J533" s="95" t="str">
        <f t="shared" si="23"/>
        <v>Desarrollo del Sistema de Educación Superior</v>
      </c>
      <c r="K533" s="95" t="s">
        <v>720</v>
      </c>
    </row>
    <row r="534" spans="3:11" x14ac:dyDescent="0.25">
      <c r="C534" s="139"/>
      <c r="D534" s="147"/>
      <c r="E534" s="115"/>
      <c r="F534" s="94">
        <f t="shared" si="22"/>
        <v>0</v>
      </c>
      <c r="G534" s="156"/>
      <c r="H534" s="140"/>
      <c r="I534" s="126" t="e">
        <f>VLOOKUP(H534,Presupuesto!$B$11:$C$565,2,0)</f>
        <v>#N/A</v>
      </c>
      <c r="J534" s="95" t="str">
        <f t="shared" si="23"/>
        <v>Desarrollo del Sistema de Educación Superior</v>
      </c>
      <c r="K534" s="95" t="s">
        <v>720</v>
      </c>
    </row>
    <row r="535" spans="3:11" x14ac:dyDescent="0.25">
      <c r="C535" s="139"/>
      <c r="D535" s="147"/>
      <c r="E535" s="115"/>
      <c r="F535" s="94">
        <f t="shared" si="22"/>
        <v>0</v>
      </c>
      <c r="G535" s="156"/>
      <c r="H535" s="140"/>
      <c r="I535" s="126" t="e">
        <f>VLOOKUP(H535,Presupuesto!$B$11:$C$565,2,0)</f>
        <v>#N/A</v>
      </c>
      <c r="J535" s="95" t="str">
        <f t="shared" si="23"/>
        <v>Desarrollo del Sistema de Educación Superior</v>
      </c>
      <c r="K535" s="95" t="s">
        <v>720</v>
      </c>
    </row>
    <row r="536" spans="3:11" x14ac:dyDescent="0.25">
      <c r="C536" s="141"/>
      <c r="D536" s="147"/>
      <c r="E536" s="115"/>
      <c r="F536" s="94">
        <f t="shared" si="22"/>
        <v>0</v>
      </c>
      <c r="G536" s="156"/>
      <c r="H536" s="142"/>
      <c r="I536" s="126" t="e">
        <f>VLOOKUP(H536,Presupuesto!$B$11:$C$565,2,0)</f>
        <v>#N/A</v>
      </c>
      <c r="J536" s="95" t="str">
        <f t="shared" si="23"/>
        <v>Desarrollo del Sistema de Educación Superior</v>
      </c>
      <c r="K536" s="95" t="s">
        <v>732</v>
      </c>
    </row>
    <row r="537" spans="3:11" x14ac:dyDescent="0.25">
      <c r="C537" s="141"/>
      <c r="D537" s="147"/>
      <c r="E537" s="115"/>
      <c r="F537" s="94">
        <f t="shared" si="22"/>
        <v>0</v>
      </c>
      <c r="G537" s="156"/>
      <c r="H537" s="142"/>
      <c r="I537" s="126" t="e">
        <f>VLOOKUP(H537,Presupuesto!$B$11:$C$565,2,0)</f>
        <v>#N/A</v>
      </c>
      <c r="J537" s="95" t="str">
        <f t="shared" si="23"/>
        <v>Desarrollo del Sistema de Educación Superior</v>
      </c>
      <c r="K537" s="95" t="s">
        <v>720</v>
      </c>
    </row>
    <row r="538" spans="3:11" x14ac:dyDescent="0.25">
      <c r="C538" s="141"/>
      <c r="D538" s="147"/>
      <c r="E538" s="115"/>
      <c r="F538" s="94">
        <f t="shared" si="22"/>
        <v>0</v>
      </c>
      <c r="G538" s="156"/>
      <c r="H538" s="142"/>
      <c r="I538" s="126" t="e">
        <f>VLOOKUP(H538,Presupuesto!$B$11:$C$565,2,0)</f>
        <v>#N/A</v>
      </c>
      <c r="J538" s="95" t="str">
        <f t="shared" si="23"/>
        <v>Desarrollo del Sistema de Educación Superior</v>
      </c>
      <c r="K538" s="95" t="s">
        <v>720</v>
      </c>
    </row>
    <row r="539" spans="3:11" x14ac:dyDescent="0.25">
      <c r="C539" s="141"/>
      <c r="D539" s="147"/>
      <c r="E539" s="115"/>
      <c r="F539" s="94">
        <f t="shared" si="22"/>
        <v>0</v>
      </c>
      <c r="G539" s="156"/>
      <c r="H539" s="142"/>
      <c r="I539" s="126" t="e">
        <f>VLOOKUP(H539,Presupuesto!$B$11:$C$565,2,0)</f>
        <v>#N/A</v>
      </c>
      <c r="J539" s="95" t="str">
        <f t="shared" si="23"/>
        <v>Desarrollo del Sistema de Educación Superior</v>
      </c>
      <c r="K539" s="95" t="s">
        <v>720</v>
      </c>
    </row>
    <row r="540" spans="3:11" ht="15.75" thickBot="1" x14ac:dyDescent="0.3">
      <c r="C540" s="143"/>
      <c r="D540" s="155"/>
      <c r="E540" s="100"/>
      <c r="F540" s="102">
        <f t="shared" si="22"/>
        <v>0</v>
      </c>
      <c r="G540" s="157"/>
      <c r="H540" s="144"/>
      <c r="I540" s="128" t="e">
        <f>VLOOKUP(H540,Presupuesto!$B$11:$C$565,2,0)</f>
        <v>#N/A</v>
      </c>
      <c r="J540" s="103" t="str">
        <f t="shared" si="23"/>
        <v>Desarrollo del Sistema de Educación Superior</v>
      </c>
      <c r="K540" s="120" t="s">
        <v>719</v>
      </c>
    </row>
    <row r="542" spans="3:11" ht="15.75" thickBot="1" x14ac:dyDescent="0.3">
      <c r="C542" s="435"/>
      <c r="D542" s="435"/>
      <c r="E542" s="435"/>
      <c r="F542" s="435"/>
      <c r="G542" s="424"/>
      <c r="H542" s="435"/>
      <c r="I542" s="435"/>
      <c r="J542" s="435"/>
      <c r="K542" s="435"/>
    </row>
    <row r="543" spans="3:11" ht="15.75" thickBot="1" x14ac:dyDescent="0.3">
      <c r="C543" s="153" t="s">
        <v>1338</v>
      </c>
      <c r="D543" s="351">
        <f>SUM(F550:F584)</f>
        <v>0</v>
      </c>
      <c r="E543" s="435"/>
      <c r="F543" s="69"/>
      <c r="G543" s="78"/>
      <c r="H543" s="69"/>
      <c r="I543" s="69"/>
      <c r="J543" s="435"/>
      <c r="K543" s="435"/>
    </row>
    <row r="544" spans="3:11" x14ac:dyDescent="0.25">
      <c r="C544" s="69"/>
      <c r="D544" s="31"/>
      <c r="E544" s="91"/>
      <c r="F544" s="91"/>
      <c r="G544" s="91"/>
      <c r="H544" s="75"/>
      <c r="I544" s="75"/>
      <c r="J544" s="75"/>
      <c r="K544" s="109"/>
    </row>
    <row r="545" spans="3:11" x14ac:dyDescent="0.25">
      <c r="C545" s="69"/>
      <c r="D545" s="31"/>
      <c r="E545" s="91"/>
      <c r="F545" s="91"/>
      <c r="G545" s="91"/>
      <c r="H545" s="75"/>
      <c r="I545" s="75"/>
      <c r="J545" s="75"/>
      <c r="K545" s="109"/>
    </row>
    <row r="546" spans="3:11" ht="15.75" x14ac:dyDescent="0.25">
      <c r="C546" s="191" t="s">
        <v>1309</v>
      </c>
      <c r="D546" s="349"/>
      <c r="E546" s="91"/>
      <c r="F546" s="91"/>
      <c r="G546" s="91"/>
      <c r="H546" s="75"/>
      <c r="I546" s="75"/>
      <c r="J546" s="75"/>
      <c r="K546" s="109"/>
    </row>
    <row r="547" spans="3:11" ht="18.75" x14ac:dyDescent="0.25">
      <c r="C547" s="199" t="e">
        <f>IFERROR(VLOOKUP(D546,'1. Desarrollo e Innov. Curricu.'!$F:$G,2,FALSE),IFERROR(VLOOKUP(D546,'2. Investigación Científica'!$F:$G,2,FALSE),IFERROR(VLOOKUP(D546,'3. Vinculación Univ. Sociedad'!$F:$G,2,FALSE),IFERROR(VLOOKUP(D546,'4. Docencia y Profesorado Univ.'!$F:$G,2,FALSE),IFERROR(VLOOKUP(D546,'5. Estudiantes y Graduados'!$F:$G,2,FALSE),IFERROR(VLOOKUP(D546,'11. Gestion Administrativa'!$F:$G,2,FALSE),IFERROR(VLOOKUP(D546,'13. Gestión Académica'!$F:$G,2,FALSE),IFERROR(VLOOKUP(D546,'9. Asegura. de la Calid. y M'!$F:$G,2,FALSE),IFERROR(VLOOKUP(D546,'6. Gestión del Conocimiento'!$F:$G,2,FALSE),IFERROR(VLOOKUP(D546,'15. Gobernabilidad y Proceso...'!$F:$G,2,FALSE),IFERROR(VLOOKUP(D546,'12. Gestión del Talento Humano'!$F:$G,2,FALSE),IFERROR(VLOOKUP(D546,'14. Internacional... de la E.S.'!$F:$G,2,FALSE),IFERROR(VLOOKUP(D546,'10. Posgrado'!$F:$G,2,FALSE),IFERROR(VLOOKUP(D546,'17. Gestión TIC'!$F:$G,2,FALSE),IFERROR(VLOOKUP(D546,'16. Desa. del Sistema Educ.Sup.'!$F:$G,2,FALSE),IFERROR(VLOOKUP(D546,'8. Cultura de Inno. Insti...'!$F:$G,2,FALSE),VLOOKUP(D546,'7. Lo Esencial de la Reforma U.'!$F:$G,2,0)))))))))))))))))</f>
        <v>#N/A</v>
      </c>
      <c r="D547" s="31"/>
      <c r="E547" s="91"/>
      <c r="F547" s="91"/>
      <c r="G547" s="91"/>
      <c r="H547" s="75"/>
      <c r="I547" s="75"/>
      <c r="J547" s="75"/>
      <c r="K547" s="109"/>
    </row>
    <row r="548" spans="3:11" ht="15.75" thickBot="1" x14ac:dyDescent="0.3">
      <c r="C548" s="435"/>
      <c r="D548" s="435"/>
      <c r="E548" s="435"/>
      <c r="F548" s="91"/>
      <c r="G548" s="75"/>
      <c r="H548" s="75"/>
      <c r="I548" s="75"/>
      <c r="J548" s="435"/>
      <c r="K548" s="435"/>
    </row>
    <row r="549" spans="3:11" ht="30.75" thickBot="1" x14ac:dyDescent="0.3">
      <c r="C549" s="125" t="s">
        <v>1310</v>
      </c>
      <c r="D549" s="125" t="s">
        <v>99</v>
      </c>
      <c r="E549" s="132" t="s">
        <v>1312</v>
      </c>
      <c r="F549" s="131" t="s">
        <v>1313</v>
      </c>
      <c r="G549" s="129" t="s">
        <v>1314</v>
      </c>
      <c r="H549" s="132" t="s">
        <v>1315</v>
      </c>
      <c r="I549" s="129" t="s">
        <v>711</v>
      </c>
      <c r="J549" s="129" t="s">
        <v>1316</v>
      </c>
      <c r="K549" s="129" t="s">
        <v>1317</v>
      </c>
    </row>
    <row r="550" spans="3:11" x14ac:dyDescent="0.25">
      <c r="C550" s="209" t="s">
        <v>1284</v>
      </c>
      <c r="D550" s="210"/>
      <c r="E550" s="208">
        <f>HLOOKUP(C550,$AH$2:$BU$3,2,0)</f>
        <v>620</v>
      </c>
      <c r="F550" s="94">
        <f t="shared" ref="F550:F584" si="24">D550*E550</f>
        <v>0</v>
      </c>
      <c r="G550" s="156"/>
      <c r="H550" s="138"/>
      <c r="I550" s="126" t="e">
        <f>VLOOKUP(H550,Presupuesto!$B$11:$C$565,2,0)</f>
        <v>#N/A</v>
      </c>
      <c r="J550" s="207" t="s">
        <v>81</v>
      </c>
      <c r="K550" s="95" t="s">
        <v>719</v>
      </c>
    </row>
    <row r="551" spans="3:11" x14ac:dyDescent="0.25">
      <c r="C551" s="137"/>
      <c r="D551" s="154"/>
      <c r="E551" s="119"/>
      <c r="F551" s="94">
        <f t="shared" si="24"/>
        <v>0</v>
      </c>
      <c r="G551" s="156"/>
      <c r="H551" s="138"/>
      <c r="I551" s="126" t="e">
        <f>VLOOKUP(H551,Presupuesto!$B$11:$C$565,2,0)</f>
        <v>#N/A</v>
      </c>
      <c r="J551" s="95" t="str">
        <f>$J$550</f>
        <v>Desarrollo del Sistema de Educación Superior</v>
      </c>
      <c r="K551" s="95" t="s">
        <v>720</v>
      </c>
    </row>
    <row r="552" spans="3:11" x14ac:dyDescent="0.25">
      <c r="C552" s="137"/>
      <c r="D552" s="154"/>
      <c r="E552" s="119"/>
      <c r="F552" s="94">
        <f t="shared" si="24"/>
        <v>0</v>
      </c>
      <c r="G552" s="156"/>
      <c r="H552" s="138"/>
      <c r="I552" s="126" t="e">
        <f>VLOOKUP(H552,Presupuesto!$B$11:$C$565,2,0)</f>
        <v>#N/A</v>
      </c>
      <c r="J552" s="95" t="str">
        <f t="shared" ref="J552:J584" si="25">$J$550</f>
        <v>Desarrollo del Sistema de Educación Superior</v>
      </c>
      <c r="K552" s="95" t="s">
        <v>720</v>
      </c>
    </row>
    <row r="553" spans="3:11" x14ac:dyDescent="0.25">
      <c r="C553" s="137"/>
      <c r="D553" s="154"/>
      <c r="E553" s="119"/>
      <c r="F553" s="94">
        <f t="shared" si="24"/>
        <v>0</v>
      </c>
      <c r="G553" s="156"/>
      <c r="H553" s="138"/>
      <c r="I553" s="126" t="e">
        <f>VLOOKUP(H553,Presupuesto!$B$11:$C$565,2,0)</f>
        <v>#N/A</v>
      </c>
      <c r="J553" s="95" t="str">
        <f t="shared" si="25"/>
        <v>Desarrollo del Sistema de Educación Superior</v>
      </c>
      <c r="K553" s="95" t="s">
        <v>720</v>
      </c>
    </row>
    <row r="554" spans="3:11" x14ac:dyDescent="0.25">
      <c r="C554" s="137"/>
      <c r="D554" s="154"/>
      <c r="E554" s="119"/>
      <c r="F554" s="94">
        <f t="shared" si="24"/>
        <v>0</v>
      </c>
      <c r="G554" s="156"/>
      <c r="H554" s="138"/>
      <c r="I554" s="126" t="e">
        <f>VLOOKUP(H554,Presupuesto!$B$11:$C$565,2,0)</f>
        <v>#N/A</v>
      </c>
      <c r="J554" s="95" t="str">
        <f t="shared" si="25"/>
        <v>Desarrollo del Sistema de Educación Superior</v>
      </c>
      <c r="K554" s="95" t="s">
        <v>720</v>
      </c>
    </row>
    <row r="555" spans="3:11" x14ac:dyDescent="0.25">
      <c r="C555" s="137"/>
      <c r="D555" s="154"/>
      <c r="E555" s="119"/>
      <c r="F555" s="94">
        <f t="shared" si="24"/>
        <v>0</v>
      </c>
      <c r="G555" s="156"/>
      <c r="H555" s="138"/>
      <c r="I555" s="126" t="e">
        <f>VLOOKUP(H555,Presupuesto!$B$11:$C$565,2,0)</f>
        <v>#N/A</v>
      </c>
      <c r="J555" s="95" t="str">
        <f t="shared" si="25"/>
        <v>Desarrollo del Sistema de Educación Superior</v>
      </c>
      <c r="K555" s="95" t="s">
        <v>729</v>
      </c>
    </row>
    <row r="556" spans="3:11" x14ac:dyDescent="0.25">
      <c r="C556" s="137"/>
      <c r="D556" s="154"/>
      <c r="E556" s="119"/>
      <c r="F556" s="94">
        <f t="shared" si="24"/>
        <v>0</v>
      </c>
      <c r="G556" s="156"/>
      <c r="H556" s="138"/>
      <c r="I556" s="126" t="e">
        <f>VLOOKUP(H556,Presupuesto!$B$11:$C$565,2,0)</f>
        <v>#N/A</v>
      </c>
      <c r="J556" s="95" t="str">
        <f t="shared" si="25"/>
        <v>Desarrollo del Sistema de Educación Superior</v>
      </c>
      <c r="K556" s="95" t="s">
        <v>720</v>
      </c>
    </row>
    <row r="557" spans="3:11" x14ac:dyDescent="0.25">
      <c r="C557" s="137"/>
      <c r="D557" s="154"/>
      <c r="E557" s="119"/>
      <c r="F557" s="94">
        <f t="shared" si="24"/>
        <v>0</v>
      </c>
      <c r="G557" s="156"/>
      <c r="H557" s="138"/>
      <c r="I557" s="126" t="e">
        <f>VLOOKUP(H557,Presupuesto!$B$11:$C$565,2,0)</f>
        <v>#N/A</v>
      </c>
      <c r="J557" s="95" t="str">
        <f t="shared" si="25"/>
        <v>Desarrollo del Sistema de Educación Superior</v>
      </c>
      <c r="K557" s="95" t="s">
        <v>720</v>
      </c>
    </row>
    <row r="558" spans="3:11" x14ac:dyDescent="0.25">
      <c r="C558" s="137"/>
      <c r="D558" s="154"/>
      <c r="E558" s="119"/>
      <c r="F558" s="94">
        <f t="shared" si="24"/>
        <v>0</v>
      </c>
      <c r="G558" s="156"/>
      <c r="H558" s="138"/>
      <c r="I558" s="126" t="e">
        <f>VLOOKUP(H558,Presupuesto!$B$11:$C$565,2,0)</f>
        <v>#N/A</v>
      </c>
      <c r="J558" s="95" t="str">
        <f t="shared" si="25"/>
        <v>Desarrollo del Sistema de Educación Superior</v>
      </c>
      <c r="K558" s="95" t="s">
        <v>720</v>
      </c>
    </row>
    <row r="559" spans="3:11" x14ac:dyDescent="0.25">
      <c r="C559" s="137"/>
      <c r="D559" s="154"/>
      <c r="E559" s="119"/>
      <c r="F559" s="94">
        <f t="shared" si="24"/>
        <v>0</v>
      </c>
      <c r="G559" s="156"/>
      <c r="H559" s="138"/>
      <c r="I559" s="126" t="e">
        <f>VLOOKUP(H559,Presupuesto!$B$11:$C$565,2,0)</f>
        <v>#N/A</v>
      </c>
      <c r="J559" s="95" t="str">
        <f t="shared" si="25"/>
        <v>Desarrollo del Sistema de Educación Superior</v>
      </c>
      <c r="K559" s="95" t="s">
        <v>720</v>
      </c>
    </row>
    <row r="560" spans="3:11" x14ac:dyDescent="0.25">
      <c r="C560" s="137"/>
      <c r="D560" s="154"/>
      <c r="E560" s="119"/>
      <c r="F560" s="94">
        <f t="shared" si="24"/>
        <v>0</v>
      </c>
      <c r="G560" s="156"/>
      <c r="H560" s="138"/>
      <c r="I560" s="126" t="e">
        <f>VLOOKUP(H560,Presupuesto!$B$11:$C$565,2,0)</f>
        <v>#N/A</v>
      </c>
      <c r="J560" s="95" t="str">
        <f t="shared" si="25"/>
        <v>Desarrollo del Sistema de Educación Superior</v>
      </c>
      <c r="K560" s="95" t="s">
        <v>720</v>
      </c>
    </row>
    <row r="561" spans="3:11" x14ac:dyDescent="0.25">
      <c r="C561" s="137"/>
      <c r="D561" s="154"/>
      <c r="E561" s="119"/>
      <c r="F561" s="94">
        <f t="shared" si="24"/>
        <v>0</v>
      </c>
      <c r="G561" s="156"/>
      <c r="H561" s="138"/>
      <c r="I561" s="126" t="e">
        <f>VLOOKUP(H561,Presupuesto!$B$11:$C$565,2,0)</f>
        <v>#N/A</v>
      </c>
      <c r="J561" s="95" t="str">
        <f t="shared" si="25"/>
        <v>Desarrollo del Sistema de Educación Superior</v>
      </c>
      <c r="K561" s="95" t="s">
        <v>720</v>
      </c>
    </row>
    <row r="562" spans="3:11" x14ac:dyDescent="0.25">
      <c r="C562" s="137"/>
      <c r="D562" s="154"/>
      <c r="E562" s="119"/>
      <c r="F562" s="94">
        <f t="shared" si="24"/>
        <v>0</v>
      </c>
      <c r="G562" s="156"/>
      <c r="H562" s="138"/>
      <c r="I562" s="126" t="e">
        <f>VLOOKUP(H562,Presupuesto!$B$11:$C$565,2,0)</f>
        <v>#N/A</v>
      </c>
      <c r="J562" s="95" t="str">
        <f t="shared" si="25"/>
        <v>Desarrollo del Sistema de Educación Superior</v>
      </c>
      <c r="K562" s="95" t="s">
        <v>720</v>
      </c>
    </row>
    <row r="563" spans="3:11" x14ac:dyDescent="0.25">
      <c r="C563" s="137"/>
      <c r="D563" s="154"/>
      <c r="E563" s="119"/>
      <c r="F563" s="94">
        <f t="shared" si="24"/>
        <v>0</v>
      </c>
      <c r="G563" s="156"/>
      <c r="H563" s="138"/>
      <c r="I563" s="126" t="e">
        <f>VLOOKUP(H563,Presupuesto!$B$11:$C$565,2,0)</f>
        <v>#N/A</v>
      </c>
      <c r="J563" s="95" t="str">
        <f t="shared" si="25"/>
        <v>Desarrollo del Sistema de Educación Superior</v>
      </c>
      <c r="K563" s="95" t="s">
        <v>720</v>
      </c>
    </row>
    <row r="564" spans="3:11" x14ac:dyDescent="0.25">
      <c r="C564" s="137"/>
      <c r="D564" s="154"/>
      <c r="E564" s="119"/>
      <c r="F564" s="94">
        <f t="shared" si="24"/>
        <v>0</v>
      </c>
      <c r="G564" s="156"/>
      <c r="H564" s="138"/>
      <c r="I564" s="126" t="e">
        <f>VLOOKUP(H564,Presupuesto!$B$11:$C$565,2,0)</f>
        <v>#N/A</v>
      </c>
      <c r="J564" s="95" t="str">
        <f t="shared" si="25"/>
        <v>Desarrollo del Sistema de Educación Superior</v>
      </c>
      <c r="K564" s="95" t="s">
        <v>720</v>
      </c>
    </row>
    <row r="565" spans="3:11" x14ac:dyDescent="0.25">
      <c r="C565" s="137"/>
      <c r="D565" s="154"/>
      <c r="E565" s="119"/>
      <c r="F565" s="94">
        <f t="shared" si="24"/>
        <v>0</v>
      </c>
      <c r="G565" s="156"/>
      <c r="H565" s="138"/>
      <c r="I565" s="126" t="e">
        <f>VLOOKUP(H565,Presupuesto!$B$11:$C$565,2,0)</f>
        <v>#N/A</v>
      </c>
      <c r="J565" s="95" t="str">
        <f t="shared" si="25"/>
        <v>Desarrollo del Sistema de Educación Superior</v>
      </c>
      <c r="K565" s="95" t="s">
        <v>720</v>
      </c>
    </row>
    <row r="566" spans="3:11" x14ac:dyDescent="0.25">
      <c r="C566" s="137"/>
      <c r="D566" s="154"/>
      <c r="E566" s="119"/>
      <c r="F566" s="94">
        <f t="shared" si="24"/>
        <v>0</v>
      </c>
      <c r="G566" s="156"/>
      <c r="H566" s="138"/>
      <c r="I566" s="126" t="e">
        <f>VLOOKUP(H566,Presupuesto!$B$11:$C$565,2,0)</f>
        <v>#N/A</v>
      </c>
      <c r="J566" s="95" t="str">
        <f t="shared" si="25"/>
        <v>Desarrollo del Sistema de Educación Superior</v>
      </c>
      <c r="K566" s="95" t="s">
        <v>720</v>
      </c>
    </row>
    <row r="567" spans="3:11" x14ac:dyDescent="0.25">
      <c r="C567" s="137"/>
      <c r="D567" s="154"/>
      <c r="E567" s="119"/>
      <c r="F567" s="94">
        <f t="shared" si="24"/>
        <v>0</v>
      </c>
      <c r="G567" s="156"/>
      <c r="H567" s="138"/>
      <c r="I567" s="126" t="e">
        <f>VLOOKUP(H567,Presupuesto!$B$11:$C$565,2,0)</f>
        <v>#N/A</v>
      </c>
      <c r="J567" s="95" t="str">
        <f t="shared" si="25"/>
        <v>Desarrollo del Sistema de Educación Superior</v>
      </c>
      <c r="K567" s="95" t="s">
        <v>720</v>
      </c>
    </row>
    <row r="568" spans="3:11" x14ac:dyDescent="0.25">
      <c r="C568" s="137"/>
      <c r="D568" s="154"/>
      <c r="E568" s="119"/>
      <c r="F568" s="94">
        <f t="shared" si="24"/>
        <v>0</v>
      </c>
      <c r="G568" s="156"/>
      <c r="H568" s="138"/>
      <c r="I568" s="126" t="e">
        <f>VLOOKUP(H568,Presupuesto!$B$11:$C$565,2,0)</f>
        <v>#N/A</v>
      </c>
      <c r="J568" s="95" t="str">
        <f t="shared" si="25"/>
        <v>Desarrollo del Sistema de Educación Superior</v>
      </c>
      <c r="K568" s="95" t="s">
        <v>720</v>
      </c>
    </row>
    <row r="569" spans="3:11" x14ac:dyDescent="0.25">
      <c r="C569" s="137"/>
      <c r="D569" s="154"/>
      <c r="E569" s="119"/>
      <c r="F569" s="94">
        <f t="shared" si="24"/>
        <v>0</v>
      </c>
      <c r="G569" s="156"/>
      <c r="H569" s="138"/>
      <c r="I569" s="126" t="e">
        <f>VLOOKUP(H569,Presupuesto!$B$11:$C$565,2,0)</f>
        <v>#N/A</v>
      </c>
      <c r="J569" s="95" t="str">
        <f t="shared" si="25"/>
        <v>Desarrollo del Sistema de Educación Superior</v>
      </c>
      <c r="K569" s="95" t="s">
        <v>720</v>
      </c>
    </row>
    <row r="570" spans="3:11" x14ac:dyDescent="0.25">
      <c r="C570" s="137"/>
      <c r="D570" s="154"/>
      <c r="E570" s="119"/>
      <c r="F570" s="94">
        <f t="shared" si="24"/>
        <v>0</v>
      </c>
      <c r="G570" s="156"/>
      <c r="H570" s="138"/>
      <c r="I570" s="126" t="e">
        <f>VLOOKUP(H570,Presupuesto!$B$11:$C$565,2,0)</f>
        <v>#N/A</v>
      </c>
      <c r="J570" s="95" t="str">
        <f t="shared" si="25"/>
        <v>Desarrollo del Sistema de Educación Superior</v>
      </c>
      <c r="K570" s="95" t="s">
        <v>720</v>
      </c>
    </row>
    <row r="571" spans="3:11" x14ac:dyDescent="0.25">
      <c r="C571" s="137"/>
      <c r="D571" s="154"/>
      <c r="E571" s="119"/>
      <c r="F571" s="94">
        <f t="shared" si="24"/>
        <v>0</v>
      </c>
      <c r="G571" s="156"/>
      <c r="H571" s="138"/>
      <c r="I571" s="126" t="e">
        <f>VLOOKUP(H571,Presupuesto!$B$11:$C$565,2,0)</f>
        <v>#N/A</v>
      </c>
      <c r="J571" s="95" t="str">
        <f t="shared" si="25"/>
        <v>Desarrollo del Sistema de Educación Superior</v>
      </c>
      <c r="K571" s="95" t="s">
        <v>720</v>
      </c>
    </row>
    <row r="572" spans="3:11" x14ac:dyDescent="0.25">
      <c r="C572" s="139"/>
      <c r="D572" s="147"/>
      <c r="E572" s="115"/>
      <c r="F572" s="94">
        <f t="shared" si="24"/>
        <v>0</v>
      </c>
      <c r="G572" s="156"/>
      <c r="H572" s="140"/>
      <c r="I572" s="126" t="e">
        <f>VLOOKUP(H572,Presupuesto!$B$11:$C$565,2,0)</f>
        <v>#N/A</v>
      </c>
      <c r="J572" s="95" t="str">
        <f t="shared" si="25"/>
        <v>Desarrollo del Sistema de Educación Superior</v>
      </c>
      <c r="K572" s="95" t="s">
        <v>720</v>
      </c>
    </row>
    <row r="573" spans="3:11" x14ac:dyDescent="0.25">
      <c r="C573" s="139"/>
      <c r="D573" s="147"/>
      <c r="E573" s="115"/>
      <c r="F573" s="94">
        <f t="shared" si="24"/>
        <v>0</v>
      </c>
      <c r="G573" s="156"/>
      <c r="H573" s="140"/>
      <c r="I573" s="126" t="e">
        <f>VLOOKUP(H573,Presupuesto!$B$11:$C$565,2,0)</f>
        <v>#N/A</v>
      </c>
      <c r="J573" s="95" t="str">
        <f t="shared" si="25"/>
        <v>Desarrollo del Sistema de Educación Superior</v>
      </c>
      <c r="K573" s="95" t="s">
        <v>720</v>
      </c>
    </row>
    <row r="574" spans="3:11" x14ac:dyDescent="0.25">
      <c r="C574" s="139"/>
      <c r="D574" s="147"/>
      <c r="E574" s="115"/>
      <c r="F574" s="94">
        <f t="shared" si="24"/>
        <v>0</v>
      </c>
      <c r="G574" s="156"/>
      <c r="H574" s="140"/>
      <c r="I574" s="126" t="e">
        <f>VLOOKUP(H574,Presupuesto!$B$11:$C$565,2,0)</f>
        <v>#N/A</v>
      </c>
      <c r="J574" s="95" t="str">
        <f t="shared" si="25"/>
        <v>Desarrollo del Sistema de Educación Superior</v>
      </c>
      <c r="K574" s="95" t="s">
        <v>720</v>
      </c>
    </row>
    <row r="575" spans="3:11" x14ac:dyDescent="0.25">
      <c r="C575" s="139"/>
      <c r="D575" s="147"/>
      <c r="E575" s="115"/>
      <c r="F575" s="94">
        <f t="shared" si="24"/>
        <v>0</v>
      </c>
      <c r="G575" s="156"/>
      <c r="H575" s="140"/>
      <c r="I575" s="126" t="e">
        <f>VLOOKUP(H575,Presupuesto!$B$11:$C$565,2,0)</f>
        <v>#N/A</v>
      </c>
      <c r="J575" s="95" t="str">
        <f t="shared" si="25"/>
        <v>Desarrollo del Sistema de Educación Superior</v>
      </c>
      <c r="K575" s="95" t="s">
        <v>720</v>
      </c>
    </row>
    <row r="576" spans="3:11" x14ac:dyDescent="0.25">
      <c r="C576" s="139"/>
      <c r="D576" s="147"/>
      <c r="E576" s="115"/>
      <c r="F576" s="94">
        <f t="shared" si="24"/>
        <v>0</v>
      </c>
      <c r="G576" s="156"/>
      <c r="H576" s="140"/>
      <c r="I576" s="126" t="e">
        <f>VLOOKUP(H576,Presupuesto!$B$11:$C$565,2,0)</f>
        <v>#N/A</v>
      </c>
      <c r="J576" s="95" t="str">
        <f t="shared" si="25"/>
        <v>Desarrollo del Sistema de Educación Superior</v>
      </c>
      <c r="K576" s="95" t="s">
        <v>720</v>
      </c>
    </row>
    <row r="577" spans="3:11" x14ac:dyDescent="0.25">
      <c r="C577" s="139"/>
      <c r="D577" s="147"/>
      <c r="E577" s="115"/>
      <c r="F577" s="94">
        <f t="shared" si="24"/>
        <v>0</v>
      </c>
      <c r="G577" s="156"/>
      <c r="H577" s="140"/>
      <c r="I577" s="126" t="e">
        <f>VLOOKUP(H577,Presupuesto!$B$11:$C$565,2,0)</f>
        <v>#N/A</v>
      </c>
      <c r="J577" s="95" t="str">
        <f t="shared" si="25"/>
        <v>Desarrollo del Sistema de Educación Superior</v>
      </c>
      <c r="K577" s="95" t="s">
        <v>720</v>
      </c>
    </row>
    <row r="578" spans="3:11" x14ac:dyDescent="0.25">
      <c r="C578" s="139"/>
      <c r="D578" s="147"/>
      <c r="E578" s="115"/>
      <c r="F578" s="94">
        <f t="shared" si="24"/>
        <v>0</v>
      </c>
      <c r="G578" s="156"/>
      <c r="H578" s="140"/>
      <c r="I578" s="126" t="e">
        <f>VLOOKUP(H578,Presupuesto!$B$11:$C$565,2,0)</f>
        <v>#N/A</v>
      </c>
      <c r="J578" s="95" t="str">
        <f t="shared" si="25"/>
        <v>Desarrollo del Sistema de Educación Superior</v>
      </c>
      <c r="K578" s="95" t="s">
        <v>720</v>
      </c>
    </row>
    <row r="579" spans="3:11" x14ac:dyDescent="0.25">
      <c r="C579" s="139"/>
      <c r="D579" s="147"/>
      <c r="E579" s="115"/>
      <c r="F579" s="94">
        <f t="shared" si="24"/>
        <v>0</v>
      </c>
      <c r="G579" s="156"/>
      <c r="H579" s="140"/>
      <c r="I579" s="126" t="e">
        <f>VLOOKUP(H579,Presupuesto!$B$11:$C$565,2,0)</f>
        <v>#N/A</v>
      </c>
      <c r="J579" s="95" t="str">
        <f t="shared" si="25"/>
        <v>Desarrollo del Sistema de Educación Superior</v>
      </c>
      <c r="K579" s="95" t="s">
        <v>720</v>
      </c>
    </row>
    <row r="580" spans="3:11" x14ac:dyDescent="0.25">
      <c r="C580" s="141"/>
      <c r="D580" s="147"/>
      <c r="E580" s="115"/>
      <c r="F580" s="94">
        <f t="shared" si="24"/>
        <v>0</v>
      </c>
      <c r="G580" s="156"/>
      <c r="H580" s="142"/>
      <c r="I580" s="126" t="e">
        <f>VLOOKUP(H580,Presupuesto!$B$11:$C$565,2,0)</f>
        <v>#N/A</v>
      </c>
      <c r="J580" s="95" t="str">
        <f t="shared" si="25"/>
        <v>Desarrollo del Sistema de Educación Superior</v>
      </c>
      <c r="K580" s="95" t="s">
        <v>732</v>
      </c>
    </row>
    <row r="581" spans="3:11" x14ac:dyDescent="0.25">
      <c r="C581" s="141"/>
      <c r="D581" s="147"/>
      <c r="E581" s="115"/>
      <c r="F581" s="94">
        <f t="shared" si="24"/>
        <v>0</v>
      </c>
      <c r="G581" s="156"/>
      <c r="H581" s="142"/>
      <c r="I581" s="126" t="e">
        <f>VLOOKUP(H581,Presupuesto!$B$11:$C$565,2,0)</f>
        <v>#N/A</v>
      </c>
      <c r="J581" s="95" t="str">
        <f t="shared" si="25"/>
        <v>Desarrollo del Sistema de Educación Superior</v>
      </c>
      <c r="K581" s="95" t="s">
        <v>720</v>
      </c>
    </row>
    <row r="582" spans="3:11" x14ac:dyDescent="0.25">
      <c r="C582" s="141"/>
      <c r="D582" s="147"/>
      <c r="E582" s="115"/>
      <c r="F582" s="94">
        <f t="shared" si="24"/>
        <v>0</v>
      </c>
      <c r="G582" s="156"/>
      <c r="H582" s="142"/>
      <c r="I582" s="126" t="e">
        <f>VLOOKUP(H582,Presupuesto!$B$11:$C$565,2,0)</f>
        <v>#N/A</v>
      </c>
      <c r="J582" s="95" t="str">
        <f t="shared" si="25"/>
        <v>Desarrollo del Sistema de Educación Superior</v>
      </c>
      <c r="K582" s="95" t="s">
        <v>720</v>
      </c>
    </row>
    <row r="583" spans="3:11" x14ac:dyDescent="0.25">
      <c r="C583" s="141"/>
      <c r="D583" s="147"/>
      <c r="E583" s="115"/>
      <c r="F583" s="94">
        <f t="shared" si="24"/>
        <v>0</v>
      </c>
      <c r="G583" s="156"/>
      <c r="H583" s="142"/>
      <c r="I583" s="126" t="e">
        <f>VLOOKUP(H583,Presupuesto!$B$11:$C$565,2,0)</f>
        <v>#N/A</v>
      </c>
      <c r="J583" s="95" t="str">
        <f t="shared" si="25"/>
        <v>Desarrollo del Sistema de Educación Superior</v>
      </c>
      <c r="K583" s="95" t="s">
        <v>720</v>
      </c>
    </row>
    <row r="584" spans="3:11" ht="15.75" thickBot="1" x14ac:dyDescent="0.3">
      <c r="C584" s="143"/>
      <c r="D584" s="155"/>
      <c r="E584" s="100"/>
      <c r="F584" s="102">
        <f t="shared" si="24"/>
        <v>0</v>
      </c>
      <c r="G584" s="157"/>
      <c r="H584" s="144"/>
      <c r="I584" s="128" t="e">
        <f>VLOOKUP(H584,Presupuesto!$B$11:$C$565,2,0)</f>
        <v>#N/A</v>
      </c>
      <c r="J584" s="103" t="str">
        <f t="shared" si="25"/>
        <v>Desarrollo del Sistema de Educación Superior</v>
      </c>
      <c r="K584" s="120" t="s">
        <v>719</v>
      </c>
    </row>
    <row r="586" spans="3:11" ht="15.75" thickBot="1" x14ac:dyDescent="0.3">
      <c r="C586" s="435"/>
      <c r="D586" s="435"/>
      <c r="E586" s="435"/>
      <c r="F586" s="89"/>
      <c r="G586" s="88"/>
      <c r="H586" s="89"/>
      <c r="I586" s="89"/>
      <c r="J586" s="435"/>
      <c r="K586" s="435"/>
    </row>
    <row r="587" spans="3:11" ht="15.75" thickBot="1" x14ac:dyDescent="0.3">
      <c r="C587" s="153" t="s">
        <v>1338</v>
      </c>
      <c r="D587" s="351">
        <f>SUM(F594:F628)</f>
        <v>0</v>
      </c>
      <c r="E587" s="435"/>
      <c r="F587" s="69"/>
      <c r="G587" s="78"/>
      <c r="H587" s="69"/>
      <c r="I587" s="69"/>
      <c r="J587" s="435"/>
      <c r="K587" s="435"/>
    </row>
    <row r="588" spans="3:11" x14ac:dyDescent="0.25">
      <c r="C588" s="69"/>
      <c r="D588" s="31"/>
      <c r="E588" s="91"/>
      <c r="F588" s="91"/>
      <c r="G588" s="91"/>
      <c r="H588" s="75"/>
      <c r="I588" s="75"/>
      <c r="J588" s="75"/>
      <c r="K588" s="109"/>
    </row>
    <row r="589" spans="3:11" x14ac:dyDescent="0.25">
      <c r="C589" s="69"/>
      <c r="D589" s="31"/>
      <c r="E589" s="91"/>
      <c r="F589" s="91"/>
      <c r="G589" s="91"/>
      <c r="H589" s="75"/>
      <c r="I589" s="75"/>
      <c r="J589" s="75"/>
      <c r="K589" s="109"/>
    </row>
    <row r="590" spans="3:11" ht="15.75" x14ac:dyDescent="0.25">
      <c r="C590" s="191" t="s">
        <v>1309</v>
      </c>
      <c r="D590" s="349"/>
      <c r="E590" s="91"/>
      <c r="F590" s="91"/>
      <c r="G590" s="91"/>
      <c r="H590" s="75"/>
      <c r="I590" s="75"/>
      <c r="J590" s="75"/>
      <c r="K590" s="109"/>
    </row>
    <row r="591" spans="3:11" ht="18.75" x14ac:dyDescent="0.25">
      <c r="C591" s="199" t="e">
        <f>IFERROR(VLOOKUP(D590,'1. Desarrollo e Innov. Curricu.'!$F:$G,2,FALSE),IFERROR(VLOOKUP(D590,'2. Investigación Científica'!$F:$G,2,FALSE),IFERROR(VLOOKUP(D590,'3. Vinculación Univ. Sociedad'!$F:$G,2,FALSE),IFERROR(VLOOKUP(D590,'4. Docencia y Profesorado Univ.'!$F:$G,2,FALSE),IFERROR(VLOOKUP(D590,'5. Estudiantes y Graduados'!$F:$G,2,FALSE),IFERROR(VLOOKUP(D590,'11. Gestion Administrativa'!$F:$G,2,FALSE),IFERROR(VLOOKUP(D590,'13. Gestión Académica'!$F:$G,2,FALSE),IFERROR(VLOOKUP(D590,'9. Asegura. de la Calid. y M'!$F:$G,2,FALSE),IFERROR(VLOOKUP(D590,'6. Gestión del Conocimiento'!$F:$G,2,FALSE),IFERROR(VLOOKUP(D590,'15. Gobernabilidad y Proceso...'!$F:$G,2,FALSE),IFERROR(VLOOKUP(D590,'12. Gestión del Talento Humano'!$F:$G,2,FALSE),IFERROR(VLOOKUP(D590,'14. Internacional... de la E.S.'!$F:$G,2,FALSE),IFERROR(VLOOKUP(D590,'10. Posgrado'!$F:$G,2,FALSE),IFERROR(VLOOKUP(D590,'17. Gestión TIC'!$F:$G,2,FALSE),IFERROR(VLOOKUP(D590,'16. Desa. del Sistema Educ.Sup.'!$F:$G,2,FALSE),IFERROR(VLOOKUP(D590,'8. Cultura de Inno. Insti...'!$F:$G,2,FALSE),VLOOKUP(D590,'7. Lo Esencial de la Reforma U.'!$F:$G,2,0)))))))))))))))))</f>
        <v>#N/A</v>
      </c>
      <c r="D591" s="31"/>
      <c r="E591" s="91"/>
      <c r="F591" s="91"/>
      <c r="G591" s="91"/>
      <c r="H591" s="75"/>
      <c r="I591" s="75"/>
      <c r="J591" s="75"/>
      <c r="K591" s="109"/>
    </row>
    <row r="592" spans="3:11" ht="15.75" thickBot="1" x14ac:dyDescent="0.3">
      <c r="C592" s="435"/>
      <c r="D592" s="435"/>
      <c r="E592" s="435"/>
      <c r="F592" s="91"/>
      <c r="G592" s="75"/>
      <c r="H592" s="75"/>
      <c r="I592" s="75"/>
      <c r="J592" s="435"/>
      <c r="K592" s="435"/>
    </row>
    <row r="593" spans="3:11" ht="30.75" thickBot="1" x14ac:dyDescent="0.3">
      <c r="C593" s="125" t="s">
        <v>1310</v>
      </c>
      <c r="D593" s="125" t="s">
        <v>99</v>
      </c>
      <c r="E593" s="132" t="s">
        <v>1312</v>
      </c>
      <c r="F593" s="131" t="s">
        <v>1313</v>
      </c>
      <c r="G593" s="129" t="s">
        <v>1314</v>
      </c>
      <c r="H593" s="132" t="s">
        <v>1315</v>
      </c>
      <c r="I593" s="129" t="s">
        <v>711</v>
      </c>
      <c r="J593" s="129" t="s">
        <v>1316</v>
      </c>
      <c r="K593" s="129" t="s">
        <v>1317</v>
      </c>
    </row>
    <row r="594" spans="3:11" x14ac:dyDescent="0.25">
      <c r="C594" s="209" t="s">
        <v>1284</v>
      </c>
      <c r="D594" s="210"/>
      <c r="E594" s="208">
        <f>HLOOKUP(C594,$AH$2:$BU$3,2,0)</f>
        <v>620</v>
      </c>
      <c r="F594" s="94">
        <f t="shared" ref="F594:F628" si="26">D594*E594</f>
        <v>0</v>
      </c>
      <c r="G594" s="156"/>
      <c r="H594" s="138"/>
      <c r="I594" s="126" t="e">
        <f>VLOOKUP(H594,Presupuesto!$B$11:$C$565,2,0)</f>
        <v>#N/A</v>
      </c>
      <c r="J594" s="207" t="s">
        <v>81</v>
      </c>
      <c r="K594" s="95" t="s">
        <v>719</v>
      </c>
    </row>
    <row r="595" spans="3:11" x14ac:dyDescent="0.25">
      <c r="C595" s="137"/>
      <c r="D595" s="154"/>
      <c r="E595" s="119"/>
      <c r="F595" s="94">
        <f t="shared" si="26"/>
        <v>0</v>
      </c>
      <c r="G595" s="156"/>
      <c r="H595" s="138"/>
      <c r="I595" s="126" t="e">
        <f>VLOOKUP(H595,Presupuesto!$B$11:$C$565,2,0)</f>
        <v>#N/A</v>
      </c>
      <c r="J595" s="95" t="str">
        <f>$J$594</f>
        <v>Desarrollo del Sistema de Educación Superior</v>
      </c>
      <c r="K595" s="95" t="s">
        <v>720</v>
      </c>
    </row>
    <row r="596" spans="3:11" x14ac:dyDescent="0.25">
      <c r="C596" s="137"/>
      <c r="D596" s="154"/>
      <c r="E596" s="119"/>
      <c r="F596" s="94">
        <f t="shared" si="26"/>
        <v>0</v>
      </c>
      <c r="G596" s="156"/>
      <c r="H596" s="138"/>
      <c r="I596" s="126" t="e">
        <f>VLOOKUP(H596,Presupuesto!$B$11:$C$565,2,0)</f>
        <v>#N/A</v>
      </c>
      <c r="J596" s="95" t="str">
        <f t="shared" ref="J596:J628" si="27">$J$594</f>
        <v>Desarrollo del Sistema de Educación Superior</v>
      </c>
      <c r="K596" s="95" t="s">
        <v>720</v>
      </c>
    </row>
    <row r="597" spans="3:11" x14ac:dyDescent="0.25">
      <c r="C597" s="137"/>
      <c r="D597" s="154"/>
      <c r="E597" s="119"/>
      <c r="F597" s="94">
        <f t="shared" si="26"/>
        <v>0</v>
      </c>
      <c r="G597" s="156"/>
      <c r="H597" s="138"/>
      <c r="I597" s="126" t="e">
        <f>VLOOKUP(H597,Presupuesto!$B$11:$C$565,2,0)</f>
        <v>#N/A</v>
      </c>
      <c r="J597" s="95" t="str">
        <f t="shared" si="27"/>
        <v>Desarrollo del Sistema de Educación Superior</v>
      </c>
      <c r="K597" s="95" t="s">
        <v>720</v>
      </c>
    </row>
    <row r="598" spans="3:11" x14ac:dyDescent="0.25">
      <c r="C598" s="137"/>
      <c r="D598" s="154"/>
      <c r="E598" s="119"/>
      <c r="F598" s="94">
        <f t="shared" si="26"/>
        <v>0</v>
      </c>
      <c r="G598" s="156"/>
      <c r="H598" s="138"/>
      <c r="I598" s="126" t="e">
        <f>VLOOKUP(H598,Presupuesto!$B$11:$C$565,2,0)</f>
        <v>#N/A</v>
      </c>
      <c r="J598" s="95" t="str">
        <f t="shared" si="27"/>
        <v>Desarrollo del Sistema de Educación Superior</v>
      </c>
      <c r="K598" s="95" t="s">
        <v>720</v>
      </c>
    </row>
    <row r="599" spans="3:11" x14ac:dyDescent="0.25">
      <c r="C599" s="137"/>
      <c r="D599" s="154"/>
      <c r="E599" s="119"/>
      <c r="F599" s="94">
        <f t="shared" si="26"/>
        <v>0</v>
      </c>
      <c r="G599" s="156"/>
      <c r="H599" s="138"/>
      <c r="I599" s="126" t="e">
        <f>VLOOKUP(H599,Presupuesto!$B$11:$C$565,2,0)</f>
        <v>#N/A</v>
      </c>
      <c r="J599" s="95" t="str">
        <f t="shared" si="27"/>
        <v>Desarrollo del Sistema de Educación Superior</v>
      </c>
      <c r="K599" s="95" t="s">
        <v>729</v>
      </c>
    </row>
    <row r="600" spans="3:11" x14ac:dyDescent="0.25">
      <c r="C600" s="137"/>
      <c r="D600" s="154"/>
      <c r="E600" s="119"/>
      <c r="F600" s="94">
        <f t="shared" si="26"/>
        <v>0</v>
      </c>
      <c r="G600" s="156"/>
      <c r="H600" s="138"/>
      <c r="I600" s="126" t="e">
        <f>VLOOKUP(H600,Presupuesto!$B$11:$C$565,2,0)</f>
        <v>#N/A</v>
      </c>
      <c r="J600" s="95" t="str">
        <f t="shared" si="27"/>
        <v>Desarrollo del Sistema de Educación Superior</v>
      </c>
      <c r="K600" s="95" t="s">
        <v>720</v>
      </c>
    </row>
    <row r="601" spans="3:11" x14ac:dyDescent="0.25">
      <c r="C601" s="137"/>
      <c r="D601" s="154"/>
      <c r="E601" s="119"/>
      <c r="F601" s="94">
        <f t="shared" si="26"/>
        <v>0</v>
      </c>
      <c r="G601" s="156"/>
      <c r="H601" s="138"/>
      <c r="I601" s="126" t="e">
        <f>VLOOKUP(H601,Presupuesto!$B$11:$C$565,2,0)</f>
        <v>#N/A</v>
      </c>
      <c r="J601" s="95" t="str">
        <f t="shared" si="27"/>
        <v>Desarrollo del Sistema de Educación Superior</v>
      </c>
      <c r="K601" s="95" t="s">
        <v>720</v>
      </c>
    </row>
    <row r="602" spans="3:11" x14ac:dyDescent="0.25">
      <c r="C602" s="137"/>
      <c r="D602" s="154"/>
      <c r="E602" s="119"/>
      <c r="F602" s="94">
        <f t="shared" si="26"/>
        <v>0</v>
      </c>
      <c r="G602" s="156"/>
      <c r="H602" s="138"/>
      <c r="I602" s="126" t="e">
        <f>VLOOKUP(H602,Presupuesto!$B$11:$C$565,2,0)</f>
        <v>#N/A</v>
      </c>
      <c r="J602" s="95" t="str">
        <f t="shared" si="27"/>
        <v>Desarrollo del Sistema de Educación Superior</v>
      </c>
      <c r="K602" s="95" t="s">
        <v>720</v>
      </c>
    </row>
    <row r="603" spans="3:11" x14ac:dyDescent="0.25">
      <c r="C603" s="137"/>
      <c r="D603" s="154"/>
      <c r="E603" s="119"/>
      <c r="F603" s="94">
        <f t="shared" si="26"/>
        <v>0</v>
      </c>
      <c r="G603" s="156"/>
      <c r="H603" s="138"/>
      <c r="I603" s="126" t="e">
        <f>VLOOKUP(H603,Presupuesto!$B$11:$C$565,2,0)</f>
        <v>#N/A</v>
      </c>
      <c r="J603" s="95" t="str">
        <f t="shared" si="27"/>
        <v>Desarrollo del Sistema de Educación Superior</v>
      </c>
      <c r="K603" s="95" t="s">
        <v>720</v>
      </c>
    </row>
    <row r="604" spans="3:11" x14ac:dyDescent="0.25">
      <c r="C604" s="137"/>
      <c r="D604" s="154"/>
      <c r="E604" s="119"/>
      <c r="F604" s="94">
        <f t="shared" si="26"/>
        <v>0</v>
      </c>
      <c r="G604" s="156"/>
      <c r="H604" s="138"/>
      <c r="I604" s="126" t="e">
        <f>VLOOKUP(H604,Presupuesto!$B$11:$C$565,2,0)</f>
        <v>#N/A</v>
      </c>
      <c r="J604" s="95" t="str">
        <f t="shared" si="27"/>
        <v>Desarrollo del Sistema de Educación Superior</v>
      </c>
      <c r="K604" s="95" t="s">
        <v>720</v>
      </c>
    </row>
    <row r="605" spans="3:11" x14ac:dyDescent="0.25">
      <c r="C605" s="137"/>
      <c r="D605" s="154"/>
      <c r="E605" s="119"/>
      <c r="F605" s="94">
        <f t="shared" si="26"/>
        <v>0</v>
      </c>
      <c r="G605" s="156"/>
      <c r="H605" s="138"/>
      <c r="I605" s="126" t="e">
        <f>VLOOKUP(H605,Presupuesto!$B$11:$C$565,2,0)</f>
        <v>#N/A</v>
      </c>
      <c r="J605" s="95" t="str">
        <f t="shared" si="27"/>
        <v>Desarrollo del Sistema de Educación Superior</v>
      </c>
      <c r="K605" s="95" t="s">
        <v>720</v>
      </c>
    </row>
    <row r="606" spans="3:11" x14ac:dyDescent="0.25">
      <c r="C606" s="137"/>
      <c r="D606" s="154"/>
      <c r="E606" s="119"/>
      <c r="F606" s="94">
        <f t="shared" si="26"/>
        <v>0</v>
      </c>
      <c r="G606" s="156"/>
      <c r="H606" s="138"/>
      <c r="I606" s="126" t="e">
        <f>VLOOKUP(H606,Presupuesto!$B$11:$C$565,2,0)</f>
        <v>#N/A</v>
      </c>
      <c r="J606" s="95" t="str">
        <f t="shared" si="27"/>
        <v>Desarrollo del Sistema de Educación Superior</v>
      </c>
      <c r="K606" s="95" t="s">
        <v>720</v>
      </c>
    </row>
    <row r="607" spans="3:11" x14ac:dyDescent="0.25">
      <c r="C607" s="137"/>
      <c r="D607" s="154"/>
      <c r="E607" s="119"/>
      <c r="F607" s="94">
        <f t="shared" si="26"/>
        <v>0</v>
      </c>
      <c r="G607" s="156"/>
      <c r="H607" s="138"/>
      <c r="I607" s="126" t="e">
        <f>VLOOKUP(H607,Presupuesto!$B$11:$C$565,2,0)</f>
        <v>#N/A</v>
      </c>
      <c r="J607" s="95" t="str">
        <f t="shared" si="27"/>
        <v>Desarrollo del Sistema de Educación Superior</v>
      </c>
      <c r="K607" s="95" t="s">
        <v>720</v>
      </c>
    </row>
    <row r="608" spans="3:11" x14ac:dyDescent="0.25">
      <c r="C608" s="137"/>
      <c r="D608" s="154"/>
      <c r="E608" s="119"/>
      <c r="F608" s="94">
        <f t="shared" si="26"/>
        <v>0</v>
      </c>
      <c r="G608" s="156"/>
      <c r="H608" s="138"/>
      <c r="I608" s="126" t="e">
        <f>VLOOKUP(H608,Presupuesto!$B$11:$C$565,2,0)</f>
        <v>#N/A</v>
      </c>
      <c r="J608" s="95" t="str">
        <f t="shared" si="27"/>
        <v>Desarrollo del Sistema de Educación Superior</v>
      </c>
      <c r="K608" s="95" t="s">
        <v>720</v>
      </c>
    </row>
    <row r="609" spans="3:11" x14ac:dyDescent="0.25">
      <c r="C609" s="137"/>
      <c r="D609" s="154"/>
      <c r="E609" s="119"/>
      <c r="F609" s="94">
        <f t="shared" si="26"/>
        <v>0</v>
      </c>
      <c r="G609" s="156"/>
      <c r="H609" s="138"/>
      <c r="I609" s="126" t="e">
        <f>VLOOKUP(H609,Presupuesto!$B$11:$C$565,2,0)</f>
        <v>#N/A</v>
      </c>
      <c r="J609" s="95" t="str">
        <f t="shared" si="27"/>
        <v>Desarrollo del Sistema de Educación Superior</v>
      </c>
      <c r="K609" s="95" t="s">
        <v>720</v>
      </c>
    </row>
    <row r="610" spans="3:11" x14ac:dyDescent="0.25">
      <c r="C610" s="137"/>
      <c r="D610" s="154"/>
      <c r="E610" s="119"/>
      <c r="F610" s="94">
        <f t="shared" si="26"/>
        <v>0</v>
      </c>
      <c r="G610" s="156"/>
      <c r="H610" s="138"/>
      <c r="I610" s="126" t="e">
        <f>VLOOKUP(H610,Presupuesto!$B$11:$C$565,2,0)</f>
        <v>#N/A</v>
      </c>
      <c r="J610" s="95" t="str">
        <f t="shared" si="27"/>
        <v>Desarrollo del Sistema de Educación Superior</v>
      </c>
      <c r="K610" s="95" t="s">
        <v>720</v>
      </c>
    </row>
    <row r="611" spans="3:11" x14ac:dyDescent="0.25">
      <c r="C611" s="137"/>
      <c r="D611" s="154"/>
      <c r="E611" s="119"/>
      <c r="F611" s="94">
        <f t="shared" si="26"/>
        <v>0</v>
      </c>
      <c r="G611" s="156"/>
      <c r="H611" s="138"/>
      <c r="I611" s="126" t="e">
        <f>VLOOKUP(H611,Presupuesto!$B$11:$C$565,2,0)</f>
        <v>#N/A</v>
      </c>
      <c r="J611" s="95" t="str">
        <f t="shared" si="27"/>
        <v>Desarrollo del Sistema de Educación Superior</v>
      </c>
      <c r="K611" s="95" t="s">
        <v>720</v>
      </c>
    </row>
    <row r="612" spans="3:11" x14ac:dyDescent="0.25">
      <c r="C612" s="137"/>
      <c r="D612" s="154"/>
      <c r="E612" s="119"/>
      <c r="F612" s="94">
        <f t="shared" si="26"/>
        <v>0</v>
      </c>
      <c r="G612" s="156"/>
      <c r="H612" s="138"/>
      <c r="I612" s="126" t="e">
        <f>VLOOKUP(H612,Presupuesto!$B$11:$C$565,2,0)</f>
        <v>#N/A</v>
      </c>
      <c r="J612" s="95" t="str">
        <f t="shared" si="27"/>
        <v>Desarrollo del Sistema de Educación Superior</v>
      </c>
      <c r="K612" s="95" t="s">
        <v>720</v>
      </c>
    </row>
    <row r="613" spans="3:11" x14ac:dyDescent="0.25">
      <c r="C613" s="137"/>
      <c r="D613" s="154"/>
      <c r="E613" s="119"/>
      <c r="F613" s="94">
        <f t="shared" si="26"/>
        <v>0</v>
      </c>
      <c r="G613" s="156"/>
      <c r="H613" s="138"/>
      <c r="I613" s="126" t="e">
        <f>VLOOKUP(H613,Presupuesto!$B$11:$C$565,2,0)</f>
        <v>#N/A</v>
      </c>
      <c r="J613" s="95" t="str">
        <f t="shared" si="27"/>
        <v>Desarrollo del Sistema de Educación Superior</v>
      </c>
      <c r="K613" s="95" t="s">
        <v>720</v>
      </c>
    </row>
    <row r="614" spans="3:11" x14ac:dyDescent="0.25">
      <c r="C614" s="137"/>
      <c r="D614" s="154"/>
      <c r="E614" s="119"/>
      <c r="F614" s="94">
        <f t="shared" si="26"/>
        <v>0</v>
      </c>
      <c r="G614" s="156"/>
      <c r="H614" s="138"/>
      <c r="I614" s="126" t="e">
        <f>VLOOKUP(H614,Presupuesto!$B$11:$C$565,2,0)</f>
        <v>#N/A</v>
      </c>
      <c r="J614" s="95" t="str">
        <f t="shared" si="27"/>
        <v>Desarrollo del Sistema de Educación Superior</v>
      </c>
      <c r="K614" s="95" t="s">
        <v>720</v>
      </c>
    </row>
    <row r="615" spans="3:11" x14ac:dyDescent="0.25">
      <c r="C615" s="137"/>
      <c r="D615" s="154"/>
      <c r="E615" s="119"/>
      <c r="F615" s="94">
        <f t="shared" si="26"/>
        <v>0</v>
      </c>
      <c r="G615" s="156"/>
      <c r="H615" s="138"/>
      <c r="I615" s="126" t="e">
        <f>VLOOKUP(H615,Presupuesto!$B$11:$C$565,2,0)</f>
        <v>#N/A</v>
      </c>
      <c r="J615" s="95" t="str">
        <f t="shared" si="27"/>
        <v>Desarrollo del Sistema de Educación Superior</v>
      </c>
      <c r="K615" s="95" t="s">
        <v>720</v>
      </c>
    </row>
    <row r="616" spans="3:11" x14ac:dyDescent="0.25">
      <c r="C616" s="139"/>
      <c r="D616" s="147"/>
      <c r="E616" s="115"/>
      <c r="F616" s="94">
        <f t="shared" si="26"/>
        <v>0</v>
      </c>
      <c r="G616" s="156"/>
      <c r="H616" s="140"/>
      <c r="I616" s="126" t="e">
        <f>VLOOKUP(H616,Presupuesto!$B$11:$C$565,2,0)</f>
        <v>#N/A</v>
      </c>
      <c r="J616" s="95" t="str">
        <f t="shared" si="27"/>
        <v>Desarrollo del Sistema de Educación Superior</v>
      </c>
      <c r="K616" s="95" t="s">
        <v>720</v>
      </c>
    </row>
    <row r="617" spans="3:11" x14ac:dyDescent="0.25">
      <c r="C617" s="139"/>
      <c r="D617" s="147"/>
      <c r="E617" s="115"/>
      <c r="F617" s="94">
        <f t="shared" si="26"/>
        <v>0</v>
      </c>
      <c r="G617" s="156"/>
      <c r="H617" s="140"/>
      <c r="I617" s="126" t="e">
        <f>VLOOKUP(H617,Presupuesto!$B$11:$C$565,2,0)</f>
        <v>#N/A</v>
      </c>
      <c r="J617" s="95" t="str">
        <f t="shared" si="27"/>
        <v>Desarrollo del Sistema de Educación Superior</v>
      </c>
      <c r="K617" s="95" t="s">
        <v>720</v>
      </c>
    </row>
    <row r="618" spans="3:11" x14ac:dyDescent="0.25">
      <c r="C618" s="139"/>
      <c r="D618" s="147"/>
      <c r="E618" s="115"/>
      <c r="F618" s="94">
        <f t="shared" si="26"/>
        <v>0</v>
      </c>
      <c r="G618" s="156"/>
      <c r="H618" s="140"/>
      <c r="I618" s="126" t="e">
        <f>VLOOKUP(H618,Presupuesto!$B$11:$C$565,2,0)</f>
        <v>#N/A</v>
      </c>
      <c r="J618" s="95" t="str">
        <f t="shared" si="27"/>
        <v>Desarrollo del Sistema de Educación Superior</v>
      </c>
      <c r="K618" s="95" t="s">
        <v>720</v>
      </c>
    </row>
    <row r="619" spans="3:11" x14ac:dyDescent="0.25">
      <c r="C619" s="139"/>
      <c r="D619" s="147"/>
      <c r="E619" s="115"/>
      <c r="F619" s="94">
        <f t="shared" si="26"/>
        <v>0</v>
      </c>
      <c r="G619" s="156"/>
      <c r="H619" s="140"/>
      <c r="I619" s="126" t="e">
        <f>VLOOKUP(H619,Presupuesto!$B$11:$C$565,2,0)</f>
        <v>#N/A</v>
      </c>
      <c r="J619" s="95" t="str">
        <f t="shared" si="27"/>
        <v>Desarrollo del Sistema de Educación Superior</v>
      </c>
      <c r="K619" s="95" t="s">
        <v>720</v>
      </c>
    </row>
    <row r="620" spans="3:11" x14ac:dyDescent="0.25">
      <c r="C620" s="139"/>
      <c r="D620" s="147"/>
      <c r="E620" s="115"/>
      <c r="F620" s="94">
        <f t="shared" si="26"/>
        <v>0</v>
      </c>
      <c r="G620" s="156"/>
      <c r="H620" s="140"/>
      <c r="I620" s="126" t="e">
        <f>VLOOKUP(H620,Presupuesto!$B$11:$C$565,2,0)</f>
        <v>#N/A</v>
      </c>
      <c r="J620" s="95" t="str">
        <f t="shared" si="27"/>
        <v>Desarrollo del Sistema de Educación Superior</v>
      </c>
      <c r="K620" s="95" t="s">
        <v>720</v>
      </c>
    </row>
    <row r="621" spans="3:11" x14ac:dyDescent="0.25">
      <c r="C621" s="139"/>
      <c r="D621" s="147"/>
      <c r="E621" s="115"/>
      <c r="F621" s="94">
        <f t="shared" si="26"/>
        <v>0</v>
      </c>
      <c r="G621" s="156"/>
      <c r="H621" s="140"/>
      <c r="I621" s="126" t="e">
        <f>VLOOKUP(H621,Presupuesto!$B$11:$C$565,2,0)</f>
        <v>#N/A</v>
      </c>
      <c r="J621" s="95" t="str">
        <f t="shared" si="27"/>
        <v>Desarrollo del Sistema de Educación Superior</v>
      </c>
      <c r="K621" s="95" t="s">
        <v>720</v>
      </c>
    </row>
    <row r="622" spans="3:11" x14ac:dyDescent="0.25">
      <c r="C622" s="139"/>
      <c r="D622" s="147"/>
      <c r="E622" s="115"/>
      <c r="F622" s="94">
        <f t="shared" si="26"/>
        <v>0</v>
      </c>
      <c r="G622" s="156"/>
      <c r="H622" s="140"/>
      <c r="I622" s="126" t="e">
        <f>VLOOKUP(H622,Presupuesto!$B$11:$C$565,2,0)</f>
        <v>#N/A</v>
      </c>
      <c r="J622" s="95" t="str">
        <f t="shared" si="27"/>
        <v>Desarrollo del Sistema de Educación Superior</v>
      </c>
      <c r="K622" s="95" t="s">
        <v>720</v>
      </c>
    </row>
    <row r="623" spans="3:11" x14ac:dyDescent="0.25">
      <c r="C623" s="139"/>
      <c r="D623" s="147"/>
      <c r="E623" s="115"/>
      <c r="F623" s="94">
        <f t="shared" si="26"/>
        <v>0</v>
      </c>
      <c r="G623" s="156"/>
      <c r="H623" s="140"/>
      <c r="I623" s="126" t="e">
        <f>VLOOKUP(H623,Presupuesto!$B$11:$C$565,2,0)</f>
        <v>#N/A</v>
      </c>
      <c r="J623" s="95" t="str">
        <f t="shared" si="27"/>
        <v>Desarrollo del Sistema de Educación Superior</v>
      </c>
      <c r="K623" s="95" t="s">
        <v>720</v>
      </c>
    </row>
    <row r="624" spans="3:11" x14ac:dyDescent="0.25">
      <c r="C624" s="141"/>
      <c r="D624" s="147"/>
      <c r="E624" s="115"/>
      <c r="F624" s="94">
        <f t="shared" si="26"/>
        <v>0</v>
      </c>
      <c r="G624" s="156"/>
      <c r="H624" s="142"/>
      <c r="I624" s="126" t="e">
        <f>VLOOKUP(H624,Presupuesto!$B$11:$C$565,2,0)</f>
        <v>#N/A</v>
      </c>
      <c r="J624" s="95" t="str">
        <f t="shared" si="27"/>
        <v>Desarrollo del Sistema de Educación Superior</v>
      </c>
      <c r="K624" s="95" t="s">
        <v>732</v>
      </c>
    </row>
    <row r="625" spans="3:11" x14ac:dyDescent="0.25">
      <c r="C625" s="141"/>
      <c r="D625" s="147"/>
      <c r="E625" s="115"/>
      <c r="F625" s="94">
        <f t="shared" si="26"/>
        <v>0</v>
      </c>
      <c r="G625" s="156"/>
      <c r="H625" s="142"/>
      <c r="I625" s="126" t="e">
        <f>VLOOKUP(H625,Presupuesto!$B$11:$C$565,2,0)</f>
        <v>#N/A</v>
      </c>
      <c r="J625" s="95" t="str">
        <f t="shared" si="27"/>
        <v>Desarrollo del Sistema de Educación Superior</v>
      </c>
      <c r="K625" s="95" t="s">
        <v>720</v>
      </c>
    </row>
    <row r="626" spans="3:11" x14ac:dyDescent="0.25">
      <c r="C626" s="141"/>
      <c r="D626" s="147"/>
      <c r="E626" s="115"/>
      <c r="F626" s="94">
        <f t="shared" si="26"/>
        <v>0</v>
      </c>
      <c r="G626" s="156"/>
      <c r="H626" s="142"/>
      <c r="I626" s="126" t="e">
        <f>VLOOKUP(H626,Presupuesto!$B$11:$C$565,2,0)</f>
        <v>#N/A</v>
      </c>
      <c r="J626" s="95" t="str">
        <f t="shared" si="27"/>
        <v>Desarrollo del Sistema de Educación Superior</v>
      </c>
      <c r="K626" s="95" t="s">
        <v>720</v>
      </c>
    </row>
    <row r="627" spans="3:11" x14ac:dyDescent="0.25">
      <c r="C627" s="141"/>
      <c r="D627" s="147"/>
      <c r="E627" s="115"/>
      <c r="F627" s="94">
        <f t="shared" si="26"/>
        <v>0</v>
      </c>
      <c r="G627" s="156"/>
      <c r="H627" s="142"/>
      <c r="I627" s="126" t="e">
        <f>VLOOKUP(H627,Presupuesto!$B$11:$C$565,2,0)</f>
        <v>#N/A</v>
      </c>
      <c r="J627" s="95" t="str">
        <f t="shared" si="27"/>
        <v>Desarrollo del Sistema de Educación Superior</v>
      </c>
      <c r="K627" s="95" t="s">
        <v>720</v>
      </c>
    </row>
    <row r="628" spans="3:11" ht="15.75" thickBot="1" x14ac:dyDescent="0.3">
      <c r="C628" s="143"/>
      <c r="D628" s="155"/>
      <c r="E628" s="100"/>
      <c r="F628" s="102">
        <f t="shared" si="26"/>
        <v>0</v>
      </c>
      <c r="G628" s="157"/>
      <c r="H628" s="144"/>
      <c r="I628" s="128" t="e">
        <f>VLOOKUP(H628,Presupuesto!$B$11:$C$565,2,0)</f>
        <v>#N/A</v>
      </c>
      <c r="J628" s="103" t="str">
        <f t="shared" si="27"/>
        <v>Desarrollo del Sistema de Educación Superior</v>
      </c>
      <c r="K628" s="120" t="s">
        <v>719</v>
      </c>
    </row>
    <row r="630" spans="3:11" ht="15.75" thickBot="1" x14ac:dyDescent="0.3">
      <c r="C630" s="435"/>
      <c r="D630" s="435"/>
      <c r="E630" s="435"/>
      <c r="F630" s="435"/>
      <c r="G630" s="424"/>
      <c r="H630" s="435"/>
      <c r="I630" s="435"/>
      <c r="J630" s="435"/>
      <c r="K630" s="435"/>
    </row>
    <row r="631" spans="3:11" ht="15.75" thickBot="1" x14ac:dyDescent="0.3">
      <c r="C631" s="153" t="s">
        <v>1338</v>
      </c>
      <c r="D631" s="351">
        <f>SUM(F638:F672)</f>
        <v>0</v>
      </c>
      <c r="E631" s="435"/>
      <c r="F631" s="69"/>
      <c r="G631" s="78"/>
      <c r="H631" s="69"/>
      <c r="I631" s="69"/>
      <c r="J631" s="435"/>
      <c r="K631" s="435"/>
    </row>
    <row r="632" spans="3:11" x14ac:dyDescent="0.25">
      <c r="C632" s="69"/>
      <c r="D632" s="31"/>
      <c r="E632" s="91"/>
      <c r="F632" s="91"/>
      <c r="G632" s="91"/>
      <c r="H632" s="75"/>
      <c r="I632" s="75"/>
      <c r="J632" s="75"/>
      <c r="K632" s="109"/>
    </row>
    <row r="633" spans="3:11" x14ac:dyDescent="0.25">
      <c r="C633" s="69"/>
      <c r="D633" s="31"/>
      <c r="E633" s="91"/>
      <c r="F633" s="91"/>
      <c r="G633" s="91"/>
      <c r="H633" s="75"/>
      <c r="I633" s="75"/>
      <c r="J633" s="75"/>
      <c r="K633" s="109"/>
    </row>
    <row r="634" spans="3:11" ht="15.75" x14ac:dyDescent="0.25">
      <c r="C634" s="191" t="s">
        <v>1309</v>
      </c>
      <c r="D634" s="349"/>
      <c r="E634" s="91"/>
      <c r="F634" s="91"/>
      <c r="G634" s="91"/>
      <c r="H634" s="75"/>
      <c r="I634" s="75"/>
      <c r="J634" s="75"/>
      <c r="K634" s="109"/>
    </row>
    <row r="635" spans="3:11" ht="18.75" x14ac:dyDescent="0.25">
      <c r="C635" s="199" t="e">
        <f>IFERROR(VLOOKUP(D634,'1. Desarrollo e Innov. Curricu.'!$F:$G,2,FALSE),IFERROR(VLOOKUP(D634,'2. Investigación Científica'!$F:$G,2,FALSE),IFERROR(VLOOKUP(D634,'3. Vinculación Univ. Sociedad'!$F:$G,2,FALSE),IFERROR(VLOOKUP(D634,'4. Docencia y Profesorado Univ.'!$F:$G,2,FALSE),IFERROR(VLOOKUP(D634,'5. Estudiantes y Graduados'!$F:$G,2,FALSE),IFERROR(VLOOKUP(D634,'11. Gestion Administrativa'!$F:$G,2,FALSE),IFERROR(VLOOKUP(D634,'13. Gestión Académica'!$F:$G,2,FALSE),IFERROR(VLOOKUP(D634,'9. Asegura. de la Calid. y M'!$F:$G,2,FALSE),IFERROR(VLOOKUP(D634,'6. Gestión del Conocimiento'!$F:$G,2,FALSE),IFERROR(VLOOKUP(D634,'15. Gobernabilidad y Proceso...'!$F:$G,2,FALSE),IFERROR(VLOOKUP(D634,'12. Gestión del Talento Humano'!$F:$G,2,FALSE),IFERROR(VLOOKUP(D634,'14. Internacional... de la E.S.'!$F:$G,2,FALSE),IFERROR(VLOOKUP(D634,'10. Posgrado'!$F:$G,2,FALSE),IFERROR(VLOOKUP(D634,'17. Gestión TIC'!$F:$G,2,FALSE),IFERROR(VLOOKUP(D634,'16. Desa. del Sistema Educ.Sup.'!$F:$G,2,FALSE),IFERROR(VLOOKUP(D634,'8. Cultura de Inno. Insti...'!$F:$G,2,FALSE),VLOOKUP(D634,'7. Lo Esencial de la Reforma U.'!$F:$G,2,0)))))))))))))))))</f>
        <v>#N/A</v>
      </c>
      <c r="D635" s="31"/>
      <c r="E635" s="91"/>
      <c r="F635" s="91"/>
      <c r="G635" s="91"/>
      <c r="H635" s="75"/>
      <c r="I635" s="75"/>
      <c r="J635" s="75"/>
      <c r="K635" s="109"/>
    </row>
    <row r="636" spans="3:11" ht="15.75" thickBot="1" x14ac:dyDescent="0.3">
      <c r="C636" s="435"/>
      <c r="D636" s="435"/>
      <c r="E636" s="435"/>
      <c r="F636" s="91"/>
      <c r="G636" s="75"/>
      <c r="H636" s="75"/>
      <c r="I636" s="75"/>
      <c r="J636" s="435"/>
      <c r="K636" s="435"/>
    </row>
    <row r="637" spans="3:11" ht="30.75" thickBot="1" x14ac:dyDescent="0.3">
      <c r="C637" s="125" t="s">
        <v>1310</v>
      </c>
      <c r="D637" s="125" t="s">
        <v>99</v>
      </c>
      <c r="E637" s="132" t="s">
        <v>1312</v>
      </c>
      <c r="F637" s="131" t="s">
        <v>1313</v>
      </c>
      <c r="G637" s="129" t="s">
        <v>1314</v>
      </c>
      <c r="H637" s="132" t="s">
        <v>1315</v>
      </c>
      <c r="I637" s="129" t="s">
        <v>711</v>
      </c>
      <c r="J637" s="129" t="s">
        <v>1316</v>
      </c>
      <c r="K637" s="129" t="s">
        <v>1317</v>
      </c>
    </row>
    <row r="638" spans="3:11" x14ac:dyDescent="0.25">
      <c r="C638" s="209" t="s">
        <v>1284</v>
      </c>
      <c r="D638" s="210"/>
      <c r="E638" s="208">
        <f>HLOOKUP(C638,$AH$2:$BU$3,2,0)</f>
        <v>620</v>
      </c>
      <c r="F638" s="94">
        <f t="shared" ref="F638:F672" si="28">D638*E638</f>
        <v>0</v>
      </c>
      <c r="G638" s="156"/>
      <c r="H638" s="138"/>
      <c r="I638" s="126" t="e">
        <f>VLOOKUP(H638,Presupuesto!$B$11:$C$565,2,0)</f>
        <v>#N/A</v>
      </c>
      <c r="J638" s="207" t="s">
        <v>81</v>
      </c>
      <c r="K638" s="95" t="s">
        <v>719</v>
      </c>
    </row>
    <row r="639" spans="3:11" x14ac:dyDescent="0.25">
      <c r="C639" s="137"/>
      <c r="D639" s="154"/>
      <c r="E639" s="119"/>
      <c r="F639" s="94">
        <f t="shared" si="28"/>
        <v>0</v>
      </c>
      <c r="G639" s="156"/>
      <c r="H639" s="138"/>
      <c r="I639" s="126" t="e">
        <f>VLOOKUP(H639,Presupuesto!$B$11:$C$565,2,0)</f>
        <v>#N/A</v>
      </c>
      <c r="J639" s="95" t="str">
        <f>$J$638</f>
        <v>Desarrollo del Sistema de Educación Superior</v>
      </c>
      <c r="K639" s="95" t="s">
        <v>720</v>
      </c>
    </row>
    <row r="640" spans="3:11" x14ac:dyDescent="0.25">
      <c r="C640" s="137"/>
      <c r="D640" s="154"/>
      <c r="E640" s="119"/>
      <c r="F640" s="94">
        <f t="shared" si="28"/>
        <v>0</v>
      </c>
      <c r="G640" s="156"/>
      <c r="H640" s="138"/>
      <c r="I640" s="126" t="e">
        <f>VLOOKUP(H640,Presupuesto!$B$11:$C$565,2,0)</f>
        <v>#N/A</v>
      </c>
      <c r="J640" s="95" t="str">
        <f t="shared" ref="J640:J672" si="29">$J$638</f>
        <v>Desarrollo del Sistema de Educación Superior</v>
      </c>
      <c r="K640" s="95" t="s">
        <v>720</v>
      </c>
    </row>
    <row r="641" spans="3:11" x14ac:dyDescent="0.25">
      <c r="C641" s="137"/>
      <c r="D641" s="154"/>
      <c r="E641" s="119"/>
      <c r="F641" s="94">
        <f t="shared" si="28"/>
        <v>0</v>
      </c>
      <c r="G641" s="156"/>
      <c r="H641" s="138"/>
      <c r="I641" s="126" t="e">
        <f>VLOOKUP(H641,Presupuesto!$B$11:$C$565,2,0)</f>
        <v>#N/A</v>
      </c>
      <c r="J641" s="95" t="str">
        <f t="shared" si="29"/>
        <v>Desarrollo del Sistema de Educación Superior</v>
      </c>
      <c r="K641" s="95" t="s">
        <v>720</v>
      </c>
    </row>
    <row r="642" spans="3:11" x14ac:dyDescent="0.25">
      <c r="C642" s="137"/>
      <c r="D642" s="154"/>
      <c r="E642" s="119"/>
      <c r="F642" s="94">
        <f t="shared" si="28"/>
        <v>0</v>
      </c>
      <c r="G642" s="156"/>
      <c r="H642" s="138"/>
      <c r="I642" s="126" t="e">
        <f>VLOOKUP(H642,Presupuesto!$B$11:$C$565,2,0)</f>
        <v>#N/A</v>
      </c>
      <c r="J642" s="95" t="str">
        <f t="shared" si="29"/>
        <v>Desarrollo del Sistema de Educación Superior</v>
      </c>
      <c r="K642" s="95" t="s">
        <v>720</v>
      </c>
    </row>
    <row r="643" spans="3:11" x14ac:dyDescent="0.25">
      <c r="C643" s="137"/>
      <c r="D643" s="154"/>
      <c r="E643" s="119"/>
      <c r="F643" s="94">
        <f t="shared" si="28"/>
        <v>0</v>
      </c>
      <c r="G643" s="156"/>
      <c r="H643" s="138"/>
      <c r="I643" s="126" t="e">
        <f>VLOOKUP(H643,Presupuesto!$B$11:$C$565,2,0)</f>
        <v>#N/A</v>
      </c>
      <c r="J643" s="95" t="str">
        <f t="shared" si="29"/>
        <v>Desarrollo del Sistema de Educación Superior</v>
      </c>
      <c r="K643" s="95" t="s">
        <v>729</v>
      </c>
    </row>
    <row r="644" spans="3:11" x14ac:dyDescent="0.25">
      <c r="C644" s="137"/>
      <c r="D644" s="154"/>
      <c r="E644" s="119"/>
      <c r="F644" s="94">
        <f t="shared" si="28"/>
        <v>0</v>
      </c>
      <c r="G644" s="156"/>
      <c r="H644" s="138"/>
      <c r="I644" s="126" t="e">
        <f>VLOOKUP(H644,Presupuesto!$B$11:$C$565,2,0)</f>
        <v>#N/A</v>
      </c>
      <c r="J644" s="95" t="str">
        <f t="shared" si="29"/>
        <v>Desarrollo del Sistema de Educación Superior</v>
      </c>
      <c r="K644" s="95" t="s">
        <v>720</v>
      </c>
    </row>
    <row r="645" spans="3:11" x14ac:dyDescent="0.25">
      <c r="C645" s="137"/>
      <c r="D645" s="154"/>
      <c r="E645" s="119"/>
      <c r="F645" s="94">
        <f t="shared" si="28"/>
        <v>0</v>
      </c>
      <c r="G645" s="156"/>
      <c r="H645" s="138"/>
      <c r="I645" s="126" t="e">
        <f>VLOOKUP(H645,Presupuesto!$B$11:$C$565,2,0)</f>
        <v>#N/A</v>
      </c>
      <c r="J645" s="95" t="str">
        <f t="shared" si="29"/>
        <v>Desarrollo del Sistema de Educación Superior</v>
      </c>
      <c r="K645" s="95" t="s">
        <v>720</v>
      </c>
    </row>
    <row r="646" spans="3:11" x14ac:dyDescent="0.25">
      <c r="C646" s="137"/>
      <c r="D646" s="154"/>
      <c r="E646" s="119"/>
      <c r="F646" s="94">
        <f t="shared" si="28"/>
        <v>0</v>
      </c>
      <c r="G646" s="156"/>
      <c r="H646" s="138"/>
      <c r="I646" s="126" t="e">
        <f>VLOOKUP(H646,Presupuesto!$B$11:$C$565,2,0)</f>
        <v>#N/A</v>
      </c>
      <c r="J646" s="95" t="str">
        <f t="shared" si="29"/>
        <v>Desarrollo del Sistema de Educación Superior</v>
      </c>
      <c r="K646" s="95" t="s">
        <v>720</v>
      </c>
    </row>
    <row r="647" spans="3:11" x14ac:dyDescent="0.25">
      <c r="C647" s="137"/>
      <c r="D647" s="154"/>
      <c r="E647" s="119"/>
      <c r="F647" s="94">
        <f t="shared" si="28"/>
        <v>0</v>
      </c>
      <c r="G647" s="156"/>
      <c r="H647" s="138"/>
      <c r="I647" s="126" t="e">
        <f>VLOOKUP(H647,Presupuesto!$B$11:$C$565,2,0)</f>
        <v>#N/A</v>
      </c>
      <c r="J647" s="95" t="str">
        <f t="shared" si="29"/>
        <v>Desarrollo del Sistema de Educación Superior</v>
      </c>
      <c r="K647" s="95" t="s">
        <v>720</v>
      </c>
    </row>
    <row r="648" spans="3:11" x14ac:dyDescent="0.25">
      <c r="C648" s="137"/>
      <c r="D648" s="154"/>
      <c r="E648" s="119"/>
      <c r="F648" s="94">
        <f t="shared" si="28"/>
        <v>0</v>
      </c>
      <c r="G648" s="156"/>
      <c r="H648" s="138"/>
      <c r="I648" s="126" t="e">
        <f>VLOOKUP(H648,Presupuesto!$B$11:$C$565,2,0)</f>
        <v>#N/A</v>
      </c>
      <c r="J648" s="95" t="str">
        <f t="shared" si="29"/>
        <v>Desarrollo del Sistema de Educación Superior</v>
      </c>
      <c r="K648" s="95" t="s">
        <v>720</v>
      </c>
    </row>
    <row r="649" spans="3:11" x14ac:dyDescent="0.25">
      <c r="C649" s="137"/>
      <c r="D649" s="154"/>
      <c r="E649" s="119"/>
      <c r="F649" s="94">
        <f t="shared" si="28"/>
        <v>0</v>
      </c>
      <c r="G649" s="156"/>
      <c r="H649" s="138"/>
      <c r="I649" s="126" t="e">
        <f>VLOOKUP(H649,Presupuesto!$B$11:$C$565,2,0)</f>
        <v>#N/A</v>
      </c>
      <c r="J649" s="95" t="str">
        <f t="shared" si="29"/>
        <v>Desarrollo del Sistema de Educación Superior</v>
      </c>
      <c r="K649" s="95" t="s">
        <v>720</v>
      </c>
    </row>
    <row r="650" spans="3:11" x14ac:dyDescent="0.25">
      <c r="C650" s="137"/>
      <c r="D650" s="154"/>
      <c r="E650" s="119"/>
      <c r="F650" s="94">
        <f t="shared" si="28"/>
        <v>0</v>
      </c>
      <c r="G650" s="156"/>
      <c r="H650" s="138"/>
      <c r="I650" s="126" t="e">
        <f>VLOOKUP(H650,Presupuesto!$B$11:$C$565,2,0)</f>
        <v>#N/A</v>
      </c>
      <c r="J650" s="95" t="str">
        <f t="shared" si="29"/>
        <v>Desarrollo del Sistema de Educación Superior</v>
      </c>
      <c r="K650" s="95" t="s">
        <v>720</v>
      </c>
    </row>
    <row r="651" spans="3:11" x14ac:dyDescent="0.25">
      <c r="C651" s="137"/>
      <c r="D651" s="154"/>
      <c r="E651" s="119"/>
      <c r="F651" s="94">
        <f t="shared" si="28"/>
        <v>0</v>
      </c>
      <c r="G651" s="156"/>
      <c r="H651" s="138"/>
      <c r="I651" s="126" t="e">
        <f>VLOOKUP(H651,Presupuesto!$B$11:$C$565,2,0)</f>
        <v>#N/A</v>
      </c>
      <c r="J651" s="95" t="str">
        <f t="shared" si="29"/>
        <v>Desarrollo del Sistema de Educación Superior</v>
      </c>
      <c r="K651" s="95" t="s">
        <v>720</v>
      </c>
    </row>
    <row r="652" spans="3:11" x14ac:dyDescent="0.25">
      <c r="C652" s="137"/>
      <c r="D652" s="154"/>
      <c r="E652" s="119"/>
      <c r="F652" s="94">
        <f t="shared" si="28"/>
        <v>0</v>
      </c>
      <c r="G652" s="156"/>
      <c r="H652" s="138"/>
      <c r="I652" s="126" t="e">
        <f>VLOOKUP(H652,Presupuesto!$B$11:$C$565,2,0)</f>
        <v>#N/A</v>
      </c>
      <c r="J652" s="95" t="str">
        <f t="shared" si="29"/>
        <v>Desarrollo del Sistema de Educación Superior</v>
      </c>
      <c r="K652" s="95" t="s">
        <v>720</v>
      </c>
    </row>
    <row r="653" spans="3:11" x14ac:dyDescent="0.25">
      <c r="C653" s="137"/>
      <c r="D653" s="154"/>
      <c r="E653" s="119"/>
      <c r="F653" s="94">
        <f t="shared" si="28"/>
        <v>0</v>
      </c>
      <c r="G653" s="156"/>
      <c r="H653" s="138"/>
      <c r="I653" s="126" t="e">
        <f>VLOOKUP(H653,Presupuesto!$B$11:$C$565,2,0)</f>
        <v>#N/A</v>
      </c>
      <c r="J653" s="95" t="str">
        <f t="shared" si="29"/>
        <v>Desarrollo del Sistema de Educación Superior</v>
      </c>
      <c r="K653" s="95" t="s">
        <v>720</v>
      </c>
    </row>
    <row r="654" spans="3:11" x14ac:dyDescent="0.25">
      <c r="C654" s="137"/>
      <c r="D654" s="154"/>
      <c r="E654" s="119"/>
      <c r="F654" s="94">
        <f t="shared" si="28"/>
        <v>0</v>
      </c>
      <c r="G654" s="156"/>
      <c r="H654" s="138"/>
      <c r="I654" s="126" t="e">
        <f>VLOOKUP(H654,Presupuesto!$B$11:$C$565,2,0)</f>
        <v>#N/A</v>
      </c>
      <c r="J654" s="95" t="str">
        <f t="shared" si="29"/>
        <v>Desarrollo del Sistema de Educación Superior</v>
      </c>
      <c r="K654" s="95" t="s">
        <v>720</v>
      </c>
    </row>
    <row r="655" spans="3:11" x14ac:dyDescent="0.25">
      <c r="C655" s="137"/>
      <c r="D655" s="154"/>
      <c r="E655" s="119"/>
      <c r="F655" s="94">
        <f t="shared" si="28"/>
        <v>0</v>
      </c>
      <c r="G655" s="156"/>
      <c r="H655" s="138"/>
      <c r="I655" s="126" t="e">
        <f>VLOOKUP(H655,Presupuesto!$B$11:$C$565,2,0)</f>
        <v>#N/A</v>
      </c>
      <c r="J655" s="95" t="str">
        <f t="shared" si="29"/>
        <v>Desarrollo del Sistema de Educación Superior</v>
      </c>
      <c r="K655" s="95" t="s">
        <v>720</v>
      </c>
    </row>
    <row r="656" spans="3:11" x14ac:dyDescent="0.25">
      <c r="C656" s="137"/>
      <c r="D656" s="154"/>
      <c r="E656" s="119"/>
      <c r="F656" s="94">
        <f t="shared" si="28"/>
        <v>0</v>
      </c>
      <c r="G656" s="156"/>
      <c r="H656" s="138"/>
      <c r="I656" s="126" t="e">
        <f>VLOOKUP(H656,Presupuesto!$B$11:$C$565,2,0)</f>
        <v>#N/A</v>
      </c>
      <c r="J656" s="95" t="str">
        <f t="shared" si="29"/>
        <v>Desarrollo del Sistema de Educación Superior</v>
      </c>
      <c r="K656" s="95" t="s">
        <v>720</v>
      </c>
    </row>
    <row r="657" spans="3:11" x14ac:dyDescent="0.25">
      <c r="C657" s="137"/>
      <c r="D657" s="154"/>
      <c r="E657" s="119"/>
      <c r="F657" s="94">
        <f t="shared" si="28"/>
        <v>0</v>
      </c>
      <c r="G657" s="156"/>
      <c r="H657" s="138"/>
      <c r="I657" s="126" t="e">
        <f>VLOOKUP(H657,Presupuesto!$B$11:$C$565,2,0)</f>
        <v>#N/A</v>
      </c>
      <c r="J657" s="95" t="str">
        <f t="shared" si="29"/>
        <v>Desarrollo del Sistema de Educación Superior</v>
      </c>
      <c r="K657" s="95" t="s">
        <v>720</v>
      </c>
    </row>
    <row r="658" spans="3:11" x14ac:dyDescent="0.25">
      <c r="C658" s="137"/>
      <c r="D658" s="154"/>
      <c r="E658" s="119"/>
      <c r="F658" s="94">
        <f t="shared" si="28"/>
        <v>0</v>
      </c>
      <c r="G658" s="156"/>
      <c r="H658" s="138"/>
      <c r="I658" s="126" t="e">
        <f>VLOOKUP(H658,Presupuesto!$B$11:$C$565,2,0)</f>
        <v>#N/A</v>
      </c>
      <c r="J658" s="95" t="str">
        <f t="shared" si="29"/>
        <v>Desarrollo del Sistema de Educación Superior</v>
      </c>
      <c r="K658" s="95" t="s">
        <v>720</v>
      </c>
    </row>
    <row r="659" spans="3:11" x14ac:dyDescent="0.25">
      <c r="C659" s="137"/>
      <c r="D659" s="154"/>
      <c r="E659" s="119"/>
      <c r="F659" s="94">
        <f t="shared" si="28"/>
        <v>0</v>
      </c>
      <c r="G659" s="156"/>
      <c r="H659" s="138"/>
      <c r="I659" s="126" t="e">
        <f>VLOOKUP(H659,Presupuesto!$B$11:$C$565,2,0)</f>
        <v>#N/A</v>
      </c>
      <c r="J659" s="95" t="str">
        <f t="shared" si="29"/>
        <v>Desarrollo del Sistema de Educación Superior</v>
      </c>
      <c r="K659" s="95" t="s">
        <v>720</v>
      </c>
    </row>
    <row r="660" spans="3:11" x14ac:dyDescent="0.25">
      <c r="C660" s="139"/>
      <c r="D660" s="147"/>
      <c r="E660" s="115"/>
      <c r="F660" s="94">
        <f t="shared" si="28"/>
        <v>0</v>
      </c>
      <c r="G660" s="156"/>
      <c r="H660" s="140"/>
      <c r="I660" s="126" t="e">
        <f>VLOOKUP(H660,Presupuesto!$B$11:$C$565,2,0)</f>
        <v>#N/A</v>
      </c>
      <c r="J660" s="95" t="str">
        <f t="shared" si="29"/>
        <v>Desarrollo del Sistema de Educación Superior</v>
      </c>
      <c r="K660" s="95" t="s">
        <v>720</v>
      </c>
    </row>
    <row r="661" spans="3:11" x14ac:dyDescent="0.25">
      <c r="C661" s="139"/>
      <c r="D661" s="147"/>
      <c r="E661" s="115"/>
      <c r="F661" s="94">
        <f t="shared" si="28"/>
        <v>0</v>
      </c>
      <c r="G661" s="156"/>
      <c r="H661" s="140"/>
      <c r="I661" s="126" t="e">
        <f>VLOOKUP(H661,Presupuesto!$B$11:$C$565,2,0)</f>
        <v>#N/A</v>
      </c>
      <c r="J661" s="95" t="str">
        <f t="shared" si="29"/>
        <v>Desarrollo del Sistema de Educación Superior</v>
      </c>
      <c r="K661" s="95" t="s">
        <v>720</v>
      </c>
    </row>
    <row r="662" spans="3:11" x14ac:dyDescent="0.25">
      <c r="C662" s="139"/>
      <c r="D662" s="147"/>
      <c r="E662" s="115"/>
      <c r="F662" s="94">
        <f t="shared" si="28"/>
        <v>0</v>
      </c>
      <c r="G662" s="156"/>
      <c r="H662" s="140"/>
      <c r="I662" s="126" t="e">
        <f>VLOOKUP(H662,Presupuesto!$B$11:$C$565,2,0)</f>
        <v>#N/A</v>
      </c>
      <c r="J662" s="95" t="str">
        <f t="shared" si="29"/>
        <v>Desarrollo del Sistema de Educación Superior</v>
      </c>
      <c r="K662" s="95" t="s">
        <v>720</v>
      </c>
    </row>
    <row r="663" spans="3:11" x14ac:dyDescent="0.25">
      <c r="C663" s="139"/>
      <c r="D663" s="147"/>
      <c r="E663" s="115"/>
      <c r="F663" s="94">
        <f t="shared" si="28"/>
        <v>0</v>
      </c>
      <c r="G663" s="156"/>
      <c r="H663" s="140"/>
      <c r="I663" s="126" t="e">
        <f>VLOOKUP(H663,Presupuesto!$B$11:$C$565,2,0)</f>
        <v>#N/A</v>
      </c>
      <c r="J663" s="95" t="str">
        <f t="shared" si="29"/>
        <v>Desarrollo del Sistema de Educación Superior</v>
      </c>
      <c r="K663" s="95" t="s">
        <v>720</v>
      </c>
    </row>
    <row r="664" spans="3:11" x14ac:dyDescent="0.25">
      <c r="C664" s="139"/>
      <c r="D664" s="147"/>
      <c r="E664" s="115"/>
      <c r="F664" s="94">
        <f t="shared" si="28"/>
        <v>0</v>
      </c>
      <c r="G664" s="156"/>
      <c r="H664" s="140"/>
      <c r="I664" s="126" t="e">
        <f>VLOOKUP(H664,Presupuesto!$B$11:$C$565,2,0)</f>
        <v>#N/A</v>
      </c>
      <c r="J664" s="95" t="str">
        <f t="shared" si="29"/>
        <v>Desarrollo del Sistema de Educación Superior</v>
      </c>
      <c r="K664" s="95" t="s">
        <v>720</v>
      </c>
    </row>
    <row r="665" spans="3:11" x14ac:dyDescent="0.25">
      <c r="C665" s="139"/>
      <c r="D665" s="147"/>
      <c r="E665" s="115"/>
      <c r="F665" s="94">
        <f t="shared" si="28"/>
        <v>0</v>
      </c>
      <c r="G665" s="156"/>
      <c r="H665" s="140"/>
      <c r="I665" s="126" t="e">
        <f>VLOOKUP(H665,Presupuesto!$B$11:$C$565,2,0)</f>
        <v>#N/A</v>
      </c>
      <c r="J665" s="95" t="str">
        <f t="shared" si="29"/>
        <v>Desarrollo del Sistema de Educación Superior</v>
      </c>
      <c r="K665" s="95" t="s">
        <v>720</v>
      </c>
    </row>
    <row r="666" spans="3:11" x14ac:dyDescent="0.25">
      <c r="C666" s="139"/>
      <c r="D666" s="147"/>
      <c r="E666" s="115"/>
      <c r="F666" s="94">
        <f t="shared" si="28"/>
        <v>0</v>
      </c>
      <c r="G666" s="156"/>
      <c r="H666" s="140"/>
      <c r="I666" s="126" t="e">
        <f>VLOOKUP(H666,Presupuesto!$B$11:$C$565,2,0)</f>
        <v>#N/A</v>
      </c>
      <c r="J666" s="95" t="str">
        <f t="shared" si="29"/>
        <v>Desarrollo del Sistema de Educación Superior</v>
      </c>
      <c r="K666" s="95" t="s">
        <v>720</v>
      </c>
    </row>
    <row r="667" spans="3:11" x14ac:dyDescent="0.25">
      <c r="C667" s="139"/>
      <c r="D667" s="147"/>
      <c r="E667" s="115"/>
      <c r="F667" s="94">
        <f t="shared" si="28"/>
        <v>0</v>
      </c>
      <c r="G667" s="156"/>
      <c r="H667" s="140"/>
      <c r="I667" s="126" t="e">
        <f>VLOOKUP(H667,Presupuesto!$B$11:$C$565,2,0)</f>
        <v>#N/A</v>
      </c>
      <c r="J667" s="95" t="str">
        <f t="shared" si="29"/>
        <v>Desarrollo del Sistema de Educación Superior</v>
      </c>
      <c r="K667" s="95" t="s">
        <v>720</v>
      </c>
    </row>
    <row r="668" spans="3:11" x14ac:dyDescent="0.25">
      <c r="C668" s="141"/>
      <c r="D668" s="147"/>
      <c r="E668" s="115"/>
      <c r="F668" s="94">
        <f t="shared" si="28"/>
        <v>0</v>
      </c>
      <c r="G668" s="156"/>
      <c r="H668" s="142"/>
      <c r="I668" s="126" t="e">
        <f>VLOOKUP(H668,Presupuesto!$B$11:$C$565,2,0)</f>
        <v>#N/A</v>
      </c>
      <c r="J668" s="95" t="str">
        <f t="shared" si="29"/>
        <v>Desarrollo del Sistema de Educación Superior</v>
      </c>
      <c r="K668" s="95" t="s">
        <v>732</v>
      </c>
    </row>
    <row r="669" spans="3:11" x14ac:dyDescent="0.25">
      <c r="C669" s="141"/>
      <c r="D669" s="147"/>
      <c r="E669" s="115"/>
      <c r="F669" s="94">
        <f t="shared" si="28"/>
        <v>0</v>
      </c>
      <c r="G669" s="156"/>
      <c r="H669" s="142"/>
      <c r="I669" s="126" t="e">
        <f>VLOOKUP(H669,Presupuesto!$B$11:$C$565,2,0)</f>
        <v>#N/A</v>
      </c>
      <c r="J669" s="95" t="str">
        <f t="shared" si="29"/>
        <v>Desarrollo del Sistema de Educación Superior</v>
      </c>
      <c r="K669" s="95" t="s">
        <v>720</v>
      </c>
    </row>
    <row r="670" spans="3:11" x14ac:dyDescent="0.25">
      <c r="C670" s="141"/>
      <c r="D670" s="147"/>
      <c r="E670" s="115"/>
      <c r="F670" s="94">
        <f t="shared" si="28"/>
        <v>0</v>
      </c>
      <c r="G670" s="156"/>
      <c r="H670" s="142"/>
      <c r="I670" s="126" t="e">
        <f>VLOOKUP(H670,Presupuesto!$B$11:$C$565,2,0)</f>
        <v>#N/A</v>
      </c>
      <c r="J670" s="95" t="str">
        <f t="shared" si="29"/>
        <v>Desarrollo del Sistema de Educación Superior</v>
      </c>
      <c r="K670" s="95" t="s">
        <v>720</v>
      </c>
    </row>
    <row r="671" spans="3:11" x14ac:dyDescent="0.25">
      <c r="C671" s="141"/>
      <c r="D671" s="147"/>
      <c r="E671" s="115"/>
      <c r="F671" s="94">
        <f t="shared" si="28"/>
        <v>0</v>
      </c>
      <c r="G671" s="156"/>
      <c r="H671" s="142"/>
      <c r="I671" s="126" t="e">
        <f>VLOOKUP(H671,Presupuesto!$B$11:$C$565,2,0)</f>
        <v>#N/A</v>
      </c>
      <c r="J671" s="95" t="str">
        <f t="shared" si="29"/>
        <v>Desarrollo del Sistema de Educación Superior</v>
      </c>
      <c r="K671" s="95" t="s">
        <v>720</v>
      </c>
    </row>
    <row r="672" spans="3:11" ht="15.75" thickBot="1" x14ac:dyDescent="0.3">
      <c r="C672" s="143"/>
      <c r="D672" s="155"/>
      <c r="E672" s="100"/>
      <c r="F672" s="102">
        <f t="shared" si="28"/>
        <v>0</v>
      </c>
      <c r="G672" s="157"/>
      <c r="H672" s="144"/>
      <c r="I672" s="128" t="e">
        <f>VLOOKUP(H672,Presupuesto!$B$11:$C$565,2,0)</f>
        <v>#N/A</v>
      </c>
      <c r="J672" s="103" t="str">
        <f t="shared" si="29"/>
        <v>Desarrollo del Sistema de Educación Superior</v>
      </c>
      <c r="K672" s="120" t="s">
        <v>719</v>
      </c>
    </row>
    <row r="674" spans="3:11" ht="15.75" thickBot="1" x14ac:dyDescent="0.3">
      <c r="C674" s="435"/>
      <c r="D674" s="435"/>
      <c r="E674" s="435"/>
      <c r="F674" s="89"/>
      <c r="G674" s="88"/>
      <c r="H674" s="89"/>
      <c r="I674" s="89"/>
      <c r="J674" s="435"/>
      <c r="K674" s="435"/>
    </row>
    <row r="675" spans="3:11" ht="15.75" thickBot="1" x14ac:dyDescent="0.3">
      <c r="C675" s="153" t="s">
        <v>1338</v>
      </c>
      <c r="D675" s="351">
        <f>SUM(F682:F716)</f>
        <v>0</v>
      </c>
      <c r="E675" s="435"/>
      <c r="F675" s="69"/>
      <c r="G675" s="78"/>
      <c r="H675" s="69"/>
      <c r="I675" s="69"/>
      <c r="J675" s="435"/>
      <c r="K675" s="435"/>
    </row>
    <row r="676" spans="3:11" x14ac:dyDescent="0.25">
      <c r="C676" s="69"/>
      <c r="D676" s="31"/>
      <c r="E676" s="91"/>
      <c r="F676" s="91"/>
      <c r="G676" s="91"/>
      <c r="H676" s="75"/>
      <c r="I676" s="75"/>
      <c r="J676" s="75"/>
      <c r="K676" s="109"/>
    </row>
    <row r="677" spans="3:11" x14ac:dyDescent="0.25">
      <c r="C677" s="69"/>
      <c r="D677" s="31"/>
      <c r="E677" s="91"/>
      <c r="F677" s="91"/>
      <c r="G677" s="91"/>
      <c r="H677" s="75"/>
      <c r="I677" s="75"/>
      <c r="J677" s="75"/>
      <c r="K677" s="109"/>
    </row>
    <row r="678" spans="3:11" ht="15.75" x14ac:dyDescent="0.25">
      <c r="C678" s="191" t="s">
        <v>1309</v>
      </c>
      <c r="D678" s="349"/>
      <c r="E678" s="91"/>
      <c r="F678" s="91"/>
      <c r="G678" s="91"/>
      <c r="H678" s="75"/>
      <c r="I678" s="75"/>
      <c r="J678" s="75"/>
      <c r="K678" s="109"/>
    </row>
    <row r="679" spans="3:11" ht="18.75" x14ac:dyDescent="0.25">
      <c r="C679" s="199" t="e">
        <f>IFERROR(VLOOKUP(D678,'1. Desarrollo e Innov. Curricu.'!$F:$G,2,FALSE),IFERROR(VLOOKUP(D678,'2. Investigación Científica'!$F:$G,2,FALSE),IFERROR(VLOOKUP(D678,'3. Vinculación Univ. Sociedad'!$F:$G,2,FALSE),IFERROR(VLOOKUP(D678,'4. Docencia y Profesorado Univ.'!$F:$G,2,FALSE),IFERROR(VLOOKUP(D678,'5. Estudiantes y Graduados'!$F:$G,2,FALSE),IFERROR(VLOOKUP(D678,'11. Gestion Administrativa'!$F:$G,2,FALSE),IFERROR(VLOOKUP(D678,'13. Gestión Académica'!$F:$G,2,FALSE),IFERROR(VLOOKUP(D678,'9. Asegura. de la Calid. y M'!$F:$G,2,FALSE),IFERROR(VLOOKUP(D678,'6. Gestión del Conocimiento'!$F:$G,2,FALSE),IFERROR(VLOOKUP(D678,'15. Gobernabilidad y Proceso...'!$F:$G,2,FALSE),IFERROR(VLOOKUP(D678,'12. Gestión del Talento Humano'!$F:$G,2,FALSE),IFERROR(VLOOKUP(D678,'14. Internacional... de la E.S.'!$F:$G,2,FALSE),IFERROR(VLOOKUP(D678,'10. Posgrado'!$F:$G,2,FALSE),IFERROR(VLOOKUP(D678,'17. Gestión TIC'!$F:$G,2,FALSE),IFERROR(VLOOKUP(D678,'16. Desa. del Sistema Educ.Sup.'!$F:$G,2,FALSE),IFERROR(VLOOKUP(D678,'8. Cultura de Inno. Insti...'!$F:$G,2,FALSE),VLOOKUP(D678,'7. Lo Esencial de la Reforma U.'!$F:$G,2,0)))))))))))))))))</f>
        <v>#N/A</v>
      </c>
      <c r="D679" s="31"/>
      <c r="E679" s="91"/>
      <c r="F679" s="91"/>
      <c r="G679" s="91"/>
      <c r="H679" s="75"/>
      <c r="I679" s="75"/>
      <c r="J679" s="75"/>
      <c r="K679" s="109"/>
    </row>
    <row r="680" spans="3:11" ht="15.75" thickBot="1" x14ac:dyDescent="0.3">
      <c r="C680" s="435"/>
      <c r="D680" s="435"/>
      <c r="E680" s="435"/>
      <c r="F680" s="91"/>
      <c r="G680" s="75"/>
      <c r="H680" s="75"/>
      <c r="I680" s="75"/>
      <c r="J680" s="435"/>
      <c r="K680" s="435"/>
    </row>
    <row r="681" spans="3:11" ht="30.75" thickBot="1" x14ac:dyDescent="0.3">
      <c r="C681" s="125" t="s">
        <v>1310</v>
      </c>
      <c r="D681" s="125" t="s">
        <v>99</v>
      </c>
      <c r="E681" s="132" t="s">
        <v>1312</v>
      </c>
      <c r="F681" s="131" t="s">
        <v>1313</v>
      </c>
      <c r="G681" s="129" t="s">
        <v>1314</v>
      </c>
      <c r="H681" s="132" t="s">
        <v>1315</v>
      </c>
      <c r="I681" s="129" t="s">
        <v>711</v>
      </c>
      <c r="J681" s="129" t="s">
        <v>1316</v>
      </c>
      <c r="K681" s="129" t="s">
        <v>1317</v>
      </c>
    </row>
    <row r="682" spans="3:11" x14ac:dyDescent="0.25">
      <c r="C682" s="209" t="s">
        <v>1284</v>
      </c>
      <c r="D682" s="210"/>
      <c r="E682" s="208">
        <f>HLOOKUP(C682,$AH$2:$BU$3,2,0)</f>
        <v>620</v>
      </c>
      <c r="F682" s="94">
        <f t="shared" ref="F682:F716" si="30">D682*E682</f>
        <v>0</v>
      </c>
      <c r="G682" s="156"/>
      <c r="H682" s="138"/>
      <c r="I682" s="126" t="e">
        <f>VLOOKUP(H682,Presupuesto!$B$11:$C$565,2,0)</f>
        <v>#N/A</v>
      </c>
      <c r="J682" s="207" t="s">
        <v>81</v>
      </c>
      <c r="K682" s="95" t="s">
        <v>719</v>
      </c>
    </row>
    <row r="683" spans="3:11" x14ac:dyDescent="0.25">
      <c r="C683" s="137"/>
      <c r="D683" s="154"/>
      <c r="E683" s="119"/>
      <c r="F683" s="94">
        <f t="shared" si="30"/>
        <v>0</v>
      </c>
      <c r="G683" s="156"/>
      <c r="H683" s="138"/>
      <c r="I683" s="126" t="e">
        <f>VLOOKUP(H683,Presupuesto!$B$11:$C$565,2,0)</f>
        <v>#N/A</v>
      </c>
      <c r="J683" s="95" t="str">
        <f>$J$682</f>
        <v>Desarrollo del Sistema de Educación Superior</v>
      </c>
      <c r="K683" s="95" t="s">
        <v>720</v>
      </c>
    </row>
    <row r="684" spans="3:11" x14ac:dyDescent="0.25">
      <c r="C684" s="137"/>
      <c r="D684" s="154"/>
      <c r="E684" s="119"/>
      <c r="F684" s="94">
        <f t="shared" si="30"/>
        <v>0</v>
      </c>
      <c r="G684" s="156"/>
      <c r="H684" s="138"/>
      <c r="I684" s="126" t="e">
        <f>VLOOKUP(H684,Presupuesto!$B$11:$C$565,2,0)</f>
        <v>#N/A</v>
      </c>
      <c r="J684" s="95" t="str">
        <f t="shared" ref="J684:J716" si="31">$J$682</f>
        <v>Desarrollo del Sistema de Educación Superior</v>
      </c>
      <c r="K684" s="95" t="s">
        <v>720</v>
      </c>
    </row>
    <row r="685" spans="3:11" x14ac:dyDescent="0.25">
      <c r="C685" s="137"/>
      <c r="D685" s="154"/>
      <c r="E685" s="119"/>
      <c r="F685" s="94">
        <f t="shared" si="30"/>
        <v>0</v>
      </c>
      <c r="G685" s="156"/>
      <c r="H685" s="138"/>
      <c r="I685" s="126" t="e">
        <f>VLOOKUP(H685,Presupuesto!$B$11:$C$565,2,0)</f>
        <v>#N/A</v>
      </c>
      <c r="J685" s="95" t="str">
        <f t="shared" si="31"/>
        <v>Desarrollo del Sistema de Educación Superior</v>
      </c>
      <c r="K685" s="95" t="s">
        <v>720</v>
      </c>
    </row>
    <row r="686" spans="3:11" x14ac:dyDescent="0.25">
      <c r="C686" s="137"/>
      <c r="D686" s="154"/>
      <c r="E686" s="119"/>
      <c r="F686" s="94">
        <f t="shared" si="30"/>
        <v>0</v>
      </c>
      <c r="G686" s="156"/>
      <c r="H686" s="138"/>
      <c r="I686" s="126" t="e">
        <f>VLOOKUP(H686,Presupuesto!$B$11:$C$565,2,0)</f>
        <v>#N/A</v>
      </c>
      <c r="J686" s="95" t="str">
        <f t="shared" si="31"/>
        <v>Desarrollo del Sistema de Educación Superior</v>
      </c>
      <c r="K686" s="95" t="s">
        <v>720</v>
      </c>
    </row>
    <row r="687" spans="3:11" x14ac:dyDescent="0.25">
      <c r="C687" s="137"/>
      <c r="D687" s="154"/>
      <c r="E687" s="119"/>
      <c r="F687" s="94">
        <f t="shared" si="30"/>
        <v>0</v>
      </c>
      <c r="G687" s="156"/>
      <c r="H687" s="138"/>
      <c r="I687" s="126" t="e">
        <f>VLOOKUP(H687,Presupuesto!$B$11:$C$565,2,0)</f>
        <v>#N/A</v>
      </c>
      <c r="J687" s="95" t="str">
        <f t="shared" si="31"/>
        <v>Desarrollo del Sistema de Educación Superior</v>
      </c>
      <c r="K687" s="95" t="s">
        <v>729</v>
      </c>
    </row>
    <row r="688" spans="3:11" x14ac:dyDescent="0.25">
      <c r="C688" s="137"/>
      <c r="D688" s="154"/>
      <c r="E688" s="119"/>
      <c r="F688" s="94">
        <f t="shared" si="30"/>
        <v>0</v>
      </c>
      <c r="G688" s="156"/>
      <c r="H688" s="138"/>
      <c r="I688" s="126" t="e">
        <f>VLOOKUP(H688,Presupuesto!$B$11:$C$565,2,0)</f>
        <v>#N/A</v>
      </c>
      <c r="J688" s="95" t="str">
        <f t="shared" si="31"/>
        <v>Desarrollo del Sistema de Educación Superior</v>
      </c>
      <c r="K688" s="95" t="s">
        <v>720</v>
      </c>
    </row>
    <row r="689" spans="3:11" x14ac:dyDescent="0.25">
      <c r="C689" s="137"/>
      <c r="D689" s="154"/>
      <c r="E689" s="119"/>
      <c r="F689" s="94">
        <f t="shared" si="30"/>
        <v>0</v>
      </c>
      <c r="G689" s="156"/>
      <c r="H689" s="138"/>
      <c r="I689" s="126" t="e">
        <f>VLOOKUP(H689,Presupuesto!$B$11:$C$565,2,0)</f>
        <v>#N/A</v>
      </c>
      <c r="J689" s="95" t="str">
        <f t="shared" si="31"/>
        <v>Desarrollo del Sistema de Educación Superior</v>
      </c>
      <c r="K689" s="95" t="s">
        <v>720</v>
      </c>
    </row>
    <row r="690" spans="3:11" x14ac:dyDescent="0.25">
      <c r="C690" s="137"/>
      <c r="D690" s="154"/>
      <c r="E690" s="119"/>
      <c r="F690" s="94">
        <f t="shared" si="30"/>
        <v>0</v>
      </c>
      <c r="G690" s="156"/>
      <c r="H690" s="138"/>
      <c r="I690" s="126" t="e">
        <f>VLOOKUP(H690,Presupuesto!$B$11:$C$565,2,0)</f>
        <v>#N/A</v>
      </c>
      <c r="J690" s="95" t="str">
        <f t="shared" si="31"/>
        <v>Desarrollo del Sistema de Educación Superior</v>
      </c>
      <c r="K690" s="95" t="s">
        <v>720</v>
      </c>
    </row>
    <row r="691" spans="3:11" x14ac:dyDescent="0.25">
      <c r="C691" s="137"/>
      <c r="D691" s="154"/>
      <c r="E691" s="119"/>
      <c r="F691" s="94">
        <f t="shared" si="30"/>
        <v>0</v>
      </c>
      <c r="G691" s="156"/>
      <c r="H691" s="138"/>
      <c r="I691" s="126" t="e">
        <f>VLOOKUP(H691,Presupuesto!$B$11:$C$565,2,0)</f>
        <v>#N/A</v>
      </c>
      <c r="J691" s="95" t="str">
        <f t="shared" si="31"/>
        <v>Desarrollo del Sistema de Educación Superior</v>
      </c>
      <c r="K691" s="95" t="s">
        <v>720</v>
      </c>
    </row>
    <row r="692" spans="3:11" x14ac:dyDescent="0.25">
      <c r="C692" s="137"/>
      <c r="D692" s="154"/>
      <c r="E692" s="119"/>
      <c r="F692" s="94">
        <f t="shared" si="30"/>
        <v>0</v>
      </c>
      <c r="G692" s="156"/>
      <c r="H692" s="138"/>
      <c r="I692" s="126" t="e">
        <f>VLOOKUP(H692,Presupuesto!$B$11:$C$565,2,0)</f>
        <v>#N/A</v>
      </c>
      <c r="J692" s="95" t="str">
        <f t="shared" si="31"/>
        <v>Desarrollo del Sistema de Educación Superior</v>
      </c>
      <c r="K692" s="95" t="s">
        <v>720</v>
      </c>
    </row>
    <row r="693" spans="3:11" x14ac:dyDescent="0.25">
      <c r="C693" s="137"/>
      <c r="D693" s="154"/>
      <c r="E693" s="119"/>
      <c r="F693" s="94">
        <f t="shared" si="30"/>
        <v>0</v>
      </c>
      <c r="G693" s="156"/>
      <c r="H693" s="138"/>
      <c r="I693" s="126" t="e">
        <f>VLOOKUP(H693,Presupuesto!$B$11:$C$565,2,0)</f>
        <v>#N/A</v>
      </c>
      <c r="J693" s="95" t="str">
        <f t="shared" si="31"/>
        <v>Desarrollo del Sistema de Educación Superior</v>
      </c>
      <c r="K693" s="95" t="s">
        <v>720</v>
      </c>
    </row>
    <row r="694" spans="3:11" x14ac:dyDescent="0.25">
      <c r="C694" s="137"/>
      <c r="D694" s="154"/>
      <c r="E694" s="119"/>
      <c r="F694" s="94">
        <f t="shared" si="30"/>
        <v>0</v>
      </c>
      <c r="G694" s="156"/>
      <c r="H694" s="138"/>
      <c r="I694" s="126" t="e">
        <f>VLOOKUP(H694,Presupuesto!$B$11:$C$565,2,0)</f>
        <v>#N/A</v>
      </c>
      <c r="J694" s="95" t="str">
        <f t="shared" si="31"/>
        <v>Desarrollo del Sistema de Educación Superior</v>
      </c>
      <c r="K694" s="95" t="s">
        <v>720</v>
      </c>
    </row>
    <row r="695" spans="3:11" x14ac:dyDescent="0.25">
      <c r="C695" s="137"/>
      <c r="D695" s="154"/>
      <c r="E695" s="119"/>
      <c r="F695" s="94">
        <f t="shared" si="30"/>
        <v>0</v>
      </c>
      <c r="G695" s="156"/>
      <c r="H695" s="138"/>
      <c r="I695" s="126" t="e">
        <f>VLOOKUP(H695,Presupuesto!$B$11:$C$565,2,0)</f>
        <v>#N/A</v>
      </c>
      <c r="J695" s="95" t="str">
        <f t="shared" si="31"/>
        <v>Desarrollo del Sistema de Educación Superior</v>
      </c>
      <c r="K695" s="95" t="s">
        <v>720</v>
      </c>
    </row>
    <row r="696" spans="3:11" x14ac:dyDescent="0.25">
      <c r="C696" s="137"/>
      <c r="D696" s="154"/>
      <c r="E696" s="119"/>
      <c r="F696" s="94">
        <f t="shared" si="30"/>
        <v>0</v>
      </c>
      <c r="G696" s="156"/>
      <c r="H696" s="138"/>
      <c r="I696" s="126" t="e">
        <f>VLOOKUP(H696,Presupuesto!$B$11:$C$565,2,0)</f>
        <v>#N/A</v>
      </c>
      <c r="J696" s="95" t="str">
        <f t="shared" si="31"/>
        <v>Desarrollo del Sistema de Educación Superior</v>
      </c>
      <c r="K696" s="95" t="s">
        <v>720</v>
      </c>
    </row>
    <row r="697" spans="3:11" x14ac:dyDescent="0.25">
      <c r="C697" s="137"/>
      <c r="D697" s="154"/>
      <c r="E697" s="119"/>
      <c r="F697" s="94">
        <f t="shared" si="30"/>
        <v>0</v>
      </c>
      <c r="G697" s="156"/>
      <c r="H697" s="138"/>
      <c r="I697" s="126" t="e">
        <f>VLOOKUP(H697,Presupuesto!$B$11:$C$565,2,0)</f>
        <v>#N/A</v>
      </c>
      <c r="J697" s="95" t="str">
        <f t="shared" si="31"/>
        <v>Desarrollo del Sistema de Educación Superior</v>
      </c>
      <c r="K697" s="95" t="s">
        <v>720</v>
      </c>
    </row>
    <row r="698" spans="3:11" x14ac:dyDescent="0.25">
      <c r="C698" s="137"/>
      <c r="D698" s="154"/>
      <c r="E698" s="119"/>
      <c r="F698" s="94">
        <f t="shared" si="30"/>
        <v>0</v>
      </c>
      <c r="G698" s="156"/>
      <c r="H698" s="138"/>
      <c r="I698" s="126" t="e">
        <f>VLOOKUP(H698,Presupuesto!$B$11:$C$565,2,0)</f>
        <v>#N/A</v>
      </c>
      <c r="J698" s="95" t="str">
        <f t="shared" si="31"/>
        <v>Desarrollo del Sistema de Educación Superior</v>
      </c>
      <c r="K698" s="95" t="s">
        <v>720</v>
      </c>
    </row>
    <row r="699" spans="3:11" x14ac:dyDescent="0.25">
      <c r="C699" s="137"/>
      <c r="D699" s="154"/>
      <c r="E699" s="119"/>
      <c r="F699" s="94">
        <f t="shared" si="30"/>
        <v>0</v>
      </c>
      <c r="G699" s="156"/>
      <c r="H699" s="138"/>
      <c r="I699" s="126" t="e">
        <f>VLOOKUP(H699,Presupuesto!$B$11:$C$565,2,0)</f>
        <v>#N/A</v>
      </c>
      <c r="J699" s="95" t="str">
        <f t="shared" si="31"/>
        <v>Desarrollo del Sistema de Educación Superior</v>
      </c>
      <c r="K699" s="95" t="s">
        <v>720</v>
      </c>
    </row>
    <row r="700" spans="3:11" x14ac:dyDescent="0.25">
      <c r="C700" s="137"/>
      <c r="D700" s="154"/>
      <c r="E700" s="119"/>
      <c r="F700" s="94">
        <f t="shared" si="30"/>
        <v>0</v>
      </c>
      <c r="G700" s="156"/>
      <c r="H700" s="138"/>
      <c r="I700" s="126" t="e">
        <f>VLOOKUP(H700,Presupuesto!$B$11:$C$565,2,0)</f>
        <v>#N/A</v>
      </c>
      <c r="J700" s="95" t="str">
        <f t="shared" si="31"/>
        <v>Desarrollo del Sistema de Educación Superior</v>
      </c>
      <c r="K700" s="95" t="s">
        <v>720</v>
      </c>
    </row>
    <row r="701" spans="3:11" x14ac:dyDescent="0.25">
      <c r="C701" s="137"/>
      <c r="D701" s="154"/>
      <c r="E701" s="119"/>
      <c r="F701" s="94">
        <f t="shared" si="30"/>
        <v>0</v>
      </c>
      <c r="G701" s="156"/>
      <c r="H701" s="138"/>
      <c r="I701" s="126" t="e">
        <f>VLOOKUP(H701,Presupuesto!$B$11:$C$565,2,0)</f>
        <v>#N/A</v>
      </c>
      <c r="J701" s="95" t="str">
        <f t="shared" si="31"/>
        <v>Desarrollo del Sistema de Educación Superior</v>
      </c>
      <c r="K701" s="95" t="s">
        <v>720</v>
      </c>
    </row>
    <row r="702" spans="3:11" x14ac:dyDescent="0.25">
      <c r="C702" s="137"/>
      <c r="D702" s="154"/>
      <c r="E702" s="119"/>
      <c r="F702" s="94">
        <f t="shared" si="30"/>
        <v>0</v>
      </c>
      <c r="G702" s="156"/>
      <c r="H702" s="138"/>
      <c r="I702" s="126" t="e">
        <f>VLOOKUP(H702,Presupuesto!$B$11:$C$565,2,0)</f>
        <v>#N/A</v>
      </c>
      <c r="J702" s="95" t="str">
        <f t="shared" si="31"/>
        <v>Desarrollo del Sistema de Educación Superior</v>
      </c>
      <c r="K702" s="95" t="s">
        <v>720</v>
      </c>
    </row>
    <row r="703" spans="3:11" x14ac:dyDescent="0.25">
      <c r="C703" s="137"/>
      <c r="D703" s="154"/>
      <c r="E703" s="119"/>
      <c r="F703" s="94">
        <f t="shared" si="30"/>
        <v>0</v>
      </c>
      <c r="G703" s="156"/>
      <c r="H703" s="138"/>
      <c r="I703" s="126" t="e">
        <f>VLOOKUP(H703,Presupuesto!$B$11:$C$565,2,0)</f>
        <v>#N/A</v>
      </c>
      <c r="J703" s="95" t="str">
        <f t="shared" si="31"/>
        <v>Desarrollo del Sistema de Educación Superior</v>
      </c>
      <c r="K703" s="95" t="s">
        <v>720</v>
      </c>
    </row>
    <row r="704" spans="3:11" x14ac:dyDescent="0.25">
      <c r="C704" s="139"/>
      <c r="D704" s="147"/>
      <c r="E704" s="115"/>
      <c r="F704" s="94">
        <f t="shared" si="30"/>
        <v>0</v>
      </c>
      <c r="G704" s="156"/>
      <c r="H704" s="140"/>
      <c r="I704" s="126" t="e">
        <f>VLOOKUP(H704,Presupuesto!$B$11:$C$565,2,0)</f>
        <v>#N/A</v>
      </c>
      <c r="J704" s="95" t="str">
        <f t="shared" si="31"/>
        <v>Desarrollo del Sistema de Educación Superior</v>
      </c>
      <c r="K704" s="95" t="s">
        <v>720</v>
      </c>
    </row>
    <row r="705" spans="3:11" x14ac:dyDescent="0.25">
      <c r="C705" s="139"/>
      <c r="D705" s="147"/>
      <c r="E705" s="115"/>
      <c r="F705" s="94">
        <f t="shared" si="30"/>
        <v>0</v>
      </c>
      <c r="G705" s="156"/>
      <c r="H705" s="140"/>
      <c r="I705" s="126" t="e">
        <f>VLOOKUP(H705,Presupuesto!$B$11:$C$565,2,0)</f>
        <v>#N/A</v>
      </c>
      <c r="J705" s="95" t="str">
        <f t="shared" si="31"/>
        <v>Desarrollo del Sistema de Educación Superior</v>
      </c>
      <c r="K705" s="95" t="s">
        <v>720</v>
      </c>
    </row>
    <row r="706" spans="3:11" x14ac:dyDescent="0.25">
      <c r="C706" s="139"/>
      <c r="D706" s="147"/>
      <c r="E706" s="115"/>
      <c r="F706" s="94">
        <f t="shared" si="30"/>
        <v>0</v>
      </c>
      <c r="G706" s="156"/>
      <c r="H706" s="140"/>
      <c r="I706" s="126" t="e">
        <f>VLOOKUP(H706,Presupuesto!$B$11:$C$565,2,0)</f>
        <v>#N/A</v>
      </c>
      <c r="J706" s="95" t="str">
        <f t="shared" si="31"/>
        <v>Desarrollo del Sistema de Educación Superior</v>
      </c>
      <c r="K706" s="95" t="s">
        <v>720</v>
      </c>
    </row>
    <row r="707" spans="3:11" x14ac:dyDescent="0.25">
      <c r="C707" s="139"/>
      <c r="D707" s="147"/>
      <c r="E707" s="115"/>
      <c r="F707" s="94">
        <f t="shared" si="30"/>
        <v>0</v>
      </c>
      <c r="G707" s="156"/>
      <c r="H707" s="140"/>
      <c r="I707" s="126" t="e">
        <f>VLOOKUP(H707,Presupuesto!$B$11:$C$565,2,0)</f>
        <v>#N/A</v>
      </c>
      <c r="J707" s="95" t="str">
        <f t="shared" si="31"/>
        <v>Desarrollo del Sistema de Educación Superior</v>
      </c>
      <c r="K707" s="95" t="s">
        <v>720</v>
      </c>
    </row>
    <row r="708" spans="3:11" x14ac:dyDescent="0.25">
      <c r="C708" s="139"/>
      <c r="D708" s="147"/>
      <c r="E708" s="115"/>
      <c r="F708" s="94">
        <f t="shared" si="30"/>
        <v>0</v>
      </c>
      <c r="G708" s="156"/>
      <c r="H708" s="140"/>
      <c r="I708" s="126" t="e">
        <f>VLOOKUP(H708,Presupuesto!$B$11:$C$565,2,0)</f>
        <v>#N/A</v>
      </c>
      <c r="J708" s="95" t="str">
        <f t="shared" si="31"/>
        <v>Desarrollo del Sistema de Educación Superior</v>
      </c>
      <c r="K708" s="95" t="s">
        <v>720</v>
      </c>
    </row>
    <row r="709" spans="3:11" x14ac:dyDescent="0.25">
      <c r="C709" s="139"/>
      <c r="D709" s="147"/>
      <c r="E709" s="115"/>
      <c r="F709" s="94">
        <f t="shared" si="30"/>
        <v>0</v>
      </c>
      <c r="G709" s="156"/>
      <c r="H709" s="140"/>
      <c r="I709" s="126" t="e">
        <f>VLOOKUP(H709,Presupuesto!$B$11:$C$565,2,0)</f>
        <v>#N/A</v>
      </c>
      <c r="J709" s="95" t="str">
        <f t="shared" si="31"/>
        <v>Desarrollo del Sistema de Educación Superior</v>
      </c>
      <c r="K709" s="95" t="s">
        <v>720</v>
      </c>
    </row>
    <row r="710" spans="3:11" x14ac:dyDescent="0.25">
      <c r="C710" s="139"/>
      <c r="D710" s="147"/>
      <c r="E710" s="115"/>
      <c r="F710" s="94">
        <f t="shared" si="30"/>
        <v>0</v>
      </c>
      <c r="G710" s="156"/>
      <c r="H710" s="140"/>
      <c r="I710" s="126" t="e">
        <f>VLOOKUP(H710,Presupuesto!$B$11:$C$565,2,0)</f>
        <v>#N/A</v>
      </c>
      <c r="J710" s="95" t="str">
        <f t="shared" si="31"/>
        <v>Desarrollo del Sistema de Educación Superior</v>
      </c>
      <c r="K710" s="95" t="s">
        <v>720</v>
      </c>
    </row>
    <row r="711" spans="3:11" x14ac:dyDescent="0.25">
      <c r="C711" s="139"/>
      <c r="D711" s="147"/>
      <c r="E711" s="115"/>
      <c r="F711" s="94">
        <f t="shared" si="30"/>
        <v>0</v>
      </c>
      <c r="G711" s="156"/>
      <c r="H711" s="140"/>
      <c r="I711" s="126" t="e">
        <f>VLOOKUP(H711,Presupuesto!$B$11:$C$565,2,0)</f>
        <v>#N/A</v>
      </c>
      <c r="J711" s="95" t="str">
        <f t="shared" si="31"/>
        <v>Desarrollo del Sistema de Educación Superior</v>
      </c>
      <c r="K711" s="95" t="s">
        <v>720</v>
      </c>
    </row>
    <row r="712" spans="3:11" x14ac:dyDescent="0.25">
      <c r="C712" s="141"/>
      <c r="D712" s="147"/>
      <c r="E712" s="115"/>
      <c r="F712" s="94">
        <f t="shared" si="30"/>
        <v>0</v>
      </c>
      <c r="G712" s="156"/>
      <c r="H712" s="142"/>
      <c r="I712" s="126" t="e">
        <f>VLOOKUP(H712,Presupuesto!$B$11:$C$565,2,0)</f>
        <v>#N/A</v>
      </c>
      <c r="J712" s="95" t="str">
        <f t="shared" si="31"/>
        <v>Desarrollo del Sistema de Educación Superior</v>
      </c>
      <c r="K712" s="95" t="s">
        <v>732</v>
      </c>
    </row>
    <row r="713" spans="3:11" x14ac:dyDescent="0.25">
      <c r="C713" s="141"/>
      <c r="D713" s="147"/>
      <c r="E713" s="115"/>
      <c r="F713" s="94">
        <f t="shared" si="30"/>
        <v>0</v>
      </c>
      <c r="G713" s="156"/>
      <c r="H713" s="142"/>
      <c r="I713" s="126" t="e">
        <f>VLOOKUP(H713,Presupuesto!$B$11:$C$565,2,0)</f>
        <v>#N/A</v>
      </c>
      <c r="J713" s="95" t="str">
        <f t="shared" si="31"/>
        <v>Desarrollo del Sistema de Educación Superior</v>
      </c>
      <c r="K713" s="95" t="s">
        <v>720</v>
      </c>
    </row>
    <row r="714" spans="3:11" x14ac:dyDescent="0.25">
      <c r="C714" s="141"/>
      <c r="D714" s="147"/>
      <c r="E714" s="115"/>
      <c r="F714" s="94">
        <f t="shared" si="30"/>
        <v>0</v>
      </c>
      <c r="G714" s="156"/>
      <c r="H714" s="142"/>
      <c r="I714" s="126" t="e">
        <f>VLOOKUP(H714,Presupuesto!$B$11:$C$565,2,0)</f>
        <v>#N/A</v>
      </c>
      <c r="J714" s="95" t="str">
        <f t="shared" si="31"/>
        <v>Desarrollo del Sistema de Educación Superior</v>
      </c>
      <c r="K714" s="95" t="s">
        <v>720</v>
      </c>
    </row>
    <row r="715" spans="3:11" x14ac:dyDescent="0.25">
      <c r="C715" s="141"/>
      <c r="D715" s="147"/>
      <c r="E715" s="115"/>
      <c r="F715" s="94">
        <f t="shared" si="30"/>
        <v>0</v>
      </c>
      <c r="G715" s="156"/>
      <c r="H715" s="142"/>
      <c r="I715" s="126" t="e">
        <f>VLOOKUP(H715,Presupuesto!$B$11:$C$565,2,0)</f>
        <v>#N/A</v>
      </c>
      <c r="J715" s="95" t="str">
        <f t="shared" si="31"/>
        <v>Desarrollo del Sistema de Educación Superior</v>
      </c>
      <c r="K715" s="95" t="s">
        <v>720</v>
      </c>
    </row>
    <row r="716" spans="3:11" ht="15.75" thickBot="1" x14ac:dyDescent="0.3">
      <c r="C716" s="143"/>
      <c r="D716" s="155"/>
      <c r="E716" s="100"/>
      <c r="F716" s="102">
        <f t="shared" si="30"/>
        <v>0</v>
      </c>
      <c r="G716" s="157"/>
      <c r="H716" s="144"/>
      <c r="I716" s="128" t="e">
        <f>VLOOKUP(H716,Presupuesto!$B$11:$C$565,2,0)</f>
        <v>#N/A</v>
      </c>
      <c r="J716" s="103" t="str">
        <f t="shared" si="31"/>
        <v>Desarrollo del Sistema de Educación Superior</v>
      </c>
      <c r="K716" s="120" t="s">
        <v>719</v>
      </c>
    </row>
    <row r="718" spans="3:11" ht="15.75" thickBot="1" x14ac:dyDescent="0.3">
      <c r="C718" s="435"/>
      <c r="D718" s="435"/>
      <c r="E718" s="435"/>
      <c r="F718" s="435"/>
      <c r="G718" s="424"/>
      <c r="H718" s="435"/>
      <c r="I718" s="435"/>
      <c r="J718" s="435"/>
      <c r="K718" s="435"/>
    </row>
    <row r="719" spans="3:11" ht="15.75" thickBot="1" x14ac:dyDescent="0.3">
      <c r="C719" s="153" t="s">
        <v>1338</v>
      </c>
      <c r="D719" s="351">
        <f>SUM(F726:F760)</f>
        <v>0</v>
      </c>
      <c r="E719" s="435"/>
      <c r="F719" s="69"/>
      <c r="G719" s="78"/>
      <c r="H719" s="69"/>
      <c r="I719" s="69"/>
      <c r="J719" s="435"/>
      <c r="K719" s="435"/>
    </row>
    <row r="720" spans="3:11" x14ac:dyDescent="0.25">
      <c r="C720" s="69"/>
      <c r="D720" s="31"/>
      <c r="E720" s="91"/>
      <c r="F720" s="91"/>
      <c r="G720" s="91"/>
      <c r="H720" s="75"/>
      <c r="I720" s="75"/>
      <c r="J720" s="75"/>
      <c r="K720" s="109"/>
    </row>
    <row r="721" spans="3:11" x14ac:dyDescent="0.25">
      <c r="C721" s="69"/>
      <c r="D721" s="31"/>
      <c r="E721" s="91"/>
      <c r="F721" s="91"/>
      <c r="G721" s="91"/>
      <c r="H721" s="75"/>
      <c r="I721" s="75"/>
      <c r="J721" s="75"/>
      <c r="K721" s="109"/>
    </row>
    <row r="722" spans="3:11" ht="15.75" x14ac:dyDescent="0.25">
      <c r="C722" s="191" t="s">
        <v>1309</v>
      </c>
      <c r="D722" s="349"/>
      <c r="E722" s="91"/>
      <c r="F722" s="91"/>
      <c r="G722" s="91"/>
      <c r="H722" s="75"/>
      <c r="I722" s="75"/>
      <c r="J722" s="75"/>
      <c r="K722" s="109"/>
    </row>
    <row r="723" spans="3:11" ht="18.75" x14ac:dyDescent="0.25">
      <c r="C723" s="199" t="e">
        <f>IFERROR(VLOOKUP(D722,'1. Desarrollo e Innov. Curricu.'!$F:$G,2,FALSE),IFERROR(VLOOKUP(D722,'2. Investigación Científica'!$F:$G,2,FALSE),IFERROR(VLOOKUP(D722,'3. Vinculación Univ. Sociedad'!$F:$G,2,FALSE),IFERROR(VLOOKUP(D722,'4. Docencia y Profesorado Univ.'!$F:$G,2,FALSE),IFERROR(VLOOKUP(D722,'5. Estudiantes y Graduados'!$F:$G,2,FALSE),IFERROR(VLOOKUP(D722,'11. Gestion Administrativa'!$F:$G,2,FALSE),IFERROR(VLOOKUP(D722,'13. Gestión Académica'!$F:$G,2,FALSE),IFERROR(VLOOKUP(D722,'9. Asegura. de la Calid. y M'!$F:$G,2,FALSE),IFERROR(VLOOKUP(D722,'6. Gestión del Conocimiento'!$F:$G,2,FALSE),IFERROR(VLOOKUP(D722,'15. Gobernabilidad y Proceso...'!$F:$G,2,FALSE),IFERROR(VLOOKUP(D722,'12. Gestión del Talento Humano'!$F:$G,2,FALSE),IFERROR(VLOOKUP(D722,'14. Internacional... de la E.S.'!$F:$G,2,FALSE),IFERROR(VLOOKUP(D722,'10. Posgrado'!$F:$G,2,FALSE),IFERROR(VLOOKUP(D722,'17. Gestión TIC'!$F:$G,2,FALSE),IFERROR(VLOOKUP(D722,'16. Desa. del Sistema Educ.Sup.'!$F:$G,2,FALSE),IFERROR(VLOOKUP(D722,'8. Cultura de Inno. Insti...'!$F:$G,2,FALSE),VLOOKUP(D722,'7. Lo Esencial de la Reforma U.'!$F:$G,2,0)))))))))))))))))</f>
        <v>#N/A</v>
      </c>
      <c r="D723" s="31"/>
      <c r="E723" s="91"/>
      <c r="F723" s="91"/>
      <c r="G723" s="91"/>
      <c r="H723" s="75"/>
      <c r="I723" s="75"/>
      <c r="J723" s="75"/>
      <c r="K723" s="109"/>
    </row>
    <row r="724" spans="3:11" ht="15.75" thickBot="1" x14ac:dyDescent="0.3">
      <c r="C724" s="435"/>
      <c r="D724" s="435"/>
      <c r="E724" s="435"/>
      <c r="F724" s="91"/>
      <c r="G724" s="75"/>
      <c r="H724" s="75"/>
      <c r="I724" s="75"/>
      <c r="J724" s="435"/>
      <c r="K724" s="435"/>
    </row>
    <row r="725" spans="3:11" ht="30.75" thickBot="1" x14ac:dyDescent="0.3">
      <c r="C725" s="125" t="s">
        <v>1310</v>
      </c>
      <c r="D725" s="125" t="s">
        <v>99</v>
      </c>
      <c r="E725" s="132" t="s">
        <v>1312</v>
      </c>
      <c r="F725" s="131" t="s">
        <v>1313</v>
      </c>
      <c r="G725" s="129" t="s">
        <v>1314</v>
      </c>
      <c r="H725" s="132" t="s">
        <v>1315</v>
      </c>
      <c r="I725" s="129" t="s">
        <v>711</v>
      </c>
      <c r="J725" s="129" t="s">
        <v>1316</v>
      </c>
      <c r="K725" s="129" t="s">
        <v>1317</v>
      </c>
    </row>
    <row r="726" spans="3:11" x14ac:dyDescent="0.25">
      <c r="C726" s="209" t="s">
        <v>1284</v>
      </c>
      <c r="D726" s="210"/>
      <c r="E726" s="208">
        <f>HLOOKUP(C726,$AH$2:$BU$3,2,0)</f>
        <v>620</v>
      </c>
      <c r="F726" s="94">
        <f t="shared" ref="F726:F760" si="32">D726*E726</f>
        <v>0</v>
      </c>
      <c r="G726" s="156"/>
      <c r="H726" s="138"/>
      <c r="I726" s="126" t="e">
        <f>VLOOKUP(H726,Presupuesto!$B$11:$C$565,2,0)</f>
        <v>#N/A</v>
      </c>
      <c r="J726" s="207" t="s">
        <v>81</v>
      </c>
      <c r="K726" s="95" t="s">
        <v>719</v>
      </c>
    </row>
    <row r="727" spans="3:11" x14ac:dyDescent="0.25">
      <c r="C727" s="137"/>
      <c r="D727" s="154"/>
      <c r="E727" s="119"/>
      <c r="F727" s="94">
        <f t="shared" si="32"/>
        <v>0</v>
      </c>
      <c r="G727" s="156"/>
      <c r="H727" s="138"/>
      <c r="I727" s="126" t="e">
        <f>VLOOKUP(H727,Presupuesto!$B$11:$C$565,2,0)</f>
        <v>#N/A</v>
      </c>
      <c r="J727" s="95" t="str">
        <f>$J$726</f>
        <v>Desarrollo del Sistema de Educación Superior</v>
      </c>
      <c r="K727" s="95" t="s">
        <v>720</v>
      </c>
    </row>
    <row r="728" spans="3:11" x14ac:dyDescent="0.25">
      <c r="C728" s="137"/>
      <c r="D728" s="154"/>
      <c r="E728" s="119"/>
      <c r="F728" s="94">
        <f t="shared" si="32"/>
        <v>0</v>
      </c>
      <c r="G728" s="156"/>
      <c r="H728" s="138"/>
      <c r="I728" s="126" t="e">
        <f>VLOOKUP(H728,Presupuesto!$B$11:$C$565,2,0)</f>
        <v>#N/A</v>
      </c>
      <c r="J728" s="95" t="str">
        <f t="shared" ref="J728:J760" si="33">$J$726</f>
        <v>Desarrollo del Sistema de Educación Superior</v>
      </c>
      <c r="K728" s="95" t="s">
        <v>720</v>
      </c>
    </row>
    <row r="729" spans="3:11" x14ac:dyDescent="0.25">
      <c r="C729" s="137"/>
      <c r="D729" s="154"/>
      <c r="E729" s="119"/>
      <c r="F729" s="94">
        <f t="shared" si="32"/>
        <v>0</v>
      </c>
      <c r="G729" s="156"/>
      <c r="H729" s="138"/>
      <c r="I729" s="126" t="e">
        <f>VLOOKUP(H729,Presupuesto!$B$11:$C$565,2,0)</f>
        <v>#N/A</v>
      </c>
      <c r="J729" s="95" t="str">
        <f t="shared" si="33"/>
        <v>Desarrollo del Sistema de Educación Superior</v>
      </c>
      <c r="K729" s="95" t="s">
        <v>720</v>
      </c>
    </row>
    <row r="730" spans="3:11" x14ac:dyDescent="0.25">
      <c r="C730" s="137"/>
      <c r="D730" s="154"/>
      <c r="E730" s="119"/>
      <c r="F730" s="94">
        <f t="shared" si="32"/>
        <v>0</v>
      </c>
      <c r="G730" s="156"/>
      <c r="H730" s="138"/>
      <c r="I730" s="126" t="e">
        <f>VLOOKUP(H730,Presupuesto!$B$11:$C$565,2,0)</f>
        <v>#N/A</v>
      </c>
      <c r="J730" s="95" t="str">
        <f t="shared" si="33"/>
        <v>Desarrollo del Sistema de Educación Superior</v>
      </c>
      <c r="K730" s="95" t="s">
        <v>720</v>
      </c>
    </row>
    <row r="731" spans="3:11" x14ac:dyDescent="0.25">
      <c r="C731" s="137"/>
      <c r="D731" s="154"/>
      <c r="E731" s="119"/>
      <c r="F731" s="94">
        <f t="shared" si="32"/>
        <v>0</v>
      </c>
      <c r="G731" s="156"/>
      <c r="H731" s="138"/>
      <c r="I731" s="126" t="e">
        <f>VLOOKUP(H731,Presupuesto!$B$11:$C$565,2,0)</f>
        <v>#N/A</v>
      </c>
      <c r="J731" s="95" t="str">
        <f t="shared" si="33"/>
        <v>Desarrollo del Sistema de Educación Superior</v>
      </c>
      <c r="K731" s="95" t="s">
        <v>729</v>
      </c>
    </row>
    <row r="732" spans="3:11" x14ac:dyDescent="0.25">
      <c r="C732" s="137"/>
      <c r="D732" s="154"/>
      <c r="E732" s="119"/>
      <c r="F732" s="94">
        <f t="shared" si="32"/>
        <v>0</v>
      </c>
      <c r="G732" s="156"/>
      <c r="H732" s="138"/>
      <c r="I732" s="126" t="e">
        <f>VLOOKUP(H732,Presupuesto!$B$11:$C$565,2,0)</f>
        <v>#N/A</v>
      </c>
      <c r="J732" s="95" t="str">
        <f t="shared" si="33"/>
        <v>Desarrollo del Sistema de Educación Superior</v>
      </c>
      <c r="K732" s="95" t="s">
        <v>720</v>
      </c>
    </row>
    <row r="733" spans="3:11" x14ac:dyDescent="0.25">
      <c r="C733" s="137"/>
      <c r="D733" s="154"/>
      <c r="E733" s="119"/>
      <c r="F733" s="94">
        <f t="shared" si="32"/>
        <v>0</v>
      </c>
      <c r="G733" s="156"/>
      <c r="H733" s="138"/>
      <c r="I733" s="126" t="e">
        <f>VLOOKUP(H733,Presupuesto!$B$11:$C$565,2,0)</f>
        <v>#N/A</v>
      </c>
      <c r="J733" s="95" t="str">
        <f t="shared" si="33"/>
        <v>Desarrollo del Sistema de Educación Superior</v>
      </c>
      <c r="K733" s="95" t="s">
        <v>720</v>
      </c>
    </row>
    <row r="734" spans="3:11" x14ac:dyDescent="0.25">
      <c r="C734" s="137"/>
      <c r="D734" s="154"/>
      <c r="E734" s="119"/>
      <c r="F734" s="94">
        <f t="shared" si="32"/>
        <v>0</v>
      </c>
      <c r="G734" s="156"/>
      <c r="H734" s="138"/>
      <c r="I734" s="126" t="e">
        <f>VLOOKUP(H734,Presupuesto!$B$11:$C$565,2,0)</f>
        <v>#N/A</v>
      </c>
      <c r="J734" s="95" t="str">
        <f t="shared" si="33"/>
        <v>Desarrollo del Sistema de Educación Superior</v>
      </c>
      <c r="K734" s="95" t="s">
        <v>720</v>
      </c>
    </row>
    <row r="735" spans="3:11" x14ac:dyDescent="0.25">
      <c r="C735" s="137"/>
      <c r="D735" s="154"/>
      <c r="E735" s="119"/>
      <c r="F735" s="94">
        <f t="shared" si="32"/>
        <v>0</v>
      </c>
      <c r="G735" s="156"/>
      <c r="H735" s="138"/>
      <c r="I735" s="126" t="e">
        <f>VLOOKUP(H735,Presupuesto!$B$11:$C$565,2,0)</f>
        <v>#N/A</v>
      </c>
      <c r="J735" s="95" t="str">
        <f t="shared" si="33"/>
        <v>Desarrollo del Sistema de Educación Superior</v>
      </c>
      <c r="K735" s="95" t="s">
        <v>720</v>
      </c>
    </row>
    <row r="736" spans="3:11" x14ac:dyDescent="0.25">
      <c r="C736" s="137"/>
      <c r="D736" s="154"/>
      <c r="E736" s="119"/>
      <c r="F736" s="94">
        <f t="shared" si="32"/>
        <v>0</v>
      </c>
      <c r="G736" s="156"/>
      <c r="H736" s="138"/>
      <c r="I736" s="126" t="e">
        <f>VLOOKUP(H736,Presupuesto!$B$11:$C$565,2,0)</f>
        <v>#N/A</v>
      </c>
      <c r="J736" s="95" t="str">
        <f t="shared" si="33"/>
        <v>Desarrollo del Sistema de Educación Superior</v>
      </c>
      <c r="K736" s="95" t="s">
        <v>720</v>
      </c>
    </row>
    <row r="737" spans="3:11" x14ac:dyDescent="0.25">
      <c r="C737" s="137"/>
      <c r="D737" s="154"/>
      <c r="E737" s="119"/>
      <c r="F737" s="94">
        <f t="shared" si="32"/>
        <v>0</v>
      </c>
      <c r="G737" s="156"/>
      <c r="H737" s="138"/>
      <c r="I737" s="126" t="e">
        <f>VLOOKUP(H737,Presupuesto!$B$11:$C$565,2,0)</f>
        <v>#N/A</v>
      </c>
      <c r="J737" s="95" t="str">
        <f t="shared" si="33"/>
        <v>Desarrollo del Sistema de Educación Superior</v>
      </c>
      <c r="K737" s="95" t="s">
        <v>720</v>
      </c>
    </row>
    <row r="738" spans="3:11" x14ac:dyDescent="0.25">
      <c r="C738" s="137"/>
      <c r="D738" s="154"/>
      <c r="E738" s="119"/>
      <c r="F738" s="94">
        <f t="shared" si="32"/>
        <v>0</v>
      </c>
      <c r="G738" s="156"/>
      <c r="H738" s="138"/>
      <c r="I738" s="126" t="e">
        <f>VLOOKUP(H738,Presupuesto!$B$11:$C$565,2,0)</f>
        <v>#N/A</v>
      </c>
      <c r="J738" s="95" t="str">
        <f t="shared" si="33"/>
        <v>Desarrollo del Sistema de Educación Superior</v>
      </c>
      <c r="K738" s="95" t="s">
        <v>720</v>
      </c>
    </row>
    <row r="739" spans="3:11" x14ac:dyDescent="0.25">
      <c r="C739" s="137"/>
      <c r="D739" s="154"/>
      <c r="E739" s="119"/>
      <c r="F739" s="94">
        <f t="shared" si="32"/>
        <v>0</v>
      </c>
      <c r="G739" s="156"/>
      <c r="H739" s="138"/>
      <c r="I739" s="126" t="e">
        <f>VLOOKUP(H739,Presupuesto!$B$11:$C$565,2,0)</f>
        <v>#N/A</v>
      </c>
      <c r="J739" s="95" t="str">
        <f t="shared" si="33"/>
        <v>Desarrollo del Sistema de Educación Superior</v>
      </c>
      <c r="K739" s="95" t="s">
        <v>720</v>
      </c>
    </row>
    <row r="740" spans="3:11" x14ac:dyDescent="0.25">
      <c r="C740" s="137"/>
      <c r="D740" s="154"/>
      <c r="E740" s="119"/>
      <c r="F740" s="94">
        <f t="shared" si="32"/>
        <v>0</v>
      </c>
      <c r="G740" s="156"/>
      <c r="H740" s="138"/>
      <c r="I740" s="126" t="e">
        <f>VLOOKUP(H740,Presupuesto!$B$11:$C$565,2,0)</f>
        <v>#N/A</v>
      </c>
      <c r="J740" s="95" t="str">
        <f t="shared" si="33"/>
        <v>Desarrollo del Sistema de Educación Superior</v>
      </c>
      <c r="K740" s="95" t="s">
        <v>720</v>
      </c>
    </row>
    <row r="741" spans="3:11" x14ac:dyDescent="0.25">
      <c r="C741" s="137"/>
      <c r="D741" s="154"/>
      <c r="E741" s="119"/>
      <c r="F741" s="94">
        <f t="shared" si="32"/>
        <v>0</v>
      </c>
      <c r="G741" s="156"/>
      <c r="H741" s="138"/>
      <c r="I741" s="126" t="e">
        <f>VLOOKUP(H741,Presupuesto!$B$11:$C$565,2,0)</f>
        <v>#N/A</v>
      </c>
      <c r="J741" s="95" t="str">
        <f t="shared" si="33"/>
        <v>Desarrollo del Sistema de Educación Superior</v>
      </c>
      <c r="K741" s="95" t="s">
        <v>720</v>
      </c>
    </row>
    <row r="742" spans="3:11" x14ac:dyDescent="0.25">
      <c r="C742" s="137"/>
      <c r="D742" s="154"/>
      <c r="E742" s="119"/>
      <c r="F742" s="94">
        <f t="shared" si="32"/>
        <v>0</v>
      </c>
      <c r="G742" s="156"/>
      <c r="H742" s="138"/>
      <c r="I742" s="126" t="e">
        <f>VLOOKUP(H742,Presupuesto!$B$11:$C$565,2,0)</f>
        <v>#N/A</v>
      </c>
      <c r="J742" s="95" t="str">
        <f t="shared" si="33"/>
        <v>Desarrollo del Sistema de Educación Superior</v>
      </c>
      <c r="K742" s="95" t="s">
        <v>720</v>
      </c>
    </row>
    <row r="743" spans="3:11" x14ac:dyDescent="0.25">
      <c r="C743" s="137"/>
      <c r="D743" s="154"/>
      <c r="E743" s="119"/>
      <c r="F743" s="94">
        <f t="shared" si="32"/>
        <v>0</v>
      </c>
      <c r="G743" s="156"/>
      <c r="H743" s="138"/>
      <c r="I743" s="126" t="e">
        <f>VLOOKUP(H743,Presupuesto!$B$11:$C$565,2,0)</f>
        <v>#N/A</v>
      </c>
      <c r="J743" s="95" t="str">
        <f t="shared" si="33"/>
        <v>Desarrollo del Sistema de Educación Superior</v>
      </c>
      <c r="K743" s="95" t="s">
        <v>720</v>
      </c>
    </row>
    <row r="744" spans="3:11" x14ac:dyDescent="0.25">
      <c r="C744" s="137"/>
      <c r="D744" s="154"/>
      <c r="E744" s="119"/>
      <c r="F744" s="94">
        <f t="shared" si="32"/>
        <v>0</v>
      </c>
      <c r="G744" s="156"/>
      <c r="H744" s="138"/>
      <c r="I744" s="126" t="e">
        <f>VLOOKUP(H744,Presupuesto!$B$11:$C$565,2,0)</f>
        <v>#N/A</v>
      </c>
      <c r="J744" s="95" t="str">
        <f t="shared" si="33"/>
        <v>Desarrollo del Sistema de Educación Superior</v>
      </c>
      <c r="K744" s="95" t="s">
        <v>720</v>
      </c>
    </row>
    <row r="745" spans="3:11" x14ac:dyDescent="0.25">
      <c r="C745" s="137"/>
      <c r="D745" s="154"/>
      <c r="E745" s="119"/>
      <c r="F745" s="94">
        <f t="shared" si="32"/>
        <v>0</v>
      </c>
      <c r="G745" s="156"/>
      <c r="H745" s="138"/>
      <c r="I745" s="126" t="e">
        <f>VLOOKUP(H745,Presupuesto!$B$11:$C$565,2,0)</f>
        <v>#N/A</v>
      </c>
      <c r="J745" s="95" t="str">
        <f t="shared" si="33"/>
        <v>Desarrollo del Sistema de Educación Superior</v>
      </c>
      <c r="K745" s="95" t="s">
        <v>720</v>
      </c>
    </row>
    <row r="746" spans="3:11" x14ac:dyDescent="0.25">
      <c r="C746" s="137"/>
      <c r="D746" s="154"/>
      <c r="E746" s="119"/>
      <c r="F746" s="94">
        <f t="shared" si="32"/>
        <v>0</v>
      </c>
      <c r="G746" s="156"/>
      <c r="H746" s="138"/>
      <c r="I746" s="126" t="e">
        <f>VLOOKUP(H746,Presupuesto!$B$11:$C$565,2,0)</f>
        <v>#N/A</v>
      </c>
      <c r="J746" s="95" t="str">
        <f t="shared" si="33"/>
        <v>Desarrollo del Sistema de Educación Superior</v>
      </c>
      <c r="K746" s="95" t="s">
        <v>720</v>
      </c>
    </row>
    <row r="747" spans="3:11" x14ac:dyDescent="0.25">
      <c r="C747" s="137"/>
      <c r="D747" s="154"/>
      <c r="E747" s="119"/>
      <c r="F747" s="94">
        <f t="shared" si="32"/>
        <v>0</v>
      </c>
      <c r="G747" s="156"/>
      <c r="H747" s="138"/>
      <c r="I747" s="126" t="e">
        <f>VLOOKUP(H747,Presupuesto!$B$11:$C$565,2,0)</f>
        <v>#N/A</v>
      </c>
      <c r="J747" s="95" t="str">
        <f t="shared" si="33"/>
        <v>Desarrollo del Sistema de Educación Superior</v>
      </c>
      <c r="K747" s="95" t="s">
        <v>720</v>
      </c>
    </row>
    <row r="748" spans="3:11" x14ac:dyDescent="0.25">
      <c r="C748" s="139"/>
      <c r="D748" s="147"/>
      <c r="E748" s="115"/>
      <c r="F748" s="94">
        <f t="shared" si="32"/>
        <v>0</v>
      </c>
      <c r="G748" s="156"/>
      <c r="H748" s="140"/>
      <c r="I748" s="126" t="e">
        <f>VLOOKUP(H748,Presupuesto!$B$11:$C$565,2,0)</f>
        <v>#N/A</v>
      </c>
      <c r="J748" s="95" t="str">
        <f t="shared" si="33"/>
        <v>Desarrollo del Sistema de Educación Superior</v>
      </c>
      <c r="K748" s="95" t="s">
        <v>720</v>
      </c>
    </row>
    <row r="749" spans="3:11" x14ac:dyDescent="0.25">
      <c r="C749" s="139"/>
      <c r="D749" s="147"/>
      <c r="E749" s="115"/>
      <c r="F749" s="94">
        <f t="shared" si="32"/>
        <v>0</v>
      </c>
      <c r="G749" s="156"/>
      <c r="H749" s="140"/>
      <c r="I749" s="126" t="e">
        <f>VLOOKUP(H749,Presupuesto!$B$11:$C$565,2,0)</f>
        <v>#N/A</v>
      </c>
      <c r="J749" s="95" t="str">
        <f t="shared" si="33"/>
        <v>Desarrollo del Sistema de Educación Superior</v>
      </c>
      <c r="K749" s="95" t="s">
        <v>720</v>
      </c>
    </row>
    <row r="750" spans="3:11" x14ac:dyDescent="0.25">
      <c r="C750" s="139"/>
      <c r="D750" s="147"/>
      <c r="E750" s="115"/>
      <c r="F750" s="94">
        <f t="shared" si="32"/>
        <v>0</v>
      </c>
      <c r="G750" s="156"/>
      <c r="H750" s="140"/>
      <c r="I750" s="126" t="e">
        <f>VLOOKUP(H750,Presupuesto!$B$11:$C$565,2,0)</f>
        <v>#N/A</v>
      </c>
      <c r="J750" s="95" t="str">
        <f t="shared" si="33"/>
        <v>Desarrollo del Sistema de Educación Superior</v>
      </c>
      <c r="K750" s="95" t="s">
        <v>720</v>
      </c>
    </row>
    <row r="751" spans="3:11" x14ac:dyDescent="0.25">
      <c r="C751" s="139"/>
      <c r="D751" s="147"/>
      <c r="E751" s="115"/>
      <c r="F751" s="94">
        <f t="shared" si="32"/>
        <v>0</v>
      </c>
      <c r="G751" s="156"/>
      <c r="H751" s="140"/>
      <c r="I751" s="126" t="e">
        <f>VLOOKUP(H751,Presupuesto!$B$11:$C$565,2,0)</f>
        <v>#N/A</v>
      </c>
      <c r="J751" s="95" t="str">
        <f t="shared" si="33"/>
        <v>Desarrollo del Sistema de Educación Superior</v>
      </c>
      <c r="K751" s="95" t="s">
        <v>720</v>
      </c>
    </row>
    <row r="752" spans="3:11" x14ac:dyDescent="0.25">
      <c r="C752" s="139"/>
      <c r="D752" s="147"/>
      <c r="E752" s="115"/>
      <c r="F752" s="94">
        <f t="shared" si="32"/>
        <v>0</v>
      </c>
      <c r="G752" s="156"/>
      <c r="H752" s="140"/>
      <c r="I752" s="126" t="e">
        <f>VLOOKUP(H752,Presupuesto!$B$11:$C$565,2,0)</f>
        <v>#N/A</v>
      </c>
      <c r="J752" s="95" t="str">
        <f t="shared" si="33"/>
        <v>Desarrollo del Sistema de Educación Superior</v>
      </c>
      <c r="K752" s="95" t="s">
        <v>720</v>
      </c>
    </row>
    <row r="753" spans="3:11" x14ac:dyDescent="0.25">
      <c r="C753" s="139"/>
      <c r="D753" s="147"/>
      <c r="E753" s="115"/>
      <c r="F753" s="94">
        <f t="shared" si="32"/>
        <v>0</v>
      </c>
      <c r="G753" s="156"/>
      <c r="H753" s="140"/>
      <c r="I753" s="126" t="e">
        <f>VLOOKUP(H753,Presupuesto!$B$11:$C$565,2,0)</f>
        <v>#N/A</v>
      </c>
      <c r="J753" s="95" t="str">
        <f t="shared" si="33"/>
        <v>Desarrollo del Sistema de Educación Superior</v>
      </c>
      <c r="K753" s="95" t="s">
        <v>720</v>
      </c>
    </row>
    <row r="754" spans="3:11" x14ac:dyDescent="0.25">
      <c r="C754" s="139"/>
      <c r="D754" s="147"/>
      <c r="E754" s="115"/>
      <c r="F754" s="94">
        <f t="shared" si="32"/>
        <v>0</v>
      </c>
      <c r="G754" s="156"/>
      <c r="H754" s="140"/>
      <c r="I754" s="126" t="e">
        <f>VLOOKUP(H754,Presupuesto!$B$11:$C$565,2,0)</f>
        <v>#N/A</v>
      </c>
      <c r="J754" s="95" t="str">
        <f t="shared" si="33"/>
        <v>Desarrollo del Sistema de Educación Superior</v>
      </c>
      <c r="K754" s="95" t="s">
        <v>720</v>
      </c>
    </row>
    <row r="755" spans="3:11" x14ac:dyDescent="0.25">
      <c r="C755" s="139"/>
      <c r="D755" s="147"/>
      <c r="E755" s="115"/>
      <c r="F755" s="94">
        <f t="shared" si="32"/>
        <v>0</v>
      </c>
      <c r="G755" s="156"/>
      <c r="H755" s="140"/>
      <c r="I755" s="126" t="e">
        <f>VLOOKUP(H755,Presupuesto!$B$11:$C$565,2,0)</f>
        <v>#N/A</v>
      </c>
      <c r="J755" s="95" t="str">
        <f t="shared" si="33"/>
        <v>Desarrollo del Sistema de Educación Superior</v>
      </c>
      <c r="K755" s="95" t="s">
        <v>720</v>
      </c>
    </row>
    <row r="756" spans="3:11" x14ac:dyDescent="0.25">
      <c r="C756" s="141"/>
      <c r="D756" s="147"/>
      <c r="E756" s="115"/>
      <c r="F756" s="94">
        <f t="shared" si="32"/>
        <v>0</v>
      </c>
      <c r="G756" s="156"/>
      <c r="H756" s="142"/>
      <c r="I756" s="126" t="e">
        <f>VLOOKUP(H756,Presupuesto!$B$11:$C$565,2,0)</f>
        <v>#N/A</v>
      </c>
      <c r="J756" s="95" t="str">
        <f t="shared" si="33"/>
        <v>Desarrollo del Sistema de Educación Superior</v>
      </c>
      <c r="K756" s="95" t="s">
        <v>732</v>
      </c>
    </row>
    <row r="757" spans="3:11" x14ac:dyDescent="0.25">
      <c r="C757" s="141"/>
      <c r="D757" s="147"/>
      <c r="E757" s="115"/>
      <c r="F757" s="94">
        <f t="shared" si="32"/>
        <v>0</v>
      </c>
      <c r="G757" s="156"/>
      <c r="H757" s="142"/>
      <c r="I757" s="126" t="e">
        <f>VLOOKUP(H757,Presupuesto!$B$11:$C$565,2,0)</f>
        <v>#N/A</v>
      </c>
      <c r="J757" s="95" t="str">
        <f t="shared" si="33"/>
        <v>Desarrollo del Sistema de Educación Superior</v>
      </c>
      <c r="K757" s="95" t="s">
        <v>720</v>
      </c>
    </row>
    <row r="758" spans="3:11" x14ac:dyDescent="0.25">
      <c r="C758" s="141"/>
      <c r="D758" s="147"/>
      <c r="E758" s="115"/>
      <c r="F758" s="94">
        <f t="shared" si="32"/>
        <v>0</v>
      </c>
      <c r="G758" s="156"/>
      <c r="H758" s="142"/>
      <c r="I758" s="126" t="e">
        <f>VLOOKUP(H758,Presupuesto!$B$11:$C$565,2,0)</f>
        <v>#N/A</v>
      </c>
      <c r="J758" s="95" t="str">
        <f t="shared" si="33"/>
        <v>Desarrollo del Sistema de Educación Superior</v>
      </c>
      <c r="K758" s="95" t="s">
        <v>720</v>
      </c>
    </row>
    <row r="759" spans="3:11" x14ac:dyDescent="0.25">
      <c r="C759" s="141"/>
      <c r="D759" s="147"/>
      <c r="E759" s="115"/>
      <c r="F759" s="94">
        <f t="shared" si="32"/>
        <v>0</v>
      </c>
      <c r="G759" s="156"/>
      <c r="H759" s="142"/>
      <c r="I759" s="126" t="e">
        <f>VLOOKUP(H759,Presupuesto!$B$11:$C$565,2,0)</f>
        <v>#N/A</v>
      </c>
      <c r="J759" s="95" t="str">
        <f t="shared" si="33"/>
        <v>Desarrollo del Sistema de Educación Superior</v>
      </c>
      <c r="K759" s="95" t="s">
        <v>720</v>
      </c>
    </row>
    <row r="760" spans="3:11" ht="15.75" thickBot="1" x14ac:dyDescent="0.3">
      <c r="C760" s="143"/>
      <c r="D760" s="155"/>
      <c r="E760" s="100"/>
      <c r="F760" s="102">
        <f t="shared" si="32"/>
        <v>0</v>
      </c>
      <c r="G760" s="157"/>
      <c r="H760" s="144"/>
      <c r="I760" s="128" t="e">
        <f>VLOOKUP(H760,Presupuesto!$B$11:$C$565,2,0)</f>
        <v>#N/A</v>
      </c>
      <c r="J760" s="103" t="str">
        <f t="shared" si="33"/>
        <v>Desarrollo del Sistema de Educación Superior</v>
      </c>
      <c r="K760" s="120" t="s">
        <v>719</v>
      </c>
    </row>
    <row r="762" spans="3:11" ht="15.75" thickBot="1" x14ac:dyDescent="0.3">
      <c r="C762" s="435"/>
      <c r="D762" s="435"/>
      <c r="E762" s="435"/>
      <c r="F762" s="89"/>
      <c r="G762" s="88"/>
      <c r="H762" s="89"/>
      <c r="I762" s="89"/>
      <c r="J762" s="435"/>
      <c r="K762" s="435"/>
    </row>
    <row r="763" spans="3:11" ht="15.75" thickBot="1" x14ac:dyDescent="0.3">
      <c r="C763" s="153" t="s">
        <v>1338</v>
      </c>
      <c r="D763" s="351">
        <f>SUM(F770:F804)</f>
        <v>0</v>
      </c>
      <c r="E763" s="435"/>
      <c r="F763" s="69"/>
      <c r="G763" s="78"/>
      <c r="H763" s="69"/>
      <c r="I763" s="69"/>
      <c r="J763" s="435"/>
      <c r="K763" s="435"/>
    </row>
    <row r="764" spans="3:11" x14ac:dyDescent="0.25">
      <c r="C764" s="69"/>
      <c r="D764" s="31"/>
      <c r="E764" s="91"/>
      <c r="F764" s="91"/>
      <c r="G764" s="91"/>
      <c r="H764" s="75"/>
      <c r="I764" s="75"/>
      <c r="J764" s="75"/>
      <c r="K764" s="109"/>
    </row>
    <row r="765" spans="3:11" x14ac:dyDescent="0.25">
      <c r="C765" s="69"/>
      <c r="D765" s="31"/>
      <c r="E765" s="91"/>
      <c r="F765" s="91"/>
      <c r="G765" s="91"/>
      <c r="H765" s="75"/>
      <c r="I765" s="75"/>
      <c r="J765" s="75"/>
      <c r="K765" s="109"/>
    </row>
    <row r="766" spans="3:11" ht="15.75" x14ac:dyDescent="0.25">
      <c r="C766" s="191" t="s">
        <v>1309</v>
      </c>
      <c r="D766" s="349"/>
      <c r="E766" s="91"/>
      <c r="F766" s="91"/>
      <c r="G766" s="91"/>
      <c r="H766" s="75"/>
      <c r="I766" s="75"/>
      <c r="J766" s="75"/>
      <c r="K766" s="109"/>
    </row>
    <row r="767" spans="3:11" ht="18.75" x14ac:dyDescent="0.25">
      <c r="C767" s="199" t="e">
        <f>IFERROR(VLOOKUP(D766,'1. Desarrollo e Innov. Curricu.'!$F:$G,2,FALSE),IFERROR(VLOOKUP(D766,'2. Investigación Científica'!$F:$G,2,FALSE),IFERROR(VLOOKUP(D766,'3. Vinculación Univ. Sociedad'!$F:$G,2,FALSE),IFERROR(VLOOKUP(D766,'4. Docencia y Profesorado Univ.'!$F:$G,2,FALSE),IFERROR(VLOOKUP(D766,'5. Estudiantes y Graduados'!$F:$G,2,FALSE),IFERROR(VLOOKUP(D766,'11. Gestion Administrativa'!$F:$G,2,FALSE),IFERROR(VLOOKUP(D766,'13. Gestión Académica'!$F:$G,2,FALSE),IFERROR(VLOOKUP(D766,'9. Asegura. de la Calid. y M'!$F:$G,2,FALSE),IFERROR(VLOOKUP(D766,'6. Gestión del Conocimiento'!$F:$G,2,FALSE),IFERROR(VLOOKUP(D766,'15. Gobernabilidad y Proceso...'!$F:$G,2,FALSE),IFERROR(VLOOKUP(D766,'12. Gestión del Talento Humano'!$F:$G,2,FALSE),IFERROR(VLOOKUP(D766,'14. Internacional... de la E.S.'!$F:$G,2,FALSE),IFERROR(VLOOKUP(D766,'10. Posgrado'!$F:$G,2,FALSE),IFERROR(VLOOKUP(D766,'17. Gestión TIC'!$F:$G,2,FALSE),IFERROR(VLOOKUP(D766,'16. Desa. del Sistema Educ.Sup.'!$F:$G,2,FALSE),IFERROR(VLOOKUP(D766,'8. Cultura de Inno. Insti...'!$F:$G,2,FALSE),VLOOKUP(D766,'7. Lo Esencial de la Reforma U.'!$F:$G,2,0)))))))))))))))))</f>
        <v>#N/A</v>
      </c>
      <c r="D767" s="31"/>
      <c r="E767" s="91"/>
      <c r="F767" s="91"/>
      <c r="G767" s="91"/>
      <c r="H767" s="75"/>
      <c r="I767" s="75"/>
      <c r="J767" s="75"/>
      <c r="K767" s="109"/>
    </row>
    <row r="768" spans="3:11" ht="15.75" thickBot="1" x14ac:dyDescent="0.3">
      <c r="C768" s="435"/>
      <c r="D768" s="435"/>
      <c r="E768" s="435"/>
      <c r="F768" s="91"/>
      <c r="G768" s="75"/>
      <c r="H768" s="75"/>
      <c r="I768" s="75"/>
      <c r="J768" s="435"/>
      <c r="K768" s="435"/>
    </row>
    <row r="769" spans="3:11" ht="30.75" thickBot="1" x14ac:dyDescent="0.3">
      <c r="C769" s="125" t="s">
        <v>1310</v>
      </c>
      <c r="D769" s="125" t="s">
        <v>99</v>
      </c>
      <c r="E769" s="132" t="s">
        <v>1312</v>
      </c>
      <c r="F769" s="131" t="s">
        <v>1313</v>
      </c>
      <c r="G769" s="129" t="s">
        <v>1314</v>
      </c>
      <c r="H769" s="132" t="s">
        <v>1315</v>
      </c>
      <c r="I769" s="129" t="s">
        <v>711</v>
      </c>
      <c r="J769" s="129" t="s">
        <v>1316</v>
      </c>
      <c r="K769" s="129" t="s">
        <v>1317</v>
      </c>
    </row>
    <row r="770" spans="3:11" x14ac:dyDescent="0.25">
      <c r="C770" s="209" t="s">
        <v>1284</v>
      </c>
      <c r="D770" s="210"/>
      <c r="E770" s="208">
        <f>HLOOKUP(C770,$AH$2:$BU$3,2,0)</f>
        <v>620</v>
      </c>
      <c r="F770" s="94">
        <f t="shared" ref="F770:F804" si="34">D770*E770</f>
        <v>0</v>
      </c>
      <c r="G770" s="156"/>
      <c r="H770" s="138"/>
      <c r="I770" s="126" t="e">
        <f>VLOOKUP(H770,Presupuesto!$B$11:$C$565,2,0)</f>
        <v>#N/A</v>
      </c>
      <c r="J770" s="207" t="s">
        <v>81</v>
      </c>
      <c r="K770" s="95" t="s">
        <v>719</v>
      </c>
    </row>
    <row r="771" spans="3:11" x14ac:dyDescent="0.25">
      <c r="C771" s="137"/>
      <c r="D771" s="154"/>
      <c r="E771" s="119"/>
      <c r="F771" s="94">
        <f t="shared" si="34"/>
        <v>0</v>
      </c>
      <c r="G771" s="156"/>
      <c r="H771" s="138"/>
      <c r="I771" s="126" t="e">
        <f>VLOOKUP(H771,Presupuesto!$B$11:$C$565,2,0)</f>
        <v>#N/A</v>
      </c>
      <c r="J771" s="95" t="str">
        <f>$J$770</f>
        <v>Desarrollo del Sistema de Educación Superior</v>
      </c>
      <c r="K771" s="95" t="s">
        <v>720</v>
      </c>
    </row>
    <row r="772" spans="3:11" x14ac:dyDescent="0.25">
      <c r="C772" s="137"/>
      <c r="D772" s="154"/>
      <c r="E772" s="119"/>
      <c r="F772" s="94">
        <f t="shared" si="34"/>
        <v>0</v>
      </c>
      <c r="G772" s="156"/>
      <c r="H772" s="138"/>
      <c r="I772" s="126" t="e">
        <f>VLOOKUP(H772,Presupuesto!$B$11:$C$565,2,0)</f>
        <v>#N/A</v>
      </c>
      <c r="J772" s="95" t="str">
        <f t="shared" ref="J772:J804" si="35">$J$770</f>
        <v>Desarrollo del Sistema de Educación Superior</v>
      </c>
      <c r="K772" s="95" t="s">
        <v>720</v>
      </c>
    </row>
    <row r="773" spans="3:11" x14ac:dyDescent="0.25">
      <c r="C773" s="137"/>
      <c r="D773" s="154"/>
      <c r="E773" s="119"/>
      <c r="F773" s="94">
        <f t="shared" si="34"/>
        <v>0</v>
      </c>
      <c r="G773" s="156"/>
      <c r="H773" s="138"/>
      <c r="I773" s="126" t="e">
        <f>VLOOKUP(H773,Presupuesto!$B$11:$C$565,2,0)</f>
        <v>#N/A</v>
      </c>
      <c r="J773" s="95" t="str">
        <f t="shared" si="35"/>
        <v>Desarrollo del Sistema de Educación Superior</v>
      </c>
      <c r="K773" s="95" t="s">
        <v>720</v>
      </c>
    </row>
    <row r="774" spans="3:11" x14ac:dyDescent="0.25">
      <c r="C774" s="137"/>
      <c r="D774" s="154"/>
      <c r="E774" s="119"/>
      <c r="F774" s="94">
        <f t="shared" si="34"/>
        <v>0</v>
      </c>
      <c r="G774" s="156"/>
      <c r="H774" s="138"/>
      <c r="I774" s="126" t="e">
        <f>VLOOKUP(H774,Presupuesto!$B$11:$C$565,2,0)</f>
        <v>#N/A</v>
      </c>
      <c r="J774" s="95" t="str">
        <f t="shared" si="35"/>
        <v>Desarrollo del Sistema de Educación Superior</v>
      </c>
      <c r="K774" s="95" t="s">
        <v>720</v>
      </c>
    </row>
    <row r="775" spans="3:11" x14ac:dyDescent="0.25">
      <c r="C775" s="137"/>
      <c r="D775" s="154"/>
      <c r="E775" s="119"/>
      <c r="F775" s="94">
        <f t="shared" si="34"/>
        <v>0</v>
      </c>
      <c r="G775" s="156"/>
      <c r="H775" s="138"/>
      <c r="I775" s="126" t="e">
        <f>VLOOKUP(H775,Presupuesto!$B$11:$C$565,2,0)</f>
        <v>#N/A</v>
      </c>
      <c r="J775" s="95" t="str">
        <f t="shared" si="35"/>
        <v>Desarrollo del Sistema de Educación Superior</v>
      </c>
      <c r="K775" s="95" t="s">
        <v>729</v>
      </c>
    </row>
    <row r="776" spans="3:11" x14ac:dyDescent="0.25">
      <c r="C776" s="137"/>
      <c r="D776" s="154"/>
      <c r="E776" s="119"/>
      <c r="F776" s="94">
        <f t="shared" si="34"/>
        <v>0</v>
      </c>
      <c r="G776" s="156"/>
      <c r="H776" s="138"/>
      <c r="I776" s="126" t="e">
        <f>VLOOKUP(H776,Presupuesto!$B$11:$C$565,2,0)</f>
        <v>#N/A</v>
      </c>
      <c r="J776" s="95" t="str">
        <f t="shared" si="35"/>
        <v>Desarrollo del Sistema de Educación Superior</v>
      </c>
      <c r="K776" s="95" t="s">
        <v>720</v>
      </c>
    </row>
    <row r="777" spans="3:11" x14ac:dyDescent="0.25">
      <c r="C777" s="137"/>
      <c r="D777" s="154"/>
      <c r="E777" s="119"/>
      <c r="F777" s="94">
        <f t="shared" si="34"/>
        <v>0</v>
      </c>
      <c r="G777" s="156"/>
      <c r="H777" s="138"/>
      <c r="I777" s="126" t="e">
        <f>VLOOKUP(H777,Presupuesto!$B$11:$C$565,2,0)</f>
        <v>#N/A</v>
      </c>
      <c r="J777" s="95" t="str">
        <f t="shared" si="35"/>
        <v>Desarrollo del Sistema de Educación Superior</v>
      </c>
      <c r="K777" s="95" t="s">
        <v>720</v>
      </c>
    </row>
    <row r="778" spans="3:11" x14ac:dyDescent="0.25">
      <c r="C778" s="137"/>
      <c r="D778" s="154"/>
      <c r="E778" s="119"/>
      <c r="F778" s="94">
        <f t="shared" si="34"/>
        <v>0</v>
      </c>
      <c r="G778" s="156"/>
      <c r="H778" s="138"/>
      <c r="I778" s="126" t="e">
        <f>VLOOKUP(H778,Presupuesto!$B$11:$C$565,2,0)</f>
        <v>#N/A</v>
      </c>
      <c r="J778" s="95" t="str">
        <f t="shared" si="35"/>
        <v>Desarrollo del Sistema de Educación Superior</v>
      </c>
      <c r="K778" s="95" t="s">
        <v>720</v>
      </c>
    </row>
    <row r="779" spans="3:11" x14ac:dyDescent="0.25">
      <c r="C779" s="137"/>
      <c r="D779" s="154"/>
      <c r="E779" s="119"/>
      <c r="F779" s="94">
        <f t="shared" si="34"/>
        <v>0</v>
      </c>
      <c r="G779" s="156"/>
      <c r="H779" s="138"/>
      <c r="I779" s="126" t="e">
        <f>VLOOKUP(H779,Presupuesto!$B$11:$C$565,2,0)</f>
        <v>#N/A</v>
      </c>
      <c r="J779" s="95" t="str">
        <f t="shared" si="35"/>
        <v>Desarrollo del Sistema de Educación Superior</v>
      </c>
      <c r="K779" s="95" t="s">
        <v>720</v>
      </c>
    </row>
    <row r="780" spans="3:11" x14ac:dyDescent="0.25">
      <c r="C780" s="137"/>
      <c r="D780" s="154"/>
      <c r="E780" s="119"/>
      <c r="F780" s="94">
        <f t="shared" si="34"/>
        <v>0</v>
      </c>
      <c r="G780" s="156"/>
      <c r="H780" s="138"/>
      <c r="I780" s="126" t="e">
        <f>VLOOKUP(H780,Presupuesto!$B$11:$C$565,2,0)</f>
        <v>#N/A</v>
      </c>
      <c r="J780" s="95" t="str">
        <f t="shared" si="35"/>
        <v>Desarrollo del Sistema de Educación Superior</v>
      </c>
      <c r="K780" s="95" t="s">
        <v>720</v>
      </c>
    </row>
    <row r="781" spans="3:11" x14ac:dyDescent="0.25">
      <c r="C781" s="137"/>
      <c r="D781" s="154"/>
      <c r="E781" s="119"/>
      <c r="F781" s="94">
        <f t="shared" si="34"/>
        <v>0</v>
      </c>
      <c r="G781" s="156"/>
      <c r="H781" s="138"/>
      <c r="I781" s="126" t="e">
        <f>VLOOKUP(H781,Presupuesto!$B$11:$C$565,2,0)</f>
        <v>#N/A</v>
      </c>
      <c r="J781" s="95" t="str">
        <f t="shared" si="35"/>
        <v>Desarrollo del Sistema de Educación Superior</v>
      </c>
      <c r="K781" s="95" t="s">
        <v>720</v>
      </c>
    </row>
    <row r="782" spans="3:11" x14ac:dyDescent="0.25">
      <c r="C782" s="137"/>
      <c r="D782" s="154"/>
      <c r="E782" s="119"/>
      <c r="F782" s="94">
        <f t="shared" si="34"/>
        <v>0</v>
      </c>
      <c r="G782" s="156"/>
      <c r="H782" s="138"/>
      <c r="I782" s="126" t="e">
        <f>VLOOKUP(H782,Presupuesto!$B$11:$C$565,2,0)</f>
        <v>#N/A</v>
      </c>
      <c r="J782" s="95" t="str">
        <f t="shared" si="35"/>
        <v>Desarrollo del Sistema de Educación Superior</v>
      </c>
      <c r="K782" s="95" t="s">
        <v>720</v>
      </c>
    </row>
    <row r="783" spans="3:11" x14ac:dyDescent="0.25">
      <c r="C783" s="137"/>
      <c r="D783" s="154"/>
      <c r="E783" s="119"/>
      <c r="F783" s="94">
        <f t="shared" si="34"/>
        <v>0</v>
      </c>
      <c r="G783" s="156"/>
      <c r="H783" s="138"/>
      <c r="I783" s="126" t="e">
        <f>VLOOKUP(H783,Presupuesto!$B$11:$C$565,2,0)</f>
        <v>#N/A</v>
      </c>
      <c r="J783" s="95" t="str">
        <f t="shared" si="35"/>
        <v>Desarrollo del Sistema de Educación Superior</v>
      </c>
      <c r="K783" s="95" t="s">
        <v>720</v>
      </c>
    </row>
    <row r="784" spans="3:11" x14ac:dyDescent="0.25">
      <c r="C784" s="137"/>
      <c r="D784" s="154"/>
      <c r="E784" s="119"/>
      <c r="F784" s="94">
        <f t="shared" si="34"/>
        <v>0</v>
      </c>
      <c r="G784" s="156"/>
      <c r="H784" s="138"/>
      <c r="I784" s="126" t="e">
        <f>VLOOKUP(H784,Presupuesto!$B$11:$C$565,2,0)</f>
        <v>#N/A</v>
      </c>
      <c r="J784" s="95" t="str">
        <f t="shared" si="35"/>
        <v>Desarrollo del Sistema de Educación Superior</v>
      </c>
      <c r="K784" s="95" t="s">
        <v>720</v>
      </c>
    </row>
    <row r="785" spans="3:11" x14ac:dyDescent="0.25">
      <c r="C785" s="137"/>
      <c r="D785" s="154"/>
      <c r="E785" s="119"/>
      <c r="F785" s="94">
        <f t="shared" si="34"/>
        <v>0</v>
      </c>
      <c r="G785" s="156"/>
      <c r="H785" s="138"/>
      <c r="I785" s="126" t="e">
        <f>VLOOKUP(H785,Presupuesto!$B$11:$C$565,2,0)</f>
        <v>#N/A</v>
      </c>
      <c r="J785" s="95" t="str">
        <f t="shared" si="35"/>
        <v>Desarrollo del Sistema de Educación Superior</v>
      </c>
      <c r="K785" s="95" t="s">
        <v>720</v>
      </c>
    </row>
    <row r="786" spans="3:11" x14ac:dyDescent="0.25">
      <c r="C786" s="137"/>
      <c r="D786" s="154"/>
      <c r="E786" s="119"/>
      <c r="F786" s="94">
        <f t="shared" si="34"/>
        <v>0</v>
      </c>
      <c r="G786" s="156"/>
      <c r="H786" s="138"/>
      <c r="I786" s="126" t="e">
        <f>VLOOKUP(H786,Presupuesto!$B$11:$C$565,2,0)</f>
        <v>#N/A</v>
      </c>
      <c r="J786" s="95" t="str">
        <f t="shared" si="35"/>
        <v>Desarrollo del Sistema de Educación Superior</v>
      </c>
      <c r="K786" s="95" t="s">
        <v>720</v>
      </c>
    </row>
    <row r="787" spans="3:11" x14ac:dyDescent="0.25">
      <c r="C787" s="137"/>
      <c r="D787" s="154"/>
      <c r="E787" s="119"/>
      <c r="F787" s="94">
        <f t="shared" si="34"/>
        <v>0</v>
      </c>
      <c r="G787" s="156"/>
      <c r="H787" s="138"/>
      <c r="I787" s="126" t="e">
        <f>VLOOKUP(H787,Presupuesto!$B$11:$C$565,2,0)</f>
        <v>#N/A</v>
      </c>
      <c r="J787" s="95" t="str">
        <f t="shared" si="35"/>
        <v>Desarrollo del Sistema de Educación Superior</v>
      </c>
      <c r="K787" s="95" t="s">
        <v>720</v>
      </c>
    </row>
    <row r="788" spans="3:11" x14ac:dyDescent="0.25">
      <c r="C788" s="137"/>
      <c r="D788" s="154"/>
      <c r="E788" s="119"/>
      <c r="F788" s="94">
        <f t="shared" si="34"/>
        <v>0</v>
      </c>
      <c r="G788" s="156"/>
      <c r="H788" s="138"/>
      <c r="I788" s="126" t="e">
        <f>VLOOKUP(H788,Presupuesto!$B$11:$C$565,2,0)</f>
        <v>#N/A</v>
      </c>
      <c r="J788" s="95" t="str">
        <f t="shared" si="35"/>
        <v>Desarrollo del Sistema de Educación Superior</v>
      </c>
      <c r="K788" s="95" t="s">
        <v>720</v>
      </c>
    </row>
    <row r="789" spans="3:11" x14ac:dyDescent="0.25">
      <c r="C789" s="137"/>
      <c r="D789" s="154"/>
      <c r="E789" s="119"/>
      <c r="F789" s="94">
        <f t="shared" si="34"/>
        <v>0</v>
      </c>
      <c r="G789" s="156"/>
      <c r="H789" s="138"/>
      <c r="I789" s="126" t="e">
        <f>VLOOKUP(H789,Presupuesto!$B$11:$C$565,2,0)</f>
        <v>#N/A</v>
      </c>
      <c r="J789" s="95" t="str">
        <f t="shared" si="35"/>
        <v>Desarrollo del Sistema de Educación Superior</v>
      </c>
      <c r="K789" s="95" t="s">
        <v>720</v>
      </c>
    </row>
    <row r="790" spans="3:11" x14ac:dyDescent="0.25">
      <c r="C790" s="137"/>
      <c r="D790" s="154"/>
      <c r="E790" s="119"/>
      <c r="F790" s="94">
        <f t="shared" si="34"/>
        <v>0</v>
      </c>
      <c r="G790" s="156"/>
      <c r="H790" s="138"/>
      <c r="I790" s="126" t="e">
        <f>VLOOKUP(H790,Presupuesto!$B$11:$C$565,2,0)</f>
        <v>#N/A</v>
      </c>
      <c r="J790" s="95" t="str">
        <f t="shared" si="35"/>
        <v>Desarrollo del Sistema de Educación Superior</v>
      </c>
      <c r="K790" s="95" t="s">
        <v>720</v>
      </c>
    </row>
    <row r="791" spans="3:11" x14ac:dyDescent="0.25">
      <c r="C791" s="137"/>
      <c r="D791" s="154"/>
      <c r="E791" s="119"/>
      <c r="F791" s="94">
        <f t="shared" si="34"/>
        <v>0</v>
      </c>
      <c r="G791" s="156"/>
      <c r="H791" s="138"/>
      <c r="I791" s="126" t="e">
        <f>VLOOKUP(H791,Presupuesto!$B$11:$C$565,2,0)</f>
        <v>#N/A</v>
      </c>
      <c r="J791" s="95" t="str">
        <f t="shared" si="35"/>
        <v>Desarrollo del Sistema de Educación Superior</v>
      </c>
      <c r="K791" s="95" t="s">
        <v>720</v>
      </c>
    </row>
    <row r="792" spans="3:11" x14ac:dyDescent="0.25">
      <c r="C792" s="139"/>
      <c r="D792" s="147"/>
      <c r="E792" s="115"/>
      <c r="F792" s="94">
        <f t="shared" si="34"/>
        <v>0</v>
      </c>
      <c r="G792" s="156"/>
      <c r="H792" s="140"/>
      <c r="I792" s="126" t="e">
        <f>VLOOKUP(H792,Presupuesto!$B$11:$C$565,2,0)</f>
        <v>#N/A</v>
      </c>
      <c r="J792" s="95" t="str">
        <f t="shared" si="35"/>
        <v>Desarrollo del Sistema de Educación Superior</v>
      </c>
      <c r="K792" s="95" t="s">
        <v>720</v>
      </c>
    </row>
    <row r="793" spans="3:11" x14ac:dyDescent="0.25">
      <c r="C793" s="139"/>
      <c r="D793" s="147"/>
      <c r="E793" s="115"/>
      <c r="F793" s="94">
        <f t="shared" si="34"/>
        <v>0</v>
      </c>
      <c r="G793" s="156"/>
      <c r="H793" s="140"/>
      <c r="I793" s="126" t="e">
        <f>VLOOKUP(H793,Presupuesto!$B$11:$C$565,2,0)</f>
        <v>#N/A</v>
      </c>
      <c r="J793" s="95" t="str">
        <f t="shared" si="35"/>
        <v>Desarrollo del Sistema de Educación Superior</v>
      </c>
      <c r="K793" s="95" t="s">
        <v>720</v>
      </c>
    </row>
    <row r="794" spans="3:11" x14ac:dyDescent="0.25">
      <c r="C794" s="139"/>
      <c r="D794" s="147"/>
      <c r="E794" s="115"/>
      <c r="F794" s="94">
        <f t="shared" si="34"/>
        <v>0</v>
      </c>
      <c r="G794" s="156"/>
      <c r="H794" s="140"/>
      <c r="I794" s="126" t="e">
        <f>VLOOKUP(H794,Presupuesto!$B$11:$C$565,2,0)</f>
        <v>#N/A</v>
      </c>
      <c r="J794" s="95" t="str">
        <f t="shared" si="35"/>
        <v>Desarrollo del Sistema de Educación Superior</v>
      </c>
      <c r="K794" s="95" t="s">
        <v>720</v>
      </c>
    </row>
    <row r="795" spans="3:11" x14ac:dyDescent="0.25">
      <c r="C795" s="139"/>
      <c r="D795" s="147"/>
      <c r="E795" s="115"/>
      <c r="F795" s="94">
        <f t="shared" si="34"/>
        <v>0</v>
      </c>
      <c r="G795" s="156"/>
      <c r="H795" s="140"/>
      <c r="I795" s="126" t="e">
        <f>VLOOKUP(H795,Presupuesto!$B$11:$C$565,2,0)</f>
        <v>#N/A</v>
      </c>
      <c r="J795" s="95" t="str">
        <f t="shared" si="35"/>
        <v>Desarrollo del Sistema de Educación Superior</v>
      </c>
      <c r="K795" s="95" t="s">
        <v>720</v>
      </c>
    </row>
    <row r="796" spans="3:11" x14ac:dyDescent="0.25">
      <c r="C796" s="139"/>
      <c r="D796" s="147"/>
      <c r="E796" s="115"/>
      <c r="F796" s="94">
        <f t="shared" si="34"/>
        <v>0</v>
      </c>
      <c r="G796" s="156"/>
      <c r="H796" s="140"/>
      <c r="I796" s="126" t="e">
        <f>VLOOKUP(H796,Presupuesto!$B$11:$C$565,2,0)</f>
        <v>#N/A</v>
      </c>
      <c r="J796" s="95" t="str">
        <f t="shared" si="35"/>
        <v>Desarrollo del Sistema de Educación Superior</v>
      </c>
      <c r="K796" s="95" t="s">
        <v>720</v>
      </c>
    </row>
    <row r="797" spans="3:11" x14ac:dyDescent="0.25">
      <c r="C797" s="139"/>
      <c r="D797" s="147"/>
      <c r="E797" s="115"/>
      <c r="F797" s="94">
        <f t="shared" si="34"/>
        <v>0</v>
      </c>
      <c r="G797" s="156"/>
      <c r="H797" s="140"/>
      <c r="I797" s="126" t="e">
        <f>VLOOKUP(H797,Presupuesto!$B$11:$C$565,2,0)</f>
        <v>#N/A</v>
      </c>
      <c r="J797" s="95" t="str">
        <f t="shared" si="35"/>
        <v>Desarrollo del Sistema de Educación Superior</v>
      </c>
      <c r="K797" s="95" t="s">
        <v>720</v>
      </c>
    </row>
    <row r="798" spans="3:11" x14ac:dyDescent="0.25">
      <c r="C798" s="139"/>
      <c r="D798" s="147"/>
      <c r="E798" s="115"/>
      <c r="F798" s="94">
        <f t="shared" si="34"/>
        <v>0</v>
      </c>
      <c r="G798" s="156"/>
      <c r="H798" s="140"/>
      <c r="I798" s="126" t="e">
        <f>VLOOKUP(H798,Presupuesto!$B$11:$C$565,2,0)</f>
        <v>#N/A</v>
      </c>
      <c r="J798" s="95" t="str">
        <f t="shared" si="35"/>
        <v>Desarrollo del Sistema de Educación Superior</v>
      </c>
      <c r="K798" s="95" t="s">
        <v>720</v>
      </c>
    </row>
    <row r="799" spans="3:11" x14ac:dyDescent="0.25">
      <c r="C799" s="139"/>
      <c r="D799" s="147"/>
      <c r="E799" s="115"/>
      <c r="F799" s="94">
        <f t="shared" si="34"/>
        <v>0</v>
      </c>
      <c r="G799" s="156"/>
      <c r="H799" s="140"/>
      <c r="I799" s="126" t="e">
        <f>VLOOKUP(H799,Presupuesto!$B$11:$C$565,2,0)</f>
        <v>#N/A</v>
      </c>
      <c r="J799" s="95" t="str">
        <f t="shared" si="35"/>
        <v>Desarrollo del Sistema de Educación Superior</v>
      </c>
      <c r="K799" s="95" t="s">
        <v>720</v>
      </c>
    </row>
    <row r="800" spans="3:11" x14ac:dyDescent="0.25">
      <c r="C800" s="141"/>
      <c r="D800" s="147"/>
      <c r="E800" s="115"/>
      <c r="F800" s="94">
        <f t="shared" si="34"/>
        <v>0</v>
      </c>
      <c r="G800" s="156"/>
      <c r="H800" s="142"/>
      <c r="I800" s="126" t="e">
        <f>VLOOKUP(H800,Presupuesto!$B$11:$C$565,2,0)</f>
        <v>#N/A</v>
      </c>
      <c r="J800" s="95" t="str">
        <f t="shared" si="35"/>
        <v>Desarrollo del Sistema de Educación Superior</v>
      </c>
      <c r="K800" s="95" t="s">
        <v>732</v>
      </c>
    </row>
    <row r="801" spans="3:11" x14ac:dyDescent="0.25">
      <c r="C801" s="141"/>
      <c r="D801" s="147"/>
      <c r="E801" s="115"/>
      <c r="F801" s="94">
        <f t="shared" si="34"/>
        <v>0</v>
      </c>
      <c r="G801" s="156"/>
      <c r="H801" s="142"/>
      <c r="I801" s="126" t="e">
        <f>VLOOKUP(H801,Presupuesto!$B$11:$C$565,2,0)</f>
        <v>#N/A</v>
      </c>
      <c r="J801" s="95" t="str">
        <f t="shared" si="35"/>
        <v>Desarrollo del Sistema de Educación Superior</v>
      </c>
      <c r="K801" s="95" t="s">
        <v>720</v>
      </c>
    </row>
    <row r="802" spans="3:11" x14ac:dyDescent="0.25">
      <c r="C802" s="141"/>
      <c r="D802" s="147"/>
      <c r="E802" s="115"/>
      <c r="F802" s="94">
        <f t="shared" si="34"/>
        <v>0</v>
      </c>
      <c r="G802" s="156"/>
      <c r="H802" s="142"/>
      <c r="I802" s="126" t="e">
        <f>VLOOKUP(H802,Presupuesto!$B$11:$C$565,2,0)</f>
        <v>#N/A</v>
      </c>
      <c r="J802" s="95" t="str">
        <f t="shared" si="35"/>
        <v>Desarrollo del Sistema de Educación Superior</v>
      </c>
      <c r="K802" s="95" t="s">
        <v>720</v>
      </c>
    </row>
    <row r="803" spans="3:11" x14ac:dyDescent="0.25">
      <c r="C803" s="141"/>
      <c r="D803" s="147"/>
      <c r="E803" s="115"/>
      <c r="F803" s="94">
        <f t="shared" si="34"/>
        <v>0</v>
      </c>
      <c r="G803" s="156"/>
      <c r="H803" s="142"/>
      <c r="I803" s="126" t="e">
        <f>VLOOKUP(H803,Presupuesto!$B$11:$C$565,2,0)</f>
        <v>#N/A</v>
      </c>
      <c r="J803" s="95" t="str">
        <f t="shared" si="35"/>
        <v>Desarrollo del Sistema de Educación Superior</v>
      </c>
      <c r="K803" s="95" t="s">
        <v>720</v>
      </c>
    </row>
    <row r="804" spans="3:11" ht="15.75" thickBot="1" x14ac:dyDescent="0.3">
      <c r="C804" s="143"/>
      <c r="D804" s="155"/>
      <c r="E804" s="100"/>
      <c r="F804" s="102">
        <f t="shared" si="34"/>
        <v>0</v>
      </c>
      <c r="G804" s="157"/>
      <c r="H804" s="144"/>
      <c r="I804" s="128" t="e">
        <f>VLOOKUP(H804,Presupuesto!$B$11:$C$565,2,0)</f>
        <v>#N/A</v>
      </c>
      <c r="J804" s="103" t="str">
        <f t="shared" si="35"/>
        <v>Desarrollo del Sistema de Educación Superior</v>
      </c>
      <c r="K804" s="120" t="s">
        <v>719</v>
      </c>
    </row>
    <row r="806" spans="3:11" ht="15.75" thickBot="1" x14ac:dyDescent="0.3">
      <c r="C806" s="435"/>
      <c r="D806" s="435"/>
      <c r="E806" s="435"/>
      <c r="F806" s="435"/>
      <c r="G806" s="424"/>
      <c r="H806" s="435"/>
      <c r="I806" s="435"/>
      <c r="J806" s="435"/>
      <c r="K806" s="435"/>
    </row>
    <row r="807" spans="3:11" ht="15.75" thickBot="1" x14ac:dyDescent="0.3">
      <c r="C807" s="153" t="s">
        <v>1338</v>
      </c>
      <c r="D807" s="351">
        <f>SUM(F814:F848)</f>
        <v>0</v>
      </c>
      <c r="E807" s="435"/>
      <c r="F807" s="69"/>
      <c r="G807" s="78"/>
      <c r="H807" s="69"/>
      <c r="I807" s="69"/>
      <c r="J807" s="435"/>
      <c r="K807" s="435"/>
    </row>
    <row r="808" spans="3:11" x14ac:dyDescent="0.25">
      <c r="C808" s="69"/>
      <c r="D808" s="31"/>
      <c r="E808" s="91"/>
      <c r="F808" s="91"/>
      <c r="G808" s="91"/>
      <c r="H808" s="75"/>
      <c r="I808" s="75"/>
      <c r="J808" s="75"/>
      <c r="K808" s="109"/>
    </row>
    <row r="809" spans="3:11" x14ac:dyDescent="0.25">
      <c r="C809" s="69"/>
      <c r="D809" s="31"/>
      <c r="E809" s="91"/>
      <c r="F809" s="91"/>
      <c r="G809" s="91"/>
      <c r="H809" s="75"/>
      <c r="I809" s="75"/>
      <c r="J809" s="75"/>
      <c r="K809" s="109"/>
    </row>
    <row r="810" spans="3:11" ht="15.75" x14ac:dyDescent="0.25">
      <c r="C810" s="191" t="s">
        <v>1309</v>
      </c>
      <c r="D810" s="349"/>
      <c r="E810" s="91"/>
      <c r="F810" s="91"/>
      <c r="G810" s="91"/>
      <c r="H810" s="75"/>
      <c r="I810" s="75"/>
      <c r="J810" s="75"/>
      <c r="K810" s="109"/>
    </row>
    <row r="811" spans="3:11" ht="18.75" x14ac:dyDescent="0.25">
      <c r="C811" s="199" t="e">
        <f>IFERROR(VLOOKUP(D810,'1. Desarrollo e Innov. Curricu.'!$F:$G,2,FALSE),IFERROR(VLOOKUP(D810,'2. Investigación Científica'!$F:$G,2,FALSE),IFERROR(VLOOKUP(D810,'3. Vinculación Univ. Sociedad'!$F:$G,2,FALSE),IFERROR(VLOOKUP(D810,'4. Docencia y Profesorado Univ.'!$F:$G,2,FALSE),IFERROR(VLOOKUP(D810,'5. Estudiantes y Graduados'!$F:$G,2,FALSE),IFERROR(VLOOKUP(D810,'11. Gestion Administrativa'!$F:$G,2,FALSE),IFERROR(VLOOKUP(D810,'13. Gestión Académica'!$F:$G,2,FALSE),IFERROR(VLOOKUP(D810,'9. Asegura. de la Calid. y M'!$F:$G,2,FALSE),IFERROR(VLOOKUP(D810,'6. Gestión del Conocimiento'!$F:$G,2,FALSE),IFERROR(VLOOKUP(D810,'15. Gobernabilidad y Proceso...'!$F:$G,2,FALSE),IFERROR(VLOOKUP(D810,'12. Gestión del Talento Humano'!$F:$G,2,FALSE),IFERROR(VLOOKUP(D810,'14. Internacional... de la E.S.'!$F:$G,2,FALSE),IFERROR(VLOOKUP(D810,'10. Posgrado'!$F:$G,2,FALSE),IFERROR(VLOOKUP(D810,'17. Gestión TIC'!$F:$G,2,FALSE),IFERROR(VLOOKUP(D810,'16. Desa. del Sistema Educ.Sup.'!$F:$G,2,FALSE),IFERROR(VLOOKUP(D810,'8. Cultura de Inno. Insti...'!$F:$G,2,FALSE),VLOOKUP(D810,'7. Lo Esencial de la Reforma U.'!$F:$G,2,0)))))))))))))))))</f>
        <v>#N/A</v>
      </c>
      <c r="D811" s="31"/>
      <c r="E811" s="91"/>
      <c r="F811" s="91"/>
      <c r="G811" s="91"/>
      <c r="H811" s="75"/>
      <c r="I811" s="75"/>
      <c r="J811" s="75"/>
      <c r="K811" s="109"/>
    </row>
    <row r="812" spans="3:11" ht="15.75" thickBot="1" x14ac:dyDescent="0.3">
      <c r="C812" s="435"/>
      <c r="D812" s="435"/>
      <c r="E812" s="435"/>
      <c r="F812" s="91"/>
      <c r="G812" s="75"/>
      <c r="H812" s="75"/>
      <c r="I812" s="75"/>
      <c r="J812" s="435"/>
      <c r="K812" s="435"/>
    </row>
    <row r="813" spans="3:11" ht="30.75" thickBot="1" x14ac:dyDescent="0.3">
      <c r="C813" s="125" t="s">
        <v>1310</v>
      </c>
      <c r="D813" s="125" t="s">
        <v>99</v>
      </c>
      <c r="E813" s="132" t="s">
        <v>1312</v>
      </c>
      <c r="F813" s="131" t="s">
        <v>1313</v>
      </c>
      <c r="G813" s="129" t="s">
        <v>1314</v>
      </c>
      <c r="H813" s="132" t="s">
        <v>1315</v>
      </c>
      <c r="I813" s="129" t="s">
        <v>711</v>
      </c>
      <c r="J813" s="129" t="s">
        <v>1316</v>
      </c>
      <c r="K813" s="129" t="s">
        <v>1317</v>
      </c>
    </row>
    <row r="814" spans="3:11" x14ac:dyDescent="0.25">
      <c r="C814" s="209" t="s">
        <v>1284</v>
      </c>
      <c r="D814" s="210"/>
      <c r="E814" s="208">
        <f>HLOOKUP(C814,$AH$2:$BU$3,2,0)</f>
        <v>620</v>
      </c>
      <c r="F814" s="94">
        <f t="shared" ref="F814:F848" si="36">D814*E814</f>
        <v>0</v>
      </c>
      <c r="G814" s="156"/>
      <c r="H814" s="138"/>
      <c r="I814" s="126" t="e">
        <f>VLOOKUP(H814,Presupuesto!$B$11:$C$565,2,0)</f>
        <v>#N/A</v>
      </c>
      <c r="J814" s="207" t="s">
        <v>81</v>
      </c>
      <c r="K814" s="95" t="s">
        <v>719</v>
      </c>
    </row>
    <row r="815" spans="3:11" x14ac:dyDescent="0.25">
      <c r="C815" s="137"/>
      <c r="D815" s="154"/>
      <c r="E815" s="119"/>
      <c r="F815" s="94">
        <f t="shared" si="36"/>
        <v>0</v>
      </c>
      <c r="G815" s="156"/>
      <c r="H815" s="138"/>
      <c r="I815" s="126" t="e">
        <f>VLOOKUP(H815,Presupuesto!$B$11:$C$565,2,0)</f>
        <v>#N/A</v>
      </c>
      <c r="J815" s="95" t="str">
        <f>$J$814</f>
        <v>Desarrollo del Sistema de Educación Superior</v>
      </c>
      <c r="K815" s="95" t="s">
        <v>720</v>
      </c>
    </row>
    <row r="816" spans="3:11" x14ac:dyDescent="0.25">
      <c r="C816" s="137"/>
      <c r="D816" s="154"/>
      <c r="E816" s="119"/>
      <c r="F816" s="94">
        <f t="shared" si="36"/>
        <v>0</v>
      </c>
      <c r="G816" s="156"/>
      <c r="H816" s="138"/>
      <c r="I816" s="126" t="e">
        <f>VLOOKUP(H816,Presupuesto!$B$11:$C$565,2,0)</f>
        <v>#N/A</v>
      </c>
      <c r="J816" s="95" t="str">
        <f t="shared" ref="J816:J848" si="37">$J$814</f>
        <v>Desarrollo del Sistema de Educación Superior</v>
      </c>
      <c r="K816" s="95" t="s">
        <v>720</v>
      </c>
    </row>
    <row r="817" spans="3:11" x14ac:dyDescent="0.25">
      <c r="C817" s="137"/>
      <c r="D817" s="154"/>
      <c r="E817" s="119"/>
      <c r="F817" s="94">
        <f t="shared" si="36"/>
        <v>0</v>
      </c>
      <c r="G817" s="156"/>
      <c r="H817" s="138"/>
      <c r="I817" s="126" t="e">
        <f>VLOOKUP(H817,Presupuesto!$B$11:$C$565,2,0)</f>
        <v>#N/A</v>
      </c>
      <c r="J817" s="95" t="str">
        <f t="shared" si="37"/>
        <v>Desarrollo del Sistema de Educación Superior</v>
      </c>
      <c r="K817" s="95" t="s">
        <v>720</v>
      </c>
    </row>
    <row r="818" spans="3:11" x14ac:dyDescent="0.25">
      <c r="C818" s="137"/>
      <c r="D818" s="154"/>
      <c r="E818" s="119"/>
      <c r="F818" s="94">
        <f t="shared" si="36"/>
        <v>0</v>
      </c>
      <c r="G818" s="156"/>
      <c r="H818" s="138"/>
      <c r="I818" s="126" t="e">
        <f>VLOOKUP(H818,Presupuesto!$B$11:$C$565,2,0)</f>
        <v>#N/A</v>
      </c>
      <c r="J818" s="95" t="str">
        <f t="shared" si="37"/>
        <v>Desarrollo del Sistema de Educación Superior</v>
      </c>
      <c r="K818" s="95" t="s">
        <v>720</v>
      </c>
    </row>
    <row r="819" spans="3:11" x14ac:dyDescent="0.25">
      <c r="C819" s="137"/>
      <c r="D819" s="154"/>
      <c r="E819" s="119"/>
      <c r="F819" s="94">
        <f t="shared" si="36"/>
        <v>0</v>
      </c>
      <c r="G819" s="156"/>
      <c r="H819" s="138"/>
      <c r="I819" s="126" t="e">
        <f>VLOOKUP(H819,Presupuesto!$B$11:$C$565,2,0)</f>
        <v>#N/A</v>
      </c>
      <c r="J819" s="95" t="str">
        <f t="shared" si="37"/>
        <v>Desarrollo del Sistema de Educación Superior</v>
      </c>
      <c r="K819" s="95" t="s">
        <v>729</v>
      </c>
    </row>
    <row r="820" spans="3:11" x14ac:dyDescent="0.25">
      <c r="C820" s="137"/>
      <c r="D820" s="154"/>
      <c r="E820" s="119"/>
      <c r="F820" s="94">
        <f t="shared" si="36"/>
        <v>0</v>
      </c>
      <c r="G820" s="156"/>
      <c r="H820" s="138"/>
      <c r="I820" s="126" t="e">
        <f>VLOOKUP(H820,Presupuesto!$B$11:$C$565,2,0)</f>
        <v>#N/A</v>
      </c>
      <c r="J820" s="95" t="str">
        <f t="shared" si="37"/>
        <v>Desarrollo del Sistema de Educación Superior</v>
      </c>
      <c r="K820" s="95" t="s">
        <v>720</v>
      </c>
    </row>
    <row r="821" spans="3:11" x14ac:dyDescent="0.25">
      <c r="C821" s="137"/>
      <c r="D821" s="154"/>
      <c r="E821" s="119"/>
      <c r="F821" s="94">
        <f t="shared" si="36"/>
        <v>0</v>
      </c>
      <c r="G821" s="156"/>
      <c r="H821" s="138"/>
      <c r="I821" s="126" t="e">
        <f>VLOOKUP(H821,Presupuesto!$B$11:$C$565,2,0)</f>
        <v>#N/A</v>
      </c>
      <c r="J821" s="95" t="str">
        <f t="shared" si="37"/>
        <v>Desarrollo del Sistema de Educación Superior</v>
      </c>
      <c r="K821" s="95" t="s">
        <v>720</v>
      </c>
    </row>
    <row r="822" spans="3:11" x14ac:dyDescent="0.25">
      <c r="C822" s="137"/>
      <c r="D822" s="154"/>
      <c r="E822" s="119"/>
      <c r="F822" s="94">
        <f t="shared" si="36"/>
        <v>0</v>
      </c>
      <c r="G822" s="156"/>
      <c r="H822" s="138"/>
      <c r="I822" s="126" t="e">
        <f>VLOOKUP(H822,Presupuesto!$B$11:$C$565,2,0)</f>
        <v>#N/A</v>
      </c>
      <c r="J822" s="95" t="str">
        <f t="shared" si="37"/>
        <v>Desarrollo del Sistema de Educación Superior</v>
      </c>
      <c r="K822" s="95" t="s">
        <v>720</v>
      </c>
    </row>
    <row r="823" spans="3:11" x14ac:dyDescent="0.25">
      <c r="C823" s="137"/>
      <c r="D823" s="154"/>
      <c r="E823" s="119"/>
      <c r="F823" s="94">
        <f t="shared" si="36"/>
        <v>0</v>
      </c>
      <c r="G823" s="156"/>
      <c r="H823" s="138"/>
      <c r="I823" s="126" t="e">
        <f>VLOOKUP(H823,Presupuesto!$B$11:$C$565,2,0)</f>
        <v>#N/A</v>
      </c>
      <c r="J823" s="95" t="str">
        <f t="shared" si="37"/>
        <v>Desarrollo del Sistema de Educación Superior</v>
      </c>
      <c r="K823" s="95" t="s">
        <v>720</v>
      </c>
    </row>
    <row r="824" spans="3:11" x14ac:dyDescent="0.25">
      <c r="C824" s="137"/>
      <c r="D824" s="154"/>
      <c r="E824" s="119"/>
      <c r="F824" s="94">
        <f t="shared" si="36"/>
        <v>0</v>
      </c>
      <c r="G824" s="156"/>
      <c r="H824" s="138"/>
      <c r="I824" s="126" t="e">
        <f>VLOOKUP(H824,Presupuesto!$B$11:$C$565,2,0)</f>
        <v>#N/A</v>
      </c>
      <c r="J824" s="95" t="str">
        <f t="shared" si="37"/>
        <v>Desarrollo del Sistema de Educación Superior</v>
      </c>
      <c r="K824" s="95" t="s">
        <v>720</v>
      </c>
    </row>
    <row r="825" spans="3:11" x14ac:dyDescent="0.25">
      <c r="C825" s="137"/>
      <c r="D825" s="154"/>
      <c r="E825" s="119"/>
      <c r="F825" s="94">
        <f t="shared" si="36"/>
        <v>0</v>
      </c>
      <c r="G825" s="156"/>
      <c r="H825" s="138"/>
      <c r="I825" s="126" t="e">
        <f>VLOOKUP(H825,Presupuesto!$B$11:$C$565,2,0)</f>
        <v>#N/A</v>
      </c>
      <c r="J825" s="95" t="str">
        <f t="shared" si="37"/>
        <v>Desarrollo del Sistema de Educación Superior</v>
      </c>
      <c r="K825" s="95" t="s">
        <v>720</v>
      </c>
    </row>
    <row r="826" spans="3:11" x14ac:dyDescent="0.25">
      <c r="C826" s="137"/>
      <c r="D826" s="154"/>
      <c r="E826" s="119"/>
      <c r="F826" s="94">
        <f t="shared" si="36"/>
        <v>0</v>
      </c>
      <c r="G826" s="156"/>
      <c r="H826" s="138"/>
      <c r="I826" s="126" t="e">
        <f>VLOOKUP(H826,Presupuesto!$B$11:$C$565,2,0)</f>
        <v>#N/A</v>
      </c>
      <c r="J826" s="95" t="str">
        <f t="shared" si="37"/>
        <v>Desarrollo del Sistema de Educación Superior</v>
      </c>
      <c r="K826" s="95" t="s">
        <v>720</v>
      </c>
    </row>
    <row r="827" spans="3:11" x14ac:dyDescent="0.25">
      <c r="C827" s="137"/>
      <c r="D827" s="154"/>
      <c r="E827" s="119"/>
      <c r="F827" s="94">
        <f t="shared" si="36"/>
        <v>0</v>
      </c>
      <c r="G827" s="156"/>
      <c r="H827" s="138"/>
      <c r="I827" s="126" t="e">
        <f>VLOOKUP(H827,Presupuesto!$B$11:$C$565,2,0)</f>
        <v>#N/A</v>
      </c>
      <c r="J827" s="95" t="str">
        <f t="shared" si="37"/>
        <v>Desarrollo del Sistema de Educación Superior</v>
      </c>
      <c r="K827" s="95" t="s">
        <v>720</v>
      </c>
    </row>
    <row r="828" spans="3:11" x14ac:dyDescent="0.25">
      <c r="C828" s="137"/>
      <c r="D828" s="154"/>
      <c r="E828" s="119"/>
      <c r="F828" s="94">
        <f t="shared" si="36"/>
        <v>0</v>
      </c>
      <c r="G828" s="156"/>
      <c r="H828" s="138"/>
      <c r="I828" s="126" t="e">
        <f>VLOOKUP(H828,Presupuesto!$B$11:$C$565,2,0)</f>
        <v>#N/A</v>
      </c>
      <c r="J828" s="95" t="str">
        <f t="shared" si="37"/>
        <v>Desarrollo del Sistema de Educación Superior</v>
      </c>
      <c r="K828" s="95" t="s">
        <v>720</v>
      </c>
    </row>
    <row r="829" spans="3:11" x14ac:dyDescent="0.25">
      <c r="C829" s="137"/>
      <c r="D829" s="154"/>
      <c r="E829" s="119"/>
      <c r="F829" s="94">
        <f t="shared" si="36"/>
        <v>0</v>
      </c>
      <c r="G829" s="156"/>
      <c r="H829" s="138"/>
      <c r="I829" s="126" t="e">
        <f>VLOOKUP(H829,Presupuesto!$B$11:$C$565,2,0)</f>
        <v>#N/A</v>
      </c>
      <c r="J829" s="95" t="str">
        <f t="shared" si="37"/>
        <v>Desarrollo del Sistema de Educación Superior</v>
      </c>
      <c r="K829" s="95" t="s">
        <v>720</v>
      </c>
    </row>
    <row r="830" spans="3:11" x14ac:dyDescent="0.25">
      <c r="C830" s="137"/>
      <c r="D830" s="154"/>
      <c r="E830" s="119"/>
      <c r="F830" s="94">
        <f t="shared" si="36"/>
        <v>0</v>
      </c>
      <c r="G830" s="156"/>
      <c r="H830" s="138"/>
      <c r="I830" s="126" t="e">
        <f>VLOOKUP(H830,Presupuesto!$B$11:$C$565,2,0)</f>
        <v>#N/A</v>
      </c>
      <c r="J830" s="95" t="str">
        <f t="shared" si="37"/>
        <v>Desarrollo del Sistema de Educación Superior</v>
      </c>
      <c r="K830" s="95" t="s">
        <v>720</v>
      </c>
    </row>
    <row r="831" spans="3:11" x14ac:dyDescent="0.25">
      <c r="C831" s="137"/>
      <c r="D831" s="154"/>
      <c r="E831" s="119"/>
      <c r="F831" s="94">
        <f t="shared" si="36"/>
        <v>0</v>
      </c>
      <c r="G831" s="156"/>
      <c r="H831" s="138"/>
      <c r="I831" s="126" t="e">
        <f>VLOOKUP(H831,Presupuesto!$B$11:$C$565,2,0)</f>
        <v>#N/A</v>
      </c>
      <c r="J831" s="95" t="str">
        <f t="shared" si="37"/>
        <v>Desarrollo del Sistema de Educación Superior</v>
      </c>
      <c r="K831" s="95" t="s">
        <v>720</v>
      </c>
    </row>
    <row r="832" spans="3:11" x14ac:dyDescent="0.25">
      <c r="C832" s="137"/>
      <c r="D832" s="154"/>
      <c r="E832" s="119"/>
      <c r="F832" s="94">
        <f t="shared" si="36"/>
        <v>0</v>
      </c>
      <c r="G832" s="156"/>
      <c r="H832" s="138"/>
      <c r="I832" s="126" t="e">
        <f>VLOOKUP(H832,Presupuesto!$B$11:$C$565,2,0)</f>
        <v>#N/A</v>
      </c>
      <c r="J832" s="95" t="str">
        <f t="shared" si="37"/>
        <v>Desarrollo del Sistema de Educación Superior</v>
      </c>
      <c r="K832" s="95" t="s">
        <v>720</v>
      </c>
    </row>
    <row r="833" spans="3:11" x14ac:dyDescent="0.25">
      <c r="C833" s="137"/>
      <c r="D833" s="154"/>
      <c r="E833" s="119"/>
      <c r="F833" s="94">
        <f t="shared" si="36"/>
        <v>0</v>
      </c>
      <c r="G833" s="156"/>
      <c r="H833" s="138"/>
      <c r="I833" s="126" t="e">
        <f>VLOOKUP(H833,Presupuesto!$B$11:$C$565,2,0)</f>
        <v>#N/A</v>
      </c>
      <c r="J833" s="95" t="str">
        <f t="shared" si="37"/>
        <v>Desarrollo del Sistema de Educación Superior</v>
      </c>
      <c r="K833" s="95" t="s">
        <v>720</v>
      </c>
    </row>
    <row r="834" spans="3:11" x14ac:dyDescent="0.25">
      <c r="C834" s="137"/>
      <c r="D834" s="154"/>
      <c r="E834" s="119"/>
      <c r="F834" s="94">
        <f t="shared" si="36"/>
        <v>0</v>
      </c>
      <c r="G834" s="156"/>
      <c r="H834" s="138"/>
      <c r="I834" s="126" t="e">
        <f>VLOOKUP(H834,Presupuesto!$B$11:$C$565,2,0)</f>
        <v>#N/A</v>
      </c>
      <c r="J834" s="95" t="str">
        <f t="shared" si="37"/>
        <v>Desarrollo del Sistema de Educación Superior</v>
      </c>
      <c r="K834" s="95" t="s">
        <v>720</v>
      </c>
    </row>
    <row r="835" spans="3:11" x14ac:dyDescent="0.25">
      <c r="C835" s="137"/>
      <c r="D835" s="154"/>
      <c r="E835" s="119"/>
      <c r="F835" s="94">
        <f t="shared" si="36"/>
        <v>0</v>
      </c>
      <c r="G835" s="156"/>
      <c r="H835" s="138"/>
      <c r="I835" s="126" t="e">
        <f>VLOOKUP(H835,Presupuesto!$B$11:$C$565,2,0)</f>
        <v>#N/A</v>
      </c>
      <c r="J835" s="95" t="str">
        <f t="shared" si="37"/>
        <v>Desarrollo del Sistema de Educación Superior</v>
      </c>
      <c r="K835" s="95" t="s">
        <v>720</v>
      </c>
    </row>
    <row r="836" spans="3:11" x14ac:dyDescent="0.25">
      <c r="C836" s="139"/>
      <c r="D836" s="147"/>
      <c r="E836" s="115"/>
      <c r="F836" s="94">
        <f t="shared" si="36"/>
        <v>0</v>
      </c>
      <c r="G836" s="156"/>
      <c r="H836" s="140"/>
      <c r="I836" s="126" t="e">
        <f>VLOOKUP(H836,Presupuesto!$B$11:$C$565,2,0)</f>
        <v>#N/A</v>
      </c>
      <c r="J836" s="95" t="str">
        <f t="shared" si="37"/>
        <v>Desarrollo del Sistema de Educación Superior</v>
      </c>
      <c r="K836" s="95" t="s">
        <v>720</v>
      </c>
    </row>
    <row r="837" spans="3:11" x14ac:dyDescent="0.25">
      <c r="C837" s="139"/>
      <c r="D837" s="147"/>
      <c r="E837" s="115"/>
      <c r="F837" s="94">
        <f t="shared" si="36"/>
        <v>0</v>
      </c>
      <c r="G837" s="156"/>
      <c r="H837" s="140"/>
      <c r="I837" s="126" t="e">
        <f>VLOOKUP(H837,Presupuesto!$B$11:$C$565,2,0)</f>
        <v>#N/A</v>
      </c>
      <c r="J837" s="95" t="str">
        <f t="shared" si="37"/>
        <v>Desarrollo del Sistema de Educación Superior</v>
      </c>
      <c r="K837" s="95" t="s">
        <v>720</v>
      </c>
    </row>
    <row r="838" spans="3:11" x14ac:dyDescent="0.25">
      <c r="C838" s="139"/>
      <c r="D838" s="147"/>
      <c r="E838" s="115"/>
      <c r="F838" s="94">
        <f t="shared" si="36"/>
        <v>0</v>
      </c>
      <c r="G838" s="156"/>
      <c r="H838" s="140"/>
      <c r="I838" s="126" t="e">
        <f>VLOOKUP(H838,Presupuesto!$B$11:$C$565,2,0)</f>
        <v>#N/A</v>
      </c>
      <c r="J838" s="95" t="str">
        <f t="shared" si="37"/>
        <v>Desarrollo del Sistema de Educación Superior</v>
      </c>
      <c r="K838" s="95" t="s">
        <v>720</v>
      </c>
    </row>
    <row r="839" spans="3:11" x14ac:dyDescent="0.25">
      <c r="C839" s="139"/>
      <c r="D839" s="147"/>
      <c r="E839" s="115"/>
      <c r="F839" s="94">
        <f t="shared" si="36"/>
        <v>0</v>
      </c>
      <c r="G839" s="156"/>
      <c r="H839" s="140"/>
      <c r="I839" s="126" t="e">
        <f>VLOOKUP(H839,Presupuesto!$B$11:$C$565,2,0)</f>
        <v>#N/A</v>
      </c>
      <c r="J839" s="95" t="str">
        <f t="shared" si="37"/>
        <v>Desarrollo del Sistema de Educación Superior</v>
      </c>
      <c r="K839" s="95" t="s">
        <v>720</v>
      </c>
    </row>
    <row r="840" spans="3:11" x14ac:dyDescent="0.25">
      <c r="C840" s="139"/>
      <c r="D840" s="147"/>
      <c r="E840" s="115"/>
      <c r="F840" s="94">
        <f t="shared" si="36"/>
        <v>0</v>
      </c>
      <c r="G840" s="156"/>
      <c r="H840" s="140"/>
      <c r="I840" s="126" t="e">
        <f>VLOOKUP(H840,Presupuesto!$B$11:$C$565,2,0)</f>
        <v>#N/A</v>
      </c>
      <c r="J840" s="95" t="str">
        <f t="shared" si="37"/>
        <v>Desarrollo del Sistema de Educación Superior</v>
      </c>
      <c r="K840" s="95" t="s">
        <v>720</v>
      </c>
    </row>
    <row r="841" spans="3:11" x14ac:dyDescent="0.25">
      <c r="C841" s="139"/>
      <c r="D841" s="147"/>
      <c r="E841" s="115"/>
      <c r="F841" s="94">
        <f t="shared" si="36"/>
        <v>0</v>
      </c>
      <c r="G841" s="156"/>
      <c r="H841" s="140"/>
      <c r="I841" s="126" t="e">
        <f>VLOOKUP(H841,Presupuesto!$B$11:$C$565,2,0)</f>
        <v>#N/A</v>
      </c>
      <c r="J841" s="95" t="str">
        <f t="shared" si="37"/>
        <v>Desarrollo del Sistema de Educación Superior</v>
      </c>
      <c r="K841" s="95" t="s">
        <v>720</v>
      </c>
    </row>
    <row r="842" spans="3:11" x14ac:dyDescent="0.25">
      <c r="C842" s="139"/>
      <c r="D842" s="147"/>
      <c r="E842" s="115"/>
      <c r="F842" s="94">
        <f t="shared" si="36"/>
        <v>0</v>
      </c>
      <c r="G842" s="156"/>
      <c r="H842" s="140"/>
      <c r="I842" s="126" t="e">
        <f>VLOOKUP(H842,Presupuesto!$B$11:$C$565,2,0)</f>
        <v>#N/A</v>
      </c>
      <c r="J842" s="95" t="str">
        <f t="shared" si="37"/>
        <v>Desarrollo del Sistema de Educación Superior</v>
      </c>
      <c r="K842" s="95" t="s">
        <v>720</v>
      </c>
    </row>
    <row r="843" spans="3:11" x14ac:dyDescent="0.25">
      <c r="C843" s="139"/>
      <c r="D843" s="147"/>
      <c r="E843" s="115"/>
      <c r="F843" s="94">
        <f t="shared" si="36"/>
        <v>0</v>
      </c>
      <c r="G843" s="156"/>
      <c r="H843" s="140"/>
      <c r="I843" s="126" t="e">
        <f>VLOOKUP(H843,Presupuesto!$B$11:$C$565,2,0)</f>
        <v>#N/A</v>
      </c>
      <c r="J843" s="95" t="str">
        <f t="shared" si="37"/>
        <v>Desarrollo del Sistema de Educación Superior</v>
      </c>
      <c r="K843" s="95" t="s">
        <v>720</v>
      </c>
    </row>
    <row r="844" spans="3:11" x14ac:dyDescent="0.25">
      <c r="C844" s="141"/>
      <c r="D844" s="147"/>
      <c r="E844" s="115"/>
      <c r="F844" s="94">
        <f t="shared" si="36"/>
        <v>0</v>
      </c>
      <c r="G844" s="156"/>
      <c r="H844" s="142"/>
      <c r="I844" s="126" t="e">
        <f>VLOOKUP(H844,Presupuesto!$B$11:$C$565,2,0)</f>
        <v>#N/A</v>
      </c>
      <c r="J844" s="95" t="str">
        <f t="shared" si="37"/>
        <v>Desarrollo del Sistema de Educación Superior</v>
      </c>
      <c r="K844" s="95" t="s">
        <v>732</v>
      </c>
    </row>
    <row r="845" spans="3:11" x14ac:dyDescent="0.25">
      <c r="C845" s="141"/>
      <c r="D845" s="147"/>
      <c r="E845" s="115"/>
      <c r="F845" s="94">
        <f t="shared" si="36"/>
        <v>0</v>
      </c>
      <c r="G845" s="156"/>
      <c r="H845" s="142"/>
      <c r="I845" s="126" t="e">
        <f>VLOOKUP(H845,Presupuesto!$B$11:$C$565,2,0)</f>
        <v>#N/A</v>
      </c>
      <c r="J845" s="95" t="str">
        <f t="shared" si="37"/>
        <v>Desarrollo del Sistema de Educación Superior</v>
      </c>
      <c r="K845" s="95" t="s">
        <v>720</v>
      </c>
    </row>
    <row r="846" spans="3:11" x14ac:dyDescent="0.25">
      <c r="C846" s="141"/>
      <c r="D846" s="147"/>
      <c r="E846" s="115"/>
      <c r="F846" s="94">
        <f t="shared" si="36"/>
        <v>0</v>
      </c>
      <c r="G846" s="156"/>
      <c r="H846" s="142"/>
      <c r="I846" s="126" t="e">
        <f>VLOOKUP(H846,Presupuesto!$B$11:$C$565,2,0)</f>
        <v>#N/A</v>
      </c>
      <c r="J846" s="95" t="str">
        <f t="shared" si="37"/>
        <v>Desarrollo del Sistema de Educación Superior</v>
      </c>
      <c r="K846" s="95" t="s">
        <v>720</v>
      </c>
    </row>
    <row r="847" spans="3:11" x14ac:dyDescent="0.25">
      <c r="C847" s="141"/>
      <c r="D847" s="147"/>
      <c r="E847" s="115"/>
      <c r="F847" s="94">
        <f t="shared" si="36"/>
        <v>0</v>
      </c>
      <c r="G847" s="156"/>
      <c r="H847" s="142"/>
      <c r="I847" s="126" t="e">
        <f>VLOOKUP(H847,Presupuesto!$B$11:$C$565,2,0)</f>
        <v>#N/A</v>
      </c>
      <c r="J847" s="95" t="str">
        <f t="shared" si="37"/>
        <v>Desarrollo del Sistema de Educación Superior</v>
      </c>
      <c r="K847" s="95" t="s">
        <v>720</v>
      </c>
    </row>
    <row r="848" spans="3:11" ht="15.75" thickBot="1" x14ac:dyDescent="0.3">
      <c r="C848" s="143"/>
      <c r="D848" s="155"/>
      <c r="E848" s="100"/>
      <c r="F848" s="102">
        <f t="shared" si="36"/>
        <v>0</v>
      </c>
      <c r="G848" s="157"/>
      <c r="H848" s="144"/>
      <c r="I848" s="128" t="e">
        <f>VLOOKUP(H848,Presupuesto!$B$11:$C$565,2,0)</f>
        <v>#N/A</v>
      </c>
      <c r="J848" s="103" t="str">
        <f t="shared" si="37"/>
        <v>Desarrollo del Sistema de Educación Superior</v>
      </c>
      <c r="K848" s="120" t="s">
        <v>719</v>
      </c>
    </row>
    <row r="850" spans="3:11" ht="15.75" thickBot="1" x14ac:dyDescent="0.3">
      <c r="C850" s="435"/>
      <c r="D850" s="435"/>
      <c r="E850" s="435"/>
      <c r="F850" s="89"/>
      <c r="G850" s="88"/>
      <c r="H850" s="89"/>
      <c r="I850" s="89"/>
      <c r="J850" s="435"/>
      <c r="K850" s="435"/>
    </row>
    <row r="851" spans="3:11" ht="15.75" thickBot="1" x14ac:dyDescent="0.3">
      <c r="C851" s="153" t="s">
        <v>1338</v>
      </c>
      <c r="D851" s="351">
        <f>SUM(F858:F892)</f>
        <v>0</v>
      </c>
      <c r="E851" s="435"/>
      <c r="F851" s="69"/>
      <c r="G851" s="78"/>
      <c r="H851" s="69"/>
      <c r="I851" s="69"/>
      <c r="J851" s="435"/>
      <c r="K851" s="435"/>
    </row>
    <row r="852" spans="3:11" x14ac:dyDescent="0.25">
      <c r="C852" s="69"/>
      <c r="D852" s="31"/>
      <c r="E852" s="91"/>
      <c r="F852" s="91"/>
      <c r="G852" s="91"/>
      <c r="H852" s="75"/>
      <c r="I852" s="75"/>
      <c r="J852" s="75"/>
      <c r="K852" s="109"/>
    </row>
    <row r="853" spans="3:11" x14ac:dyDescent="0.25">
      <c r="C853" s="69"/>
      <c r="D853" s="31"/>
      <c r="E853" s="91"/>
      <c r="F853" s="91"/>
      <c r="G853" s="91"/>
      <c r="H853" s="75"/>
      <c r="I853" s="75"/>
      <c r="J853" s="75"/>
      <c r="K853" s="109"/>
    </row>
    <row r="854" spans="3:11" ht="15.75" x14ac:dyDescent="0.25">
      <c r="C854" s="191" t="s">
        <v>1309</v>
      </c>
      <c r="D854" s="349"/>
      <c r="E854" s="91"/>
      <c r="F854" s="91"/>
      <c r="G854" s="91"/>
      <c r="H854" s="75"/>
      <c r="I854" s="75"/>
      <c r="J854" s="75"/>
      <c r="K854" s="109"/>
    </row>
    <row r="855" spans="3:11" ht="18.75" x14ac:dyDescent="0.25">
      <c r="C855" s="199" t="e">
        <f>IFERROR(VLOOKUP(D854,'1. Desarrollo e Innov. Curricu.'!$F:$G,2,FALSE),IFERROR(VLOOKUP(D854,'2. Investigación Científica'!$F:$G,2,FALSE),IFERROR(VLOOKUP(D854,'3. Vinculación Univ. Sociedad'!$F:$G,2,FALSE),IFERROR(VLOOKUP(D854,'4. Docencia y Profesorado Univ.'!$F:$G,2,FALSE),IFERROR(VLOOKUP(D854,'5. Estudiantes y Graduados'!$F:$G,2,FALSE),IFERROR(VLOOKUP(D854,'11. Gestion Administrativa'!$F:$G,2,FALSE),IFERROR(VLOOKUP(D854,'13. Gestión Académica'!$F:$G,2,FALSE),IFERROR(VLOOKUP(D854,'9. Asegura. de la Calid. y M'!$F:$G,2,FALSE),IFERROR(VLOOKUP(D854,'6. Gestión del Conocimiento'!$F:$G,2,FALSE),IFERROR(VLOOKUP(D854,'15. Gobernabilidad y Proceso...'!$F:$G,2,FALSE),IFERROR(VLOOKUP(D854,'12. Gestión del Talento Humano'!$F:$G,2,FALSE),IFERROR(VLOOKUP(D854,'14. Internacional... de la E.S.'!$F:$G,2,FALSE),IFERROR(VLOOKUP(D854,'10. Posgrado'!$F:$G,2,FALSE),IFERROR(VLOOKUP(D854,'17. Gestión TIC'!$F:$G,2,FALSE),IFERROR(VLOOKUP(D854,'16. Desa. del Sistema Educ.Sup.'!$F:$G,2,FALSE),IFERROR(VLOOKUP(D854,'8. Cultura de Inno. Insti...'!$F:$G,2,FALSE),VLOOKUP(D854,'7. Lo Esencial de la Reforma U.'!$F:$G,2,0)))))))))))))))))</f>
        <v>#N/A</v>
      </c>
      <c r="D855" s="31"/>
      <c r="E855" s="91"/>
      <c r="F855" s="91"/>
      <c r="G855" s="91"/>
      <c r="H855" s="75"/>
      <c r="I855" s="75"/>
      <c r="J855" s="75"/>
      <c r="K855" s="109"/>
    </row>
    <row r="856" spans="3:11" ht="15.75" thickBot="1" x14ac:dyDescent="0.3">
      <c r="C856" s="435"/>
      <c r="D856" s="435"/>
      <c r="E856" s="435"/>
      <c r="F856" s="91"/>
      <c r="G856" s="75"/>
      <c r="H856" s="75"/>
      <c r="I856" s="75"/>
      <c r="J856" s="435"/>
      <c r="K856" s="435"/>
    </row>
    <row r="857" spans="3:11" ht="30.75" thickBot="1" x14ac:dyDescent="0.3">
      <c r="C857" s="125" t="s">
        <v>1310</v>
      </c>
      <c r="D857" s="125" t="s">
        <v>99</v>
      </c>
      <c r="E857" s="132" t="s">
        <v>1312</v>
      </c>
      <c r="F857" s="131" t="s">
        <v>1313</v>
      </c>
      <c r="G857" s="129" t="s">
        <v>1314</v>
      </c>
      <c r="H857" s="132" t="s">
        <v>1315</v>
      </c>
      <c r="I857" s="129" t="s">
        <v>711</v>
      </c>
      <c r="J857" s="129" t="s">
        <v>1316</v>
      </c>
      <c r="K857" s="129" t="s">
        <v>1317</v>
      </c>
    </row>
    <row r="858" spans="3:11" x14ac:dyDescent="0.25">
      <c r="C858" s="209" t="s">
        <v>1284</v>
      </c>
      <c r="D858" s="210"/>
      <c r="E858" s="208">
        <f>HLOOKUP(C858,$AH$2:$BU$3,2,0)</f>
        <v>620</v>
      </c>
      <c r="F858" s="94">
        <f t="shared" ref="F858:F892" si="38">D858*E858</f>
        <v>0</v>
      </c>
      <c r="G858" s="156"/>
      <c r="H858" s="138"/>
      <c r="I858" s="126" t="e">
        <f>VLOOKUP(H858,Presupuesto!$B$11:$C$565,2,0)</f>
        <v>#N/A</v>
      </c>
      <c r="J858" s="207" t="s">
        <v>81</v>
      </c>
      <c r="K858" s="95" t="s">
        <v>719</v>
      </c>
    </row>
    <row r="859" spans="3:11" x14ac:dyDescent="0.25">
      <c r="C859" s="137"/>
      <c r="D859" s="154"/>
      <c r="E859" s="119"/>
      <c r="F859" s="94">
        <f t="shared" si="38"/>
        <v>0</v>
      </c>
      <c r="G859" s="156"/>
      <c r="H859" s="138"/>
      <c r="I859" s="126" t="e">
        <f>VLOOKUP(H859,Presupuesto!$B$11:$C$565,2,0)</f>
        <v>#N/A</v>
      </c>
      <c r="J859" s="95" t="str">
        <f>$J$858</f>
        <v>Desarrollo del Sistema de Educación Superior</v>
      </c>
      <c r="K859" s="95" t="s">
        <v>720</v>
      </c>
    </row>
    <row r="860" spans="3:11" x14ac:dyDescent="0.25">
      <c r="C860" s="137"/>
      <c r="D860" s="154"/>
      <c r="E860" s="119"/>
      <c r="F860" s="94">
        <f t="shared" si="38"/>
        <v>0</v>
      </c>
      <c r="G860" s="156"/>
      <c r="H860" s="138"/>
      <c r="I860" s="126" t="e">
        <f>VLOOKUP(H860,Presupuesto!$B$11:$C$565,2,0)</f>
        <v>#N/A</v>
      </c>
      <c r="J860" s="95" t="str">
        <f t="shared" ref="J860:J892" si="39">$J$858</f>
        <v>Desarrollo del Sistema de Educación Superior</v>
      </c>
      <c r="K860" s="95" t="s">
        <v>720</v>
      </c>
    </row>
    <row r="861" spans="3:11" x14ac:dyDescent="0.25">
      <c r="C861" s="137"/>
      <c r="D861" s="154"/>
      <c r="E861" s="119"/>
      <c r="F861" s="94">
        <f t="shared" si="38"/>
        <v>0</v>
      </c>
      <c r="G861" s="156"/>
      <c r="H861" s="138"/>
      <c r="I861" s="126" t="e">
        <f>VLOOKUP(H861,Presupuesto!$B$11:$C$565,2,0)</f>
        <v>#N/A</v>
      </c>
      <c r="J861" s="95" t="str">
        <f t="shared" si="39"/>
        <v>Desarrollo del Sistema de Educación Superior</v>
      </c>
      <c r="K861" s="95" t="s">
        <v>720</v>
      </c>
    </row>
    <row r="862" spans="3:11" x14ac:dyDescent="0.25">
      <c r="C862" s="137"/>
      <c r="D862" s="154"/>
      <c r="E862" s="119"/>
      <c r="F862" s="94">
        <f t="shared" si="38"/>
        <v>0</v>
      </c>
      <c r="G862" s="156"/>
      <c r="H862" s="138"/>
      <c r="I862" s="126" t="e">
        <f>VLOOKUP(H862,Presupuesto!$B$11:$C$565,2,0)</f>
        <v>#N/A</v>
      </c>
      <c r="J862" s="95" t="str">
        <f t="shared" si="39"/>
        <v>Desarrollo del Sistema de Educación Superior</v>
      </c>
      <c r="K862" s="95" t="s">
        <v>720</v>
      </c>
    </row>
    <row r="863" spans="3:11" x14ac:dyDescent="0.25">
      <c r="C863" s="137"/>
      <c r="D863" s="154"/>
      <c r="E863" s="119"/>
      <c r="F863" s="94">
        <f t="shared" si="38"/>
        <v>0</v>
      </c>
      <c r="G863" s="156"/>
      <c r="H863" s="138"/>
      <c r="I863" s="126" t="e">
        <f>VLOOKUP(H863,Presupuesto!$B$11:$C$565,2,0)</f>
        <v>#N/A</v>
      </c>
      <c r="J863" s="95" t="str">
        <f t="shared" si="39"/>
        <v>Desarrollo del Sistema de Educación Superior</v>
      </c>
      <c r="K863" s="95" t="s">
        <v>729</v>
      </c>
    </row>
    <row r="864" spans="3:11" x14ac:dyDescent="0.25">
      <c r="C864" s="137"/>
      <c r="D864" s="154"/>
      <c r="E864" s="119"/>
      <c r="F864" s="94">
        <f t="shared" si="38"/>
        <v>0</v>
      </c>
      <c r="G864" s="156"/>
      <c r="H864" s="138"/>
      <c r="I864" s="126" t="e">
        <f>VLOOKUP(H864,Presupuesto!$B$11:$C$565,2,0)</f>
        <v>#N/A</v>
      </c>
      <c r="J864" s="95" t="str">
        <f t="shared" si="39"/>
        <v>Desarrollo del Sistema de Educación Superior</v>
      </c>
      <c r="K864" s="95" t="s">
        <v>720</v>
      </c>
    </row>
    <row r="865" spans="3:11" x14ac:dyDescent="0.25">
      <c r="C865" s="137"/>
      <c r="D865" s="154"/>
      <c r="E865" s="119"/>
      <c r="F865" s="94">
        <f t="shared" si="38"/>
        <v>0</v>
      </c>
      <c r="G865" s="156"/>
      <c r="H865" s="138"/>
      <c r="I865" s="126" t="e">
        <f>VLOOKUP(H865,Presupuesto!$B$11:$C$565,2,0)</f>
        <v>#N/A</v>
      </c>
      <c r="J865" s="95" t="str">
        <f t="shared" si="39"/>
        <v>Desarrollo del Sistema de Educación Superior</v>
      </c>
      <c r="K865" s="95" t="s">
        <v>720</v>
      </c>
    </row>
    <row r="866" spans="3:11" x14ac:dyDescent="0.25">
      <c r="C866" s="137"/>
      <c r="D866" s="154"/>
      <c r="E866" s="119"/>
      <c r="F866" s="94">
        <f t="shared" si="38"/>
        <v>0</v>
      </c>
      <c r="G866" s="156"/>
      <c r="H866" s="138"/>
      <c r="I866" s="126" t="e">
        <f>VLOOKUP(H866,Presupuesto!$B$11:$C$565,2,0)</f>
        <v>#N/A</v>
      </c>
      <c r="J866" s="95" t="str">
        <f t="shared" si="39"/>
        <v>Desarrollo del Sistema de Educación Superior</v>
      </c>
      <c r="K866" s="95" t="s">
        <v>720</v>
      </c>
    </row>
    <row r="867" spans="3:11" x14ac:dyDescent="0.25">
      <c r="C867" s="137"/>
      <c r="D867" s="154"/>
      <c r="E867" s="119"/>
      <c r="F867" s="94">
        <f t="shared" si="38"/>
        <v>0</v>
      </c>
      <c r="G867" s="156"/>
      <c r="H867" s="138"/>
      <c r="I867" s="126" t="e">
        <f>VLOOKUP(H867,Presupuesto!$B$11:$C$565,2,0)</f>
        <v>#N/A</v>
      </c>
      <c r="J867" s="95" t="str">
        <f t="shared" si="39"/>
        <v>Desarrollo del Sistema de Educación Superior</v>
      </c>
      <c r="K867" s="95" t="s">
        <v>720</v>
      </c>
    </row>
    <row r="868" spans="3:11" x14ac:dyDescent="0.25">
      <c r="C868" s="137"/>
      <c r="D868" s="154"/>
      <c r="E868" s="119"/>
      <c r="F868" s="94">
        <f t="shared" si="38"/>
        <v>0</v>
      </c>
      <c r="G868" s="156"/>
      <c r="H868" s="138"/>
      <c r="I868" s="126" t="e">
        <f>VLOOKUP(H868,Presupuesto!$B$11:$C$565,2,0)</f>
        <v>#N/A</v>
      </c>
      <c r="J868" s="95" t="str">
        <f t="shared" si="39"/>
        <v>Desarrollo del Sistema de Educación Superior</v>
      </c>
      <c r="K868" s="95" t="s">
        <v>720</v>
      </c>
    </row>
    <row r="869" spans="3:11" x14ac:dyDescent="0.25">
      <c r="C869" s="137"/>
      <c r="D869" s="154"/>
      <c r="E869" s="119"/>
      <c r="F869" s="94">
        <f t="shared" si="38"/>
        <v>0</v>
      </c>
      <c r="G869" s="156"/>
      <c r="H869" s="138"/>
      <c r="I869" s="126" t="e">
        <f>VLOOKUP(H869,Presupuesto!$B$11:$C$565,2,0)</f>
        <v>#N/A</v>
      </c>
      <c r="J869" s="95" t="str">
        <f t="shared" si="39"/>
        <v>Desarrollo del Sistema de Educación Superior</v>
      </c>
      <c r="K869" s="95" t="s">
        <v>720</v>
      </c>
    </row>
    <row r="870" spans="3:11" x14ac:dyDescent="0.25">
      <c r="C870" s="137"/>
      <c r="D870" s="154"/>
      <c r="E870" s="119"/>
      <c r="F870" s="94">
        <f t="shared" si="38"/>
        <v>0</v>
      </c>
      <c r="G870" s="156"/>
      <c r="H870" s="138"/>
      <c r="I870" s="126" t="e">
        <f>VLOOKUP(H870,Presupuesto!$B$11:$C$565,2,0)</f>
        <v>#N/A</v>
      </c>
      <c r="J870" s="95" t="str">
        <f t="shared" si="39"/>
        <v>Desarrollo del Sistema de Educación Superior</v>
      </c>
      <c r="K870" s="95" t="s">
        <v>720</v>
      </c>
    </row>
    <row r="871" spans="3:11" x14ac:dyDescent="0.25">
      <c r="C871" s="137"/>
      <c r="D871" s="154"/>
      <c r="E871" s="119"/>
      <c r="F871" s="94">
        <f t="shared" si="38"/>
        <v>0</v>
      </c>
      <c r="G871" s="156"/>
      <c r="H871" s="138"/>
      <c r="I871" s="126" t="e">
        <f>VLOOKUP(H871,Presupuesto!$B$11:$C$565,2,0)</f>
        <v>#N/A</v>
      </c>
      <c r="J871" s="95" t="str">
        <f t="shared" si="39"/>
        <v>Desarrollo del Sistema de Educación Superior</v>
      </c>
      <c r="K871" s="95" t="s">
        <v>720</v>
      </c>
    </row>
    <row r="872" spans="3:11" x14ac:dyDescent="0.25">
      <c r="C872" s="137"/>
      <c r="D872" s="154"/>
      <c r="E872" s="119"/>
      <c r="F872" s="94">
        <f t="shared" si="38"/>
        <v>0</v>
      </c>
      <c r="G872" s="156"/>
      <c r="H872" s="138"/>
      <c r="I872" s="126" t="e">
        <f>VLOOKUP(H872,Presupuesto!$B$11:$C$565,2,0)</f>
        <v>#N/A</v>
      </c>
      <c r="J872" s="95" t="str">
        <f t="shared" si="39"/>
        <v>Desarrollo del Sistema de Educación Superior</v>
      </c>
      <c r="K872" s="95" t="s">
        <v>720</v>
      </c>
    </row>
    <row r="873" spans="3:11" x14ac:dyDescent="0.25">
      <c r="C873" s="137"/>
      <c r="D873" s="154"/>
      <c r="E873" s="119"/>
      <c r="F873" s="94">
        <f t="shared" si="38"/>
        <v>0</v>
      </c>
      <c r="G873" s="156"/>
      <c r="H873" s="138"/>
      <c r="I873" s="126" t="e">
        <f>VLOOKUP(H873,Presupuesto!$B$11:$C$565,2,0)</f>
        <v>#N/A</v>
      </c>
      <c r="J873" s="95" t="str">
        <f t="shared" si="39"/>
        <v>Desarrollo del Sistema de Educación Superior</v>
      </c>
      <c r="K873" s="95" t="s">
        <v>720</v>
      </c>
    </row>
    <row r="874" spans="3:11" x14ac:dyDescent="0.25">
      <c r="C874" s="137"/>
      <c r="D874" s="154"/>
      <c r="E874" s="119"/>
      <c r="F874" s="94">
        <f t="shared" si="38"/>
        <v>0</v>
      </c>
      <c r="G874" s="156"/>
      <c r="H874" s="138"/>
      <c r="I874" s="126" t="e">
        <f>VLOOKUP(H874,Presupuesto!$B$11:$C$565,2,0)</f>
        <v>#N/A</v>
      </c>
      <c r="J874" s="95" t="str">
        <f t="shared" si="39"/>
        <v>Desarrollo del Sistema de Educación Superior</v>
      </c>
      <c r="K874" s="95" t="s">
        <v>720</v>
      </c>
    </row>
    <row r="875" spans="3:11" x14ac:dyDescent="0.25">
      <c r="C875" s="137"/>
      <c r="D875" s="154"/>
      <c r="E875" s="119"/>
      <c r="F875" s="94">
        <f t="shared" si="38"/>
        <v>0</v>
      </c>
      <c r="G875" s="156"/>
      <c r="H875" s="138"/>
      <c r="I875" s="126" t="e">
        <f>VLOOKUP(H875,Presupuesto!$B$11:$C$565,2,0)</f>
        <v>#N/A</v>
      </c>
      <c r="J875" s="95" t="str">
        <f t="shared" si="39"/>
        <v>Desarrollo del Sistema de Educación Superior</v>
      </c>
      <c r="K875" s="95" t="s">
        <v>720</v>
      </c>
    </row>
    <row r="876" spans="3:11" x14ac:dyDescent="0.25">
      <c r="C876" s="137"/>
      <c r="D876" s="154"/>
      <c r="E876" s="119"/>
      <c r="F876" s="94">
        <f t="shared" si="38"/>
        <v>0</v>
      </c>
      <c r="G876" s="156"/>
      <c r="H876" s="138"/>
      <c r="I876" s="126" t="e">
        <f>VLOOKUP(H876,Presupuesto!$B$11:$C$565,2,0)</f>
        <v>#N/A</v>
      </c>
      <c r="J876" s="95" t="str">
        <f t="shared" si="39"/>
        <v>Desarrollo del Sistema de Educación Superior</v>
      </c>
      <c r="K876" s="95" t="s">
        <v>720</v>
      </c>
    </row>
    <row r="877" spans="3:11" x14ac:dyDescent="0.25">
      <c r="C877" s="137"/>
      <c r="D877" s="154"/>
      <c r="E877" s="119"/>
      <c r="F877" s="94">
        <f t="shared" si="38"/>
        <v>0</v>
      </c>
      <c r="G877" s="156"/>
      <c r="H877" s="138"/>
      <c r="I877" s="126" t="e">
        <f>VLOOKUP(H877,Presupuesto!$B$11:$C$565,2,0)</f>
        <v>#N/A</v>
      </c>
      <c r="J877" s="95" t="str">
        <f t="shared" si="39"/>
        <v>Desarrollo del Sistema de Educación Superior</v>
      </c>
      <c r="K877" s="95" t="s">
        <v>720</v>
      </c>
    </row>
    <row r="878" spans="3:11" x14ac:dyDescent="0.25">
      <c r="C878" s="137"/>
      <c r="D878" s="154"/>
      <c r="E878" s="119"/>
      <c r="F878" s="94">
        <f t="shared" si="38"/>
        <v>0</v>
      </c>
      <c r="G878" s="156"/>
      <c r="H878" s="138"/>
      <c r="I878" s="126" t="e">
        <f>VLOOKUP(H878,Presupuesto!$B$11:$C$565,2,0)</f>
        <v>#N/A</v>
      </c>
      <c r="J878" s="95" t="str">
        <f t="shared" si="39"/>
        <v>Desarrollo del Sistema de Educación Superior</v>
      </c>
      <c r="K878" s="95" t="s">
        <v>720</v>
      </c>
    </row>
    <row r="879" spans="3:11" x14ac:dyDescent="0.25">
      <c r="C879" s="137"/>
      <c r="D879" s="154"/>
      <c r="E879" s="119"/>
      <c r="F879" s="94">
        <f t="shared" si="38"/>
        <v>0</v>
      </c>
      <c r="G879" s="156"/>
      <c r="H879" s="138"/>
      <c r="I879" s="126" t="e">
        <f>VLOOKUP(H879,Presupuesto!$B$11:$C$565,2,0)</f>
        <v>#N/A</v>
      </c>
      <c r="J879" s="95" t="str">
        <f t="shared" si="39"/>
        <v>Desarrollo del Sistema de Educación Superior</v>
      </c>
      <c r="K879" s="95" t="s">
        <v>720</v>
      </c>
    </row>
    <row r="880" spans="3:11" x14ac:dyDescent="0.25">
      <c r="C880" s="139"/>
      <c r="D880" s="147"/>
      <c r="E880" s="115"/>
      <c r="F880" s="94">
        <f t="shared" si="38"/>
        <v>0</v>
      </c>
      <c r="G880" s="156"/>
      <c r="H880" s="140"/>
      <c r="I880" s="126" t="e">
        <f>VLOOKUP(H880,Presupuesto!$B$11:$C$565,2,0)</f>
        <v>#N/A</v>
      </c>
      <c r="J880" s="95" t="str">
        <f t="shared" si="39"/>
        <v>Desarrollo del Sistema de Educación Superior</v>
      </c>
      <c r="K880" s="95" t="s">
        <v>720</v>
      </c>
    </row>
    <row r="881" spans="3:11" x14ac:dyDescent="0.25">
      <c r="C881" s="139"/>
      <c r="D881" s="147"/>
      <c r="E881" s="115"/>
      <c r="F881" s="94">
        <f t="shared" si="38"/>
        <v>0</v>
      </c>
      <c r="G881" s="156"/>
      <c r="H881" s="140"/>
      <c r="I881" s="126" t="e">
        <f>VLOOKUP(H881,Presupuesto!$B$11:$C$565,2,0)</f>
        <v>#N/A</v>
      </c>
      <c r="J881" s="95" t="str">
        <f t="shared" si="39"/>
        <v>Desarrollo del Sistema de Educación Superior</v>
      </c>
      <c r="K881" s="95" t="s">
        <v>720</v>
      </c>
    </row>
    <row r="882" spans="3:11" x14ac:dyDescent="0.25">
      <c r="C882" s="139"/>
      <c r="D882" s="147"/>
      <c r="E882" s="115"/>
      <c r="F882" s="94">
        <f t="shared" si="38"/>
        <v>0</v>
      </c>
      <c r="G882" s="156"/>
      <c r="H882" s="140"/>
      <c r="I882" s="126" t="e">
        <f>VLOOKUP(H882,Presupuesto!$B$11:$C$565,2,0)</f>
        <v>#N/A</v>
      </c>
      <c r="J882" s="95" t="str">
        <f t="shared" si="39"/>
        <v>Desarrollo del Sistema de Educación Superior</v>
      </c>
      <c r="K882" s="95" t="s">
        <v>720</v>
      </c>
    </row>
    <row r="883" spans="3:11" x14ac:dyDescent="0.25">
      <c r="C883" s="139"/>
      <c r="D883" s="147"/>
      <c r="E883" s="115"/>
      <c r="F883" s="94">
        <f t="shared" si="38"/>
        <v>0</v>
      </c>
      <c r="G883" s="156"/>
      <c r="H883" s="140"/>
      <c r="I883" s="126" t="e">
        <f>VLOOKUP(H883,Presupuesto!$B$11:$C$565,2,0)</f>
        <v>#N/A</v>
      </c>
      <c r="J883" s="95" t="str">
        <f t="shared" si="39"/>
        <v>Desarrollo del Sistema de Educación Superior</v>
      </c>
      <c r="K883" s="95" t="s">
        <v>720</v>
      </c>
    </row>
    <row r="884" spans="3:11" x14ac:dyDescent="0.25">
      <c r="C884" s="139"/>
      <c r="D884" s="147"/>
      <c r="E884" s="115"/>
      <c r="F884" s="94">
        <f t="shared" si="38"/>
        <v>0</v>
      </c>
      <c r="G884" s="156"/>
      <c r="H884" s="140"/>
      <c r="I884" s="126" t="e">
        <f>VLOOKUP(H884,Presupuesto!$B$11:$C$565,2,0)</f>
        <v>#N/A</v>
      </c>
      <c r="J884" s="95" t="str">
        <f t="shared" si="39"/>
        <v>Desarrollo del Sistema de Educación Superior</v>
      </c>
      <c r="K884" s="95" t="s">
        <v>720</v>
      </c>
    </row>
    <row r="885" spans="3:11" x14ac:dyDescent="0.25">
      <c r="C885" s="139"/>
      <c r="D885" s="147"/>
      <c r="E885" s="115"/>
      <c r="F885" s="94">
        <f t="shared" si="38"/>
        <v>0</v>
      </c>
      <c r="G885" s="156"/>
      <c r="H885" s="140"/>
      <c r="I885" s="126" t="e">
        <f>VLOOKUP(H885,Presupuesto!$B$11:$C$565,2,0)</f>
        <v>#N/A</v>
      </c>
      <c r="J885" s="95" t="str">
        <f t="shared" si="39"/>
        <v>Desarrollo del Sistema de Educación Superior</v>
      </c>
      <c r="K885" s="95" t="s">
        <v>720</v>
      </c>
    </row>
    <row r="886" spans="3:11" x14ac:dyDescent="0.25">
      <c r="C886" s="139"/>
      <c r="D886" s="147"/>
      <c r="E886" s="115"/>
      <c r="F886" s="94">
        <f t="shared" si="38"/>
        <v>0</v>
      </c>
      <c r="G886" s="156"/>
      <c r="H886" s="140"/>
      <c r="I886" s="126" t="e">
        <f>VLOOKUP(H886,Presupuesto!$B$11:$C$565,2,0)</f>
        <v>#N/A</v>
      </c>
      <c r="J886" s="95" t="str">
        <f t="shared" si="39"/>
        <v>Desarrollo del Sistema de Educación Superior</v>
      </c>
      <c r="K886" s="95" t="s">
        <v>720</v>
      </c>
    </row>
    <row r="887" spans="3:11" x14ac:dyDescent="0.25">
      <c r="C887" s="139"/>
      <c r="D887" s="147"/>
      <c r="E887" s="115"/>
      <c r="F887" s="94">
        <f t="shared" si="38"/>
        <v>0</v>
      </c>
      <c r="G887" s="156"/>
      <c r="H887" s="140"/>
      <c r="I887" s="126" t="e">
        <f>VLOOKUP(H887,Presupuesto!$B$11:$C$565,2,0)</f>
        <v>#N/A</v>
      </c>
      <c r="J887" s="95" t="str">
        <f t="shared" si="39"/>
        <v>Desarrollo del Sistema de Educación Superior</v>
      </c>
      <c r="K887" s="95" t="s">
        <v>720</v>
      </c>
    </row>
    <row r="888" spans="3:11" x14ac:dyDescent="0.25">
      <c r="C888" s="141"/>
      <c r="D888" s="147"/>
      <c r="E888" s="115"/>
      <c r="F888" s="94">
        <f t="shared" si="38"/>
        <v>0</v>
      </c>
      <c r="G888" s="156"/>
      <c r="H888" s="142"/>
      <c r="I888" s="126" t="e">
        <f>VLOOKUP(H888,Presupuesto!$B$11:$C$565,2,0)</f>
        <v>#N/A</v>
      </c>
      <c r="J888" s="95" t="str">
        <f t="shared" si="39"/>
        <v>Desarrollo del Sistema de Educación Superior</v>
      </c>
      <c r="K888" s="95" t="s">
        <v>732</v>
      </c>
    </row>
    <row r="889" spans="3:11" x14ac:dyDescent="0.25">
      <c r="C889" s="141"/>
      <c r="D889" s="147"/>
      <c r="E889" s="115"/>
      <c r="F889" s="94">
        <f t="shared" si="38"/>
        <v>0</v>
      </c>
      <c r="G889" s="156"/>
      <c r="H889" s="142"/>
      <c r="I889" s="126" t="e">
        <f>VLOOKUP(H889,Presupuesto!$B$11:$C$565,2,0)</f>
        <v>#N/A</v>
      </c>
      <c r="J889" s="95" t="str">
        <f t="shared" si="39"/>
        <v>Desarrollo del Sistema de Educación Superior</v>
      </c>
      <c r="K889" s="95" t="s">
        <v>720</v>
      </c>
    </row>
    <row r="890" spans="3:11" x14ac:dyDescent="0.25">
      <c r="C890" s="141"/>
      <c r="D890" s="147"/>
      <c r="E890" s="115"/>
      <c r="F890" s="94">
        <f t="shared" si="38"/>
        <v>0</v>
      </c>
      <c r="G890" s="156"/>
      <c r="H890" s="142"/>
      <c r="I890" s="126" t="e">
        <f>VLOOKUP(H890,Presupuesto!$B$11:$C$565,2,0)</f>
        <v>#N/A</v>
      </c>
      <c r="J890" s="95" t="str">
        <f t="shared" si="39"/>
        <v>Desarrollo del Sistema de Educación Superior</v>
      </c>
      <c r="K890" s="95" t="s">
        <v>720</v>
      </c>
    </row>
    <row r="891" spans="3:11" x14ac:dyDescent="0.25">
      <c r="C891" s="141"/>
      <c r="D891" s="147"/>
      <c r="E891" s="115"/>
      <c r="F891" s="94">
        <f t="shared" si="38"/>
        <v>0</v>
      </c>
      <c r="G891" s="156"/>
      <c r="H891" s="142"/>
      <c r="I891" s="126" t="e">
        <f>VLOOKUP(H891,Presupuesto!$B$11:$C$565,2,0)</f>
        <v>#N/A</v>
      </c>
      <c r="J891" s="95" t="str">
        <f t="shared" si="39"/>
        <v>Desarrollo del Sistema de Educación Superior</v>
      </c>
      <c r="K891" s="95" t="s">
        <v>720</v>
      </c>
    </row>
    <row r="892" spans="3:11" ht="15.75" thickBot="1" x14ac:dyDescent="0.3">
      <c r="C892" s="143"/>
      <c r="D892" s="155"/>
      <c r="E892" s="100"/>
      <c r="F892" s="102">
        <f t="shared" si="38"/>
        <v>0</v>
      </c>
      <c r="G892" s="157"/>
      <c r="H892" s="144"/>
      <c r="I892" s="128" t="e">
        <f>VLOOKUP(H892,Presupuesto!$B$11:$C$565,2,0)</f>
        <v>#N/A</v>
      </c>
      <c r="J892" s="103" t="str">
        <f t="shared" si="39"/>
        <v>Desarrollo del Sistema de Educación Superior</v>
      </c>
      <c r="K892" s="120" t="s">
        <v>719</v>
      </c>
    </row>
  </sheetData>
  <dataConsolidate/>
  <dataValidations count="6">
    <dataValidation type="list" allowBlank="1" showInputMessage="1" showErrorMessage="1" errorTitle="¡Ingreso Inválido!" error="Seleccione una opción de la lista." promptTitle="Tipo de Presupuesto" prompt="Seleccione una opción de la lista." sqref="G858:G892 G17:G54 G64:G94 G153:G187 G197:G231 G241:G275 G285:G319 G329:G363 G374:G408 G418:G452 G462:G496 G506:G540 G550:G584 G594:G628 G638:G672 G682:G716 G726:G760 G770:G804 G814:G848 G104:G143">
      <formula1>$R$2:$S$2</formula1>
    </dataValidation>
    <dataValidation type="list" allowBlank="1" showInputMessage="1" showErrorMessage="1" errorTitle="¡Ingreso Inválido!" error="Seleccione una opción de la lista" promptTitle="Mes Requerido" prompt="Seleccione el mes en el que requiere el recurso." sqref="K17:K54 K64:K94 K858:K892 K153:K187 K197:K231 K241:K275 K285:K319 K329:K363 K374:K408 K418:K452 K462:K496 K506:K540 K550:K584 K594:K628 K638:K672 K682:K716 K726:K760 K770:K804 K814:K848 K104:K143">
      <formula1>$U$2:$AF$2</formula1>
    </dataValidation>
    <dataValidation type="list" allowBlank="1" showInputMessage="1" showErrorMessage="1" errorTitle="¡Ingreso Invalido!" error="Seleccione una opción de la lista." promptTitle="Categoria/Zona de Viáticos" prompt="Seleccione una opción de la lista" sqref="C858 C64 C104 C153 C197 C241 C285 C329 C374 C418 C462 C506 C550 C594 C638 C682 C726 C770 C814 C17:C19 C37 C73">
      <formula1>$AH$2:$BU$2</formula1>
    </dataValidation>
    <dataValidation type="list" allowBlank="1" showInputMessage="1" showErrorMessage="1" errorTitle="¡Ingreso Inválido!" error="Verifique el valor ingresado." promptTitle="Ingrese el Objeto de Gasto" prompt="Ingrese el Objeto de Gasto" sqref="H858:H892 H17:H54 H64:H94 H153:H187 H197:H231 H241:H275 H285:H319 H329:H363 H374:H408 H418:H452 H462:H496 H506:H540 H550:H584 H594:H628 H638:H672 H682:H716 H726:H760 H770:H804 H814:H848 H104:H143">
      <formula1>$A$1:$UI$1</formula1>
    </dataValidation>
    <dataValidation type="list" allowBlank="1" showInputMessage="1" showErrorMessage="1" errorTitle="¡Ingreso Inválido!" error="Seleccione una opción de la lista." promptTitle="Dimensión Estratégica" prompt="Seleccione una opción de la lista." sqref="J65:J94 J105:J143 J154:J187 J198:J231 J242:J275 J286:J319 J330:J363 J375:J408 J419:J452 J463:J496 J507:J540 J551:J584 J595:J628 J639:J672 J683:J716 J727:J760 J771:J804 J815:J848 J859:J892 J18:J54">
      <formula1>$A$2:$P$2</formula1>
    </dataValidation>
    <dataValidation type="list" allowBlank="1" showInputMessage="1" showErrorMessage="1" errorTitle="¡Ingreso Inválido!" error="Seleccione una opción de la lista." promptTitle="Dimensión Estratégica" prompt="Seleccione una opción de la lista." sqref="J17 J64 J104 J153 J197 J241 J285 J329 J374 J418 J462 J506 J550 J594 J638 J682 J726 J770 J814 J858">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441" t="s">
        <v>148</v>
      </c>
      <c r="B1" s="442" t="s">
        <v>149</v>
      </c>
      <c r="C1" s="439" t="s">
        <v>150</v>
      </c>
      <c r="D1" s="439" t="s">
        <v>151</v>
      </c>
      <c r="E1" s="439" t="s">
        <v>152</v>
      </c>
      <c r="F1" s="439" t="s">
        <v>153</v>
      </c>
      <c r="G1" s="439" t="s">
        <v>154</v>
      </c>
      <c r="H1" s="439" t="s">
        <v>155</v>
      </c>
      <c r="I1" s="439" t="s">
        <v>156</v>
      </c>
      <c r="J1" s="439" t="s">
        <v>157</v>
      </c>
      <c r="K1" s="439" t="s">
        <v>158</v>
      </c>
      <c r="L1" s="439" t="s">
        <v>159</v>
      </c>
      <c r="M1" s="439" t="s">
        <v>160</v>
      </c>
      <c r="N1" s="439" t="s">
        <v>161</v>
      </c>
      <c r="O1" s="439" t="s">
        <v>162</v>
      </c>
      <c r="P1" s="439" t="s">
        <v>163</v>
      </c>
      <c r="Q1" s="439" t="s">
        <v>164</v>
      </c>
      <c r="R1" s="439" t="s">
        <v>165</v>
      </c>
      <c r="S1" s="439" t="s">
        <v>166</v>
      </c>
      <c r="T1" s="439" t="s">
        <v>167</v>
      </c>
      <c r="U1" s="439" t="s">
        <v>168</v>
      </c>
      <c r="V1" s="439" t="s">
        <v>169</v>
      </c>
      <c r="W1" s="439" t="s">
        <v>170</v>
      </c>
      <c r="X1" s="439" t="s">
        <v>171</v>
      </c>
      <c r="Y1" s="439" t="s">
        <v>172</v>
      </c>
      <c r="Z1" s="439" t="s">
        <v>173</v>
      </c>
      <c r="AA1" s="439" t="s">
        <v>174</v>
      </c>
      <c r="AB1" s="439" t="s">
        <v>175</v>
      </c>
      <c r="AC1" s="439" t="s">
        <v>176</v>
      </c>
      <c r="AD1" s="439" t="s">
        <v>177</v>
      </c>
      <c r="AE1" s="439" t="s">
        <v>178</v>
      </c>
      <c r="AF1" s="439" t="s">
        <v>179</v>
      </c>
      <c r="AG1" s="439" t="s">
        <v>180</v>
      </c>
      <c r="AH1" s="439" t="s">
        <v>181</v>
      </c>
      <c r="AI1" s="439" t="s">
        <v>182</v>
      </c>
      <c r="AJ1" s="442" t="s">
        <v>183</v>
      </c>
      <c r="AK1" s="439" t="s">
        <v>184</v>
      </c>
      <c r="AL1" s="439" t="s">
        <v>185</v>
      </c>
      <c r="AM1" s="439" t="s">
        <v>186</v>
      </c>
      <c r="AN1" s="439" t="s">
        <v>187</v>
      </c>
      <c r="AO1" s="439" t="s">
        <v>188</v>
      </c>
      <c r="AP1" s="439" t="s">
        <v>189</v>
      </c>
      <c r="AQ1" s="439" t="s">
        <v>190</v>
      </c>
      <c r="AR1" s="439" t="s">
        <v>191</v>
      </c>
      <c r="AS1" s="439" t="s">
        <v>192</v>
      </c>
      <c r="AT1" s="439" t="s">
        <v>193</v>
      </c>
      <c r="AU1" s="439" t="s">
        <v>194</v>
      </c>
      <c r="AV1" s="439" t="s">
        <v>195</v>
      </c>
      <c r="AW1" s="439" t="s">
        <v>196</v>
      </c>
      <c r="AX1" s="439" t="s">
        <v>197</v>
      </c>
      <c r="AY1" s="439" t="s">
        <v>198</v>
      </c>
      <c r="AZ1" s="439" t="s">
        <v>199</v>
      </c>
      <c r="BA1" s="439" t="s">
        <v>200</v>
      </c>
      <c r="BB1" s="439" t="s">
        <v>201</v>
      </c>
      <c r="BC1" s="439" t="s">
        <v>202</v>
      </c>
      <c r="BD1" s="439" t="s">
        <v>203</v>
      </c>
      <c r="BE1" s="439" t="s">
        <v>204</v>
      </c>
      <c r="BF1" s="439" t="s">
        <v>205</v>
      </c>
      <c r="BG1" s="439" t="s">
        <v>206</v>
      </c>
      <c r="BH1" s="439" t="s">
        <v>207</v>
      </c>
      <c r="BI1" s="439" t="s">
        <v>208</v>
      </c>
      <c r="BJ1" s="439" t="s">
        <v>209</v>
      </c>
      <c r="BK1" s="439" t="s">
        <v>210</v>
      </c>
      <c r="BL1" s="439" t="s">
        <v>211</v>
      </c>
      <c r="BM1" s="439" t="s">
        <v>212</v>
      </c>
      <c r="BN1" s="439" t="s">
        <v>213</v>
      </c>
      <c r="BO1" s="439" t="s">
        <v>214</v>
      </c>
      <c r="BP1" s="439" t="s">
        <v>215</v>
      </c>
      <c r="BQ1" s="439" t="s">
        <v>216</v>
      </c>
      <c r="BR1" s="439" t="s">
        <v>217</v>
      </c>
      <c r="BS1" s="439" t="s">
        <v>218</v>
      </c>
      <c r="BT1" s="442" t="s">
        <v>219</v>
      </c>
      <c r="BU1" s="439" t="s">
        <v>220</v>
      </c>
      <c r="BV1" s="439" t="s">
        <v>221</v>
      </c>
      <c r="BW1" s="439" t="s">
        <v>222</v>
      </c>
      <c r="BX1" s="439" t="s">
        <v>223</v>
      </c>
      <c r="BY1" s="439" t="s">
        <v>224</v>
      </c>
      <c r="BZ1" s="442" t="s">
        <v>225</v>
      </c>
      <c r="CA1" s="439" t="s">
        <v>226</v>
      </c>
      <c r="CB1" s="439" t="s">
        <v>227</v>
      </c>
      <c r="CC1" s="439" t="s">
        <v>228</v>
      </c>
      <c r="CD1" s="439" t="s">
        <v>229</v>
      </c>
      <c r="CE1" s="439" t="s">
        <v>230</v>
      </c>
      <c r="CF1" s="439" t="s">
        <v>231</v>
      </c>
      <c r="CG1" s="442" t="s">
        <v>232</v>
      </c>
      <c r="CH1" s="439" t="s">
        <v>233</v>
      </c>
      <c r="CI1" s="439" t="s">
        <v>234</v>
      </c>
      <c r="CJ1" s="439" t="s">
        <v>235</v>
      </c>
      <c r="CK1" s="439" t="s">
        <v>236</v>
      </c>
      <c r="CL1" s="439" t="s">
        <v>237</v>
      </c>
      <c r="CM1" s="439" t="s">
        <v>238</v>
      </c>
      <c r="CN1" s="439" t="s">
        <v>239</v>
      </c>
      <c r="CO1" s="439" t="s">
        <v>240</v>
      </c>
      <c r="CP1" s="439" t="s">
        <v>241</v>
      </c>
      <c r="CQ1" s="438" t="s">
        <v>242</v>
      </c>
      <c r="CR1" s="442" t="s">
        <v>243</v>
      </c>
      <c r="CS1" s="439" t="s">
        <v>244</v>
      </c>
      <c r="CT1" s="439" t="s">
        <v>245</v>
      </c>
      <c r="CU1" s="439" t="s">
        <v>246</v>
      </c>
      <c r="CV1" s="439" t="s">
        <v>247</v>
      </c>
      <c r="CW1" s="439" t="s">
        <v>248</v>
      </c>
      <c r="CX1" s="439" t="s">
        <v>249</v>
      </c>
      <c r="CY1" s="439" t="s">
        <v>250</v>
      </c>
      <c r="CZ1" s="439" t="s">
        <v>251</v>
      </c>
      <c r="DA1" s="439" t="s">
        <v>252</v>
      </c>
      <c r="DB1" s="439" t="s">
        <v>253</v>
      </c>
      <c r="DC1" s="442" t="s">
        <v>254</v>
      </c>
      <c r="DD1" s="439" t="s">
        <v>255</v>
      </c>
      <c r="DE1" s="439" t="s">
        <v>256</v>
      </c>
      <c r="DF1" s="439" t="s">
        <v>257</v>
      </c>
      <c r="DG1" s="439" t="s">
        <v>258</v>
      </c>
      <c r="DH1" s="439" t="s">
        <v>259</v>
      </c>
      <c r="DI1" s="439" t="s">
        <v>260</v>
      </c>
      <c r="DJ1" s="439" t="s">
        <v>261</v>
      </c>
      <c r="DK1" s="439" t="s">
        <v>262</v>
      </c>
      <c r="DL1" s="439" t="s">
        <v>263</v>
      </c>
      <c r="DM1" s="439" t="s">
        <v>264</v>
      </c>
      <c r="DN1" s="439" t="s">
        <v>265</v>
      </c>
      <c r="DO1" s="439" t="s">
        <v>266</v>
      </c>
      <c r="DP1" s="439" t="s">
        <v>267</v>
      </c>
      <c r="DQ1" s="439" t="s">
        <v>268</v>
      </c>
      <c r="DR1" s="442" t="s">
        <v>269</v>
      </c>
      <c r="DS1" s="439" t="s">
        <v>270</v>
      </c>
      <c r="DT1" s="439" t="s">
        <v>271</v>
      </c>
      <c r="DU1" s="439" t="s">
        <v>272</v>
      </c>
      <c r="DV1" s="439" t="s">
        <v>273</v>
      </c>
      <c r="DW1" s="439" t="s">
        <v>274</v>
      </c>
      <c r="DX1" s="439" t="s">
        <v>275</v>
      </c>
      <c r="DY1" s="439" t="s">
        <v>276</v>
      </c>
      <c r="DZ1" s="439" t="s">
        <v>277</v>
      </c>
      <c r="EA1" s="439" t="s">
        <v>278</v>
      </c>
      <c r="EB1" s="439" t="s">
        <v>279</v>
      </c>
      <c r="EC1" s="439" t="s">
        <v>280</v>
      </c>
      <c r="ED1" s="439" t="s">
        <v>281</v>
      </c>
      <c r="EE1" s="439" t="s">
        <v>282</v>
      </c>
      <c r="EF1" s="439" t="s">
        <v>283</v>
      </c>
      <c r="EG1" s="439" t="s">
        <v>284</v>
      </c>
      <c r="EH1" s="442" t="s">
        <v>285</v>
      </c>
      <c r="EI1" s="439" t="s">
        <v>286</v>
      </c>
      <c r="EJ1" s="439" t="s">
        <v>287</v>
      </c>
      <c r="EK1" s="439" t="s">
        <v>288</v>
      </c>
      <c r="EL1" s="439" t="s">
        <v>289</v>
      </c>
      <c r="EM1" s="439" t="s">
        <v>290</v>
      </c>
      <c r="EN1" s="439" t="s">
        <v>291</v>
      </c>
      <c r="EO1" s="439" t="s">
        <v>292</v>
      </c>
      <c r="EP1" s="439" t="s">
        <v>293</v>
      </c>
      <c r="EQ1" s="439" t="s">
        <v>294</v>
      </c>
      <c r="ER1" s="439" t="s">
        <v>295</v>
      </c>
      <c r="ES1" s="439" t="s">
        <v>296</v>
      </c>
      <c r="ET1" s="439" t="s">
        <v>297</v>
      </c>
      <c r="EU1" s="439" t="s">
        <v>298</v>
      </c>
      <c r="EV1" s="439" t="s">
        <v>299</v>
      </c>
      <c r="EW1" s="442" t="s">
        <v>300</v>
      </c>
      <c r="EX1" s="439" t="s">
        <v>301</v>
      </c>
      <c r="EY1" s="439" t="s">
        <v>302</v>
      </c>
      <c r="EZ1" s="439" t="s">
        <v>303</v>
      </c>
      <c r="FA1" s="439" t="s">
        <v>304</v>
      </c>
      <c r="FB1" s="439" t="s">
        <v>305</v>
      </c>
      <c r="FC1" s="439" t="s">
        <v>306</v>
      </c>
      <c r="FD1" s="439" t="s">
        <v>307</v>
      </c>
      <c r="FE1" s="439" t="s">
        <v>308</v>
      </c>
      <c r="FF1" s="439" t="s">
        <v>309</v>
      </c>
      <c r="FG1" s="439" t="s">
        <v>310</v>
      </c>
      <c r="FH1" s="439" t="s">
        <v>311</v>
      </c>
      <c r="FI1" s="439" t="s">
        <v>312</v>
      </c>
      <c r="FJ1" s="439" t="s">
        <v>313</v>
      </c>
      <c r="FK1" s="439" t="s">
        <v>314</v>
      </c>
      <c r="FL1" s="439" t="s">
        <v>315</v>
      </c>
      <c r="FM1" s="439" t="s">
        <v>316</v>
      </c>
      <c r="FN1" s="439" t="s">
        <v>317</v>
      </c>
      <c r="FO1" s="439" t="s">
        <v>318</v>
      </c>
      <c r="FP1" s="439" t="s">
        <v>319</v>
      </c>
      <c r="FQ1" s="439" t="s">
        <v>320</v>
      </c>
      <c r="FR1" s="439" t="s">
        <v>321</v>
      </c>
      <c r="FS1" s="439" t="s">
        <v>322</v>
      </c>
      <c r="FT1" s="439" t="s">
        <v>323</v>
      </c>
      <c r="FU1" s="439" t="s">
        <v>324</v>
      </c>
      <c r="FV1" s="439" t="s">
        <v>325</v>
      </c>
      <c r="FW1" s="442" t="s">
        <v>326</v>
      </c>
      <c r="FX1" s="442" t="s">
        <v>327</v>
      </c>
      <c r="FY1" s="439" t="s">
        <v>328</v>
      </c>
      <c r="FZ1" s="439" t="s">
        <v>329</v>
      </c>
      <c r="GA1" s="439" t="s">
        <v>330</v>
      </c>
      <c r="GB1" s="439" t="s">
        <v>331</v>
      </c>
      <c r="GC1" s="439" t="s">
        <v>332</v>
      </c>
      <c r="GD1" s="439" t="s">
        <v>333</v>
      </c>
      <c r="GE1" s="439" t="s">
        <v>334</v>
      </c>
      <c r="GF1" s="442" t="s">
        <v>335</v>
      </c>
      <c r="GG1" s="439" t="s">
        <v>336</v>
      </c>
      <c r="GH1" s="439" t="s">
        <v>337</v>
      </c>
      <c r="GI1" s="439" t="s">
        <v>338</v>
      </c>
      <c r="GJ1" s="439" t="s">
        <v>339</v>
      </c>
      <c r="GK1" s="439" t="s">
        <v>340</v>
      </c>
      <c r="GL1" s="439" t="s">
        <v>341</v>
      </c>
      <c r="GM1" s="439" t="s">
        <v>342</v>
      </c>
      <c r="GN1" s="442" t="s">
        <v>343</v>
      </c>
      <c r="GO1" s="439" t="s">
        <v>344</v>
      </c>
      <c r="GP1" s="439" t="s">
        <v>345</v>
      </c>
      <c r="GQ1" s="439" t="s">
        <v>346</v>
      </c>
      <c r="GR1" s="439" t="s">
        <v>347</v>
      </c>
      <c r="GS1" s="439" t="s">
        <v>348</v>
      </c>
      <c r="GT1" s="439" t="s">
        <v>349</v>
      </c>
      <c r="GU1" s="442" t="s">
        <v>350</v>
      </c>
      <c r="GV1" s="439" t="s">
        <v>351</v>
      </c>
      <c r="GW1" s="439" t="s">
        <v>352</v>
      </c>
      <c r="GX1" s="439" t="s">
        <v>353</v>
      </c>
      <c r="GY1" s="439" t="s">
        <v>354</v>
      </c>
      <c r="GZ1" s="439" t="s">
        <v>355</v>
      </c>
      <c r="HA1" s="439" t="s">
        <v>356</v>
      </c>
      <c r="HB1" s="439" t="s">
        <v>357</v>
      </c>
      <c r="HC1" s="438" t="s">
        <v>358</v>
      </c>
      <c r="HD1" s="442" t="s">
        <v>359</v>
      </c>
      <c r="HE1" s="439" t="s">
        <v>360</v>
      </c>
      <c r="HF1" s="439" t="s">
        <v>361</v>
      </c>
      <c r="HG1" s="439" t="s">
        <v>362</v>
      </c>
      <c r="HH1" s="439" t="s">
        <v>363</v>
      </c>
      <c r="HI1" s="439" t="s">
        <v>364</v>
      </c>
      <c r="HJ1" s="439" t="s">
        <v>365</v>
      </c>
      <c r="HK1" s="439" t="s">
        <v>366</v>
      </c>
      <c r="HL1" s="439" t="s">
        <v>367</v>
      </c>
      <c r="HM1" s="439" t="s">
        <v>368</v>
      </c>
      <c r="HN1" s="439" t="s">
        <v>369</v>
      </c>
      <c r="HO1" s="439" t="s">
        <v>370</v>
      </c>
      <c r="HP1" s="442" t="s">
        <v>371</v>
      </c>
      <c r="HQ1" s="439" t="s">
        <v>372</v>
      </c>
      <c r="HR1" s="439" t="s">
        <v>373</v>
      </c>
      <c r="HS1" s="439" t="s">
        <v>374</v>
      </c>
      <c r="HT1" s="439" t="s">
        <v>375</v>
      </c>
      <c r="HU1" s="439" t="s">
        <v>376</v>
      </c>
      <c r="HV1" s="439" t="s">
        <v>377</v>
      </c>
      <c r="HW1" s="439" t="s">
        <v>378</v>
      </c>
      <c r="HX1" s="442" t="s">
        <v>379</v>
      </c>
      <c r="HY1" s="439" t="s">
        <v>380</v>
      </c>
      <c r="HZ1" s="439" t="s">
        <v>381</v>
      </c>
      <c r="IA1" s="439" t="s">
        <v>382</v>
      </c>
      <c r="IB1" s="439" t="s">
        <v>383</v>
      </c>
      <c r="IC1" s="439" t="s">
        <v>384</v>
      </c>
      <c r="ID1" s="439" t="s">
        <v>385</v>
      </c>
      <c r="IE1" s="439" t="s">
        <v>386</v>
      </c>
      <c r="IF1" s="439" t="s">
        <v>387</v>
      </c>
      <c r="IG1" s="439" t="s">
        <v>388</v>
      </c>
      <c r="IH1" s="439" t="s">
        <v>389</v>
      </c>
      <c r="II1" s="439" t="s">
        <v>390</v>
      </c>
      <c r="IJ1" s="439" t="s">
        <v>391</v>
      </c>
      <c r="IK1" s="439" t="s">
        <v>392</v>
      </c>
      <c r="IL1" s="439" t="s">
        <v>393</v>
      </c>
      <c r="IM1" s="439" t="s">
        <v>394</v>
      </c>
      <c r="IN1" s="439" t="s">
        <v>395</v>
      </c>
      <c r="IO1" s="442" t="s">
        <v>396</v>
      </c>
      <c r="IP1" s="439" t="s">
        <v>397</v>
      </c>
      <c r="IQ1" s="439" t="s">
        <v>398</v>
      </c>
      <c r="IR1" s="439" t="s">
        <v>399</v>
      </c>
      <c r="IS1" s="439" t="s">
        <v>400</v>
      </c>
      <c r="IT1" s="439" t="s">
        <v>401</v>
      </c>
      <c r="IU1" s="439" t="s">
        <v>402</v>
      </c>
      <c r="IV1" s="442" t="s">
        <v>403</v>
      </c>
      <c r="IW1" s="439" t="s">
        <v>404</v>
      </c>
      <c r="IX1" s="439" t="s">
        <v>405</v>
      </c>
      <c r="IY1" s="439" t="s">
        <v>406</v>
      </c>
      <c r="IZ1" s="439" t="s">
        <v>407</v>
      </c>
      <c r="JA1" s="439" t="s">
        <v>408</v>
      </c>
      <c r="JB1" s="439" t="s">
        <v>409</v>
      </c>
      <c r="JC1" s="439" t="s">
        <v>410</v>
      </c>
      <c r="JD1" s="439" t="s">
        <v>411</v>
      </c>
      <c r="JE1" s="439" t="s">
        <v>412</v>
      </c>
      <c r="JF1" s="439" t="s">
        <v>413</v>
      </c>
      <c r="JG1" s="439" t="s">
        <v>414</v>
      </c>
      <c r="JH1" s="439" t="s">
        <v>415</v>
      </c>
      <c r="JI1" s="439" t="s">
        <v>416</v>
      </c>
      <c r="JJ1" s="439" t="s">
        <v>417</v>
      </c>
      <c r="JK1" s="439" t="s">
        <v>418</v>
      </c>
      <c r="JL1" s="439" t="s">
        <v>419</v>
      </c>
      <c r="JM1" s="439" t="s">
        <v>420</v>
      </c>
      <c r="JN1" s="439" t="s">
        <v>421</v>
      </c>
      <c r="JO1" s="439" t="s">
        <v>422</v>
      </c>
      <c r="JP1" s="439" t="s">
        <v>423</v>
      </c>
      <c r="JQ1" s="439" t="s">
        <v>424</v>
      </c>
      <c r="JR1" s="439" t="s">
        <v>425</v>
      </c>
      <c r="JS1" s="439" t="s">
        <v>426</v>
      </c>
      <c r="JT1" s="439" t="s">
        <v>427</v>
      </c>
      <c r="JU1" s="439" t="s">
        <v>428</v>
      </c>
      <c r="JV1" s="439" t="s">
        <v>429</v>
      </c>
      <c r="JW1" s="439" t="s">
        <v>430</v>
      </c>
      <c r="JX1" s="439" t="s">
        <v>431</v>
      </c>
      <c r="JY1" s="439" t="s">
        <v>432</v>
      </c>
      <c r="JZ1" s="439" t="s">
        <v>433</v>
      </c>
      <c r="KA1" s="439" t="s">
        <v>434</v>
      </c>
      <c r="KB1" s="439" t="s">
        <v>435</v>
      </c>
      <c r="KC1" s="439" t="s">
        <v>436</v>
      </c>
      <c r="KD1" s="439" t="s">
        <v>437</v>
      </c>
      <c r="KE1" s="439" t="s">
        <v>438</v>
      </c>
      <c r="KF1" s="439" t="s">
        <v>439</v>
      </c>
      <c r="KG1" s="439" t="s">
        <v>440</v>
      </c>
      <c r="KH1" s="439" t="s">
        <v>441</v>
      </c>
      <c r="KI1" s="439" t="s">
        <v>442</v>
      </c>
      <c r="KJ1" s="439" t="s">
        <v>443</v>
      </c>
      <c r="KK1" s="439" t="s">
        <v>444</v>
      </c>
      <c r="KL1" s="439" t="s">
        <v>445</v>
      </c>
      <c r="KM1" s="439" t="s">
        <v>446</v>
      </c>
      <c r="KN1" s="439" t="s">
        <v>447</v>
      </c>
      <c r="KO1" s="442" t="s">
        <v>448</v>
      </c>
      <c r="KP1" s="439" t="s">
        <v>449</v>
      </c>
      <c r="KQ1" s="439" t="s">
        <v>450</v>
      </c>
      <c r="KR1" s="439" t="s">
        <v>451</v>
      </c>
      <c r="KS1" s="439" t="s">
        <v>452</v>
      </c>
      <c r="KT1" s="439" t="s">
        <v>453</v>
      </c>
      <c r="KU1" s="439" t="s">
        <v>454</v>
      </c>
      <c r="KV1" s="439" t="s">
        <v>455</v>
      </c>
      <c r="KW1" s="439" t="s">
        <v>456</v>
      </c>
      <c r="KX1" s="439" t="s">
        <v>457</v>
      </c>
      <c r="KY1" s="439" t="s">
        <v>458</v>
      </c>
      <c r="KZ1" s="439" t="s">
        <v>459</v>
      </c>
      <c r="LA1" s="439" t="s">
        <v>460</v>
      </c>
      <c r="LB1" s="439" t="s">
        <v>461</v>
      </c>
      <c r="LC1" s="439" t="s">
        <v>462</v>
      </c>
      <c r="LD1" s="438" t="s">
        <v>463</v>
      </c>
      <c r="LE1" s="442" t="s">
        <v>464</v>
      </c>
      <c r="LF1" s="439" t="s">
        <v>465</v>
      </c>
      <c r="LG1" s="439" t="s">
        <v>520</v>
      </c>
      <c r="LH1" s="439" t="s">
        <v>521</v>
      </c>
      <c r="LI1" s="439" t="s">
        <v>522</v>
      </c>
      <c r="LJ1" s="439" t="s">
        <v>523</v>
      </c>
      <c r="LK1" s="439" t="s">
        <v>524</v>
      </c>
      <c r="LL1" s="439" t="s">
        <v>525</v>
      </c>
      <c r="LM1" s="439" t="s">
        <v>526</v>
      </c>
      <c r="LN1" s="439" t="s">
        <v>527</v>
      </c>
      <c r="LO1" s="439" t="s">
        <v>528</v>
      </c>
      <c r="LP1" s="439" t="s">
        <v>466</v>
      </c>
      <c r="LQ1" s="439" t="s">
        <v>529</v>
      </c>
      <c r="LR1" s="439" t="s">
        <v>530</v>
      </c>
      <c r="LS1" s="439" t="s">
        <v>531</v>
      </c>
      <c r="LT1" s="439" t="s">
        <v>532</v>
      </c>
      <c r="LU1" s="439" t="s">
        <v>533</v>
      </c>
      <c r="LV1" s="442" t="s">
        <v>467</v>
      </c>
      <c r="LW1" s="439" t="s">
        <v>468</v>
      </c>
      <c r="LX1" s="439" t="s">
        <v>469</v>
      </c>
      <c r="LY1" s="439" t="s">
        <v>470</v>
      </c>
      <c r="LZ1" s="439" t="s">
        <v>471</v>
      </c>
      <c r="MA1" s="439" t="s">
        <v>472</v>
      </c>
      <c r="MB1" s="439" t="s">
        <v>473</v>
      </c>
      <c r="MC1" s="439" t="s">
        <v>474</v>
      </c>
      <c r="MD1" s="439" t="s">
        <v>475</v>
      </c>
      <c r="ME1" s="439" t="s">
        <v>476</v>
      </c>
      <c r="MF1" s="439" t="s">
        <v>477</v>
      </c>
      <c r="MG1" s="439" t="s">
        <v>478</v>
      </c>
      <c r="MH1" s="439" t="s">
        <v>479</v>
      </c>
      <c r="MI1" s="439" t="s">
        <v>480</v>
      </c>
      <c r="MJ1" s="439" t="s">
        <v>481</v>
      </c>
      <c r="MK1" s="439" t="s">
        <v>482</v>
      </c>
      <c r="ML1" s="439" t="s">
        <v>483</v>
      </c>
      <c r="MM1" s="439" t="s">
        <v>484</v>
      </c>
      <c r="MN1" s="439" t="s">
        <v>485</v>
      </c>
      <c r="MO1" s="439" t="s">
        <v>486</v>
      </c>
      <c r="MP1" s="439" t="s">
        <v>487</v>
      </c>
      <c r="MQ1" s="439" t="s">
        <v>488</v>
      </c>
      <c r="MR1" s="439" t="s">
        <v>489</v>
      </c>
      <c r="MS1" s="439" t="s">
        <v>490</v>
      </c>
      <c r="MT1" s="439" t="s">
        <v>491</v>
      </c>
      <c r="MU1" s="439" t="s">
        <v>492</v>
      </c>
      <c r="MV1" s="439" t="s">
        <v>493</v>
      </c>
      <c r="MW1" s="439" t="s">
        <v>494</v>
      </c>
      <c r="MX1" s="439" t="s">
        <v>495</v>
      </c>
      <c r="MY1" s="439" t="s">
        <v>496</v>
      </c>
      <c r="MZ1" s="439" t="s">
        <v>497</v>
      </c>
      <c r="NA1" s="439" t="s">
        <v>498</v>
      </c>
      <c r="NB1" s="439" t="s">
        <v>499</v>
      </c>
      <c r="NC1" s="439" t="s">
        <v>500</v>
      </c>
      <c r="ND1" s="439" t="s">
        <v>501</v>
      </c>
      <c r="NE1" s="439" t="s">
        <v>502</v>
      </c>
      <c r="NF1" s="439" t="s">
        <v>503</v>
      </c>
      <c r="NG1" s="439" t="s">
        <v>504</v>
      </c>
      <c r="NH1" s="442" t="s">
        <v>505</v>
      </c>
      <c r="NI1" s="439" t="s">
        <v>506</v>
      </c>
      <c r="NJ1" s="439" t="s">
        <v>507</v>
      </c>
      <c r="NK1" s="439" t="s">
        <v>508</v>
      </c>
      <c r="NL1" s="439" t="s">
        <v>509</v>
      </c>
      <c r="NM1" s="439" t="s">
        <v>510</v>
      </c>
      <c r="NN1" s="442" t="s">
        <v>511</v>
      </c>
      <c r="NO1" s="439" t="s">
        <v>512</v>
      </c>
      <c r="NP1" s="439" t="s">
        <v>513</v>
      </c>
      <c r="NQ1" s="439" t="s">
        <v>514</v>
      </c>
      <c r="NR1" s="439" t="s">
        <v>515</v>
      </c>
      <c r="NS1" s="439" t="s">
        <v>516</v>
      </c>
      <c r="NT1" s="439" t="s">
        <v>517</v>
      </c>
      <c r="NU1" s="439" t="s">
        <v>518</v>
      </c>
      <c r="NV1" s="438" t="s">
        <v>534</v>
      </c>
      <c r="NW1" s="442" t="s">
        <v>535</v>
      </c>
      <c r="NX1" s="439" t="s">
        <v>536</v>
      </c>
      <c r="NY1" s="439" t="s">
        <v>537</v>
      </c>
      <c r="NZ1" s="439" t="s">
        <v>538</v>
      </c>
      <c r="OA1" s="439" t="s">
        <v>539</v>
      </c>
      <c r="OB1" s="439" t="s">
        <v>540</v>
      </c>
      <c r="OC1" s="439" t="s">
        <v>541</v>
      </c>
      <c r="OD1" s="439" t="s">
        <v>542</v>
      </c>
      <c r="OE1" s="439" t="s">
        <v>543</v>
      </c>
      <c r="OF1" s="439" t="s">
        <v>544</v>
      </c>
      <c r="OG1" s="439" t="s">
        <v>545</v>
      </c>
      <c r="OH1" s="439" t="s">
        <v>546</v>
      </c>
      <c r="OI1" s="439" t="s">
        <v>547</v>
      </c>
      <c r="OJ1" s="439" t="s">
        <v>548</v>
      </c>
      <c r="OK1" s="439" t="s">
        <v>549</v>
      </c>
      <c r="OL1" s="439" t="s">
        <v>550</v>
      </c>
      <c r="OM1" s="439" t="s">
        <v>551</v>
      </c>
      <c r="ON1" s="439" t="s">
        <v>552</v>
      </c>
      <c r="OO1" s="439" t="s">
        <v>553</v>
      </c>
      <c r="OP1" s="439" t="s">
        <v>554</v>
      </c>
      <c r="OQ1" s="439" t="s">
        <v>555</v>
      </c>
      <c r="OR1" s="439" t="s">
        <v>556</v>
      </c>
      <c r="OS1" s="439" t="s">
        <v>557</v>
      </c>
      <c r="OT1" s="439" t="s">
        <v>558</v>
      </c>
      <c r="OU1" s="439" t="s">
        <v>559</v>
      </c>
      <c r="OV1" s="439" t="s">
        <v>560</v>
      </c>
      <c r="OW1" s="439" t="s">
        <v>561</v>
      </c>
      <c r="OX1" s="439" t="s">
        <v>562</v>
      </c>
      <c r="OY1" s="439" t="s">
        <v>563</v>
      </c>
      <c r="OZ1" s="439" t="s">
        <v>564</v>
      </c>
      <c r="PA1" s="439" t="s">
        <v>565</v>
      </c>
      <c r="PB1" s="439" t="s">
        <v>566</v>
      </c>
      <c r="PC1" s="439" t="s">
        <v>567</v>
      </c>
      <c r="PD1" s="439" t="s">
        <v>568</v>
      </c>
      <c r="PE1" s="439" t="s">
        <v>569</v>
      </c>
      <c r="PF1" s="439" t="s">
        <v>570</v>
      </c>
      <c r="PG1" s="439" t="s">
        <v>571</v>
      </c>
      <c r="PH1" s="439" t="s">
        <v>572</v>
      </c>
      <c r="PI1" s="439" t="s">
        <v>573</v>
      </c>
      <c r="PJ1" s="439" t="s">
        <v>574</v>
      </c>
      <c r="PK1" s="439" t="s">
        <v>575</v>
      </c>
      <c r="PL1" s="439" t="s">
        <v>576</v>
      </c>
      <c r="PM1" s="439" t="s">
        <v>577</v>
      </c>
      <c r="PN1" s="439" t="s">
        <v>578</v>
      </c>
      <c r="PO1" s="439" t="s">
        <v>579</v>
      </c>
      <c r="PP1" s="439" t="s">
        <v>580</v>
      </c>
      <c r="PQ1" s="439" t="s">
        <v>581</v>
      </c>
      <c r="PR1" s="439" t="s">
        <v>582</v>
      </c>
      <c r="PS1" s="439" t="s">
        <v>583</v>
      </c>
      <c r="PT1" s="439" t="s">
        <v>584</v>
      </c>
      <c r="PU1" s="439" t="s">
        <v>585</v>
      </c>
      <c r="PV1" s="439" t="s">
        <v>586</v>
      </c>
      <c r="PW1" s="439" t="s">
        <v>587</v>
      </c>
      <c r="PX1" s="439" t="s">
        <v>588</v>
      </c>
      <c r="PY1" s="439" t="s">
        <v>589</v>
      </c>
      <c r="PZ1" s="439" t="s">
        <v>590</v>
      </c>
      <c r="QA1" s="439" t="s">
        <v>591</v>
      </c>
      <c r="QB1" s="439" t="s">
        <v>592</v>
      </c>
      <c r="QC1" s="439" t="s">
        <v>593</v>
      </c>
      <c r="QD1" s="439" t="s">
        <v>594</v>
      </c>
      <c r="QE1" s="439" t="s">
        <v>595</v>
      </c>
      <c r="QF1" s="442" t="s">
        <v>596</v>
      </c>
      <c r="QG1" s="439" t="s">
        <v>597</v>
      </c>
      <c r="QH1" s="439" t="s">
        <v>598</v>
      </c>
      <c r="QI1" s="439" t="s">
        <v>599</v>
      </c>
      <c r="QJ1" s="439" t="s">
        <v>600</v>
      </c>
      <c r="QK1" s="439" t="s">
        <v>601</v>
      </c>
      <c r="QL1" s="439" t="s">
        <v>602</v>
      </c>
      <c r="QM1" s="439" t="s">
        <v>603</v>
      </c>
      <c r="QN1" s="442" t="s">
        <v>604</v>
      </c>
      <c r="QO1" s="439" t="s">
        <v>605</v>
      </c>
      <c r="QP1" s="439" t="s">
        <v>606</v>
      </c>
      <c r="QQ1" s="439" t="s">
        <v>621</v>
      </c>
      <c r="QR1" s="439" t="s">
        <v>622</v>
      </c>
      <c r="QS1" s="439" t="s">
        <v>623</v>
      </c>
      <c r="QT1" s="439" t="s">
        <v>624</v>
      </c>
      <c r="QU1" s="439" t="s">
        <v>625</v>
      </c>
      <c r="QV1" s="439" t="s">
        <v>626</v>
      </c>
      <c r="QW1" s="439" t="s">
        <v>627</v>
      </c>
      <c r="QX1" s="439" t="s">
        <v>628</v>
      </c>
      <c r="QY1" s="439" t="s">
        <v>629</v>
      </c>
      <c r="QZ1" s="439" t="s">
        <v>630</v>
      </c>
      <c r="RA1" s="439" t="s">
        <v>631</v>
      </c>
      <c r="RB1" s="439" t="s">
        <v>632</v>
      </c>
      <c r="RC1" s="439" t="s">
        <v>633</v>
      </c>
      <c r="RD1" s="439" t="s">
        <v>634</v>
      </c>
      <c r="RE1" s="439" t="s">
        <v>635</v>
      </c>
      <c r="RF1" s="442" t="s">
        <v>607</v>
      </c>
      <c r="RG1" s="439" t="s">
        <v>608</v>
      </c>
      <c r="RH1" s="439" t="s">
        <v>609</v>
      </c>
      <c r="RI1" s="439" t="s">
        <v>610</v>
      </c>
      <c r="RJ1" s="442" t="s">
        <v>611</v>
      </c>
      <c r="RK1" s="439" t="s">
        <v>612</v>
      </c>
      <c r="RL1" s="439" t="s">
        <v>613</v>
      </c>
      <c r="RM1" s="439" t="s">
        <v>614</v>
      </c>
      <c r="RN1" s="439" t="s">
        <v>615</v>
      </c>
      <c r="RO1" s="439" t="s">
        <v>616</v>
      </c>
      <c r="RP1" s="439" t="s">
        <v>617</v>
      </c>
      <c r="RQ1" s="439" t="s">
        <v>618</v>
      </c>
      <c r="RR1" s="439" t="s">
        <v>619</v>
      </c>
      <c r="RS1" s="439" t="s">
        <v>620</v>
      </c>
      <c r="RT1" s="438" t="s">
        <v>636</v>
      </c>
      <c r="RU1" s="442" t="s">
        <v>637</v>
      </c>
      <c r="RV1" s="439" t="s">
        <v>638</v>
      </c>
      <c r="RW1" s="439" t="s">
        <v>639</v>
      </c>
      <c r="RX1" s="439" t="s">
        <v>640</v>
      </c>
      <c r="RY1" s="439" t="s">
        <v>641</v>
      </c>
      <c r="RZ1" s="439" t="s">
        <v>642</v>
      </c>
      <c r="SA1" s="439" t="s">
        <v>643</v>
      </c>
      <c r="SB1" s="439" t="s">
        <v>644</v>
      </c>
      <c r="SC1" s="439" t="s">
        <v>645</v>
      </c>
      <c r="SD1" s="442" t="s">
        <v>646</v>
      </c>
      <c r="SE1" s="439" t="s">
        <v>647</v>
      </c>
      <c r="SF1" s="439" t="s">
        <v>648</v>
      </c>
      <c r="SG1" s="439" t="s">
        <v>649</v>
      </c>
      <c r="SH1" s="439" t="s">
        <v>650</v>
      </c>
      <c r="SI1" s="439" t="s">
        <v>651</v>
      </c>
      <c r="SJ1" s="439" t="s">
        <v>652</v>
      </c>
      <c r="SK1" s="439" t="s">
        <v>653</v>
      </c>
      <c r="SL1" s="439" t="s">
        <v>654</v>
      </c>
      <c r="SM1" s="439" t="s">
        <v>655</v>
      </c>
      <c r="SN1" s="439" t="s">
        <v>656</v>
      </c>
      <c r="SO1" s="439" t="s">
        <v>657</v>
      </c>
      <c r="SP1" s="439" t="s">
        <v>658</v>
      </c>
      <c r="SQ1" s="439" t="s">
        <v>659</v>
      </c>
      <c r="SR1" s="439" t="s">
        <v>660</v>
      </c>
      <c r="SS1" s="439" t="s">
        <v>661</v>
      </c>
      <c r="ST1" s="439" t="s">
        <v>662</v>
      </c>
      <c r="SU1" s="438" t="s">
        <v>663</v>
      </c>
      <c r="SV1" s="442" t="s">
        <v>664</v>
      </c>
      <c r="SW1" s="439" t="s">
        <v>665</v>
      </c>
      <c r="SX1" s="439" t="s">
        <v>666</v>
      </c>
      <c r="SY1" s="439" t="s">
        <v>667</v>
      </c>
      <c r="SZ1" s="439" t="s">
        <v>668</v>
      </c>
      <c r="TA1" s="439" t="s">
        <v>669</v>
      </c>
      <c r="TB1" s="439" t="s">
        <v>670</v>
      </c>
      <c r="TC1" s="439" t="s">
        <v>671</v>
      </c>
      <c r="TD1" s="439" t="s">
        <v>672</v>
      </c>
      <c r="TE1" s="439" t="s">
        <v>673</v>
      </c>
      <c r="TF1" s="439" t="s">
        <v>674</v>
      </c>
      <c r="TG1" s="439" t="s">
        <v>675</v>
      </c>
      <c r="TH1" s="439" t="s">
        <v>676</v>
      </c>
      <c r="TI1" s="439" t="s">
        <v>677</v>
      </c>
      <c r="TJ1" s="442" t="s">
        <v>678</v>
      </c>
      <c r="TK1" s="439" t="s">
        <v>679</v>
      </c>
      <c r="TL1" s="439" t="s">
        <v>680</v>
      </c>
      <c r="TM1" s="439" t="s">
        <v>681</v>
      </c>
      <c r="TN1" s="439" t="s">
        <v>682</v>
      </c>
      <c r="TO1" s="439" t="s">
        <v>683</v>
      </c>
      <c r="TP1" s="439" t="s">
        <v>684</v>
      </c>
      <c r="TQ1" s="439" t="s">
        <v>685</v>
      </c>
      <c r="TR1" s="439" t="s">
        <v>686</v>
      </c>
      <c r="TS1" s="439" t="s">
        <v>687</v>
      </c>
      <c r="TT1" s="439" t="s">
        <v>688</v>
      </c>
      <c r="TU1" s="439" t="s">
        <v>689</v>
      </c>
      <c r="TV1" s="439" t="s">
        <v>690</v>
      </c>
      <c r="TW1" s="439" t="s">
        <v>691</v>
      </c>
      <c r="TX1" s="439" t="s">
        <v>692</v>
      </c>
      <c r="TY1" s="439" t="s">
        <v>693</v>
      </c>
      <c r="TZ1" s="439" t="s">
        <v>694</v>
      </c>
      <c r="UA1" s="439" t="s">
        <v>695</v>
      </c>
      <c r="UB1" s="439" t="s">
        <v>696</v>
      </c>
      <c r="UC1" s="438" t="s">
        <v>697</v>
      </c>
      <c r="UD1" s="439" t="s">
        <v>698</v>
      </c>
      <c r="UE1" s="439" t="s">
        <v>699</v>
      </c>
      <c r="UF1" s="439" t="s">
        <v>700</v>
      </c>
      <c r="UG1" s="439" t="s">
        <v>701</v>
      </c>
      <c r="UH1" s="439" t="s">
        <v>702</v>
      </c>
      <c r="UI1" s="440"/>
    </row>
    <row r="2" spans="1:555" s="118" customFormat="1" hidden="1" x14ac:dyDescent="0.25">
      <c r="A2" s="436" t="s">
        <v>49</v>
      </c>
      <c r="B2" s="436" t="s">
        <v>51</v>
      </c>
      <c r="C2" s="436" t="s">
        <v>53</v>
      </c>
      <c r="D2" s="436" t="s">
        <v>57</v>
      </c>
      <c r="E2" s="436" t="s">
        <v>60</v>
      </c>
      <c r="F2" s="436" t="s">
        <v>63</v>
      </c>
      <c r="G2" s="437" t="s">
        <v>66</v>
      </c>
      <c r="H2" s="436" t="s">
        <v>718</v>
      </c>
      <c r="I2" s="436" t="s">
        <v>69</v>
      </c>
      <c r="J2" s="436" t="s">
        <v>72</v>
      </c>
      <c r="K2" s="436" t="s">
        <v>74</v>
      </c>
      <c r="L2" s="436" t="s">
        <v>75</v>
      </c>
      <c r="M2" s="436" t="s">
        <v>78</v>
      </c>
      <c r="N2" s="436" t="s">
        <v>79</v>
      </c>
      <c r="O2" s="436" t="s">
        <v>80</v>
      </c>
      <c r="P2" s="436" t="s">
        <v>81</v>
      </c>
      <c r="Q2" s="436" t="s">
        <v>82</v>
      </c>
      <c r="R2" s="431" t="str">
        <f>+Presupuesto!D11</f>
        <v>Recurrente</v>
      </c>
      <c r="S2" s="431" t="str">
        <f>+Presupuesto!E11</f>
        <v>Programa / Proyecto 2017</v>
      </c>
      <c r="T2" s="436"/>
      <c r="U2" s="436" t="s">
        <v>719</v>
      </c>
      <c r="V2" s="436" t="s">
        <v>720</v>
      </c>
      <c r="W2" s="436" t="s">
        <v>721</v>
      </c>
      <c r="X2" s="436" t="s">
        <v>723</v>
      </c>
      <c r="Y2" s="436" t="s">
        <v>724</v>
      </c>
      <c r="Z2" s="436" t="s">
        <v>725</v>
      </c>
      <c r="AA2" s="436" t="s">
        <v>727</v>
      </c>
      <c r="AB2" s="436" t="s">
        <v>728</v>
      </c>
      <c r="AC2" s="436" t="s">
        <v>729</v>
      </c>
      <c r="AD2" s="436" t="s">
        <v>731</v>
      </c>
      <c r="AE2" s="436" t="s">
        <v>732</v>
      </c>
      <c r="AF2" s="436" t="s">
        <v>733</v>
      </c>
      <c r="AG2" s="436"/>
      <c r="AH2" s="426" t="s">
        <v>1265</v>
      </c>
      <c r="AI2" s="426" t="s">
        <v>1266</v>
      </c>
      <c r="AJ2" s="426" t="s">
        <v>1267</v>
      </c>
      <c r="AK2" s="426" t="s">
        <v>1268</v>
      </c>
      <c r="AL2" s="426" t="s">
        <v>1269</v>
      </c>
      <c r="AM2" s="426" t="s">
        <v>1270</v>
      </c>
      <c r="AN2" s="426" t="s">
        <v>1271</v>
      </c>
      <c r="AO2" s="426" t="s">
        <v>1272</v>
      </c>
      <c r="AP2" s="426" t="s">
        <v>1273</v>
      </c>
      <c r="AQ2" s="426" t="s">
        <v>1274</v>
      </c>
      <c r="AR2" s="426" t="s">
        <v>1275</v>
      </c>
      <c r="AS2" s="426" t="s">
        <v>1276</v>
      </c>
      <c r="AT2" s="426" t="s">
        <v>1277</v>
      </c>
      <c r="AU2" s="426" t="s">
        <v>1278</v>
      </c>
      <c r="AV2" s="426" t="s">
        <v>1279</v>
      </c>
      <c r="AW2" s="426" t="s">
        <v>1280</v>
      </c>
      <c r="AX2" s="426" t="s">
        <v>1281</v>
      </c>
      <c r="AY2" s="426" t="s">
        <v>1282</v>
      </c>
      <c r="AZ2" s="426" t="s">
        <v>1283</v>
      </c>
      <c r="BA2" s="426" t="s">
        <v>1284</v>
      </c>
      <c r="BB2" s="426" t="s">
        <v>1285</v>
      </c>
      <c r="BC2" s="426" t="s">
        <v>1286</v>
      </c>
      <c r="BD2" s="426" t="s">
        <v>1287</v>
      </c>
      <c r="BE2" s="426" t="s">
        <v>1288</v>
      </c>
      <c r="BF2" s="426" t="s">
        <v>1289</v>
      </c>
      <c r="BG2" s="426" t="s">
        <v>1290</v>
      </c>
      <c r="BH2" s="426" t="s">
        <v>1291</v>
      </c>
      <c r="BI2" s="426" t="s">
        <v>1292</v>
      </c>
      <c r="BJ2" s="426" t="s">
        <v>1293</v>
      </c>
      <c r="BK2" s="426" t="s">
        <v>1294</v>
      </c>
      <c r="BL2" s="426" t="s">
        <v>1295</v>
      </c>
      <c r="BM2" s="426" t="s">
        <v>1296</v>
      </c>
      <c r="BN2" s="426" t="s">
        <v>1297</v>
      </c>
      <c r="BO2" s="426" t="s">
        <v>1298</v>
      </c>
      <c r="BP2" s="426" t="s">
        <v>1299</v>
      </c>
      <c r="BQ2" s="426" t="s">
        <v>1300</v>
      </c>
      <c r="BR2" s="426" t="s">
        <v>1301</v>
      </c>
      <c r="BS2" s="426" t="s">
        <v>1302</v>
      </c>
      <c r="BT2" s="426" t="s">
        <v>1303</v>
      </c>
      <c r="BU2" s="426" t="s">
        <v>1304</v>
      </c>
      <c r="BV2" s="436"/>
      <c r="BW2" s="436"/>
      <c r="BX2" s="436"/>
      <c r="BY2" s="436"/>
      <c r="BZ2" s="436"/>
      <c r="CA2" s="436"/>
      <c r="CB2" s="436"/>
      <c r="CC2" s="436"/>
      <c r="CD2" s="436"/>
      <c r="CE2" s="436"/>
      <c r="CF2" s="436"/>
      <c r="CG2" s="436"/>
      <c r="CH2" s="436"/>
      <c r="CI2" s="436"/>
      <c r="CJ2" s="436"/>
      <c r="CK2" s="436"/>
      <c r="CL2" s="436"/>
      <c r="CM2" s="436"/>
      <c r="CN2" s="436"/>
      <c r="CO2" s="436"/>
      <c r="CP2" s="436"/>
      <c r="CQ2" s="436"/>
      <c r="CR2" s="436"/>
      <c r="CS2" s="436"/>
      <c r="CT2" s="436"/>
      <c r="CU2" s="436"/>
      <c r="CV2" s="436"/>
      <c r="CW2" s="436"/>
      <c r="CX2" s="436"/>
      <c r="CY2" s="436"/>
      <c r="CZ2" s="436"/>
      <c r="DA2" s="436"/>
      <c r="DB2" s="436"/>
      <c r="DC2" s="436"/>
      <c r="DD2" s="436"/>
      <c r="DE2" s="436"/>
      <c r="DF2" s="436"/>
      <c r="DG2" s="436"/>
      <c r="DH2" s="436"/>
      <c r="DI2" s="436"/>
      <c r="DJ2" s="436"/>
      <c r="DK2" s="436"/>
      <c r="DL2" s="436"/>
      <c r="DM2" s="436"/>
      <c r="DN2" s="436"/>
      <c r="DO2" s="436"/>
      <c r="DP2" s="436"/>
      <c r="DQ2" s="436"/>
      <c r="DR2" s="436"/>
      <c r="DS2" s="436"/>
      <c r="DT2" s="436"/>
      <c r="DU2" s="436"/>
      <c r="DV2" s="436"/>
      <c r="DW2" s="436"/>
      <c r="DX2" s="436"/>
      <c r="DY2" s="436"/>
      <c r="DZ2" s="436"/>
      <c r="EA2" s="436"/>
      <c r="EB2" s="436"/>
      <c r="EC2" s="436"/>
      <c r="ED2" s="436"/>
      <c r="EE2" s="436"/>
      <c r="EF2" s="436"/>
      <c r="EG2" s="436"/>
      <c r="EH2" s="436"/>
      <c r="EI2" s="436"/>
      <c r="EJ2" s="436"/>
      <c r="EK2" s="436"/>
      <c r="EL2" s="436"/>
      <c r="EM2" s="436"/>
      <c r="EN2" s="436"/>
      <c r="EO2" s="436"/>
      <c r="EP2" s="436"/>
      <c r="EQ2" s="436"/>
      <c r="ER2" s="436"/>
      <c r="ES2" s="436"/>
      <c r="ET2" s="436"/>
      <c r="EU2" s="436"/>
      <c r="EV2" s="436"/>
      <c r="EW2" s="436"/>
      <c r="EX2" s="436"/>
      <c r="EY2" s="436"/>
      <c r="EZ2" s="436"/>
      <c r="FA2" s="436"/>
      <c r="FB2" s="436"/>
      <c r="FC2" s="436"/>
      <c r="FD2" s="436"/>
      <c r="FE2" s="436"/>
      <c r="FF2" s="436"/>
      <c r="FG2" s="436"/>
      <c r="FH2" s="436"/>
      <c r="FI2" s="436"/>
      <c r="FJ2" s="436"/>
      <c r="FK2" s="436"/>
      <c r="FL2" s="436"/>
      <c r="FM2" s="436"/>
      <c r="FN2" s="436"/>
      <c r="FO2" s="436"/>
      <c r="FP2" s="436"/>
      <c r="FQ2" s="436"/>
      <c r="FR2" s="436"/>
      <c r="FS2" s="436"/>
      <c r="FT2" s="436"/>
      <c r="FU2" s="436"/>
      <c r="FV2" s="436"/>
      <c r="FW2" s="436"/>
      <c r="FX2" s="436"/>
      <c r="FY2" s="436"/>
      <c r="FZ2" s="436"/>
      <c r="GA2" s="436"/>
      <c r="GB2" s="436"/>
      <c r="GC2" s="436"/>
      <c r="GD2" s="436"/>
      <c r="GE2" s="436"/>
      <c r="GF2" s="436"/>
      <c r="GG2" s="436"/>
      <c r="GH2" s="436"/>
      <c r="GI2" s="436"/>
      <c r="GJ2" s="436"/>
      <c r="GK2" s="436"/>
      <c r="GL2" s="436"/>
      <c r="GM2" s="436"/>
      <c r="GN2" s="436"/>
      <c r="GO2" s="436"/>
      <c r="GP2" s="436"/>
      <c r="GQ2" s="436"/>
      <c r="GR2" s="436"/>
      <c r="GS2" s="436"/>
      <c r="GT2" s="436"/>
      <c r="GU2" s="436"/>
      <c r="GV2" s="436"/>
      <c r="GW2" s="436"/>
      <c r="GX2" s="436"/>
      <c r="GY2" s="436"/>
      <c r="GZ2" s="436"/>
      <c r="HA2" s="436"/>
      <c r="HB2" s="436"/>
      <c r="HC2" s="436"/>
      <c r="HD2" s="436"/>
      <c r="HE2" s="436"/>
      <c r="HF2" s="436"/>
      <c r="HG2" s="436"/>
      <c r="HH2" s="436"/>
      <c r="HI2" s="436"/>
      <c r="HJ2" s="436"/>
      <c r="HK2" s="436"/>
      <c r="HL2" s="436"/>
      <c r="HM2" s="436"/>
      <c r="HN2" s="436"/>
      <c r="HO2" s="436"/>
      <c r="HP2" s="436"/>
      <c r="HQ2" s="436"/>
      <c r="HR2" s="436"/>
      <c r="HS2" s="436"/>
      <c r="HT2" s="436"/>
      <c r="HU2" s="436"/>
      <c r="HV2" s="436"/>
      <c r="HW2" s="436"/>
      <c r="HX2" s="436"/>
      <c r="HY2" s="436"/>
      <c r="HZ2" s="436"/>
      <c r="IA2" s="436"/>
      <c r="IB2" s="436"/>
      <c r="IC2" s="436"/>
      <c r="ID2" s="436"/>
      <c r="IE2" s="436"/>
      <c r="IF2" s="436"/>
      <c r="IG2" s="436"/>
      <c r="IH2" s="436"/>
      <c r="II2" s="436"/>
      <c r="IJ2" s="436"/>
      <c r="IK2" s="436"/>
      <c r="IL2" s="436"/>
      <c r="IM2" s="436"/>
      <c r="IN2" s="436"/>
      <c r="IO2" s="436"/>
      <c r="IP2" s="436"/>
      <c r="IQ2" s="436"/>
      <c r="IR2" s="436"/>
      <c r="IS2" s="436"/>
      <c r="IT2" s="436"/>
      <c r="IU2" s="436"/>
      <c r="IV2" s="436"/>
      <c r="IW2" s="436"/>
      <c r="IX2" s="436"/>
      <c r="IY2" s="436"/>
      <c r="IZ2" s="436"/>
      <c r="JA2" s="436"/>
      <c r="JB2" s="436"/>
      <c r="JC2" s="436"/>
      <c r="JD2" s="436"/>
      <c r="JE2" s="436"/>
      <c r="JF2" s="436"/>
      <c r="JG2" s="436"/>
      <c r="JH2" s="436"/>
      <c r="JI2" s="436"/>
      <c r="JJ2" s="436"/>
      <c r="JK2" s="436"/>
      <c r="JL2" s="436"/>
      <c r="JM2" s="436"/>
      <c r="JN2" s="436"/>
      <c r="JO2" s="436"/>
      <c r="JP2" s="436"/>
      <c r="JQ2" s="436"/>
      <c r="JR2" s="436"/>
      <c r="JS2" s="436"/>
      <c r="JT2" s="436"/>
      <c r="JU2" s="436"/>
      <c r="JV2" s="436"/>
      <c r="JW2" s="436"/>
      <c r="JX2" s="436"/>
      <c r="JY2" s="436"/>
      <c r="JZ2" s="436"/>
      <c r="KA2" s="436"/>
      <c r="KB2" s="436"/>
      <c r="KC2" s="436"/>
      <c r="KD2" s="436"/>
      <c r="KE2" s="436"/>
      <c r="KF2" s="436"/>
      <c r="KG2" s="436"/>
      <c r="KH2" s="436"/>
      <c r="KI2" s="436"/>
      <c r="KJ2" s="436"/>
      <c r="KK2" s="436"/>
      <c r="KL2" s="436"/>
      <c r="KM2" s="436"/>
      <c r="KN2" s="436"/>
      <c r="KO2" s="436"/>
      <c r="KP2" s="436"/>
      <c r="KQ2" s="436"/>
      <c r="KR2" s="436"/>
      <c r="KS2" s="436"/>
      <c r="KT2" s="436"/>
      <c r="KU2" s="436"/>
      <c r="KV2" s="436"/>
      <c r="KW2" s="436"/>
      <c r="KX2" s="436"/>
      <c r="KY2" s="436"/>
      <c r="KZ2" s="436"/>
      <c r="LA2" s="436"/>
      <c r="LB2" s="436"/>
      <c r="LC2" s="436"/>
      <c r="LD2" s="436"/>
      <c r="LE2" s="436"/>
      <c r="LF2" s="436"/>
      <c r="LG2" s="436"/>
      <c r="LH2" s="436"/>
      <c r="LI2" s="436"/>
      <c r="LJ2" s="436"/>
      <c r="LK2" s="436"/>
      <c r="LL2" s="436"/>
      <c r="LM2" s="436"/>
      <c r="LN2" s="436"/>
      <c r="LO2" s="436"/>
      <c r="LP2" s="436"/>
      <c r="LQ2" s="436"/>
      <c r="LR2" s="436"/>
      <c r="LS2" s="436"/>
      <c r="LT2" s="436"/>
      <c r="LU2" s="436"/>
      <c r="LV2" s="436"/>
      <c r="LW2" s="436"/>
      <c r="LX2" s="436"/>
      <c r="LY2" s="436"/>
      <c r="LZ2" s="436"/>
      <c r="MA2" s="436"/>
      <c r="MB2" s="436"/>
      <c r="MC2" s="436"/>
      <c r="MD2" s="436"/>
      <c r="ME2" s="436"/>
      <c r="MF2" s="436"/>
      <c r="MG2" s="436"/>
      <c r="MH2" s="436"/>
      <c r="MI2" s="436"/>
      <c r="MJ2" s="436"/>
      <c r="MK2" s="436"/>
      <c r="ML2" s="436"/>
      <c r="MM2" s="436"/>
      <c r="MN2" s="436"/>
      <c r="MO2" s="436"/>
      <c r="MP2" s="436"/>
      <c r="MQ2" s="436"/>
      <c r="MR2" s="436"/>
      <c r="MS2" s="436"/>
      <c r="MT2" s="436"/>
      <c r="MU2" s="436"/>
      <c r="MV2" s="436"/>
      <c r="MW2" s="436"/>
      <c r="MX2" s="436"/>
      <c r="MY2" s="436"/>
      <c r="MZ2" s="436"/>
      <c r="NA2" s="436"/>
      <c r="NB2" s="436"/>
      <c r="NC2" s="436"/>
      <c r="ND2" s="436"/>
      <c r="NE2" s="436"/>
      <c r="NF2" s="436"/>
      <c r="NG2" s="436"/>
      <c r="NH2" s="436"/>
      <c r="NI2" s="436"/>
      <c r="NJ2" s="436"/>
      <c r="NK2" s="436"/>
      <c r="NL2" s="436"/>
      <c r="NM2" s="436"/>
      <c r="NN2" s="436"/>
      <c r="NO2" s="436"/>
      <c r="NP2" s="436"/>
      <c r="NQ2" s="436"/>
      <c r="NR2" s="436"/>
      <c r="NS2" s="436"/>
      <c r="NT2" s="436"/>
      <c r="NU2" s="436"/>
      <c r="NV2" s="436"/>
      <c r="NW2" s="436"/>
      <c r="NX2" s="436"/>
      <c r="NY2" s="436"/>
      <c r="NZ2" s="436"/>
      <c r="OA2" s="436"/>
      <c r="OB2" s="436"/>
      <c r="OC2" s="436"/>
      <c r="OD2" s="436"/>
      <c r="OE2" s="436"/>
      <c r="OF2" s="436"/>
      <c r="OG2" s="436"/>
      <c r="OH2" s="436"/>
      <c r="OI2" s="436"/>
      <c r="OJ2" s="436"/>
      <c r="OK2" s="436"/>
      <c r="OL2" s="436"/>
      <c r="OM2" s="436"/>
      <c r="ON2" s="436"/>
      <c r="OO2" s="436"/>
      <c r="OP2" s="436"/>
      <c r="OQ2" s="436"/>
      <c r="OR2" s="436"/>
      <c r="OS2" s="436"/>
      <c r="OT2" s="436"/>
      <c r="OU2" s="436"/>
      <c r="OV2" s="436"/>
      <c r="OW2" s="436"/>
      <c r="OX2" s="436"/>
      <c r="OY2" s="436"/>
      <c r="OZ2" s="436"/>
      <c r="PA2" s="436"/>
      <c r="PB2" s="436"/>
      <c r="PC2" s="436"/>
      <c r="PD2" s="436"/>
      <c r="PE2" s="436"/>
      <c r="PF2" s="436"/>
      <c r="PG2" s="436"/>
      <c r="PH2" s="436"/>
      <c r="PI2" s="436"/>
      <c r="PJ2" s="436"/>
      <c r="PK2" s="436"/>
      <c r="PL2" s="436"/>
      <c r="PM2" s="436"/>
      <c r="PN2" s="436"/>
      <c r="PO2" s="436"/>
      <c r="PP2" s="436"/>
      <c r="PQ2" s="436"/>
      <c r="PR2" s="436"/>
      <c r="PS2" s="436"/>
      <c r="PT2" s="436"/>
      <c r="PU2" s="436"/>
      <c r="PV2" s="436"/>
      <c r="PW2" s="436"/>
      <c r="PX2" s="436"/>
      <c r="PY2" s="436"/>
      <c r="PZ2" s="436"/>
      <c r="QA2" s="436"/>
      <c r="QB2" s="436"/>
      <c r="QC2" s="436"/>
      <c r="QD2" s="436"/>
      <c r="QE2" s="436"/>
      <c r="QF2" s="436"/>
      <c r="QG2" s="436"/>
      <c r="QH2" s="436"/>
      <c r="QI2" s="436"/>
      <c r="QJ2" s="436"/>
      <c r="QK2" s="436"/>
      <c r="QL2" s="436"/>
      <c r="QM2" s="436"/>
      <c r="QN2" s="436"/>
      <c r="QO2" s="436"/>
      <c r="QP2" s="436"/>
      <c r="QQ2" s="436"/>
      <c r="QR2" s="436"/>
      <c r="QS2" s="436"/>
      <c r="QT2" s="436"/>
      <c r="QU2" s="436"/>
      <c r="QV2" s="436"/>
      <c r="QW2" s="436"/>
      <c r="QX2" s="436"/>
      <c r="QY2" s="436"/>
      <c r="QZ2" s="436"/>
      <c r="RA2" s="436"/>
      <c r="RB2" s="436"/>
      <c r="RC2" s="436"/>
      <c r="RD2" s="436"/>
      <c r="RE2" s="436"/>
      <c r="RF2" s="436"/>
      <c r="RG2" s="436"/>
      <c r="RH2" s="436"/>
      <c r="RI2" s="436"/>
      <c r="RJ2" s="436"/>
      <c r="RK2" s="436"/>
      <c r="RL2" s="436"/>
      <c r="RM2" s="436"/>
      <c r="RN2" s="436"/>
      <c r="RO2" s="436"/>
      <c r="RP2" s="436"/>
      <c r="RQ2" s="436"/>
      <c r="RR2" s="436"/>
      <c r="RS2" s="436"/>
      <c r="RT2" s="436"/>
      <c r="RU2" s="436"/>
      <c r="RV2" s="436"/>
      <c r="RW2" s="436"/>
      <c r="RX2" s="436"/>
      <c r="RY2" s="436"/>
      <c r="RZ2" s="436"/>
      <c r="SA2" s="436"/>
      <c r="SB2" s="436"/>
      <c r="SC2" s="436"/>
      <c r="SD2" s="436"/>
      <c r="SE2" s="436"/>
      <c r="SF2" s="436"/>
      <c r="SG2" s="436"/>
      <c r="SH2" s="436"/>
      <c r="SI2" s="436"/>
      <c r="SJ2" s="436"/>
      <c r="SK2" s="436"/>
      <c r="SL2" s="436"/>
      <c r="SM2" s="436"/>
      <c r="SN2" s="436"/>
      <c r="SO2" s="436"/>
      <c r="SP2" s="436"/>
      <c r="SQ2" s="436"/>
      <c r="SR2" s="436"/>
      <c r="SS2" s="436"/>
      <c r="ST2" s="436"/>
      <c r="SU2" s="436"/>
      <c r="SV2" s="436"/>
      <c r="SW2" s="436"/>
      <c r="SX2" s="436"/>
      <c r="SY2" s="436"/>
      <c r="SZ2" s="436"/>
      <c r="TA2" s="436"/>
      <c r="TB2" s="436"/>
      <c r="TC2" s="436"/>
      <c r="TD2" s="436"/>
      <c r="TE2" s="436"/>
      <c r="TF2" s="436"/>
      <c r="TG2" s="436"/>
      <c r="TH2" s="436"/>
      <c r="TI2" s="436"/>
      <c r="TJ2" s="436"/>
      <c r="TK2" s="436"/>
      <c r="TL2" s="436"/>
      <c r="TM2" s="436"/>
      <c r="TN2" s="436"/>
      <c r="TO2" s="436"/>
      <c r="TP2" s="436"/>
      <c r="TQ2" s="436"/>
      <c r="TR2" s="436"/>
      <c r="TS2" s="436"/>
      <c r="TT2" s="436"/>
      <c r="TU2" s="436"/>
      <c r="TV2" s="436"/>
      <c r="TW2" s="436"/>
      <c r="TX2" s="436"/>
      <c r="TY2" s="436"/>
      <c r="TZ2" s="436"/>
      <c r="UA2" s="436"/>
      <c r="UB2" s="436"/>
      <c r="UC2" s="436"/>
      <c r="UD2" s="436"/>
      <c r="UE2" s="436"/>
      <c r="UF2" s="436"/>
      <c r="UG2" s="436"/>
      <c r="UH2" s="436"/>
      <c r="UI2" s="436"/>
    </row>
    <row r="3" spans="1:555" hidden="1" x14ac:dyDescent="0.25">
      <c r="A3" s="435"/>
      <c r="B3" s="435"/>
      <c r="C3" s="435"/>
      <c r="D3" s="435"/>
      <c r="E3" s="435"/>
      <c r="F3" s="435"/>
      <c r="G3" s="424"/>
      <c r="H3" s="435"/>
      <c r="I3" s="435"/>
      <c r="J3" s="435"/>
      <c r="K3" s="435"/>
      <c r="L3" s="435"/>
      <c r="M3" s="435"/>
      <c r="N3" s="435"/>
      <c r="O3" s="435"/>
      <c r="P3" s="435"/>
      <c r="Q3" s="435"/>
      <c r="R3" s="435"/>
      <c r="S3" s="435"/>
      <c r="T3" s="435"/>
      <c r="U3" s="435"/>
      <c r="V3" s="435"/>
      <c r="W3" s="435"/>
      <c r="X3" s="435"/>
      <c r="Y3" s="435"/>
      <c r="Z3" s="435"/>
      <c r="AA3" s="435"/>
      <c r="AB3" s="435"/>
      <c r="AC3" s="435"/>
      <c r="AD3" s="435"/>
      <c r="AE3" s="435"/>
      <c r="AF3" s="435"/>
      <c r="AG3" s="435"/>
      <c r="AH3" s="427">
        <v>2500</v>
      </c>
      <c r="AI3" s="427">
        <v>1900</v>
      </c>
      <c r="AJ3" s="427">
        <v>1650</v>
      </c>
      <c r="AK3" s="427">
        <v>1580</v>
      </c>
      <c r="AL3" s="427">
        <v>2250</v>
      </c>
      <c r="AM3" s="427">
        <v>1650</v>
      </c>
      <c r="AN3" s="427">
        <v>1400</v>
      </c>
      <c r="AO3" s="428">
        <v>1340</v>
      </c>
      <c r="AP3" s="428">
        <v>2000</v>
      </c>
      <c r="AQ3" s="428">
        <v>1400</v>
      </c>
      <c r="AR3" s="428">
        <v>1150</v>
      </c>
      <c r="AS3" s="428">
        <v>1100</v>
      </c>
      <c r="AT3" s="428">
        <v>1750</v>
      </c>
      <c r="AU3" s="428">
        <v>1150</v>
      </c>
      <c r="AV3" s="428">
        <v>900</v>
      </c>
      <c r="AW3" s="428">
        <v>860</v>
      </c>
      <c r="AX3" s="428">
        <v>1200</v>
      </c>
      <c r="AY3" s="429">
        <v>900</v>
      </c>
      <c r="AZ3" s="429">
        <v>650</v>
      </c>
      <c r="BA3" s="429">
        <v>620</v>
      </c>
      <c r="BB3" s="427">
        <f>+'Cuadro Resumen'!C213</f>
        <v>5759.1495000000004</v>
      </c>
      <c r="BC3" s="427">
        <f>+'Cuadro Resumen'!D213</f>
        <v>5307.4515000000001</v>
      </c>
      <c r="BD3" s="427">
        <f>+'Cuadro Resumen'!E213</f>
        <v>6775.47</v>
      </c>
      <c r="BE3" s="427">
        <f>+'Cuadro Resumen'!F213</f>
        <v>6323.7719999999999</v>
      </c>
      <c r="BF3" s="427">
        <f>+'Cuadro Resumen'!C214</f>
        <v>5081.6025</v>
      </c>
      <c r="BG3" s="427">
        <f>+'Cuadro Resumen'!D214</f>
        <v>4629.9045000000006</v>
      </c>
      <c r="BH3" s="427">
        <f>+'Cuadro Resumen'!E214</f>
        <v>6097.9230000000007</v>
      </c>
      <c r="BI3" s="427">
        <f>+'Cuadro Resumen'!F214</f>
        <v>5646.2250000000004</v>
      </c>
      <c r="BJ3" s="428">
        <f>+'Cuadro Resumen'!C215</f>
        <v>4404.0555000000004</v>
      </c>
      <c r="BK3" s="428">
        <f>+'Cuadro Resumen'!D215</f>
        <v>4065.2820000000002</v>
      </c>
      <c r="BL3" s="428">
        <f>+'Cuadro Resumen'!E215</f>
        <v>5420.3760000000002</v>
      </c>
      <c r="BM3" s="428">
        <f>+'Cuadro Resumen'!F215</f>
        <v>4968.6779999999999</v>
      </c>
      <c r="BN3" s="428">
        <f>+'Cuadro Resumen'!C216</f>
        <v>3726.5085000000004</v>
      </c>
      <c r="BO3" s="428">
        <f>+'Cuadro Resumen'!D216</f>
        <v>3387.7350000000001</v>
      </c>
      <c r="BP3" s="428">
        <f>+'Cuadro Resumen'!E216</f>
        <v>4742.8290000000006</v>
      </c>
      <c r="BQ3" s="428">
        <f>+'Cuadro Resumen'!F216</f>
        <v>4404.0555000000004</v>
      </c>
      <c r="BR3" s="428">
        <f>+'Cuadro Resumen'!C217</f>
        <v>3274.8105</v>
      </c>
      <c r="BS3" s="428">
        <f>+'Cuadro Resumen'!D217</f>
        <v>3048.9615000000003</v>
      </c>
      <c r="BT3" s="428">
        <f>+'Cuadro Resumen'!E217</f>
        <v>4178.2065000000002</v>
      </c>
      <c r="BU3" s="428">
        <f>+'Cuadro Resumen'!F217</f>
        <v>3839.433</v>
      </c>
      <c r="BV3" s="435"/>
      <c r="BW3" s="435"/>
      <c r="BX3" s="435"/>
      <c r="BY3" s="435"/>
      <c r="BZ3" s="435"/>
      <c r="CA3" s="435"/>
      <c r="CB3" s="435"/>
      <c r="CC3" s="435"/>
      <c r="CD3" s="435"/>
      <c r="CE3" s="435"/>
      <c r="CF3" s="435"/>
      <c r="CG3" s="435"/>
      <c r="CH3" s="435"/>
      <c r="CI3" s="435"/>
      <c r="CJ3" s="435"/>
      <c r="CK3" s="435"/>
      <c r="CL3" s="435"/>
      <c r="CM3" s="435"/>
      <c r="CN3" s="435"/>
      <c r="CO3" s="435"/>
      <c r="CP3" s="435"/>
      <c r="CQ3" s="435"/>
      <c r="CR3" s="435"/>
      <c r="CS3" s="435"/>
      <c r="CT3" s="435"/>
      <c r="CU3" s="435"/>
      <c r="CV3" s="435"/>
      <c r="CW3" s="435"/>
      <c r="CX3" s="435"/>
      <c r="CY3" s="435"/>
      <c r="CZ3" s="435"/>
      <c r="DA3" s="435"/>
      <c r="DB3" s="435"/>
      <c r="DC3" s="435"/>
      <c r="DD3" s="435"/>
      <c r="DE3" s="435"/>
      <c r="DF3" s="435"/>
      <c r="DG3" s="435"/>
      <c r="DH3" s="435"/>
      <c r="DI3" s="435"/>
      <c r="DJ3" s="435"/>
      <c r="DK3" s="435"/>
      <c r="DL3" s="435"/>
      <c r="DM3" s="435"/>
      <c r="DN3" s="435"/>
      <c r="DO3" s="435"/>
      <c r="DP3" s="435"/>
      <c r="DQ3" s="435"/>
      <c r="DR3" s="435"/>
      <c r="DS3" s="435"/>
      <c r="DT3" s="435"/>
      <c r="DU3" s="435"/>
      <c r="DV3" s="435"/>
      <c r="DW3" s="435"/>
      <c r="DX3" s="435"/>
      <c r="DY3" s="435"/>
      <c r="DZ3" s="435"/>
      <c r="EA3" s="435"/>
      <c r="EB3" s="435"/>
      <c r="EC3" s="435"/>
      <c r="ED3" s="435"/>
      <c r="EE3" s="435"/>
      <c r="EF3" s="435"/>
      <c r="EG3" s="435"/>
      <c r="EH3" s="435"/>
      <c r="EI3" s="435"/>
      <c r="EJ3" s="435"/>
      <c r="EK3" s="435"/>
      <c r="EL3" s="435"/>
      <c r="EM3" s="435"/>
      <c r="EN3" s="435"/>
      <c r="EO3" s="435"/>
      <c r="EP3" s="435"/>
      <c r="EQ3" s="435"/>
      <c r="ER3" s="435"/>
      <c r="ES3" s="435"/>
      <c r="ET3" s="435"/>
      <c r="EU3" s="435"/>
      <c r="EV3" s="435"/>
      <c r="EW3" s="435"/>
      <c r="EX3" s="435"/>
      <c r="EY3" s="435"/>
      <c r="EZ3" s="435"/>
      <c r="FA3" s="435"/>
      <c r="FB3" s="435"/>
      <c r="FC3" s="435"/>
      <c r="FD3" s="435"/>
      <c r="FE3" s="435"/>
      <c r="FF3" s="435"/>
      <c r="FG3" s="435"/>
      <c r="FH3" s="435"/>
      <c r="FI3" s="435"/>
      <c r="FJ3" s="435"/>
      <c r="FK3" s="435"/>
      <c r="FL3" s="435"/>
      <c r="FM3" s="435"/>
      <c r="FN3" s="435"/>
      <c r="FO3" s="435"/>
      <c r="FP3" s="435"/>
      <c r="FQ3" s="435"/>
      <c r="FR3" s="435"/>
      <c r="FS3" s="435"/>
      <c r="FT3" s="435"/>
      <c r="FU3" s="435"/>
      <c r="FV3" s="435"/>
      <c r="FW3" s="435"/>
      <c r="FX3" s="435"/>
      <c r="FY3" s="435"/>
      <c r="FZ3" s="435"/>
      <c r="GA3" s="435"/>
      <c r="GB3" s="435"/>
      <c r="GC3" s="435"/>
      <c r="GD3" s="435"/>
      <c r="GE3" s="435"/>
      <c r="GF3" s="435"/>
      <c r="GG3" s="435"/>
      <c r="GH3" s="435"/>
      <c r="GI3" s="435"/>
      <c r="GJ3" s="435"/>
      <c r="GK3" s="435"/>
      <c r="GL3" s="435"/>
      <c r="GM3" s="435"/>
      <c r="GN3" s="435"/>
      <c r="GO3" s="435"/>
      <c r="GP3" s="435"/>
      <c r="GQ3" s="435"/>
      <c r="GR3" s="435"/>
      <c r="GS3" s="435"/>
      <c r="GT3" s="435"/>
      <c r="GU3" s="435"/>
      <c r="GV3" s="435"/>
      <c r="GW3" s="435"/>
      <c r="GX3" s="435"/>
      <c r="GY3" s="435"/>
      <c r="GZ3" s="435"/>
      <c r="HA3" s="435"/>
      <c r="HB3" s="435"/>
      <c r="HC3" s="435"/>
      <c r="HD3" s="435"/>
      <c r="HE3" s="435"/>
      <c r="HF3" s="435"/>
      <c r="HG3" s="435"/>
      <c r="HH3" s="435"/>
      <c r="HI3" s="435"/>
      <c r="HJ3" s="435"/>
      <c r="HK3" s="435"/>
      <c r="HL3" s="435"/>
      <c r="HM3" s="435"/>
      <c r="HN3" s="435"/>
      <c r="HO3" s="435"/>
      <c r="HP3" s="435"/>
      <c r="HQ3" s="435"/>
      <c r="HR3" s="435"/>
      <c r="HS3" s="435"/>
      <c r="HT3" s="435"/>
      <c r="HU3" s="435"/>
      <c r="HV3" s="435"/>
      <c r="HW3" s="435"/>
      <c r="HX3" s="435"/>
      <c r="HY3" s="435"/>
      <c r="HZ3" s="435"/>
      <c r="IA3" s="435"/>
      <c r="IB3" s="435"/>
      <c r="IC3" s="435"/>
      <c r="ID3" s="435"/>
      <c r="IE3" s="435"/>
      <c r="IF3" s="435"/>
      <c r="IG3" s="435"/>
      <c r="IH3" s="435"/>
      <c r="II3" s="435"/>
      <c r="IJ3" s="435"/>
      <c r="IK3" s="435"/>
      <c r="IL3" s="435"/>
      <c r="IM3" s="435"/>
      <c r="IN3" s="435"/>
      <c r="IO3" s="435"/>
      <c r="IP3" s="435"/>
      <c r="IQ3" s="435"/>
      <c r="IR3" s="435"/>
      <c r="IS3" s="435"/>
      <c r="IT3" s="435"/>
      <c r="IU3" s="435"/>
      <c r="IV3" s="435"/>
      <c r="IW3" s="435"/>
      <c r="IX3" s="435"/>
      <c r="IY3" s="435"/>
      <c r="IZ3" s="435"/>
      <c r="JA3" s="435"/>
      <c r="JB3" s="435"/>
      <c r="JC3" s="435"/>
      <c r="JD3" s="435"/>
      <c r="JE3" s="435"/>
      <c r="JF3" s="435"/>
      <c r="JG3" s="435"/>
      <c r="JH3" s="435"/>
      <c r="JI3" s="435"/>
      <c r="JJ3" s="435"/>
      <c r="JK3" s="435"/>
      <c r="JL3" s="435"/>
      <c r="JM3" s="435"/>
      <c r="JN3" s="435"/>
      <c r="JO3" s="435"/>
      <c r="JP3" s="435"/>
      <c r="JQ3" s="435"/>
      <c r="JR3" s="435"/>
      <c r="JS3" s="435"/>
      <c r="JT3" s="435"/>
      <c r="JU3" s="435"/>
      <c r="JV3" s="435"/>
      <c r="JW3" s="435"/>
      <c r="JX3" s="435"/>
      <c r="JY3" s="435"/>
      <c r="JZ3" s="435"/>
      <c r="KA3" s="435"/>
      <c r="KB3" s="435"/>
      <c r="KC3" s="435"/>
      <c r="KD3" s="435"/>
      <c r="KE3" s="435"/>
      <c r="KF3" s="435"/>
      <c r="KG3" s="435"/>
      <c r="KH3" s="435"/>
      <c r="KI3" s="435"/>
      <c r="KJ3" s="435"/>
      <c r="KK3" s="435"/>
      <c r="KL3" s="435"/>
      <c r="KM3" s="435"/>
      <c r="KN3" s="435"/>
      <c r="KO3" s="435"/>
      <c r="KP3" s="435"/>
      <c r="KQ3" s="435"/>
      <c r="KR3" s="435"/>
      <c r="KS3" s="435"/>
      <c r="KT3" s="435"/>
      <c r="KU3" s="435"/>
      <c r="KV3" s="435"/>
      <c r="KW3" s="435"/>
      <c r="KX3" s="435"/>
      <c r="KY3" s="435"/>
      <c r="KZ3" s="435"/>
      <c r="LA3" s="435"/>
      <c r="LB3" s="435"/>
      <c r="LC3" s="435"/>
      <c r="LD3" s="435"/>
      <c r="LE3" s="435"/>
      <c r="LF3" s="435"/>
      <c r="LG3" s="435"/>
      <c r="LH3" s="435"/>
      <c r="LI3" s="435"/>
      <c r="LJ3" s="435"/>
      <c r="LK3" s="435"/>
      <c r="LL3" s="435"/>
      <c r="LM3" s="435"/>
      <c r="LN3" s="435"/>
      <c r="LO3" s="435"/>
      <c r="LP3" s="435"/>
      <c r="LQ3" s="435"/>
      <c r="LR3" s="435"/>
      <c r="LS3" s="435"/>
      <c r="LT3" s="435"/>
      <c r="LU3" s="435"/>
      <c r="LV3" s="435"/>
      <c r="LW3" s="435"/>
      <c r="LX3" s="435"/>
      <c r="LY3" s="435"/>
      <c r="LZ3" s="435"/>
      <c r="MA3" s="435"/>
      <c r="MB3" s="435"/>
      <c r="MC3" s="435"/>
      <c r="MD3" s="435"/>
      <c r="ME3" s="435"/>
      <c r="MF3" s="435"/>
      <c r="MG3" s="435"/>
      <c r="MH3" s="435"/>
      <c r="MI3" s="435"/>
      <c r="MJ3" s="435"/>
      <c r="MK3" s="435"/>
      <c r="ML3" s="435"/>
      <c r="MM3" s="435"/>
      <c r="MN3" s="435"/>
      <c r="MO3" s="435"/>
      <c r="MP3" s="435"/>
      <c r="MQ3" s="435"/>
      <c r="MR3" s="435"/>
      <c r="MS3" s="435"/>
      <c r="MT3" s="435"/>
      <c r="MU3" s="435"/>
      <c r="MV3" s="435"/>
      <c r="MW3" s="435"/>
      <c r="MX3" s="435"/>
      <c r="MY3" s="435"/>
      <c r="MZ3" s="435"/>
      <c r="NA3" s="435"/>
      <c r="NB3" s="435"/>
      <c r="NC3" s="435"/>
      <c r="ND3" s="435"/>
      <c r="NE3" s="435"/>
      <c r="NF3" s="435"/>
      <c r="NG3" s="435"/>
      <c r="NH3" s="435"/>
      <c r="NI3" s="435"/>
      <c r="NJ3" s="435"/>
      <c r="NK3" s="435"/>
      <c r="NL3" s="435"/>
      <c r="NM3" s="435"/>
      <c r="NN3" s="435"/>
      <c r="NO3" s="435"/>
      <c r="NP3" s="435"/>
      <c r="NQ3" s="435"/>
      <c r="NR3" s="435"/>
      <c r="NS3" s="435"/>
      <c r="NT3" s="435"/>
      <c r="NU3" s="435"/>
      <c r="NV3" s="435"/>
      <c r="NW3" s="435"/>
      <c r="NX3" s="435"/>
      <c r="NY3" s="435"/>
      <c r="NZ3" s="435"/>
      <c r="OA3" s="435"/>
      <c r="OB3" s="435"/>
      <c r="OC3" s="435"/>
      <c r="OD3" s="435"/>
      <c r="OE3" s="435"/>
      <c r="OF3" s="435"/>
      <c r="OG3" s="435"/>
      <c r="OH3" s="435"/>
      <c r="OI3" s="435"/>
      <c r="OJ3" s="435"/>
      <c r="OK3" s="435"/>
      <c r="OL3" s="435"/>
      <c r="OM3" s="435"/>
      <c r="ON3" s="435"/>
      <c r="OO3" s="435"/>
      <c r="OP3" s="435"/>
      <c r="OQ3" s="435"/>
      <c r="OR3" s="435"/>
      <c r="OS3" s="435"/>
      <c r="OT3" s="435"/>
      <c r="OU3" s="435"/>
      <c r="OV3" s="435"/>
      <c r="OW3" s="435"/>
      <c r="OX3" s="435"/>
      <c r="OY3" s="435"/>
      <c r="OZ3" s="435"/>
      <c r="PA3" s="435"/>
      <c r="PB3" s="435"/>
      <c r="PC3" s="435"/>
      <c r="PD3" s="435"/>
      <c r="PE3" s="435"/>
      <c r="PF3" s="435"/>
      <c r="PG3" s="435"/>
      <c r="PH3" s="435"/>
      <c r="PI3" s="435"/>
      <c r="PJ3" s="435"/>
      <c r="PK3" s="435"/>
      <c r="PL3" s="435"/>
      <c r="PM3" s="435"/>
      <c r="PN3" s="435"/>
      <c r="PO3" s="435"/>
      <c r="PP3" s="435"/>
      <c r="PQ3" s="435"/>
      <c r="PR3" s="435"/>
      <c r="PS3" s="435"/>
      <c r="PT3" s="435"/>
      <c r="PU3" s="435"/>
      <c r="PV3" s="435"/>
      <c r="PW3" s="435"/>
      <c r="PX3" s="435"/>
      <c r="PY3" s="435"/>
      <c r="PZ3" s="435"/>
      <c r="QA3" s="435"/>
      <c r="QB3" s="435"/>
      <c r="QC3" s="435"/>
      <c r="QD3" s="435"/>
      <c r="QE3" s="435"/>
      <c r="QF3" s="435"/>
      <c r="QG3" s="435"/>
      <c r="QH3" s="435"/>
      <c r="QI3" s="435"/>
      <c r="QJ3" s="435"/>
      <c r="QK3" s="435"/>
      <c r="QL3" s="435"/>
      <c r="QM3" s="435"/>
      <c r="QN3" s="435"/>
      <c r="QO3" s="435"/>
      <c r="QP3" s="435"/>
      <c r="QQ3" s="435"/>
      <c r="QR3" s="435"/>
      <c r="QS3" s="435"/>
      <c r="QT3" s="435"/>
      <c r="QU3" s="435"/>
      <c r="QV3" s="435"/>
      <c r="QW3" s="435"/>
      <c r="QX3" s="435"/>
      <c r="QY3" s="435"/>
      <c r="QZ3" s="435"/>
      <c r="RA3" s="435"/>
      <c r="RB3" s="435"/>
      <c r="RC3" s="435"/>
      <c r="RD3" s="435"/>
      <c r="RE3" s="435"/>
      <c r="RF3" s="435"/>
      <c r="RG3" s="435"/>
      <c r="RH3" s="435"/>
      <c r="RI3" s="435"/>
      <c r="RJ3" s="435"/>
      <c r="RK3" s="435"/>
      <c r="RL3" s="435"/>
      <c r="RM3" s="435"/>
      <c r="RN3" s="435"/>
      <c r="RO3" s="435"/>
      <c r="RP3" s="435"/>
      <c r="RQ3" s="435"/>
      <c r="RR3" s="435"/>
      <c r="RS3" s="435"/>
      <c r="RT3" s="435"/>
      <c r="RU3" s="435"/>
      <c r="RV3" s="435"/>
      <c r="RW3" s="435"/>
      <c r="RX3" s="435"/>
      <c r="RY3" s="435"/>
      <c r="RZ3" s="435"/>
      <c r="SA3" s="435"/>
      <c r="SB3" s="435"/>
      <c r="SC3" s="435"/>
      <c r="SD3" s="435"/>
      <c r="SE3" s="435"/>
      <c r="SF3" s="435"/>
      <c r="SG3" s="435"/>
      <c r="SH3" s="435"/>
      <c r="SI3" s="435"/>
      <c r="SJ3" s="435"/>
      <c r="SK3" s="435"/>
      <c r="SL3" s="435"/>
      <c r="SM3" s="435"/>
      <c r="SN3" s="435"/>
      <c r="SO3" s="435"/>
      <c r="SP3" s="435"/>
      <c r="SQ3" s="435"/>
      <c r="SR3" s="435"/>
      <c r="SS3" s="435"/>
      <c r="ST3" s="435"/>
      <c r="SU3" s="435"/>
      <c r="SV3" s="435"/>
      <c r="SW3" s="435"/>
      <c r="SX3" s="435"/>
      <c r="SY3" s="435"/>
      <c r="SZ3" s="435"/>
      <c r="TA3" s="435"/>
      <c r="TB3" s="435"/>
      <c r="TC3" s="435"/>
      <c r="TD3" s="435"/>
      <c r="TE3" s="435"/>
      <c r="TF3" s="435"/>
      <c r="TG3" s="435"/>
      <c r="TH3" s="435"/>
      <c r="TI3" s="435"/>
      <c r="TJ3" s="435"/>
      <c r="TK3" s="435"/>
      <c r="TL3" s="435"/>
      <c r="TM3" s="435"/>
      <c r="TN3" s="435"/>
      <c r="TO3" s="435"/>
      <c r="TP3" s="435"/>
      <c r="TQ3" s="435"/>
      <c r="TR3" s="435"/>
      <c r="TS3" s="435"/>
      <c r="TT3" s="435"/>
      <c r="TU3" s="435"/>
      <c r="TV3" s="435"/>
      <c r="TW3" s="435"/>
      <c r="TX3" s="435"/>
      <c r="TY3" s="435"/>
      <c r="TZ3" s="435"/>
      <c r="UA3" s="435"/>
      <c r="UB3" s="435"/>
      <c r="UC3" s="435"/>
      <c r="UD3" s="435"/>
      <c r="UE3" s="435"/>
      <c r="UF3" s="435"/>
      <c r="UG3" s="435"/>
      <c r="UH3" s="435"/>
      <c r="UI3" s="435"/>
    </row>
    <row r="4" spans="1:555" ht="15.75" thickBot="1" x14ac:dyDescent="0.3">
      <c r="A4" s="435"/>
      <c r="B4" s="435"/>
      <c r="C4" s="435"/>
      <c r="D4" s="435"/>
      <c r="E4" s="435"/>
      <c r="F4" s="435"/>
      <c r="G4" s="424"/>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35"/>
      <c r="BH4" s="435"/>
      <c r="BI4" s="435"/>
      <c r="BJ4" s="435"/>
      <c r="BK4" s="435"/>
      <c r="BL4" s="435"/>
      <c r="BM4" s="435"/>
      <c r="BN4" s="435"/>
      <c r="BO4" s="435"/>
      <c r="BP4" s="435"/>
      <c r="BQ4" s="435"/>
      <c r="BR4" s="435"/>
      <c r="BS4" s="435"/>
      <c r="BT4" s="435"/>
      <c r="BU4" s="435"/>
      <c r="BV4" s="435"/>
      <c r="BW4" s="435"/>
      <c r="BX4" s="435"/>
      <c r="BY4" s="435"/>
      <c r="BZ4" s="435"/>
      <c r="CA4" s="435"/>
      <c r="CB4" s="435"/>
      <c r="CC4" s="435"/>
      <c r="CD4" s="435"/>
      <c r="CE4" s="435"/>
      <c r="CF4" s="435"/>
      <c r="CG4" s="435"/>
      <c r="CH4" s="435"/>
      <c r="CI4" s="435"/>
      <c r="CJ4" s="435"/>
      <c r="CK4" s="435"/>
      <c r="CL4" s="435"/>
      <c r="CM4" s="435"/>
      <c r="CN4" s="435"/>
      <c r="CO4" s="435"/>
      <c r="CP4" s="435"/>
      <c r="CQ4" s="435"/>
      <c r="CR4" s="435"/>
      <c r="CS4" s="435"/>
      <c r="CT4" s="435"/>
      <c r="CU4" s="435"/>
      <c r="CV4" s="435"/>
      <c r="CW4" s="435"/>
      <c r="CX4" s="435"/>
      <c r="CY4" s="435"/>
      <c r="CZ4" s="435"/>
      <c r="DA4" s="435"/>
      <c r="DB4" s="435"/>
      <c r="DC4" s="435"/>
      <c r="DD4" s="435"/>
      <c r="DE4" s="435"/>
      <c r="DF4" s="435"/>
      <c r="DG4" s="435"/>
      <c r="DH4" s="435"/>
      <c r="DI4" s="435"/>
      <c r="DJ4" s="435"/>
      <c r="DK4" s="435"/>
      <c r="DL4" s="435"/>
      <c r="DM4" s="435"/>
      <c r="DN4" s="435"/>
      <c r="DO4" s="435"/>
      <c r="DP4" s="435"/>
      <c r="DQ4" s="435"/>
      <c r="DR4" s="435"/>
      <c r="DS4" s="435"/>
      <c r="DT4" s="435"/>
      <c r="DU4" s="435"/>
      <c r="DV4" s="435"/>
      <c r="DW4" s="435"/>
      <c r="DX4" s="435"/>
      <c r="DY4" s="435"/>
      <c r="DZ4" s="435"/>
      <c r="EA4" s="435"/>
      <c r="EB4" s="435"/>
      <c r="EC4" s="435"/>
      <c r="ED4" s="435"/>
      <c r="EE4" s="435"/>
      <c r="EF4" s="435"/>
      <c r="EG4" s="435"/>
      <c r="EH4" s="435"/>
      <c r="EI4" s="435"/>
      <c r="EJ4" s="435"/>
      <c r="EK4" s="435"/>
      <c r="EL4" s="435"/>
      <c r="EM4" s="435"/>
      <c r="EN4" s="435"/>
      <c r="EO4" s="435"/>
      <c r="EP4" s="435"/>
      <c r="EQ4" s="435"/>
      <c r="ER4" s="435"/>
      <c r="ES4" s="435"/>
      <c r="ET4" s="435"/>
      <c r="EU4" s="435"/>
      <c r="EV4" s="435"/>
      <c r="EW4" s="435"/>
      <c r="EX4" s="435"/>
      <c r="EY4" s="435"/>
      <c r="EZ4" s="435"/>
      <c r="FA4" s="435"/>
      <c r="FB4" s="435"/>
      <c r="FC4" s="435"/>
      <c r="FD4" s="435"/>
      <c r="FE4" s="435"/>
      <c r="FF4" s="435"/>
      <c r="FG4" s="435"/>
      <c r="FH4" s="435"/>
      <c r="FI4" s="435"/>
      <c r="FJ4" s="435"/>
      <c r="FK4" s="435"/>
      <c r="FL4" s="435"/>
      <c r="FM4" s="435"/>
      <c r="FN4" s="435"/>
      <c r="FO4" s="435"/>
      <c r="FP4" s="435"/>
      <c r="FQ4" s="435"/>
      <c r="FR4" s="435"/>
      <c r="FS4" s="435"/>
      <c r="FT4" s="435"/>
      <c r="FU4" s="435"/>
      <c r="FV4" s="435"/>
      <c r="FW4" s="435"/>
      <c r="FX4" s="435"/>
      <c r="FY4" s="435"/>
      <c r="FZ4" s="435"/>
      <c r="GA4" s="435"/>
      <c r="GB4" s="435"/>
      <c r="GC4" s="435"/>
      <c r="GD4" s="435"/>
      <c r="GE4" s="435"/>
      <c r="GF4" s="435"/>
      <c r="GG4" s="435"/>
      <c r="GH4" s="435"/>
      <c r="GI4" s="435"/>
      <c r="GJ4" s="435"/>
      <c r="GK4" s="435"/>
      <c r="GL4" s="435"/>
      <c r="GM4" s="435"/>
      <c r="GN4" s="435"/>
      <c r="GO4" s="435"/>
      <c r="GP4" s="435"/>
      <c r="GQ4" s="435"/>
      <c r="GR4" s="435"/>
      <c r="GS4" s="435"/>
      <c r="GT4" s="435"/>
      <c r="GU4" s="435"/>
      <c r="GV4" s="435"/>
      <c r="GW4" s="435"/>
      <c r="GX4" s="435"/>
      <c r="GY4" s="435"/>
      <c r="GZ4" s="435"/>
      <c r="HA4" s="435"/>
      <c r="HB4" s="435"/>
      <c r="HC4" s="435"/>
      <c r="HD4" s="435"/>
      <c r="HE4" s="435"/>
      <c r="HF4" s="435"/>
      <c r="HG4" s="435"/>
      <c r="HH4" s="435"/>
      <c r="HI4" s="435"/>
      <c r="HJ4" s="435"/>
      <c r="HK4" s="435"/>
      <c r="HL4" s="435"/>
      <c r="HM4" s="435"/>
      <c r="HN4" s="435"/>
      <c r="HO4" s="435"/>
      <c r="HP4" s="435"/>
      <c r="HQ4" s="435"/>
      <c r="HR4" s="435"/>
      <c r="HS4" s="435"/>
      <c r="HT4" s="435"/>
      <c r="HU4" s="435"/>
      <c r="HV4" s="435"/>
      <c r="HW4" s="435"/>
      <c r="HX4" s="435"/>
      <c r="HY4" s="435"/>
      <c r="HZ4" s="435"/>
      <c r="IA4" s="435"/>
      <c r="IB4" s="435"/>
      <c r="IC4" s="435"/>
      <c r="ID4" s="435"/>
      <c r="IE4" s="435"/>
      <c r="IF4" s="435"/>
      <c r="IG4" s="435"/>
      <c r="IH4" s="435"/>
      <c r="II4" s="435"/>
      <c r="IJ4" s="435"/>
      <c r="IK4" s="435"/>
      <c r="IL4" s="435"/>
      <c r="IM4" s="435"/>
      <c r="IN4" s="435"/>
      <c r="IO4" s="435"/>
      <c r="IP4" s="435"/>
      <c r="IQ4" s="435"/>
      <c r="IR4" s="435"/>
      <c r="IS4" s="435"/>
      <c r="IT4" s="435"/>
      <c r="IU4" s="435"/>
      <c r="IV4" s="435"/>
      <c r="IW4" s="435"/>
      <c r="IX4" s="435"/>
      <c r="IY4" s="435"/>
      <c r="IZ4" s="435"/>
      <c r="JA4" s="435"/>
      <c r="JB4" s="435"/>
      <c r="JC4" s="435"/>
      <c r="JD4" s="435"/>
      <c r="JE4" s="435"/>
      <c r="JF4" s="435"/>
      <c r="JG4" s="435"/>
      <c r="JH4" s="435"/>
      <c r="JI4" s="435"/>
      <c r="JJ4" s="435"/>
      <c r="JK4" s="435"/>
      <c r="JL4" s="435"/>
      <c r="JM4" s="435"/>
      <c r="JN4" s="435"/>
      <c r="JO4" s="435"/>
      <c r="JP4" s="435"/>
      <c r="JQ4" s="435"/>
      <c r="JR4" s="435"/>
      <c r="JS4" s="435"/>
      <c r="JT4" s="435"/>
      <c r="JU4" s="435"/>
      <c r="JV4" s="435"/>
      <c r="JW4" s="435"/>
      <c r="JX4" s="435"/>
      <c r="JY4" s="435"/>
      <c r="JZ4" s="435"/>
      <c r="KA4" s="435"/>
      <c r="KB4" s="435"/>
      <c r="KC4" s="435"/>
      <c r="KD4" s="435"/>
      <c r="KE4" s="435"/>
      <c r="KF4" s="435"/>
      <c r="KG4" s="435"/>
      <c r="KH4" s="435"/>
      <c r="KI4" s="435"/>
      <c r="KJ4" s="435"/>
      <c r="KK4" s="435"/>
      <c r="KL4" s="435"/>
      <c r="KM4" s="435"/>
      <c r="KN4" s="435"/>
      <c r="KO4" s="435"/>
      <c r="KP4" s="435"/>
      <c r="KQ4" s="435"/>
      <c r="KR4" s="435"/>
      <c r="KS4" s="435"/>
      <c r="KT4" s="435"/>
      <c r="KU4" s="435"/>
      <c r="KV4" s="435"/>
      <c r="KW4" s="435"/>
      <c r="KX4" s="435"/>
      <c r="KY4" s="435"/>
      <c r="KZ4" s="435"/>
      <c r="LA4" s="435"/>
      <c r="LB4" s="435"/>
      <c r="LC4" s="435"/>
      <c r="LD4" s="435"/>
      <c r="LE4" s="435"/>
      <c r="LF4" s="435"/>
      <c r="LG4" s="435"/>
      <c r="LH4" s="435"/>
      <c r="LI4" s="435"/>
      <c r="LJ4" s="435"/>
      <c r="LK4" s="435"/>
      <c r="LL4" s="435"/>
      <c r="LM4" s="435"/>
      <c r="LN4" s="435"/>
      <c r="LO4" s="435"/>
      <c r="LP4" s="435"/>
      <c r="LQ4" s="435"/>
      <c r="LR4" s="435"/>
      <c r="LS4" s="435"/>
      <c r="LT4" s="435"/>
      <c r="LU4" s="435"/>
      <c r="LV4" s="435"/>
      <c r="LW4" s="435"/>
      <c r="LX4" s="435"/>
      <c r="LY4" s="435"/>
      <c r="LZ4" s="435"/>
      <c r="MA4" s="435"/>
      <c r="MB4" s="435"/>
      <c r="MC4" s="435"/>
      <c r="MD4" s="435"/>
      <c r="ME4" s="435"/>
      <c r="MF4" s="435"/>
      <c r="MG4" s="435"/>
      <c r="MH4" s="435"/>
      <c r="MI4" s="435"/>
      <c r="MJ4" s="435"/>
      <c r="MK4" s="435"/>
      <c r="ML4" s="435"/>
      <c r="MM4" s="435"/>
      <c r="MN4" s="435"/>
      <c r="MO4" s="435"/>
      <c r="MP4" s="435"/>
      <c r="MQ4" s="435"/>
      <c r="MR4" s="435"/>
      <c r="MS4" s="435"/>
      <c r="MT4" s="435"/>
      <c r="MU4" s="435"/>
      <c r="MV4" s="435"/>
      <c r="MW4" s="435"/>
      <c r="MX4" s="435"/>
      <c r="MY4" s="435"/>
      <c r="MZ4" s="435"/>
      <c r="NA4" s="435"/>
      <c r="NB4" s="435"/>
      <c r="NC4" s="435"/>
      <c r="ND4" s="435"/>
      <c r="NE4" s="435"/>
      <c r="NF4" s="435"/>
      <c r="NG4" s="435"/>
      <c r="NH4" s="435"/>
      <c r="NI4" s="435"/>
      <c r="NJ4" s="435"/>
      <c r="NK4" s="435"/>
      <c r="NL4" s="435"/>
      <c r="NM4" s="435"/>
      <c r="NN4" s="435"/>
      <c r="NO4" s="435"/>
      <c r="NP4" s="435"/>
      <c r="NQ4" s="435"/>
      <c r="NR4" s="435"/>
      <c r="NS4" s="435"/>
      <c r="NT4" s="435"/>
      <c r="NU4" s="435"/>
      <c r="NV4" s="435"/>
      <c r="NW4" s="435"/>
      <c r="NX4" s="435"/>
      <c r="NY4" s="435"/>
      <c r="NZ4" s="435"/>
      <c r="OA4" s="435"/>
      <c r="OB4" s="435"/>
      <c r="OC4" s="435"/>
      <c r="OD4" s="435"/>
      <c r="OE4" s="435"/>
      <c r="OF4" s="435"/>
      <c r="OG4" s="435"/>
      <c r="OH4" s="435"/>
      <c r="OI4" s="435"/>
      <c r="OJ4" s="435"/>
      <c r="OK4" s="435"/>
      <c r="OL4" s="435"/>
      <c r="OM4" s="435"/>
      <c r="ON4" s="435"/>
      <c r="OO4" s="435"/>
      <c r="OP4" s="435"/>
      <c r="OQ4" s="435"/>
      <c r="OR4" s="435"/>
      <c r="OS4" s="435"/>
      <c r="OT4" s="435"/>
      <c r="OU4" s="435"/>
      <c r="OV4" s="435"/>
      <c r="OW4" s="435"/>
      <c r="OX4" s="435"/>
      <c r="OY4" s="435"/>
      <c r="OZ4" s="435"/>
      <c r="PA4" s="435"/>
      <c r="PB4" s="435"/>
      <c r="PC4" s="435"/>
      <c r="PD4" s="435"/>
      <c r="PE4" s="435"/>
      <c r="PF4" s="435"/>
      <c r="PG4" s="435"/>
      <c r="PH4" s="435"/>
      <c r="PI4" s="435"/>
      <c r="PJ4" s="435"/>
      <c r="PK4" s="435"/>
      <c r="PL4" s="435"/>
      <c r="PM4" s="435"/>
      <c r="PN4" s="435"/>
      <c r="PO4" s="435"/>
      <c r="PP4" s="435"/>
      <c r="PQ4" s="435"/>
      <c r="PR4" s="435"/>
      <c r="PS4" s="435"/>
      <c r="PT4" s="435"/>
      <c r="PU4" s="435"/>
      <c r="PV4" s="435"/>
      <c r="PW4" s="435"/>
      <c r="PX4" s="435"/>
      <c r="PY4" s="435"/>
      <c r="PZ4" s="435"/>
      <c r="QA4" s="435"/>
      <c r="QB4" s="435"/>
      <c r="QC4" s="435"/>
      <c r="QD4" s="435"/>
      <c r="QE4" s="435"/>
      <c r="QF4" s="435"/>
      <c r="QG4" s="435"/>
      <c r="QH4" s="435"/>
      <c r="QI4" s="435"/>
      <c r="QJ4" s="435"/>
      <c r="QK4" s="435"/>
      <c r="QL4" s="435"/>
      <c r="QM4" s="435"/>
      <c r="QN4" s="435"/>
      <c r="QO4" s="435"/>
      <c r="QP4" s="435"/>
      <c r="QQ4" s="435"/>
      <c r="QR4" s="435"/>
      <c r="QS4" s="435"/>
      <c r="QT4" s="435"/>
      <c r="QU4" s="435"/>
      <c r="QV4" s="435"/>
      <c r="QW4" s="435"/>
      <c r="QX4" s="435"/>
      <c r="QY4" s="435"/>
      <c r="QZ4" s="435"/>
      <c r="RA4" s="435"/>
      <c r="RB4" s="435"/>
      <c r="RC4" s="435"/>
      <c r="RD4" s="435"/>
      <c r="RE4" s="435"/>
      <c r="RF4" s="435"/>
      <c r="RG4" s="435"/>
      <c r="RH4" s="435"/>
      <c r="RI4" s="435"/>
      <c r="RJ4" s="435"/>
      <c r="RK4" s="435"/>
      <c r="RL4" s="435"/>
      <c r="RM4" s="435"/>
      <c r="RN4" s="435"/>
      <c r="RO4" s="435"/>
      <c r="RP4" s="435"/>
      <c r="RQ4" s="435"/>
      <c r="RR4" s="435"/>
      <c r="RS4" s="435"/>
      <c r="RT4" s="435"/>
      <c r="RU4" s="435"/>
      <c r="RV4" s="435"/>
      <c r="RW4" s="435"/>
      <c r="RX4" s="435"/>
      <c r="RY4" s="435"/>
      <c r="RZ4" s="435"/>
      <c r="SA4" s="435"/>
      <c r="SB4" s="435"/>
      <c r="SC4" s="435"/>
      <c r="SD4" s="435"/>
      <c r="SE4" s="435"/>
      <c r="SF4" s="435"/>
      <c r="SG4" s="435"/>
      <c r="SH4" s="435"/>
      <c r="SI4" s="435"/>
      <c r="SJ4" s="435"/>
      <c r="SK4" s="435"/>
      <c r="SL4" s="435"/>
      <c r="SM4" s="435"/>
      <c r="SN4" s="435"/>
      <c r="SO4" s="435"/>
      <c r="SP4" s="435"/>
      <c r="SQ4" s="435"/>
      <c r="SR4" s="435"/>
      <c r="SS4" s="435"/>
      <c r="ST4" s="435"/>
      <c r="SU4" s="435"/>
      <c r="SV4" s="435"/>
      <c r="SW4" s="435"/>
      <c r="SX4" s="435"/>
      <c r="SY4" s="435"/>
      <c r="SZ4" s="435"/>
      <c r="TA4" s="435"/>
      <c r="TB4" s="435"/>
      <c r="TC4" s="435"/>
      <c r="TD4" s="435"/>
      <c r="TE4" s="435"/>
      <c r="TF4" s="435"/>
      <c r="TG4" s="435"/>
      <c r="TH4" s="435"/>
      <c r="TI4" s="435"/>
      <c r="TJ4" s="435"/>
      <c r="TK4" s="435"/>
      <c r="TL4" s="435"/>
      <c r="TM4" s="435"/>
      <c r="TN4" s="435"/>
      <c r="TO4" s="435"/>
      <c r="TP4" s="435"/>
      <c r="TQ4" s="435"/>
      <c r="TR4" s="435"/>
      <c r="TS4" s="435"/>
      <c r="TT4" s="435"/>
      <c r="TU4" s="435"/>
      <c r="TV4" s="435"/>
      <c r="TW4" s="435"/>
      <c r="TX4" s="435"/>
      <c r="TY4" s="435"/>
      <c r="TZ4" s="435"/>
      <c r="UA4" s="435"/>
      <c r="UB4" s="435"/>
      <c r="UC4" s="435"/>
      <c r="UD4" s="435"/>
      <c r="UE4" s="435"/>
      <c r="UF4" s="435"/>
      <c r="UG4" s="435"/>
      <c r="UH4" s="435"/>
      <c r="UI4" s="435"/>
    </row>
    <row r="5" spans="1:555" ht="27" thickBot="1" x14ac:dyDescent="0.3">
      <c r="A5" s="435"/>
      <c r="B5" s="435"/>
      <c r="C5" s="86" t="s">
        <v>1432</v>
      </c>
      <c r="D5" s="188">
        <f>SUMIF(C:C,$C$10,D:D)</f>
        <v>0</v>
      </c>
      <c r="E5" s="435"/>
      <c r="F5" s="435"/>
      <c r="G5" s="424"/>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5"/>
      <c r="AO5" s="435"/>
      <c r="AP5" s="435"/>
      <c r="AQ5" s="435"/>
      <c r="AR5" s="435"/>
      <c r="AS5" s="435"/>
      <c r="AT5" s="435"/>
      <c r="AU5" s="435"/>
      <c r="AV5" s="435"/>
      <c r="AW5" s="435"/>
      <c r="AX5" s="435"/>
      <c r="AY5" s="435"/>
      <c r="AZ5" s="435"/>
      <c r="BA5" s="435"/>
      <c r="BB5" s="435"/>
      <c r="BC5" s="435"/>
      <c r="BD5" s="435"/>
      <c r="BE5" s="435"/>
      <c r="BF5" s="435"/>
      <c r="BG5" s="435"/>
      <c r="BH5" s="435"/>
      <c r="BI5" s="435"/>
      <c r="BJ5" s="435"/>
      <c r="BK5" s="435"/>
      <c r="BL5" s="435"/>
      <c r="BM5" s="435"/>
      <c r="BN5" s="435"/>
      <c r="BO5" s="435"/>
      <c r="BP5" s="435"/>
      <c r="BQ5" s="435"/>
      <c r="BR5" s="435"/>
      <c r="BS5" s="435"/>
      <c r="BT5" s="435"/>
      <c r="BU5" s="435"/>
      <c r="BV5" s="435"/>
      <c r="BW5" s="435"/>
      <c r="BX5" s="435"/>
      <c r="BY5" s="435"/>
      <c r="BZ5" s="435"/>
      <c r="CA5" s="435"/>
      <c r="CB5" s="435"/>
      <c r="CC5" s="435"/>
      <c r="CD5" s="435"/>
      <c r="CE5" s="435"/>
      <c r="CF5" s="435"/>
      <c r="CG5" s="435"/>
      <c r="CH5" s="435"/>
      <c r="CI5" s="435"/>
      <c r="CJ5" s="435"/>
      <c r="CK5" s="435"/>
      <c r="CL5" s="435"/>
      <c r="CM5" s="435"/>
      <c r="CN5" s="435"/>
      <c r="CO5" s="435"/>
      <c r="CP5" s="435"/>
      <c r="CQ5" s="435"/>
      <c r="CR5" s="435"/>
      <c r="CS5" s="435"/>
      <c r="CT5" s="435"/>
      <c r="CU5" s="435"/>
      <c r="CV5" s="435"/>
      <c r="CW5" s="435"/>
      <c r="CX5" s="435"/>
      <c r="CY5" s="435"/>
      <c r="CZ5" s="435"/>
      <c r="DA5" s="435"/>
      <c r="DB5" s="435"/>
      <c r="DC5" s="435"/>
      <c r="DD5" s="435"/>
      <c r="DE5" s="435"/>
      <c r="DF5" s="435"/>
      <c r="DG5" s="435"/>
      <c r="DH5" s="435"/>
      <c r="DI5" s="435"/>
      <c r="DJ5" s="435"/>
      <c r="DK5" s="435"/>
      <c r="DL5" s="435"/>
      <c r="DM5" s="435"/>
      <c r="DN5" s="435"/>
      <c r="DO5" s="435"/>
      <c r="DP5" s="435"/>
      <c r="DQ5" s="435"/>
      <c r="DR5" s="435"/>
      <c r="DS5" s="435"/>
      <c r="DT5" s="435"/>
      <c r="DU5" s="435"/>
      <c r="DV5" s="435"/>
      <c r="DW5" s="435"/>
      <c r="DX5" s="435"/>
      <c r="DY5" s="435"/>
      <c r="DZ5" s="435"/>
      <c r="EA5" s="435"/>
      <c r="EB5" s="435"/>
      <c r="EC5" s="435"/>
      <c r="ED5" s="435"/>
      <c r="EE5" s="435"/>
      <c r="EF5" s="435"/>
      <c r="EG5" s="435"/>
      <c r="EH5" s="435"/>
      <c r="EI5" s="435"/>
      <c r="EJ5" s="435"/>
      <c r="EK5" s="435"/>
      <c r="EL5" s="435"/>
      <c r="EM5" s="435"/>
      <c r="EN5" s="435"/>
      <c r="EO5" s="435"/>
      <c r="EP5" s="435"/>
      <c r="EQ5" s="435"/>
      <c r="ER5" s="435"/>
      <c r="ES5" s="435"/>
      <c r="ET5" s="435"/>
      <c r="EU5" s="435"/>
      <c r="EV5" s="435"/>
      <c r="EW5" s="435"/>
      <c r="EX5" s="435"/>
      <c r="EY5" s="435"/>
      <c r="EZ5" s="435"/>
      <c r="FA5" s="435"/>
      <c r="FB5" s="435"/>
      <c r="FC5" s="435"/>
      <c r="FD5" s="435"/>
      <c r="FE5" s="435"/>
      <c r="FF5" s="435"/>
      <c r="FG5" s="435"/>
      <c r="FH5" s="435"/>
      <c r="FI5" s="435"/>
      <c r="FJ5" s="435"/>
      <c r="FK5" s="435"/>
      <c r="FL5" s="435"/>
      <c r="FM5" s="435"/>
      <c r="FN5" s="435"/>
      <c r="FO5" s="435"/>
      <c r="FP5" s="435"/>
      <c r="FQ5" s="435"/>
      <c r="FR5" s="435"/>
      <c r="FS5" s="435"/>
      <c r="FT5" s="435"/>
      <c r="FU5" s="435"/>
      <c r="FV5" s="435"/>
      <c r="FW5" s="435"/>
      <c r="FX5" s="435"/>
      <c r="FY5" s="435"/>
      <c r="FZ5" s="435"/>
      <c r="GA5" s="435"/>
      <c r="GB5" s="435"/>
      <c r="GC5" s="435"/>
      <c r="GD5" s="435"/>
      <c r="GE5" s="435"/>
      <c r="GF5" s="435"/>
      <c r="GG5" s="435"/>
      <c r="GH5" s="435"/>
      <c r="GI5" s="435"/>
      <c r="GJ5" s="435"/>
      <c r="GK5" s="435"/>
      <c r="GL5" s="435"/>
      <c r="GM5" s="435"/>
      <c r="GN5" s="435"/>
      <c r="GO5" s="435"/>
      <c r="GP5" s="435"/>
      <c r="GQ5" s="435"/>
      <c r="GR5" s="435"/>
      <c r="GS5" s="435"/>
      <c r="GT5" s="435"/>
      <c r="GU5" s="435"/>
      <c r="GV5" s="435"/>
      <c r="GW5" s="435"/>
      <c r="GX5" s="435"/>
      <c r="GY5" s="435"/>
      <c r="GZ5" s="435"/>
      <c r="HA5" s="435"/>
      <c r="HB5" s="435"/>
      <c r="HC5" s="435"/>
      <c r="HD5" s="435"/>
      <c r="HE5" s="435"/>
      <c r="HF5" s="435"/>
      <c r="HG5" s="435"/>
      <c r="HH5" s="435"/>
      <c r="HI5" s="435"/>
      <c r="HJ5" s="435"/>
      <c r="HK5" s="435"/>
      <c r="HL5" s="435"/>
      <c r="HM5" s="435"/>
      <c r="HN5" s="435"/>
      <c r="HO5" s="435"/>
      <c r="HP5" s="435"/>
      <c r="HQ5" s="435"/>
      <c r="HR5" s="435"/>
      <c r="HS5" s="435"/>
      <c r="HT5" s="435"/>
      <c r="HU5" s="435"/>
      <c r="HV5" s="435"/>
      <c r="HW5" s="435"/>
      <c r="HX5" s="435"/>
      <c r="HY5" s="435"/>
      <c r="HZ5" s="435"/>
      <c r="IA5" s="435"/>
      <c r="IB5" s="435"/>
      <c r="IC5" s="435"/>
      <c r="ID5" s="435"/>
      <c r="IE5" s="435"/>
      <c r="IF5" s="435"/>
      <c r="IG5" s="435"/>
      <c r="IH5" s="435"/>
      <c r="II5" s="435"/>
      <c r="IJ5" s="435"/>
      <c r="IK5" s="435"/>
      <c r="IL5" s="435"/>
      <c r="IM5" s="435"/>
      <c r="IN5" s="435"/>
      <c r="IO5" s="435"/>
      <c r="IP5" s="435"/>
      <c r="IQ5" s="435"/>
      <c r="IR5" s="435"/>
      <c r="IS5" s="435"/>
      <c r="IT5" s="435"/>
      <c r="IU5" s="435"/>
      <c r="IV5" s="435"/>
      <c r="IW5" s="435"/>
      <c r="IX5" s="435"/>
      <c r="IY5" s="435"/>
      <c r="IZ5" s="435"/>
      <c r="JA5" s="435"/>
      <c r="JB5" s="435"/>
      <c r="JC5" s="435"/>
      <c r="JD5" s="435"/>
      <c r="JE5" s="435"/>
      <c r="JF5" s="435"/>
      <c r="JG5" s="435"/>
      <c r="JH5" s="435"/>
      <c r="JI5" s="435"/>
      <c r="JJ5" s="435"/>
      <c r="JK5" s="435"/>
      <c r="JL5" s="435"/>
      <c r="JM5" s="435"/>
      <c r="JN5" s="435"/>
      <c r="JO5" s="435"/>
      <c r="JP5" s="435"/>
      <c r="JQ5" s="435"/>
      <c r="JR5" s="435"/>
      <c r="JS5" s="435"/>
      <c r="JT5" s="435"/>
      <c r="JU5" s="435"/>
      <c r="JV5" s="435"/>
      <c r="JW5" s="435"/>
      <c r="JX5" s="435"/>
      <c r="JY5" s="435"/>
      <c r="JZ5" s="435"/>
      <c r="KA5" s="435"/>
      <c r="KB5" s="435"/>
      <c r="KC5" s="435"/>
      <c r="KD5" s="435"/>
      <c r="KE5" s="435"/>
      <c r="KF5" s="435"/>
      <c r="KG5" s="435"/>
      <c r="KH5" s="435"/>
      <c r="KI5" s="435"/>
      <c r="KJ5" s="435"/>
      <c r="KK5" s="435"/>
      <c r="KL5" s="435"/>
      <c r="KM5" s="435"/>
      <c r="KN5" s="435"/>
      <c r="KO5" s="435"/>
      <c r="KP5" s="435"/>
      <c r="KQ5" s="435"/>
      <c r="KR5" s="435"/>
      <c r="KS5" s="435"/>
      <c r="KT5" s="435"/>
      <c r="KU5" s="435"/>
      <c r="KV5" s="435"/>
      <c r="KW5" s="435"/>
      <c r="KX5" s="435"/>
      <c r="KY5" s="435"/>
      <c r="KZ5" s="435"/>
      <c r="LA5" s="435"/>
      <c r="LB5" s="435"/>
      <c r="LC5" s="435"/>
      <c r="LD5" s="435"/>
      <c r="LE5" s="435"/>
      <c r="LF5" s="435"/>
      <c r="LG5" s="435"/>
      <c r="LH5" s="435"/>
      <c r="LI5" s="435"/>
      <c r="LJ5" s="435"/>
      <c r="LK5" s="435"/>
      <c r="LL5" s="435"/>
      <c r="LM5" s="435"/>
      <c r="LN5" s="435"/>
      <c r="LO5" s="435"/>
      <c r="LP5" s="435"/>
      <c r="LQ5" s="435"/>
      <c r="LR5" s="435"/>
      <c r="LS5" s="435"/>
      <c r="LT5" s="435"/>
      <c r="LU5" s="435"/>
      <c r="LV5" s="435"/>
      <c r="LW5" s="435"/>
      <c r="LX5" s="435"/>
      <c r="LY5" s="435"/>
      <c r="LZ5" s="435"/>
      <c r="MA5" s="435"/>
      <c r="MB5" s="435"/>
      <c r="MC5" s="435"/>
      <c r="MD5" s="435"/>
      <c r="ME5" s="435"/>
      <c r="MF5" s="435"/>
      <c r="MG5" s="435"/>
      <c r="MH5" s="435"/>
      <c r="MI5" s="435"/>
      <c r="MJ5" s="435"/>
      <c r="MK5" s="435"/>
      <c r="ML5" s="435"/>
      <c r="MM5" s="435"/>
      <c r="MN5" s="435"/>
      <c r="MO5" s="435"/>
      <c r="MP5" s="435"/>
      <c r="MQ5" s="435"/>
      <c r="MR5" s="435"/>
      <c r="MS5" s="435"/>
      <c r="MT5" s="435"/>
      <c r="MU5" s="435"/>
      <c r="MV5" s="435"/>
      <c r="MW5" s="435"/>
      <c r="MX5" s="435"/>
      <c r="MY5" s="435"/>
      <c r="MZ5" s="435"/>
      <c r="NA5" s="435"/>
      <c r="NB5" s="435"/>
      <c r="NC5" s="435"/>
      <c r="ND5" s="435"/>
      <c r="NE5" s="435"/>
      <c r="NF5" s="435"/>
      <c r="NG5" s="435"/>
      <c r="NH5" s="435"/>
      <c r="NI5" s="435"/>
      <c r="NJ5" s="435"/>
      <c r="NK5" s="435"/>
      <c r="NL5" s="435"/>
      <c r="NM5" s="435"/>
      <c r="NN5" s="435"/>
      <c r="NO5" s="435"/>
      <c r="NP5" s="435"/>
      <c r="NQ5" s="435"/>
      <c r="NR5" s="435"/>
      <c r="NS5" s="435"/>
      <c r="NT5" s="435"/>
      <c r="NU5" s="435"/>
      <c r="NV5" s="435"/>
      <c r="NW5" s="435"/>
      <c r="NX5" s="435"/>
      <c r="NY5" s="435"/>
      <c r="NZ5" s="435"/>
      <c r="OA5" s="435"/>
      <c r="OB5" s="435"/>
      <c r="OC5" s="435"/>
      <c r="OD5" s="435"/>
      <c r="OE5" s="435"/>
      <c r="OF5" s="435"/>
      <c r="OG5" s="435"/>
      <c r="OH5" s="435"/>
      <c r="OI5" s="435"/>
      <c r="OJ5" s="435"/>
      <c r="OK5" s="435"/>
      <c r="OL5" s="435"/>
      <c r="OM5" s="435"/>
      <c r="ON5" s="435"/>
      <c r="OO5" s="435"/>
      <c r="OP5" s="435"/>
      <c r="OQ5" s="435"/>
      <c r="OR5" s="435"/>
      <c r="OS5" s="435"/>
      <c r="OT5" s="435"/>
      <c r="OU5" s="435"/>
      <c r="OV5" s="435"/>
      <c r="OW5" s="435"/>
      <c r="OX5" s="435"/>
      <c r="OY5" s="435"/>
      <c r="OZ5" s="435"/>
      <c r="PA5" s="435"/>
      <c r="PB5" s="435"/>
      <c r="PC5" s="435"/>
      <c r="PD5" s="435"/>
      <c r="PE5" s="435"/>
      <c r="PF5" s="435"/>
      <c r="PG5" s="435"/>
      <c r="PH5" s="435"/>
      <c r="PI5" s="435"/>
      <c r="PJ5" s="435"/>
      <c r="PK5" s="435"/>
      <c r="PL5" s="435"/>
      <c r="PM5" s="435"/>
      <c r="PN5" s="435"/>
      <c r="PO5" s="435"/>
      <c r="PP5" s="435"/>
      <c r="PQ5" s="435"/>
      <c r="PR5" s="435"/>
      <c r="PS5" s="435"/>
      <c r="PT5" s="435"/>
      <c r="PU5" s="435"/>
      <c r="PV5" s="435"/>
      <c r="PW5" s="435"/>
      <c r="PX5" s="435"/>
      <c r="PY5" s="435"/>
      <c r="PZ5" s="435"/>
      <c r="QA5" s="435"/>
      <c r="QB5" s="435"/>
      <c r="QC5" s="435"/>
      <c r="QD5" s="435"/>
      <c r="QE5" s="435"/>
      <c r="QF5" s="435"/>
      <c r="QG5" s="435"/>
      <c r="QH5" s="435"/>
      <c r="QI5" s="435"/>
      <c r="QJ5" s="435"/>
      <c r="QK5" s="435"/>
      <c r="QL5" s="435"/>
      <c r="QM5" s="435"/>
      <c r="QN5" s="435"/>
      <c r="QO5" s="435"/>
      <c r="QP5" s="435"/>
      <c r="QQ5" s="435"/>
      <c r="QR5" s="435"/>
      <c r="QS5" s="435"/>
      <c r="QT5" s="435"/>
      <c r="QU5" s="435"/>
      <c r="QV5" s="435"/>
      <c r="QW5" s="435"/>
      <c r="QX5" s="435"/>
      <c r="QY5" s="435"/>
      <c r="QZ5" s="435"/>
      <c r="RA5" s="435"/>
      <c r="RB5" s="435"/>
      <c r="RC5" s="435"/>
      <c r="RD5" s="435"/>
      <c r="RE5" s="435"/>
      <c r="RF5" s="435"/>
      <c r="RG5" s="435"/>
      <c r="RH5" s="435"/>
      <c r="RI5" s="435"/>
      <c r="RJ5" s="435"/>
      <c r="RK5" s="435"/>
      <c r="RL5" s="435"/>
      <c r="RM5" s="435"/>
      <c r="RN5" s="435"/>
      <c r="RO5" s="435"/>
      <c r="RP5" s="435"/>
      <c r="RQ5" s="435"/>
      <c r="RR5" s="435"/>
      <c r="RS5" s="435"/>
      <c r="RT5" s="435"/>
      <c r="RU5" s="435"/>
      <c r="RV5" s="435"/>
      <c r="RW5" s="435"/>
      <c r="RX5" s="435"/>
      <c r="RY5" s="435"/>
      <c r="RZ5" s="435"/>
      <c r="SA5" s="435"/>
      <c r="SB5" s="435"/>
      <c r="SC5" s="435"/>
      <c r="SD5" s="435"/>
      <c r="SE5" s="435"/>
      <c r="SF5" s="435"/>
      <c r="SG5" s="435"/>
      <c r="SH5" s="435"/>
      <c r="SI5" s="435"/>
      <c r="SJ5" s="435"/>
      <c r="SK5" s="435"/>
      <c r="SL5" s="435"/>
      <c r="SM5" s="435"/>
      <c r="SN5" s="435"/>
      <c r="SO5" s="435"/>
      <c r="SP5" s="435"/>
      <c r="SQ5" s="435"/>
      <c r="SR5" s="435"/>
      <c r="SS5" s="435"/>
      <c r="ST5" s="435"/>
      <c r="SU5" s="435"/>
      <c r="SV5" s="435"/>
      <c r="SW5" s="435"/>
      <c r="SX5" s="435"/>
      <c r="SY5" s="435"/>
      <c r="SZ5" s="435"/>
      <c r="TA5" s="435"/>
      <c r="TB5" s="435"/>
      <c r="TC5" s="435"/>
      <c r="TD5" s="435"/>
      <c r="TE5" s="435"/>
      <c r="TF5" s="435"/>
      <c r="TG5" s="435"/>
      <c r="TH5" s="435"/>
      <c r="TI5" s="435"/>
      <c r="TJ5" s="435"/>
      <c r="TK5" s="435"/>
      <c r="TL5" s="435"/>
      <c r="TM5" s="435"/>
      <c r="TN5" s="435"/>
      <c r="TO5" s="435"/>
      <c r="TP5" s="435"/>
      <c r="TQ5" s="435"/>
      <c r="TR5" s="435"/>
      <c r="TS5" s="435"/>
      <c r="TT5" s="435"/>
      <c r="TU5" s="435"/>
      <c r="TV5" s="435"/>
      <c r="TW5" s="435"/>
      <c r="TX5" s="435"/>
      <c r="TY5" s="435"/>
      <c r="TZ5" s="435"/>
      <c r="UA5" s="435"/>
      <c r="UB5" s="435"/>
      <c r="UC5" s="435"/>
      <c r="UD5" s="435"/>
      <c r="UE5" s="435"/>
      <c r="UF5" s="435"/>
      <c r="UG5" s="435"/>
      <c r="UH5" s="435"/>
      <c r="UI5" s="435"/>
    </row>
    <row r="6" spans="1:555" x14ac:dyDescent="0.25">
      <c r="A6" s="435"/>
      <c r="B6" s="435"/>
      <c r="C6" s="104"/>
      <c r="D6" s="104"/>
      <c r="E6" s="104"/>
      <c r="F6" s="104"/>
      <c r="G6" s="77"/>
      <c r="H6" s="104"/>
      <c r="I6" s="104"/>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435"/>
      <c r="AO6" s="435"/>
      <c r="AP6" s="435"/>
      <c r="AQ6" s="435"/>
      <c r="AR6" s="435"/>
      <c r="AS6" s="435"/>
      <c r="AT6" s="435"/>
      <c r="AU6" s="435"/>
      <c r="AV6" s="435"/>
      <c r="AW6" s="435"/>
      <c r="AX6" s="435"/>
      <c r="AY6" s="435"/>
      <c r="AZ6" s="435"/>
      <c r="BA6" s="435"/>
      <c r="BB6" s="435"/>
      <c r="BC6" s="435"/>
      <c r="BD6" s="435"/>
      <c r="BE6" s="435"/>
      <c r="BF6" s="435"/>
      <c r="BG6" s="435"/>
      <c r="BH6" s="435"/>
      <c r="BI6" s="435"/>
      <c r="BJ6" s="435"/>
      <c r="BK6" s="435"/>
      <c r="BL6" s="435"/>
      <c r="BM6" s="435"/>
      <c r="BN6" s="435"/>
      <c r="BO6" s="435"/>
      <c r="BP6" s="435"/>
      <c r="BQ6" s="435"/>
      <c r="BR6" s="435"/>
      <c r="BS6" s="435"/>
      <c r="BT6" s="435"/>
      <c r="BU6" s="435"/>
      <c r="BV6" s="435"/>
      <c r="BW6" s="435"/>
      <c r="BX6" s="435"/>
      <c r="BY6" s="435"/>
      <c r="BZ6" s="435"/>
      <c r="CA6" s="435"/>
      <c r="CB6" s="435"/>
      <c r="CC6" s="435"/>
      <c r="CD6" s="435"/>
      <c r="CE6" s="435"/>
      <c r="CF6" s="435"/>
      <c r="CG6" s="435"/>
      <c r="CH6" s="435"/>
      <c r="CI6" s="435"/>
      <c r="CJ6" s="435"/>
      <c r="CK6" s="435"/>
      <c r="CL6" s="435"/>
      <c r="CM6" s="435"/>
      <c r="CN6" s="435"/>
      <c r="CO6" s="435"/>
      <c r="CP6" s="435"/>
      <c r="CQ6" s="435"/>
      <c r="CR6" s="435"/>
      <c r="CS6" s="435"/>
      <c r="CT6" s="435"/>
      <c r="CU6" s="435"/>
      <c r="CV6" s="435"/>
      <c r="CW6" s="435"/>
      <c r="CX6" s="435"/>
      <c r="CY6" s="435"/>
      <c r="CZ6" s="435"/>
      <c r="DA6" s="435"/>
      <c r="DB6" s="435"/>
      <c r="DC6" s="435"/>
      <c r="DD6" s="435"/>
      <c r="DE6" s="435"/>
      <c r="DF6" s="435"/>
      <c r="DG6" s="435"/>
      <c r="DH6" s="435"/>
      <c r="DI6" s="435"/>
      <c r="DJ6" s="435"/>
      <c r="DK6" s="435"/>
      <c r="DL6" s="435"/>
      <c r="DM6" s="435"/>
      <c r="DN6" s="435"/>
      <c r="DO6" s="435"/>
      <c r="DP6" s="435"/>
      <c r="DQ6" s="435"/>
      <c r="DR6" s="435"/>
      <c r="DS6" s="435"/>
      <c r="DT6" s="435"/>
      <c r="DU6" s="435"/>
      <c r="DV6" s="435"/>
      <c r="DW6" s="435"/>
      <c r="DX6" s="435"/>
      <c r="DY6" s="435"/>
      <c r="DZ6" s="435"/>
      <c r="EA6" s="435"/>
      <c r="EB6" s="435"/>
      <c r="EC6" s="435"/>
      <c r="ED6" s="435"/>
      <c r="EE6" s="435"/>
      <c r="EF6" s="435"/>
      <c r="EG6" s="435"/>
      <c r="EH6" s="435"/>
      <c r="EI6" s="435"/>
      <c r="EJ6" s="435"/>
      <c r="EK6" s="435"/>
      <c r="EL6" s="435"/>
      <c r="EM6" s="435"/>
      <c r="EN6" s="435"/>
      <c r="EO6" s="435"/>
      <c r="EP6" s="435"/>
      <c r="EQ6" s="435"/>
      <c r="ER6" s="435"/>
      <c r="ES6" s="435"/>
      <c r="ET6" s="435"/>
      <c r="EU6" s="435"/>
      <c r="EV6" s="435"/>
      <c r="EW6" s="435"/>
      <c r="EX6" s="435"/>
      <c r="EY6" s="435"/>
      <c r="EZ6" s="435"/>
      <c r="FA6" s="435"/>
      <c r="FB6" s="435"/>
      <c r="FC6" s="435"/>
      <c r="FD6" s="435"/>
      <c r="FE6" s="435"/>
      <c r="FF6" s="435"/>
      <c r="FG6" s="435"/>
      <c r="FH6" s="435"/>
      <c r="FI6" s="435"/>
      <c r="FJ6" s="435"/>
      <c r="FK6" s="435"/>
      <c r="FL6" s="435"/>
      <c r="FM6" s="435"/>
      <c r="FN6" s="435"/>
      <c r="FO6" s="435"/>
      <c r="FP6" s="435"/>
      <c r="FQ6" s="435"/>
      <c r="FR6" s="435"/>
      <c r="FS6" s="435"/>
      <c r="FT6" s="435"/>
      <c r="FU6" s="435"/>
      <c r="FV6" s="435"/>
      <c r="FW6" s="435"/>
      <c r="FX6" s="435"/>
      <c r="FY6" s="435"/>
      <c r="FZ6" s="435"/>
      <c r="GA6" s="435"/>
      <c r="GB6" s="435"/>
      <c r="GC6" s="435"/>
      <c r="GD6" s="435"/>
      <c r="GE6" s="435"/>
      <c r="GF6" s="435"/>
      <c r="GG6" s="435"/>
      <c r="GH6" s="435"/>
      <c r="GI6" s="435"/>
      <c r="GJ6" s="435"/>
      <c r="GK6" s="435"/>
      <c r="GL6" s="435"/>
      <c r="GM6" s="435"/>
      <c r="GN6" s="435"/>
      <c r="GO6" s="435"/>
      <c r="GP6" s="435"/>
      <c r="GQ6" s="435"/>
      <c r="GR6" s="435"/>
      <c r="GS6" s="435"/>
      <c r="GT6" s="435"/>
      <c r="GU6" s="435"/>
      <c r="GV6" s="435"/>
      <c r="GW6" s="435"/>
      <c r="GX6" s="435"/>
      <c r="GY6" s="435"/>
      <c r="GZ6" s="435"/>
      <c r="HA6" s="435"/>
      <c r="HB6" s="435"/>
      <c r="HC6" s="435"/>
      <c r="HD6" s="435"/>
      <c r="HE6" s="435"/>
      <c r="HF6" s="435"/>
      <c r="HG6" s="435"/>
      <c r="HH6" s="435"/>
      <c r="HI6" s="435"/>
      <c r="HJ6" s="435"/>
      <c r="HK6" s="435"/>
      <c r="HL6" s="435"/>
      <c r="HM6" s="435"/>
      <c r="HN6" s="435"/>
      <c r="HO6" s="435"/>
      <c r="HP6" s="435"/>
      <c r="HQ6" s="435"/>
      <c r="HR6" s="435"/>
      <c r="HS6" s="435"/>
      <c r="HT6" s="435"/>
      <c r="HU6" s="435"/>
      <c r="HV6" s="435"/>
      <c r="HW6" s="435"/>
      <c r="HX6" s="435"/>
      <c r="HY6" s="435"/>
      <c r="HZ6" s="435"/>
      <c r="IA6" s="435"/>
      <c r="IB6" s="435"/>
      <c r="IC6" s="435"/>
      <c r="ID6" s="435"/>
      <c r="IE6" s="435"/>
      <c r="IF6" s="435"/>
      <c r="IG6" s="435"/>
      <c r="IH6" s="435"/>
      <c r="II6" s="435"/>
      <c r="IJ6" s="435"/>
      <c r="IK6" s="435"/>
      <c r="IL6" s="435"/>
      <c r="IM6" s="435"/>
      <c r="IN6" s="435"/>
      <c r="IO6" s="435"/>
      <c r="IP6" s="435"/>
      <c r="IQ6" s="435"/>
      <c r="IR6" s="435"/>
      <c r="IS6" s="435"/>
      <c r="IT6" s="435"/>
      <c r="IU6" s="435"/>
      <c r="IV6" s="435"/>
      <c r="IW6" s="435"/>
      <c r="IX6" s="435"/>
      <c r="IY6" s="435"/>
      <c r="IZ6" s="435"/>
      <c r="JA6" s="435"/>
      <c r="JB6" s="435"/>
      <c r="JC6" s="435"/>
      <c r="JD6" s="435"/>
      <c r="JE6" s="435"/>
      <c r="JF6" s="435"/>
      <c r="JG6" s="435"/>
      <c r="JH6" s="435"/>
      <c r="JI6" s="435"/>
      <c r="JJ6" s="435"/>
      <c r="JK6" s="435"/>
      <c r="JL6" s="435"/>
      <c r="JM6" s="435"/>
      <c r="JN6" s="435"/>
      <c r="JO6" s="435"/>
      <c r="JP6" s="435"/>
      <c r="JQ6" s="435"/>
      <c r="JR6" s="435"/>
      <c r="JS6" s="435"/>
      <c r="JT6" s="435"/>
      <c r="JU6" s="435"/>
      <c r="JV6" s="435"/>
      <c r="JW6" s="435"/>
      <c r="JX6" s="435"/>
      <c r="JY6" s="435"/>
      <c r="JZ6" s="435"/>
      <c r="KA6" s="435"/>
      <c r="KB6" s="435"/>
      <c r="KC6" s="435"/>
      <c r="KD6" s="435"/>
      <c r="KE6" s="435"/>
      <c r="KF6" s="435"/>
      <c r="KG6" s="435"/>
      <c r="KH6" s="435"/>
      <c r="KI6" s="435"/>
      <c r="KJ6" s="435"/>
      <c r="KK6" s="435"/>
      <c r="KL6" s="435"/>
      <c r="KM6" s="435"/>
      <c r="KN6" s="435"/>
      <c r="KO6" s="435"/>
      <c r="KP6" s="435"/>
      <c r="KQ6" s="435"/>
      <c r="KR6" s="435"/>
      <c r="KS6" s="435"/>
      <c r="KT6" s="435"/>
      <c r="KU6" s="435"/>
      <c r="KV6" s="435"/>
      <c r="KW6" s="435"/>
      <c r="KX6" s="435"/>
      <c r="KY6" s="435"/>
      <c r="KZ6" s="435"/>
      <c r="LA6" s="435"/>
      <c r="LB6" s="435"/>
      <c r="LC6" s="435"/>
      <c r="LD6" s="435"/>
      <c r="LE6" s="435"/>
      <c r="LF6" s="435"/>
      <c r="LG6" s="435"/>
      <c r="LH6" s="435"/>
      <c r="LI6" s="435"/>
      <c r="LJ6" s="435"/>
      <c r="LK6" s="435"/>
      <c r="LL6" s="435"/>
      <c r="LM6" s="435"/>
      <c r="LN6" s="435"/>
      <c r="LO6" s="435"/>
      <c r="LP6" s="435"/>
      <c r="LQ6" s="435"/>
      <c r="LR6" s="435"/>
      <c r="LS6" s="435"/>
      <c r="LT6" s="435"/>
      <c r="LU6" s="435"/>
      <c r="LV6" s="435"/>
      <c r="LW6" s="435"/>
      <c r="LX6" s="435"/>
      <c r="LY6" s="435"/>
      <c r="LZ6" s="435"/>
      <c r="MA6" s="435"/>
      <c r="MB6" s="435"/>
      <c r="MC6" s="435"/>
      <c r="MD6" s="435"/>
      <c r="ME6" s="435"/>
      <c r="MF6" s="435"/>
      <c r="MG6" s="435"/>
      <c r="MH6" s="435"/>
      <c r="MI6" s="435"/>
      <c r="MJ6" s="435"/>
      <c r="MK6" s="435"/>
      <c r="ML6" s="435"/>
      <c r="MM6" s="435"/>
      <c r="MN6" s="435"/>
      <c r="MO6" s="435"/>
      <c r="MP6" s="435"/>
      <c r="MQ6" s="435"/>
      <c r="MR6" s="435"/>
      <c r="MS6" s="435"/>
      <c r="MT6" s="435"/>
      <c r="MU6" s="435"/>
      <c r="MV6" s="435"/>
      <c r="MW6" s="435"/>
      <c r="MX6" s="435"/>
      <c r="MY6" s="435"/>
      <c r="MZ6" s="435"/>
      <c r="NA6" s="435"/>
      <c r="NB6" s="435"/>
      <c r="NC6" s="435"/>
      <c r="ND6" s="435"/>
      <c r="NE6" s="435"/>
      <c r="NF6" s="435"/>
      <c r="NG6" s="435"/>
      <c r="NH6" s="435"/>
      <c r="NI6" s="435"/>
      <c r="NJ6" s="435"/>
      <c r="NK6" s="435"/>
      <c r="NL6" s="435"/>
      <c r="NM6" s="435"/>
      <c r="NN6" s="435"/>
      <c r="NO6" s="435"/>
      <c r="NP6" s="435"/>
      <c r="NQ6" s="435"/>
      <c r="NR6" s="435"/>
      <c r="NS6" s="435"/>
      <c r="NT6" s="435"/>
      <c r="NU6" s="435"/>
      <c r="NV6" s="435"/>
      <c r="NW6" s="435"/>
      <c r="NX6" s="435"/>
      <c r="NY6" s="435"/>
      <c r="NZ6" s="435"/>
      <c r="OA6" s="435"/>
      <c r="OB6" s="435"/>
      <c r="OC6" s="435"/>
      <c r="OD6" s="435"/>
      <c r="OE6" s="435"/>
      <c r="OF6" s="435"/>
      <c r="OG6" s="435"/>
      <c r="OH6" s="435"/>
      <c r="OI6" s="435"/>
      <c r="OJ6" s="435"/>
      <c r="OK6" s="435"/>
      <c r="OL6" s="435"/>
      <c r="OM6" s="435"/>
      <c r="ON6" s="435"/>
      <c r="OO6" s="435"/>
      <c r="OP6" s="435"/>
      <c r="OQ6" s="435"/>
      <c r="OR6" s="435"/>
      <c r="OS6" s="435"/>
      <c r="OT6" s="435"/>
      <c r="OU6" s="435"/>
      <c r="OV6" s="435"/>
      <c r="OW6" s="435"/>
      <c r="OX6" s="435"/>
      <c r="OY6" s="435"/>
      <c r="OZ6" s="435"/>
      <c r="PA6" s="435"/>
      <c r="PB6" s="435"/>
      <c r="PC6" s="435"/>
      <c r="PD6" s="435"/>
      <c r="PE6" s="435"/>
      <c r="PF6" s="435"/>
      <c r="PG6" s="435"/>
      <c r="PH6" s="435"/>
      <c r="PI6" s="435"/>
      <c r="PJ6" s="435"/>
      <c r="PK6" s="435"/>
      <c r="PL6" s="435"/>
      <c r="PM6" s="435"/>
      <c r="PN6" s="435"/>
      <c r="PO6" s="435"/>
      <c r="PP6" s="435"/>
      <c r="PQ6" s="435"/>
      <c r="PR6" s="435"/>
      <c r="PS6" s="435"/>
      <c r="PT6" s="435"/>
      <c r="PU6" s="435"/>
      <c r="PV6" s="435"/>
      <c r="PW6" s="435"/>
      <c r="PX6" s="435"/>
      <c r="PY6" s="435"/>
      <c r="PZ6" s="435"/>
      <c r="QA6" s="435"/>
      <c r="QB6" s="435"/>
      <c r="QC6" s="435"/>
      <c r="QD6" s="435"/>
      <c r="QE6" s="435"/>
      <c r="QF6" s="435"/>
      <c r="QG6" s="435"/>
      <c r="QH6" s="435"/>
      <c r="QI6" s="435"/>
      <c r="QJ6" s="435"/>
      <c r="QK6" s="435"/>
      <c r="QL6" s="435"/>
      <c r="QM6" s="435"/>
      <c r="QN6" s="435"/>
      <c r="QO6" s="435"/>
      <c r="QP6" s="435"/>
      <c r="QQ6" s="435"/>
      <c r="QR6" s="435"/>
      <c r="QS6" s="435"/>
      <c r="QT6" s="435"/>
      <c r="QU6" s="435"/>
      <c r="QV6" s="435"/>
      <c r="QW6" s="435"/>
      <c r="QX6" s="435"/>
      <c r="QY6" s="435"/>
      <c r="QZ6" s="435"/>
      <c r="RA6" s="435"/>
      <c r="RB6" s="435"/>
      <c r="RC6" s="435"/>
      <c r="RD6" s="435"/>
      <c r="RE6" s="435"/>
      <c r="RF6" s="435"/>
      <c r="RG6" s="435"/>
      <c r="RH6" s="435"/>
      <c r="RI6" s="435"/>
      <c r="RJ6" s="435"/>
      <c r="RK6" s="435"/>
      <c r="RL6" s="435"/>
      <c r="RM6" s="435"/>
      <c r="RN6" s="435"/>
      <c r="RO6" s="435"/>
      <c r="RP6" s="435"/>
      <c r="RQ6" s="435"/>
      <c r="RR6" s="435"/>
      <c r="RS6" s="435"/>
      <c r="RT6" s="435"/>
      <c r="RU6" s="435"/>
      <c r="RV6" s="435"/>
      <c r="RW6" s="435"/>
      <c r="RX6" s="435"/>
      <c r="RY6" s="435"/>
      <c r="RZ6" s="435"/>
      <c r="SA6" s="435"/>
      <c r="SB6" s="435"/>
      <c r="SC6" s="435"/>
      <c r="SD6" s="435"/>
      <c r="SE6" s="435"/>
      <c r="SF6" s="435"/>
      <c r="SG6" s="435"/>
      <c r="SH6" s="435"/>
      <c r="SI6" s="435"/>
      <c r="SJ6" s="435"/>
      <c r="SK6" s="435"/>
      <c r="SL6" s="435"/>
      <c r="SM6" s="435"/>
      <c r="SN6" s="435"/>
      <c r="SO6" s="435"/>
      <c r="SP6" s="435"/>
      <c r="SQ6" s="435"/>
      <c r="SR6" s="435"/>
      <c r="SS6" s="435"/>
      <c r="ST6" s="435"/>
      <c r="SU6" s="435"/>
      <c r="SV6" s="435"/>
      <c r="SW6" s="435"/>
      <c r="SX6" s="435"/>
      <c r="SY6" s="435"/>
      <c r="SZ6" s="435"/>
      <c r="TA6" s="435"/>
      <c r="TB6" s="435"/>
      <c r="TC6" s="435"/>
      <c r="TD6" s="435"/>
      <c r="TE6" s="435"/>
      <c r="TF6" s="435"/>
      <c r="TG6" s="435"/>
      <c r="TH6" s="435"/>
      <c r="TI6" s="435"/>
      <c r="TJ6" s="435"/>
      <c r="TK6" s="435"/>
      <c r="TL6" s="435"/>
      <c r="TM6" s="435"/>
      <c r="TN6" s="435"/>
      <c r="TO6" s="435"/>
      <c r="TP6" s="435"/>
      <c r="TQ6" s="435"/>
      <c r="TR6" s="435"/>
      <c r="TS6" s="435"/>
      <c r="TT6" s="435"/>
      <c r="TU6" s="435"/>
      <c r="TV6" s="435"/>
      <c r="TW6" s="435"/>
      <c r="TX6" s="435"/>
      <c r="TY6" s="435"/>
      <c r="TZ6" s="435"/>
      <c r="UA6" s="435"/>
      <c r="UB6" s="435"/>
      <c r="UC6" s="435"/>
      <c r="UD6" s="435"/>
      <c r="UE6" s="435"/>
      <c r="UF6" s="435"/>
      <c r="UG6" s="435"/>
      <c r="UH6" s="435"/>
      <c r="UI6" s="435"/>
    </row>
    <row r="7" spans="1:555" x14ac:dyDescent="0.25">
      <c r="A7" s="435"/>
      <c r="B7" s="435"/>
      <c r="C7" s="104"/>
      <c r="D7" s="104"/>
      <c r="E7" s="104"/>
      <c r="F7" s="104"/>
      <c r="G7" s="77"/>
      <c r="H7" s="104"/>
      <c r="I7" s="104"/>
      <c r="J7" s="435"/>
      <c r="K7" s="435"/>
      <c r="L7" s="435"/>
      <c r="M7" s="435"/>
      <c r="N7" s="435"/>
      <c r="O7" s="435"/>
      <c r="P7" s="435"/>
      <c r="Q7" s="435"/>
      <c r="R7" s="435"/>
      <c r="S7" s="435"/>
      <c r="T7" s="435"/>
      <c r="U7" s="435"/>
      <c r="V7" s="435"/>
      <c r="W7" s="435"/>
      <c r="X7" s="435"/>
      <c r="Y7" s="435"/>
      <c r="Z7" s="435"/>
      <c r="AA7" s="435"/>
      <c r="AB7" s="435"/>
      <c r="AC7" s="435"/>
      <c r="AD7" s="435"/>
      <c r="AE7" s="435"/>
      <c r="AF7" s="435"/>
      <c r="AG7" s="435"/>
      <c r="AH7" s="435"/>
      <c r="AI7" s="435"/>
      <c r="AJ7" s="435"/>
      <c r="AK7" s="435"/>
      <c r="AL7" s="435"/>
      <c r="AM7" s="435"/>
      <c r="AN7" s="435"/>
      <c r="AO7" s="435"/>
      <c r="AP7" s="435"/>
      <c r="AQ7" s="435"/>
      <c r="AR7" s="435"/>
      <c r="AS7" s="435"/>
      <c r="AT7" s="435"/>
      <c r="AU7" s="435"/>
      <c r="AV7" s="435"/>
      <c r="AW7" s="435"/>
      <c r="AX7" s="435"/>
      <c r="AY7" s="435"/>
      <c r="AZ7" s="435"/>
      <c r="BA7" s="435"/>
      <c r="BB7" s="435"/>
      <c r="BC7" s="435"/>
      <c r="BD7" s="435"/>
      <c r="BE7" s="435"/>
      <c r="BF7" s="435"/>
      <c r="BG7" s="435"/>
      <c r="BH7" s="435"/>
      <c r="BI7" s="435"/>
      <c r="BJ7" s="435"/>
      <c r="BK7" s="435"/>
      <c r="BL7" s="435"/>
      <c r="BM7" s="435"/>
      <c r="BN7" s="435"/>
      <c r="BO7" s="435"/>
      <c r="BP7" s="435"/>
      <c r="BQ7" s="435"/>
      <c r="BR7" s="435"/>
      <c r="BS7" s="435"/>
      <c r="BT7" s="435"/>
      <c r="BU7" s="435"/>
      <c r="BV7" s="435"/>
      <c r="BW7" s="435"/>
      <c r="BX7" s="435"/>
      <c r="BY7" s="435"/>
      <c r="BZ7" s="435"/>
      <c r="CA7" s="435"/>
      <c r="CB7" s="435"/>
      <c r="CC7" s="435"/>
      <c r="CD7" s="435"/>
      <c r="CE7" s="435"/>
      <c r="CF7" s="435"/>
      <c r="CG7" s="435"/>
      <c r="CH7" s="435"/>
      <c r="CI7" s="435"/>
      <c r="CJ7" s="435"/>
      <c r="CK7" s="435"/>
      <c r="CL7" s="435"/>
      <c r="CM7" s="435"/>
      <c r="CN7" s="435"/>
      <c r="CO7" s="435"/>
      <c r="CP7" s="435"/>
      <c r="CQ7" s="435"/>
      <c r="CR7" s="435"/>
      <c r="CS7" s="435"/>
      <c r="CT7" s="435"/>
      <c r="CU7" s="435"/>
      <c r="CV7" s="435"/>
      <c r="CW7" s="435"/>
      <c r="CX7" s="435"/>
      <c r="CY7" s="435"/>
      <c r="CZ7" s="435"/>
      <c r="DA7" s="435"/>
      <c r="DB7" s="435"/>
      <c r="DC7" s="435"/>
      <c r="DD7" s="435"/>
      <c r="DE7" s="435"/>
      <c r="DF7" s="435"/>
      <c r="DG7" s="435"/>
      <c r="DH7" s="435"/>
      <c r="DI7" s="435"/>
      <c r="DJ7" s="435"/>
      <c r="DK7" s="435"/>
      <c r="DL7" s="435"/>
      <c r="DM7" s="435"/>
      <c r="DN7" s="435"/>
      <c r="DO7" s="435"/>
      <c r="DP7" s="435"/>
      <c r="DQ7" s="435"/>
      <c r="DR7" s="435"/>
      <c r="DS7" s="435"/>
      <c r="DT7" s="435"/>
      <c r="DU7" s="435"/>
      <c r="DV7" s="435"/>
      <c r="DW7" s="435"/>
      <c r="DX7" s="435"/>
      <c r="DY7" s="435"/>
      <c r="DZ7" s="435"/>
      <c r="EA7" s="435"/>
      <c r="EB7" s="435"/>
      <c r="EC7" s="435"/>
      <c r="ED7" s="435"/>
      <c r="EE7" s="435"/>
      <c r="EF7" s="435"/>
      <c r="EG7" s="435"/>
      <c r="EH7" s="435"/>
      <c r="EI7" s="435"/>
      <c r="EJ7" s="435"/>
      <c r="EK7" s="435"/>
      <c r="EL7" s="435"/>
      <c r="EM7" s="435"/>
      <c r="EN7" s="435"/>
      <c r="EO7" s="435"/>
      <c r="EP7" s="435"/>
      <c r="EQ7" s="435"/>
      <c r="ER7" s="435"/>
      <c r="ES7" s="435"/>
      <c r="ET7" s="435"/>
      <c r="EU7" s="435"/>
      <c r="EV7" s="435"/>
      <c r="EW7" s="435"/>
      <c r="EX7" s="435"/>
      <c r="EY7" s="435"/>
      <c r="EZ7" s="435"/>
      <c r="FA7" s="435"/>
      <c r="FB7" s="435"/>
      <c r="FC7" s="435"/>
      <c r="FD7" s="435"/>
      <c r="FE7" s="435"/>
      <c r="FF7" s="435"/>
      <c r="FG7" s="435"/>
      <c r="FH7" s="435"/>
      <c r="FI7" s="435"/>
      <c r="FJ7" s="435"/>
      <c r="FK7" s="435"/>
      <c r="FL7" s="435"/>
      <c r="FM7" s="435"/>
      <c r="FN7" s="435"/>
      <c r="FO7" s="435"/>
      <c r="FP7" s="435"/>
      <c r="FQ7" s="435"/>
      <c r="FR7" s="435"/>
      <c r="FS7" s="435"/>
      <c r="FT7" s="435"/>
      <c r="FU7" s="435"/>
      <c r="FV7" s="435"/>
      <c r="FW7" s="435"/>
      <c r="FX7" s="435"/>
      <c r="FY7" s="435"/>
      <c r="FZ7" s="435"/>
      <c r="GA7" s="435"/>
      <c r="GB7" s="435"/>
      <c r="GC7" s="435"/>
      <c r="GD7" s="435"/>
      <c r="GE7" s="435"/>
      <c r="GF7" s="435"/>
      <c r="GG7" s="435"/>
      <c r="GH7" s="435"/>
      <c r="GI7" s="435"/>
      <c r="GJ7" s="435"/>
      <c r="GK7" s="435"/>
      <c r="GL7" s="435"/>
      <c r="GM7" s="435"/>
      <c r="GN7" s="435"/>
      <c r="GO7" s="435"/>
      <c r="GP7" s="435"/>
      <c r="GQ7" s="435"/>
      <c r="GR7" s="435"/>
      <c r="GS7" s="435"/>
      <c r="GT7" s="435"/>
      <c r="GU7" s="435"/>
      <c r="GV7" s="435"/>
      <c r="GW7" s="435"/>
      <c r="GX7" s="435"/>
      <c r="GY7" s="435"/>
      <c r="GZ7" s="435"/>
      <c r="HA7" s="435"/>
      <c r="HB7" s="435"/>
      <c r="HC7" s="435"/>
      <c r="HD7" s="435"/>
      <c r="HE7" s="435"/>
      <c r="HF7" s="435"/>
      <c r="HG7" s="435"/>
      <c r="HH7" s="435"/>
      <c r="HI7" s="435"/>
      <c r="HJ7" s="435"/>
      <c r="HK7" s="435"/>
      <c r="HL7" s="435"/>
      <c r="HM7" s="435"/>
      <c r="HN7" s="435"/>
      <c r="HO7" s="435"/>
      <c r="HP7" s="435"/>
      <c r="HQ7" s="435"/>
      <c r="HR7" s="435"/>
      <c r="HS7" s="435"/>
      <c r="HT7" s="435"/>
      <c r="HU7" s="435"/>
      <c r="HV7" s="435"/>
      <c r="HW7" s="435"/>
      <c r="HX7" s="435"/>
      <c r="HY7" s="435"/>
      <c r="HZ7" s="435"/>
      <c r="IA7" s="435"/>
      <c r="IB7" s="435"/>
      <c r="IC7" s="435"/>
      <c r="ID7" s="435"/>
      <c r="IE7" s="435"/>
      <c r="IF7" s="435"/>
      <c r="IG7" s="435"/>
      <c r="IH7" s="435"/>
      <c r="II7" s="435"/>
      <c r="IJ7" s="435"/>
      <c r="IK7" s="435"/>
      <c r="IL7" s="435"/>
      <c r="IM7" s="435"/>
      <c r="IN7" s="435"/>
      <c r="IO7" s="435"/>
      <c r="IP7" s="435"/>
      <c r="IQ7" s="435"/>
      <c r="IR7" s="435"/>
      <c r="IS7" s="435"/>
      <c r="IT7" s="435"/>
      <c r="IU7" s="435"/>
      <c r="IV7" s="435"/>
      <c r="IW7" s="435"/>
      <c r="IX7" s="435"/>
      <c r="IY7" s="435"/>
      <c r="IZ7" s="435"/>
      <c r="JA7" s="435"/>
      <c r="JB7" s="435"/>
      <c r="JC7" s="435"/>
      <c r="JD7" s="435"/>
      <c r="JE7" s="435"/>
      <c r="JF7" s="435"/>
      <c r="JG7" s="435"/>
      <c r="JH7" s="435"/>
      <c r="JI7" s="435"/>
      <c r="JJ7" s="435"/>
      <c r="JK7" s="435"/>
      <c r="JL7" s="435"/>
      <c r="JM7" s="435"/>
      <c r="JN7" s="435"/>
      <c r="JO7" s="435"/>
      <c r="JP7" s="435"/>
      <c r="JQ7" s="435"/>
      <c r="JR7" s="435"/>
      <c r="JS7" s="435"/>
      <c r="JT7" s="435"/>
      <c r="JU7" s="435"/>
      <c r="JV7" s="435"/>
      <c r="JW7" s="435"/>
      <c r="JX7" s="435"/>
      <c r="JY7" s="435"/>
      <c r="JZ7" s="435"/>
      <c r="KA7" s="435"/>
      <c r="KB7" s="435"/>
      <c r="KC7" s="435"/>
      <c r="KD7" s="435"/>
      <c r="KE7" s="435"/>
      <c r="KF7" s="435"/>
      <c r="KG7" s="435"/>
      <c r="KH7" s="435"/>
      <c r="KI7" s="435"/>
      <c r="KJ7" s="435"/>
      <c r="KK7" s="435"/>
      <c r="KL7" s="435"/>
      <c r="KM7" s="435"/>
      <c r="KN7" s="435"/>
      <c r="KO7" s="435"/>
      <c r="KP7" s="435"/>
      <c r="KQ7" s="435"/>
      <c r="KR7" s="435"/>
      <c r="KS7" s="435"/>
      <c r="KT7" s="435"/>
      <c r="KU7" s="435"/>
      <c r="KV7" s="435"/>
      <c r="KW7" s="435"/>
      <c r="KX7" s="435"/>
      <c r="KY7" s="435"/>
      <c r="KZ7" s="435"/>
      <c r="LA7" s="435"/>
      <c r="LB7" s="435"/>
      <c r="LC7" s="435"/>
      <c r="LD7" s="435"/>
      <c r="LE7" s="435"/>
      <c r="LF7" s="435"/>
      <c r="LG7" s="435"/>
      <c r="LH7" s="435"/>
      <c r="LI7" s="435"/>
      <c r="LJ7" s="435"/>
      <c r="LK7" s="435"/>
      <c r="LL7" s="435"/>
      <c r="LM7" s="435"/>
      <c r="LN7" s="435"/>
      <c r="LO7" s="435"/>
      <c r="LP7" s="435"/>
      <c r="LQ7" s="435"/>
      <c r="LR7" s="435"/>
      <c r="LS7" s="435"/>
      <c r="LT7" s="435"/>
      <c r="LU7" s="435"/>
      <c r="LV7" s="435"/>
      <c r="LW7" s="435"/>
      <c r="LX7" s="435"/>
      <c r="LY7" s="435"/>
      <c r="LZ7" s="435"/>
      <c r="MA7" s="435"/>
      <c r="MB7" s="435"/>
      <c r="MC7" s="435"/>
      <c r="MD7" s="435"/>
      <c r="ME7" s="435"/>
      <c r="MF7" s="435"/>
      <c r="MG7" s="435"/>
      <c r="MH7" s="435"/>
      <c r="MI7" s="435"/>
      <c r="MJ7" s="435"/>
      <c r="MK7" s="435"/>
      <c r="ML7" s="435"/>
      <c r="MM7" s="435"/>
      <c r="MN7" s="435"/>
      <c r="MO7" s="435"/>
      <c r="MP7" s="435"/>
      <c r="MQ7" s="435"/>
      <c r="MR7" s="435"/>
      <c r="MS7" s="435"/>
      <c r="MT7" s="435"/>
      <c r="MU7" s="435"/>
      <c r="MV7" s="435"/>
      <c r="MW7" s="435"/>
      <c r="MX7" s="435"/>
      <c r="MY7" s="435"/>
      <c r="MZ7" s="435"/>
      <c r="NA7" s="435"/>
      <c r="NB7" s="435"/>
      <c r="NC7" s="435"/>
      <c r="ND7" s="435"/>
      <c r="NE7" s="435"/>
      <c r="NF7" s="435"/>
      <c r="NG7" s="435"/>
      <c r="NH7" s="435"/>
      <c r="NI7" s="435"/>
      <c r="NJ7" s="435"/>
      <c r="NK7" s="435"/>
      <c r="NL7" s="435"/>
      <c r="NM7" s="435"/>
      <c r="NN7" s="435"/>
      <c r="NO7" s="435"/>
      <c r="NP7" s="435"/>
      <c r="NQ7" s="435"/>
      <c r="NR7" s="435"/>
      <c r="NS7" s="435"/>
      <c r="NT7" s="435"/>
      <c r="NU7" s="435"/>
      <c r="NV7" s="435"/>
      <c r="NW7" s="435"/>
      <c r="NX7" s="435"/>
      <c r="NY7" s="435"/>
      <c r="NZ7" s="435"/>
      <c r="OA7" s="435"/>
      <c r="OB7" s="435"/>
      <c r="OC7" s="435"/>
      <c r="OD7" s="435"/>
      <c r="OE7" s="435"/>
      <c r="OF7" s="435"/>
      <c r="OG7" s="435"/>
      <c r="OH7" s="435"/>
      <c r="OI7" s="435"/>
      <c r="OJ7" s="435"/>
      <c r="OK7" s="435"/>
      <c r="OL7" s="435"/>
      <c r="OM7" s="435"/>
      <c r="ON7" s="435"/>
      <c r="OO7" s="435"/>
      <c r="OP7" s="435"/>
      <c r="OQ7" s="435"/>
      <c r="OR7" s="435"/>
      <c r="OS7" s="435"/>
      <c r="OT7" s="435"/>
      <c r="OU7" s="435"/>
      <c r="OV7" s="435"/>
      <c r="OW7" s="435"/>
      <c r="OX7" s="435"/>
      <c r="OY7" s="435"/>
      <c r="OZ7" s="435"/>
      <c r="PA7" s="435"/>
      <c r="PB7" s="435"/>
      <c r="PC7" s="435"/>
      <c r="PD7" s="435"/>
      <c r="PE7" s="435"/>
      <c r="PF7" s="435"/>
      <c r="PG7" s="435"/>
      <c r="PH7" s="435"/>
      <c r="PI7" s="435"/>
      <c r="PJ7" s="435"/>
      <c r="PK7" s="435"/>
      <c r="PL7" s="435"/>
      <c r="PM7" s="435"/>
      <c r="PN7" s="435"/>
      <c r="PO7" s="435"/>
      <c r="PP7" s="435"/>
      <c r="PQ7" s="435"/>
      <c r="PR7" s="435"/>
      <c r="PS7" s="435"/>
      <c r="PT7" s="435"/>
      <c r="PU7" s="435"/>
      <c r="PV7" s="435"/>
      <c r="PW7" s="435"/>
      <c r="PX7" s="435"/>
      <c r="PY7" s="435"/>
      <c r="PZ7" s="435"/>
      <c r="QA7" s="435"/>
      <c r="QB7" s="435"/>
      <c r="QC7" s="435"/>
      <c r="QD7" s="435"/>
      <c r="QE7" s="435"/>
      <c r="QF7" s="435"/>
      <c r="QG7" s="435"/>
      <c r="QH7" s="435"/>
      <c r="QI7" s="435"/>
      <c r="QJ7" s="435"/>
      <c r="QK7" s="435"/>
      <c r="QL7" s="435"/>
      <c r="QM7" s="435"/>
      <c r="QN7" s="435"/>
      <c r="QO7" s="435"/>
      <c r="QP7" s="435"/>
      <c r="QQ7" s="435"/>
      <c r="QR7" s="435"/>
      <c r="QS7" s="435"/>
      <c r="QT7" s="435"/>
      <c r="QU7" s="435"/>
      <c r="QV7" s="435"/>
      <c r="QW7" s="435"/>
      <c r="QX7" s="435"/>
      <c r="QY7" s="435"/>
      <c r="QZ7" s="435"/>
      <c r="RA7" s="435"/>
      <c r="RB7" s="435"/>
      <c r="RC7" s="435"/>
      <c r="RD7" s="435"/>
      <c r="RE7" s="435"/>
      <c r="RF7" s="435"/>
      <c r="RG7" s="435"/>
      <c r="RH7" s="435"/>
      <c r="RI7" s="435"/>
      <c r="RJ7" s="435"/>
      <c r="RK7" s="435"/>
      <c r="RL7" s="435"/>
      <c r="RM7" s="435"/>
      <c r="RN7" s="435"/>
      <c r="RO7" s="435"/>
      <c r="RP7" s="435"/>
      <c r="RQ7" s="435"/>
      <c r="RR7" s="435"/>
      <c r="RS7" s="435"/>
      <c r="RT7" s="435"/>
      <c r="RU7" s="435"/>
      <c r="RV7" s="435"/>
      <c r="RW7" s="435"/>
      <c r="RX7" s="435"/>
      <c r="RY7" s="435"/>
      <c r="RZ7" s="435"/>
      <c r="SA7" s="435"/>
      <c r="SB7" s="435"/>
      <c r="SC7" s="435"/>
      <c r="SD7" s="435"/>
      <c r="SE7" s="435"/>
      <c r="SF7" s="435"/>
      <c r="SG7" s="435"/>
      <c r="SH7" s="435"/>
      <c r="SI7" s="435"/>
      <c r="SJ7" s="435"/>
      <c r="SK7" s="435"/>
      <c r="SL7" s="435"/>
      <c r="SM7" s="435"/>
      <c r="SN7" s="435"/>
      <c r="SO7" s="435"/>
      <c r="SP7" s="435"/>
      <c r="SQ7" s="435"/>
      <c r="SR7" s="435"/>
      <c r="SS7" s="435"/>
      <c r="ST7" s="435"/>
      <c r="SU7" s="435"/>
      <c r="SV7" s="435"/>
      <c r="SW7" s="435"/>
      <c r="SX7" s="435"/>
      <c r="SY7" s="435"/>
      <c r="SZ7" s="435"/>
      <c r="TA7" s="435"/>
      <c r="TB7" s="435"/>
      <c r="TC7" s="435"/>
      <c r="TD7" s="435"/>
      <c r="TE7" s="435"/>
      <c r="TF7" s="435"/>
      <c r="TG7" s="435"/>
      <c r="TH7" s="435"/>
      <c r="TI7" s="435"/>
      <c r="TJ7" s="435"/>
      <c r="TK7" s="435"/>
      <c r="TL7" s="435"/>
      <c r="TM7" s="435"/>
      <c r="TN7" s="435"/>
      <c r="TO7" s="435"/>
      <c r="TP7" s="435"/>
      <c r="TQ7" s="435"/>
      <c r="TR7" s="435"/>
      <c r="TS7" s="435"/>
      <c r="TT7" s="435"/>
      <c r="TU7" s="435"/>
      <c r="TV7" s="435"/>
      <c r="TW7" s="435"/>
      <c r="TX7" s="435"/>
      <c r="TY7" s="435"/>
      <c r="TZ7" s="435"/>
      <c r="UA7" s="435"/>
      <c r="UB7" s="435"/>
      <c r="UC7" s="435"/>
      <c r="UD7" s="435"/>
      <c r="UE7" s="435"/>
      <c r="UF7" s="435"/>
      <c r="UG7" s="435"/>
      <c r="UH7" s="435"/>
      <c r="UI7" s="435"/>
    </row>
    <row r="8" spans="1:555" x14ac:dyDescent="0.25">
      <c r="A8" s="435"/>
      <c r="B8" s="435"/>
      <c r="C8" s="104"/>
      <c r="D8" s="104"/>
      <c r="E8" s="104"/>
      <c r="F8" s="104"/>
      <c r="G8" s="77"/>
      <c r="H8" s="104"/>
      <c r="I8" s="104"/>
      <c r="J8" s="435"/>
      <c r="K8" s="435"/>
      <c r="L8" s="435"/>
      <c r="M8" s="435"/>
      <c r="N8" s="435"/>
      <c r="O8" s="435"/>
      <c r="P8" s="435"/>
      <c r="Q8" s="435"/>
      <c r="R8" s="435"/>
      <c r="S8" s="435"/>
      <c r="T8" s="435"/>
      <c r="U8" s="435"/>
      <c r="V8" s="435"/>
      <c r="W8" s="435"/>
      <c r="X8" s="435"/>
      <c r="Y8" s="435"/>
      <c r="Z8" s="435"/>
      <c r="AA8" s="435"/>
      <c r="AB8" s="435"/>
      <c r="AC8" s="435"/>
      <c r="AD8" s="435"/>
      <c r="AE8" s="435"/>
      <c r="AF8" s="435"/>
      <c r="AG8" s="435"/>
      <c r="AH8" s="435"/>
      <c r="AI8" s="435"/>
      <c r="AJ8" s="435"/>
      <c r="AK8" s="435"/>
      <c r="AL8" s="435"/>
      <c r="AM8" s="435"/>
      <c r="AN8" s="435"/>
      <c r="AO8" s="435"/>
      <c r="AP8" s="435"/>
      <c r="AQ8" s="435"/>
      <c r="AR8" s="435"/>
      <c r="AS8" s="435"/>
      <c r="AT8" s="435"/>
      <c r="AU8" s="435"/>
      <c r="AV8" s="435"/>
      <c r="AW8" s="435"/>
      <c r="AX8" s="435"/>
      <c r="AY8" s="435"/>
      <c r="AZ8" s="435"/>
      <c r="BA8" s="435"/>
      <c r="BB8" s="435"/>
      <c r="BC8" s="435"/>
      <c r="BD8" s="435"/>
      <c r="BE8" s="435"/>
      <c r="BF8" s="435"/>
      <c r="BG8" s="435"/>
      <c r="BH8" s="435"/>
      <c r="BI8" s="435"/>
      <c r="BJ8" s="435"/>
      <c r="BK8" s="435"/>
      <c r="BL8" s="435"/>
      <c r="BM8" s="435"/>
      <c r="BN8" s="435"/>
      <c r="BO8" s="435"/>
      <c r="BP8" s="435"/>
      <c r="BQ8" s="435"/>
      <c r="BR8" s="435"/>
      <c r="BS8" s="435"/>
      <c r="BT8" s="435"/>
      <c r="BU8" s="435"/>
      <c r="BV8" s="435"/>
      <c r="BW8" s="435"/>
      <c r="BX8" s="435"/>
      <c r="BY8" s="435"/>
      <c r="BZ8" s="435"/>
      <c r="CA8" s="435"/>
      <c r="CB8" s="435"/>
      <c r="CC8" s="435"/>
      <c r="CD8" s="435"/>
      <c r="CE8" s="435"/>
      <c r="CF8" s="435"/>
      <c r="CG8" s="435"/>
      <c r="CH8" s="435"/>
      <c r="CI8" s="435"/>
      <c r="CJ8" s="435"/>
      <c r="CK8" s="435"/>
      <c r="CL8" s="435"/>
      <c r="CM8" s="435"/>
      <c r="CN8" s="435"/>
      <c r="CO8" s="435"/>
      <c r="CP8" s="435"/>
      <c r="CQ8" s="435"/>
      <c r="CR8" s="435"/>
      <c r="CS8" s="435"/>
      <c r="CT8" s="435"/>
      <c r="CU8" s="435"/>
      <c r="CV8" s="435"/>
      <c r="CW8" s="435"/>
      <c r="CX8" s="435"/>
      <c r="CY8" s="435"/>
      <c r="CZ8" s="435"/>
      <c r="DA8" s="435"/>
      <c r="DB8" s="435"/>
      <c r="DC8" s="435"/>
      <c r="DD8" s="435"/>
      <c r="DE8" s="435"/>
      <c r="DF8" s="435"/>
      <c r="DG8" s="435"/>
      <c r="DH8" s="435"/>
      <c r="DI8" s="435"/>
      <c r="DJ8" s="435"/>
      <c r="DK8" s="435"/>
      <c r="DL8" s="435"/>
      <c r="DM8" s="435"/>
      <c r="DN8" s="435"/>
      <c r="DO8" s="435"/>
      <c r="DP8" s="435"/>
      <c r="DQ8" s="435"/>
      <c r="DR8" s="435"/>
      <c r="DS8" s="435"/>
      <c r="DT8" s="435"/>
      <c r="DU8" s="435"/>
      <c r="DV8" s="435"/>
      <c r="DW8" s="435"/>
      <c r="DX8" s="435"/>
      <c r="DY8" s="435"/>
      <c r="DZ8" s="435"/>
      <c r="EA8" s="435"/>
      <c r="EB8" s="435"/>
      <c r="EC8" s="435"/>
      <c r="ED8" s="435"/>
      <c r="EE8" s="435"/>
      <c r="EF8" s="435"/>
      <c r="EG8" s="435"/>
      <c r="EH8" s="435"/>
      <c r="EI8" s="435"/>
      <c r="EJ8" s="435"/>
      <c r="EK8" s="435"/>
      <c r="EL8" s="435"/>
      <c r="EM8" s="435"/>
      <c r="EN8" s="435"/>
      <c r="EO8" s="435"/>
      <c r="EP8" s="435"/>
      <c r="EQ8" s="435"/>
      <c r="ER8" s="435"/>
      <c r="ES8" s="435"/>
      <c r="ET8" s="435"/>
      <c r="EU8" s="435"/>
      <c r="EV8" s="435"/>
      <c r="EW8" s="435"/>
      <c r="EX8" s="435"/>
      <c r="EY8" s="435"/>
      <c r="EZ8" s="435"/>
      <c r="FA8" s="435"/>
      <c r="FB8" s="435"/>
      <c r="FC8" s="435"/>
      <c r="FD8" s="435"/>
      <c r="FE8" s="435"/>
      <c r="FF8" s="435"/>
      <c r="FG8" s="435"/>
      <c r="FH8" s="435"/>
      <c r="FI8" s="435"/>
      <c r="FJ8" s="435"/>
      <c r="FK8" s="435"/>
      <c r="FL8" s="435"/>
      <c r="FM8" s="435"/>
      <c r="FN8" s="435"/>
      <c r="FO8" s="435"/>
      <c r="FP8" s="435"/>
      <c r="FQ8" s="435"/>
      <c r="FR8" s="435"/>
      <c r="FS8" s="435"/>
      <c r="FT8" s="435"/>
      <c r="FU8" s="435"/>
      <c r="FV8" s="435"/>
      <c r="FW8" s="435"/>
      <c r="FX8" s="435"/>
      <c r="FY8" s="435"/>
      <c r="FZ8" s="435"/>
      <c r="GA8" s="435"/>
      <c r="GB8" s="435"/>
      <c r="GC8" s="435"/>
      <c r="GD8" s="435"/>
      <c r="GE8" s="435"/>
      <c r="GF8" s="435"/>
      <c r="GG8" s="435"/>
      <c r="GH8" s="435"/>
      <c r="GI8" s="435"/>
      <c r="GJ8" s="435"/>
      <c r="GK8" s="435"/>
      <c r="GL8" s="435"/>
      <c r="GM8" s="435"/>
      <c r="GN8" s="435"/>
      <c r="GO8" s="435"/>
      <c r="GP8" s="435"/>
      <c r="GQ8" s="435"/>
      <c r="GR8" s="435"/>
      <c r="GS8" s="435"/>
      <c r="GT8" s="435"/>
      <c r="GU8" s="435"/>
      <c r="GV8" s="435"/>
      <c r="GW8" s="435"/>
      <c r="GX8" s="435"/>
      <c r="GY8" s="435"/>
      <c r="GZ8" s="435"/>
      <c r="HA8" s="435"/>
      <c r="HB8" s="435"/>
      <c r="HC8" s="435"/>
      <c r="HD8" s="435"/>
      <c r="HE8" s="435"/>
      <c r="HF8" s="435"/>
      <c r="HG8" s="435"/>
      <c r="HH8" s="435"/>
      <c r="HI8" s="435"/>
      <c r="HJ8" s="435"/>
      <c r="HK8" s="435"/>
      <c r="HL8" s="435"/>
      <c r="HM8" s="435"/>
      <c r="HN8" s="435"/>
      <c r="HO8" s="435"/>
      <c r="HP8" s="435"/>
      <c r="HQ8" s="435"/>
      <c r="HR8" s="435"/>
      <c r="HS8" s="435"/>
      <c r="HT8" s="435"/>
      <c r="HU8" s="435"/>
      <c r="HV8" s="435"/>
      <c r="HW8" s="435"/>
      <c r="HX8" s="435"/>
      <c r="HY8" s="435"/>
      <c r="HZ8" s="435"/>
      <c r="IA8" s="435"/>
      <c r="IB8" s="435"/>
      <c r="IC8" s="435"/>
      <c r="ID8" s="435"/>
      <c r="IE8" s="435"/>
      <c r="IF8" s="435"/>
      <c r="IG8" s="435"/>
      <c r="IH8" s="435"/>
      <c r="II8" s="435"/>
      <c r="IJ8" s="435"/>
      <c r="IK8" s="435"/>
      <c r="IL8" s="435"/>
      <c r="IM8" s="435"/>
      <c r="IN8" s="435"/>
      <c r="IO8" s="435"/>
      <c r="IP8" s="435"/>
      <c r="IQ8" s="435"/>
      <c r="IR8" s="435"/>
      <c r="IS8" s="435"/>
      <c r="IT8" s="435"/>
      <c r="IU8" s="435"/>
      <c r="IV8" s="435"/>
      <c r="IW8" s="435"/>
      <c r="IX8" s="435"/>
      <c r="IY8" s="435"/>
      <c r="IZ8" s="435"/>
      <c r="JA8" s="435"/>
      <c r="JB8" s="435"/>
      <c r="JC8" s="435"/>
      <c r="JD8" s="435"/>
      <c r="JE8" s="435"/>
      <c r="JF8" s="435"/>
      <c r="JG8" s="435"/>
      <c r="JH8" s="435"/>
      <c r="JI8" s="435"/>
      <c r="JJ8" s="435"/>
      <c r="JK8" s="435"/>
      <c r="JL8" s="435"/>
      <c r="JM8" s="435"/>
      <c r="JN8" s="435"/>
      <c r="JO8" s="435"/>
      <c r="JP8" s="435"/>
      <c r="JQ8" s="435"/>
      <c r="JR8" s="435"/>
      <c r="JS8" s="435"/>
      <c r="JT8" s="435"/>
      <c r="JU8" s="435"/>
      <c r="JV8" s="435"/>
      <c r="JW8" s="435"/>
      <c r="JX8" s="435"/>
      <c r="JY8" s="435"/>
      <c r="JZ8" s="435"/>
      <c r="KA8" s="435"/>
      <c r="KB8" s="435"/>
      <c r="KC8" s="435"/>
      <c r="KD8" s="435"/>
      <c r="KE8" s="435"/>
      <c r="KF8" s="435"/>
      <c r="KG8" s="435"/>
      <c r="KH8" s="435"/>
      <c r="KI8" s="435"/>
      <c r="KJ8" s="435"/>
      <c r="KK8" s="435"/>
      <c r="KL8" s="435"/>
      <c r="KM8" s="435"/>
      <c r="KN8" s="435"/>
      <c r="KO8" s="435"/>
      <c r="KP8" s="435"/>
      <c r="KQ8" s="435"/>
      <c r="KR8" s="435"/>
      <c r="KS8" s="435"/>
      <c r="KT8" s="435"/>
      <c r="KU8" s="435"/>
      <c r="KV8" s="435"/>
      <c r="KW8" s="435"/>
      <c r="KX8" s="435"/>
      <c r="KY8" s="435"/>
      <c r="KZ8" s="435"/>
      <c r="LA8" s="435"/>
      <c r="LB8" s="435"/>
      <c r="LC8" s="435"/>
      <c r="LD8" s="435"/>
      <c r="LE8" s="435"/>
      <c r="LF8" s="435"/>
      <c r="LG8" s="435"/>
      <c r="LH8" s="435"/>
      <c r="LI8" s="435"/>
      <c r="LJ8" s="435"/>
      <c r="LK8" s="435"/>
      <c r="LL8" s="435"/>
      <c r="LM8" s="435"/>
      <c r="LN8" s="435"/>
      <c r="LO8" s="435"/>
      <c r="LP8" s="435"/>
      <c r="LQ8" s="435"/>
      <c r="LR8" s="435"/>
      <c r="LS8" s="435"/>
      <c r="LT8" s="435"/>
      <c r="LU8" s="435"/>
      <c r="LV8" s="435"/>
      <c r="LW8" s="435"/>
      <c r="LX8" s="435"/>
      <c r="LY8" s="435"/>
      <c r="LZ8" s="435"/>
      <c r="MA8" s="435"/>
      <c r="MB8" s="435"/>
      <c r="MC8" s="435"/>
      <c r="MD8" s="435"/>
      <c r="ME8" s="435"/>
      <c r="MF8" s="435"/>
      <c r="MG8" s="435"/>
      <c r="MH8" s="435"/>
      <c r="MI8" s="435"/>
      <c r="MJ8" s="435"/>
      <c r="MK8" s="435"/>
      <c r="ML8" s="435"/>
      <c r="MM8" s="435"/>
      <c r="MN8" s="435"/>
      <c r="MO8" s="435"/>
      <c r="MP8" s="435"/>
      <c r="MQ8" s="435"/>
      <c r="MR8" s="435"/>
      <c r="MS8" s="435"/>
      <c r="MT8" s="435"/>
      <c r="MU8" s="435"/>
      <c r="MV8" s="435"/>
      <c r="MW8" s="435"/>
      <c r="MX8" s="435"/>
      <c r="MY8" s="435"/>
      <c r="MZ8" s="435"/>
      <c r="NA8" s="435"/>
      <c r="NB8" s="435"/>
      <c r="NC8" s="435"/>
      <c r="ND8" s="435"/>
      <c r="NE8" s="435"/>
      <c r="NF8" s="435"/>
      <c r="NG8" s="435"/>
      <c r="NH8" s="435"/>
      <c r="NI8" s="435"/>
      <c r="NJ8" s="435"/>
      <c r="NK8" s="435"/>
      <c r="NL8" s="435"/>
      <c r="NM8" s="435"/>
      <c r="NN8" s="435"/>
      <c r="NO8" s="435"/>
      <c r="NP8" s="435"/>
      <c r="NQ8" s="435"/>
      <c r="NR8" s="435"/>
      <c r="NS8" s="435"/>
      <c r="NT8" s="435"/>
      <c r="NU8" s="435"/>
      <c r="NV8" s="435"/>
      <c r="NW8" s="435"/>
      <c r="NX8" s="435"/>
      <c r="NY8" s="435"/>
      <c r="NZ8" s="435"/>
      <c r="OA8" s="435"/>
      <c r="OB8" s="435"/>
      <c r="OC8" s="435"/>
      <c r="OD8" s="435"/>
      <c r="OE8" s="435"/>
      <c r="OF8" s="435"/>
      <c r="OG8" s="435"/>
      <c r="OH8" s="435"/>
      <c r="OI8" s="435"/>
      <c r="OJ8" s="435"/>
      <c r="OK8" s="435"/>
      <c r="OL8" s="435"/>
      <c r="OM8" s="435"/>
      <c r="ON8" s="435"/>
      <c r="OO8" s="435"/>
      <c r="OP8" s="435"/>
      <c r="OQ8" s="435"/>
      <c r="OR8" s="435"/>
      <c r="OS8" s="435"/>
      <c r="OT8" s="435"/>
      <c r="OU8" s="435"/>
      <c r="OV8" s="435"/>
      <c r="OW8" s="435"/>
      <c r="OX8" s="435"/>
      <c r="OY8" s="435"/>
      <c r="OZ8" s="435"/>
      <c r="PA8" s="435"/>
      <c r="PB8" s="435"/>
      <c r="PC8" s="435"/>
      <c r="PD8" s="435"/>
      <c r="PE8" s="435"/>
      <c r="PF8" s="435"/>
      <c r="PG8" s="435"/>
      <c r="PH8" s="435"/>
      <c r="PI8" s="435"/>
      <c r="PJ8" s="435"/>
      <c r="PK8" s="435"/>
      <c r="PL8" s="435"/>
      <c r="PM8" s="435"/>
      <c r="PN8" s="435"/>
      <c r="PO8" s="435"/>
      <c r="PP8" s="435"/>
      <c r="PQ8" s="435"/>
      <c r="PR8" s="435"/>
      <c r="PS8" s="435"/>
      <c r="PT8" s="435"/>
      <c r="PU8" s="435"/>
      <c r="PV8" s="435"/>
      <c r="PW8" s="435"/>
      <c r="PX8" s="435"/>
      <c r="PY8" s="435"/>
      <c r="PZ8" s="435"/>
      <c r="QA8" s="435"/>
      <c r="QB8" s="435"/>
      <c r="QC8" s="435"/>
      <c r="QD8" s="435"/>
      <c r="QE8" s="435"/>
      <c r="QF8" s="435"/>
      <c r="QG8" s="435"/>
      <c r="QH8" s="435"/>
      <c r="QI8" s="435"/>
      <c r="QJ8" s="435"/>
      <c r="QK8" s="435"/>
      <c r="QL8" s="435"/>
      <c r="QM8" s="435"/>
      <c r="QN8" s="435"/>
      <c r="QO8" s="435"/>
      <c r="QP8" s="435"/>
      <c r="QQ8" s="435"/>
      <c r="QR8" s="435"/>
      <c r="QS8" s="435"/>
      <c r="QT8" s="435"/>
      <c r="QU8" s="435"/>
      <c r="QV8" s="435"/>
      <c r="QW8" s="435"/>
      <c r="QX8" s="435"/>
      <c r="QY8" s="435"/>
      <c r="QZ8" s="435"/>
      <c r="RA8" s="435"/>
      <c r="RB8" s="435"/>
      <c r="RC8" s="435"/>
      <c r="RD8" s="435"/>
      <c r="RE8" s="435"/>
      <c r="RF8" s="435"/>
      <c r="RG8" s="435"/>
      <c r="RH8" s="435"/>
      <c r="RI8" s="435"/>
      <c r="RJ8" s="435"/>
      <c r="RK8" s="435"/>
      <c r="RL8" s="435"/>
      <c r="RM8" s="435"/>
      <c r="RN8" s="435"/>
      <c r="RO8" s="435"/>
      <c r="RP8" s="435"/>
      <c r="RQ8" s="435"/>
      <c r="RR8" s="435"/>
      <c r="RS8" s="435"/>
      <c r="RT8" s="435"/>
      <c r="RU8" s="435"/>
      <c r="RV8" s="435"/>
      <c r="RW8" s="435"/>
      <c r="RX8" s="435"/>
      <c r="RY8" s="435"/>
      <c r="RZ8" s="435"/>
      <c r="SA8" s="435"/>
      <c r="SB8" s="435"/>
      <c r="SC8" s="435"/>
      <c r="SD8" s="435"/>
      <c r="SE8" s="435"/>
      <c r="SF8" s="435"/>
      <c r="SG8" s="435"/>
      <c r="SH8" s="435"/>
      <c r="SI8" s="435"/>
      <c r="SJ8" s="435"/>
      <c r="SK8" s="435"/>
      <c r="SL8" s="435"/>
      <c r="SM8" s="435"/>
      <c r="SN8" s="435"/>
      <c r="SO8" s="435"/>
      <c r="SP8" s="435"/>
      <c r="SQ8" s="435"/>
      <c r="SR8" s="435"/>
      <c r="SS8" s="435"/>
      <c r="ST8" s="435"/>
      <c r="SU8" s="435"/>
      <c r="SV8" s="435"/>
      <c r="SW8" s="435"/>
      <c r="SX8" s="435"/>
      <c r="SY8" s="435"/>
      <c r="SZ8" s="435"/>
      <c r="TA8" s="435"/>
      <c r="TB8" s="435"/>
      <c r="TC8" s="435"/>
      <c r="TD8" s="435"/>
      <c r="TE8" s="435"/>
      <c r="TF8" s="435"/>
      <c r="TG8" s="435"/>
      <c r="TH8" s="435"/>
      <c r="TI8" s="435"/>
      <c r="TJ8" s="435"/>
      <c r="TK8" s="435"/>
      <c r="TL8" s="435"/>
      <c r="TM8" s="435"/>
      <c r="TN8" s="435"/>
      <c r="TO8" s="435"/>
      <c r="TP8" s="435"/>
      <c r="TQ8" s="435"/>
      <c r="TR8" s="435"/>
      <c r="TS8" s="435"/>
      <c r="TT8" s="435"/>
      <c r="TU8" s="435"/>
      <c r="TV8" s="435"/>
      <c r="TW8" s="435"/>
      <c r="TX8" s="435"/>
      <c r="TY8" s="435"/>
      <c r="TZ8" s="435"/>
      <c r="UA8" s="435"/>
      <c r="UB8" s="435"/>
      <c r="UC8" s="435"/>
      <c r="UD8" s="435"/>
      <c r="UE8" s="435"/>
      <c r="UF8" s="435"/>
      <c r="UG8" s="435"/>
      <c r="UH8" s="435"/>
      <c r="UI8" s="435"/>
    </row>
    <row r="9" spans="1:555" ht="15.75" thickBot="1" x14ac:dyDescent="0.3">
      <c r="A9" s="435"/>
      <c r="B9" s="435"/>
      <c r="C9" s="104"/>
      <c r="D9" s="104"/>
      <c r="E9" s="104"/>
      <c r="F9" s="104"/>
      <c r="G9" s="77"/>
      <c r="H9" s="104"/>
      <c r="I9" s="104"/>
      <c r="J9" s="435"/>
      <c r="K9" s="171"/>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5"/>
      <c r="AK9" s="435"/>
      <c r="AL9" s="435"/>
      <c r="AM9" s="435"/>
      <c r="AN9" s="435"/>
      <c r="AO9" s="435"/>
      <c r="AP9" s="435"/>
      <c r="AQ9" s="435"/>
      <c r="AR9" s="435"/>
      <c r="AS9" s="435"/>
      <c r="AT9" s="435"/>
      <c r="AU9" s="435"/>
      <c r="AV9" s="435"/>
      <c r="AW9" s="435"/>
      <c r="AX9" s="435"/>
      <c r="AY9" s="435"/>
      <c r="AZ9" s="435"/>
      <c r="BA9" s="435"/>
      <c r="BB9" s="435"/>
      <c r="BC9" s="435"/>
      <c r="BD9" s="435"/>
      <c r="BE9" s="435"/>
      <c r="BF9" s="435"/>
      <c r="BG9" s="435"/>
      <c r="BH9" s="435"/>
      <c r="BI9" s="435"/>
      <c r="BJ9" s="435"/>
      <c r="BK9" s="435"/>
      <c r="BL9" s="435"/>
      <c r="BM9" s="435"/>
      <c r="BN9" s="435"/>
      <c r="BO9" s="435"/>
      <c r="BP9" s="435"/>
      <c r="BQ9" s="435"/>
      <c r="BR9" s="435"/>
      <c r="BS9" s="435"/>
      <c r="BT9" s="435"/>
      <c r="BU9" s="435"/>
      <c r="BV9" s="435"/>
      <c r="BW9" s="435"/>
      <c r="BX9" s="435"/>
      <c r="BY9" s="435"/>
      <c r="BZ9" s="435"/>
      <c r="CA9" s="435"/>
      <c r="CB9" s="435"/>
      <c r="CC9" s="435"/>
      <c r="CD9" s="435"/>
      <c r="CE9" s="435"/>
      <c r="CF9" s="435"/>
      <c r="CG9" s="435"/>
      <c r="CH9" s="435"/>
      <c r="CI9" s="435"/>
      <c r="CJ9" s="435"/>
      <c r="CK9" s="435"/>
      <c r="CL9" s="435"/>
      <c r="CM9" s="435"/>
      <c r="CN9" s="435"/>
      <c r="CO9" s="435"/>
      <c r="CP9" s="435"/>
      <c r="CQ9" s="435"/>
      <c r="CR9" s="435"/>
      <c r="CS9" s="435"/>
      <c r="CT9" s="435"/>
      <c r="CU9" s="435"/>
      <c r="CV9" s="435"/>
      <c r="CW9" s="435"/>
      <c r="CX9" s="435"/>
      <c r="CY9" s="435"/>
      <c r="CZ9" s="435"/>
      <c r="DA9" s="435"/>
      <c r="DB9" s="435"/>
      <c r="DC9" s="435"/>
      <c r="DD9" s="435"/>
      <c r="DE9" s="435"/>
      <c r="DF9" s="435"/>
      <c r="DG9" s="435"/>
      <c r="DH9" s="435"/>
      <c r="DI9" s="435"/>
      <c r="DJ9" s="435"/>
      <c r="DK9" s="435"/>
      <c r="DL9" s="435"/>
      <c r="DM9" s="435"/>
      <c r="DN9" s="435"/>
      <c r="DO9" s="435"/>
      <c r="DP9" s="435"/>
      <c r="DQ9" s="435"/>
      <c r="DR9" s="435"/>
      <c r="DS9" s="435"/>
      <c r="DT9" s="435"/>
      <c r="DU9" s="435"/>
      <c r="DV9" s="435"/>
      <c r="DW9" s="435"/>
      <c r="DX9" s="435"/>
      <c r="DY9" s="435"/>
      <c r="DZ9" s="435"/>
      <c r="EA9" s="435"/>
      <c r="EB9" s="435"/>
      <c r="EC9" s="435"/>
      <c r="ED9" s="435"/>
      <c r="EE9" s="435"/>
      <c r="EF9" s="435"/>
      <c r="EG9" s="435"/>
      <c r="EH9" s="435"/>
      <c r="EI9" s="435"/>
      <c r="EJ9" s="435"/>
      <c r="EK9" s="435"/>
      <c r="EL9" s="435"/>
      <c r="EM9" s="435"/>
      <c r="EN9" s="435"/>
      <c r="EO9" s="435"/>
      <c r="EP9" s="435"/>
      <c r="EQ9" s="435"/>
      <c r="ER9" s="435"/>
      <c r="ES9" s="435"/>
      <c r="ET9" s="435"/>
      <c r="EU9" s="435"/>
      <c r="EV9" s="435"/>
      <c r="EW9" s="435"/>
      <c r="EX9" s="435"/>
      <c r="EY9" s="435"/>
      <c r="EZ9" s="435"/>
      <c r="FA9" s="435"/>
      <c r="FB9" s="435"/>
      <c r="FC9" s="435"/>
      <c r="FD9" s="435"/>
      <c r="FE9" s="435"/>
      <c r="FF9" s="435"/>
      <c r="FG9" s="435"/>
      <c r="FH9" s="435"/>
      <c r="FI9" s="435"/>
      <c r="FJ9" s="435"/>
      <c r="FK9" s="435"/>
      <c r="FL9" s="435"/>
      <c r="FM9" s="435"/>
      <c r="FN9" s="435"/>
      <c r="FO9" s="435"/>
      <c r="FP9" s="435"/>
      <c r="FQ9" s="435"/>
      <c r="FR9" s="435"/>
      <c r="FS9" s="435"/>
      <c r="FT9" s="435"/>
      <c r="FU9" s="435"/>
      <c r="FV9" s="435"/>
      <c r="FW9" s="435"/>
      <c r="FX9" s="435"/>
      <c r="FY9" s="435"/>
      <c r="FZ9" s="435"/>
      <c r="GA9" s="435"/>
      <c r="GB9" s="435"/>
      <c r="GC9" s="435"/>
      <c r="GD9" s="435"/>
      <c r="GE9" s="435"/>
      <c r="GF9" s="435"/>
      <c r="GG9" s="435"/>
      <c r="GH9" s="435"/>
      <c r="GI9" s="435"/>
      <c r="GJ9" s="435"/>
      <c r="GK9" s="435"/>
      <c r="GL9" s="435"/>
      <c r="GM9" s="435"/>
      <c r="GN9" s="435"/>
      <c r="GO9" s="435"/>
      <c r="GP9" s="435"/>
      <c r="GQ9" s="435"/>
      <c r="GR9" s="435"/>
      <c r="GS9" s="435"/>
      <c r="GT9" s="435"/>
      <c r="GU9" s="435"/>
      <c r="GV9" s="435"/>
      <c r="GW9" s="435"/>
      <c r="GX9" s="435"/>
      <c r="GY9" s="435"/>
      <c r="GZ9" s="435"/>
      <c r="HA9" s="435"/>
      <c r="HB9" s="435"/>
      <c r="HC9" s="435"/>
      <c r="HD9" s="435"/>
      <c r="HE9" s="435"/>
      <c r="HF9" s="435"/>
      <c r="HG9" s="435"/>
      <c r="HH9" s="435"/>
      <c r="HI9" s="435"/>
      <c r="HJ9" s="435"/>
      <c r="HK9" s="435"/>
      <c r="HL9" s="435"/>
      <c r="HM9" s="435"/>
      <c r="HN9" s="435"/>
      <c r="HO9" s="435"/>
      <c r="HP9" s="435"/>
      <c r="HQ9" s="435"/>
      <c r="HR9" s="435"/>
      <c r="HS9" s="435"/>
      <c r="HT9" s="435"/>
      <c r="HU9" s="435"/>
      <c r="HV9" s="435"/>
      <c r="HW9" s="435"/>
      <c r="HX9" s="435"/>
      <c r="HY9" s="435"/>
      <c r="HZ9" s="435"/>
      <c r="IA9" s="435"/>
      <c r="IB9" s="435"/>
      <c r="IC9" s="435"/>
      <c r="ID9" s="435"/>
      <c r="IE9" s="435"/>
      <c r="IF9" s="435"/>
      <c r="IG9" s="435"/>
      <c r="IH9" s="435"/>
      <c r="II9" s="435"/>
      <c r="IJ9" s="435"/>
      <c r="IK9" s="435"/>
      <c r="IL9" s="435"/>
      <c r="IM9" s="435"/>
      <c r="IN9" s="435"/>
      <c r="IO9" s="435"/>
      <c r="IP9" s="435"/>
      <c r="IQ9" s="435"/>
      <c r="IR9" s="435"/>
      <c r="IS9" s="435"/>
      <c r="IT9" s="435"/>
      <c r="IU9" s="435"/>
      <c r="IV9" s="435"/>
      <c r="IW9" s="435"/>
      <c r="IX9" s="435"/>
      <c r="IY9" s="435"/>
      <c r="IZ9" s="435"/>
      <c r="JA9" s="435"/>
      <c r="JB9" s="435"/>
      <c r="JC9" s="435"/>
      <c r="JD9" s="435"/>
      <c r="JE9" s="435"/>
      <c r="JF9" s="435"/>
      <c r="JG9" s="435"/>
      <c r="JH9" s="435"/>
      <c r="JI9" s="435"/>
      <c r="JJ9" s="435"/>
      <c r="JK9" s="435"/>
      <c r="JL9" s="435"/>
      <c r="JM9" s="435"/>
      <c r="JN9" s="435"/>
      <c r="JO9" s="435"/>
      <c r="JP9" s="435"/>
      <c r="JQ9" s="435"/>
      <c r="JR9" s="435"/>
      <c r="JS9" s="435"/>
      <c r="JT9" s="435"/>
      <c r="JU9" s="435"/>
      <c r="JV9" s="435"/>
      <c r="JW9" s="435"/>
      <c r="JX9" s="435"/>
      <c r="JY9" s="435"/>
      <c r="JZ9" s="435"/>
      <c r="KA9" s="435"/>
      <c r="KB9" s="435"/>
      <c r="KC9" s="435"/>
      <c r="KD9" s="435"/>
      <c r="KE9" s="435"/>
      <c r="KF9" s="435"/>
      <c r="KG9" s="435"/>
      <c r="KH9" s="435"/>
      <c r="KI9" s="435"/>
      <c r="KJ9" s="435"/>
      <c r="KK9" s="435"/>
      <c r="KL9" s="435"/>
      <c r="KM9" s="435"/>
      <c r="KN9" s="435"/>
      <c r="KO9" s="435"/>
      <c r="KP9" s="435"/>
      <c r="KQ9" s="435"/>
      <c r="KR9" s="435"/>
      <c r="KS9" s="435"/>
      <c r="KT9" s="435"/>
      <c r="KU9" s="435"/>
      <c r="KV9" s="435"/>
      <c r="KW9" s="435"/>
      <c r="KX9" s="435"/>
      <c r="KY9" s="435"/>
      <c r="KZ9" s="435"/>
      <c r="LA9" s="435"/>
      <c r="LB9" s="435"/>
      <c r="LC9" s="435"/>
      <c r="LD9" s="435"/>
      <c r="LE9" s="435"/>
      <c r="LF9" s="435"/>
      <c r="LG9" s="435"/>
      <c r="LH9" s="435"/>
      <c r="LI9" s="435"/>
      <c r="LJ9" s="435"/>
      <c r="LK9" s="435"/>
      <c r="LL9" s="435"/>
      <c r="LM9" s="435"/>
      <c r="LN9" s="435"/>
      <c r="LO9" s="435"/>
      <c r="LP9" s="435"/>
      <c r="LQ9" s="435"/>
      <c r="LR9" s="435"/>
      <c r="LS9" s="435"/>
      <c r="LT9" s="435"/>
      <c r="LU9" s="435"/>
      <c r="LV9" s="435"/>
      <c r="LW9" s="435"/>
      <c r="LX9" s="435"/>
      <c r="LY9" s="435"/>
      <c r="LZ9" s="435"/>
      <c r="MA9" s="435"/>
      <c r="MB9" s="435"/>
      <c r="MC9" s="435"/>
      <c r="MD9" s="435"/>
      <c r="ME9" s="435"/>
      <c r="MF9" s="435"/>
      <c r="MG9" s="435"/>
      <c r="MH9" s="435"/>
      <c r="MI9" s="435"/>
      <c r="MJ9" s="435"/>
      <c r="MK9" s="435"/>
      <c r="ML9" s="435"/>
      <c r="MM9" s="435"/>
      <c r="MN9" s="435"/>
      <c r="MO9" s="435"/>
      <c r="MP9" s="435"/>
      <c r="MQ9" s="435"/>
      <c r="MR9" s="435"/>
      <c r="MS9" s="435"/>
      <c r="MT9" s="435"/>
      <c r="MU9" s="435"/>
      <c r="MV9" s="435"/>
      <c r="MW9" s="435"/>
      <c r="MX9" s="435"/>
      <c r="MY9" s="435"/>
      <c r="MZ9" s="435"/>
      <c r="NA9" s="435"/>
      <c r="NB9" s="435"/>
      <c r="NC9" s="435"/>
      <c r="ND9" s="435"/>
      <c r="NE9" s="435"/>
      <c r="NF9" s="435"/>
      <c r="NG9" s="435"/>
      <c r="NH9" s="435"/>
      <c r="NI9" s="435"/>
      <c r="NJ9" s="435"/>
      <c r="NK9" s="435"/>
      <c r="NL9" s="435"/>
      <c r="NM9" s="435"/>
      <c r="NN9" s="435"/>
      <c r="NO9" s="435"/>
      <c r="NP9" s="435"/>
      <c r="NQ9" s="435"/>
      <c r="NR9" s="435"/>
      <c r="NS9" s="435"/>
      <c r="NT9" s="435"/>
      <c r="NU9" s="435"/>
      <c r="NV9" s="435"/>
      <c r="NW9" s="435"/>
      <c r="NX9" s="435"/>
      <c r="NY9" s="435"/>
      <c r="NZ9" s="435"/>
      <c r="OA9" s="435"/>
      <c r="OB9" s="435"/>
      <c r="OC9" s="435"/>
      <c r="OD9" s="435"/>
      <c r="OE9" s="435"/>
      <c r="OF9" s="435"/>
      <c r="OG9" s="435"/>
      <c r="OH9" s="435"/>
      <c r="OI9" s="435"/>
      <c r="OJ9" s="435"/>
      <c r="OK9" s="435"/>
      <c r="OL9" s="435"/>
      <c r="OM9" s="435"/>
      <c r="ON9" s="435"/>
      <c r="OO9" s="435"/>
      <c r="OP9" s="435"/>
      <c r="OQ9" s="435"/>
      <c r="OR9" s="435"/>
      <c r="OS9" s="435"/>
      <c r="OT9" s="435"/>
      <c r="OU9" s="435"/>
      <c r="OV9" s="435"/>
      <c r="OW9" s="435"/>
      <c r="OX9" s="435"/>
      <c r="OY9" s="435"/>
      <c r="OZ9" s="435"/>
      <c r="PA9" s="435"/>
      <c r="PB9" s="435"/>
      <c r="PC9" s="435"/>
      <c r="PD9" s="435"/>
      <c r="PE9" s="435"/>
      <c r="PF9" s="435"/>
      <c r="PG9" s="435"/>
      <c r="PH9" s="435"/>
      <c r="PI9" s="435"/>
      <c r="PJ9" s="435"/>
      <c r="PK9" s="435"/>
      <c r="PL9" s="435"/>
      <c r="PM9" s="435"/>
      <c r="PN9" s="435"/>
      <c r="PO9" s="435"/>
      <c r="PP9" s="435"/>
      <c r="PQ9" s="435"/>
      <c r="PR9" s="435"/>
      <c r="PS9" s="435"/>
      <c r="PT9" s="435"/>
      <c r="PU9" s="435"/>
      <c r="PV9" s="435"/>
      <c r="PW9" s="435"/>
      <c r="PX9" s="435"/>
      <c r="PY9" s="435"/>
      <c r="PZ9" s="435"/>
      <c r="QA9" s="435"/>
      <c r="QB9" s="435"/>
      <c r="QC9" s="435"/>
      <c r="QD9" s="435"/>
      <c r="QE9" s="435"/>
      <c r="QF9" s="435"/>
      <c r="QG9" s="435"/>
      <c r="QH9" s="435"/>
      <c r="QI9" s="435"/>
      <c r="QJ9" s="435"/>
      <c r="QK9" s="435"/>
      <c r="QL9" s="435"/>
      <c r="QM9" s="435"/>
      <c r="QN9" s="435"/>
      <c r="QO9" s="435"/>
      <c r="QP9" s="435"/>
      <c r="QQ9" s="435"/>
      <c r="QR9" s="435"/>
      <c r="QS9" s="435"/>
      <c r="QT9" s="435"/>
      <c r="QU9" s="435"/>
      <c r="QV9" s="435"/>
      <c r="QW9" s="435"/>
      <c r="QX9" s="435"/>
      <c r="QY9" s="435"/>
      <c r="QZ9" s="435"/>
      <c r="RA9" s="435"/>
      <c r="RB9" s="435"/>
      <c r="RC9" s="435"/>
      <c r="RD9" s="435"/>
      <c r="RE9" s="435"/>
      <c r="RF9" s="435"/>
      <c r="RG9" s="435"/>
      <c r="RH9" s="435"/>
      <c r="RI9" s="435"/>
      <c r="RJ9" s="435"/>
      <c r="RK9" s="435"/>
      <c r="RL9" s="435"/>
      <c r="RM9" s="435"/>
      <c r="RN9" s="435"/>
      <c r="RO9" s="435"/>
      <c r="RP9" s="435"/>
      <c r="RQ9" s="435"/>
      <c r="RR9" s="435"/>
      <c r="RS9" s="435"/>
      <c r="RT9" s="435"/>
      <c r="RU9" s="435"/>
      <c r="RV9" s="435"/>
      <c r="RW9" s="435"/>
      <c r="RX9" s="435"/>
      <c r="RY9" s="435"/>
      <c r="RZ9" s="435"/>
      <c r="SA9" s="435"/>
      <c r="SB9" s="435"/>
      <c r="SC9" s="435"/>
      <c r="SD9" s="435"/>
      <c r="SE9" s="435"/>
      <c r="SF9" s="435"/>
      <c r="SG9" s="435"/>
      <c r="SH9" s="435"/>
      <c r="SI9" s="435"/>
      <c r="SJ9" s="435"/>
      <c r="SK9" s="435"/>
      <c r="SL9" s="435"/>
      <c r="SM9" s="435"/>
      <c r="SN9" s="435"/>
      <c r="SO9" s="435"/>
      <c r="SP9" s="435"/>
      <c r="SQ9" s="435"/>
      <c r="SR9" s="435"/>
      <c r="SS9" s="435"/>
      <c r="ST9" s="435"/>
      <c r="SU9" s="435"/>
      <c r="SV9" s="435"/>
      <c r="SW9" s="435"/>
      <c r="SX9" s="435"/>
      <c r="SY9" s="435"/>
      <c r="SZ9" s="435"/>
      <c r="TA9" s="435"/>
      <c r="TB9" s="435"/>
      <c r="TC9" s="435"/>
      <c r="TD9" s="435"/>
      <c r="TE9" s="435"/>
      <c r="TF9" s="435"/>
      <c r="TG9" s="435"/>
      <c r="TH9" s="435"/>
      <c r="TI9" s="435"/>
      <c r="TJ9" s="435"/>
      <c r="TK9" s="435"/>
      <c r="TL9" s="435"/>
      <c r="TM9" s="435"/>
      <c r="TN9" s="435"/>
      <c r="TO9" s="435"/>
      <c r="TP9" s="435"/>
      <c r="TQ9" s="435"/>
      <c r="TR9" s="435"/>
      <c r="TS9" s="435"/>
      <c r="TT9" s="435"/>
      <c r="TU9" s="435"/>
      <c r="TV9" s="435"/>
      <c r="TW9" s="435"/>
      <c r="TX9" s="435"/>
      <c r="TY9" s="435"/>
      <c r="TZ9" s="435"/>
      <c r="UA9" s="435"/>
      <c r="UB9" s="435"/>
      <c r="UC9" s="435"/>
      <c r="UD9" s="435"/>
      <c r="UE9" s="435"/>
      <c r="UF9" s="435"/>
      <c r="UG9" s="435"/>
      <c r="UH9" s="435"/>
      <c r="UI9" s="435"/>
    </row>
    <row r="10" spans="1:555" ht="15.75" thickBot="1" x14ac:dyDescent="0.3">
      <c r="A10" s="435"/>
      <c r="B10" s="435"/>
      <c r="C10" s="153" t="s">
        <v>1338</v>
      </c>
      <c r="D10" s="351">
        <f>SUM(F17:F38)</f>
        <v>0</v>
      </c>
      <c r="E10" s="435"/>
      <c r="F10" s="69"/>
      <c r="G10" s="78"/>
      <c r="H10" s="69"/>
      <c r="I10" s="69"/>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5"/>
      <c r="AJ10" s="435"/>
      <c r="AK10" s="435"/>
      <c r="AL10" s="435"/>
      <c r="AM10" s="435"/>
      <c r="AN10" s="435"/>
      <c r="AO10" s="435"/>
      <c r="AP10" s="435"/>
      <c r="AQ10" s="435"/>
      <c r="AR10" s="435"/>
      <c r="AS10" s="435"/>
      <c r="AT10" s="435"/>
      <c r="AU10" s="435"/>
      <c r="AV10" s="435"/>
      <c r="AW10" s="435"/>
      <c r="AX10" s="435"/>
      <c r="AY10" s="435"/>
      <c r="AZ10" s="435"/>
      <c r="BA10" s="435"/>
      <c r="BB10" s="435"/>
      <c r="BC10" s="435"/>
      <c r="BD10" s="435"/>
      <c r="BE10" s="435"/>
      <c r="BF10" s="435"/>
      <c r="BG10" s="435"/>
      <c r="BH10" s="435"/>
      <c r="BI10" s="435"/>
      <c r="BJ10" s="435"/>
      <c r="BK10" s="435"/>
      <c r="BL10" s="435"/>
      <c r="BM10" s="435"/>
      <c r="BN10" s="435"/>
      <c r="BO10" s="435"/>
      <c r="BP10" s="435"/>
      <c r="BQ10" s="435"/>
      <c r="BR10" s="435"/>
      <c r="BS10" s="435"/>
      <c r="BT10" s="435"/>
      <c r="BU10" s="435"/>
      <c r="BV10" s="435"/>
      <c r="BW10" s="435"/>
      <c r="BX10" s="435"/>
      <c r="BY10" s="435"/>
      <c r="BZ10" s="435"/>
      <c r="CA10" s="435"/>
      <c r="CB10" s="435"/>
      <c r="CC10" s="435"/>
      <c r="CD10" s="435"/>
      <c r="CE10" s="435"/>
      <c r="CF10" s="435"/>
      <c r="CG10" s="435"/>
      <c r="CH10" s="435"/>
      <c r="CI10" s="435"/>
      <c r="CJ10" s="435"/>
      <c r="CK10" s="435"/>
      <c r="CL10" s="435"/>
      <c r="CM10" s="435"/>
      <c r="CN10" s="435"/>
      <c r="CO10" s="435"/>
      <c r="CP10" s="435"/>
      <c r="CQ10" s="435"/>
      <c r="CR10" s="435"/>
      <c r="CS10" s="435"/>
      <c r="CT10" s="435"/>
      <c r="CU10" s="435"/>
      <c r="CV10" s="435"/>
      <c r="CW10" s="435"/>
      <c r="CX10" s="435"/>
      <c r="CY10" s="435"/>
      <c r="CZ10" s="435"/>
      <c r="DA10" s="435"/>
      <c r="DB10" s="435"/>
      <c r="DC10" s="435"/>
      <c r="DD10" s="435"/>
      <c r="DE10" s="435"/>
      <c r="DF10" s="435"/>
      <c r="DG10" s="435"/>
      <c r="DH10" s="435"/>
      <c r="DI10" s="435"/>
      <c r="DJ10" s="435"/>
      <c r="DK10" s="435"/>
      <c r="DL10" s="435"/>
      <c r="DM10" s="435"/>
      <c r="DN10" s="435"/>
      <c r="DO10" s="435"/>
      <c r="DP10" s="435"/>
      <c r="DQ10" s="435"/>
      <c r="DR10" s="435"/>
      <c r="DS10" s="435"/>
      <c r="DT10" s="435"/>
      <c r="DU10" s="435"/>
      <c r="DV10" s="435"/>
      <c r="DW10" s="435"/>
      <c r="DX10" s="435"/>
      <c r="DY10" s="435"/>
      <c r="DZ10" s="435"/>
      <c r="EA10" s="435"/>
      <c r="EB10" s="435"/>
      <c r="EC10" s="435"/>
      <c r="ED10" s="435"/>
      <c r="EE10" s="435"/>
      <c r="EF10" s="435"/>
      <c r="EG10" s="435"/>
      <c r="EH10" s="435"/>
      <c r="EI10" s="435"/>
      <c r="EJ10" s="435"/>
      <c r="EK10" s="435"/>
      <c r="EL10" s="435"/>
      <c r="EM10" s="435"/>
      <c r="EN10" s="435"/>
      <c r="EO10" s="435"/>
      <c r="EP10" s="435"/>
      <c r="EQ10" s="435"/>
      <c r="ER10" s="435"/>
      <c r="ES10" s="435"/>
      <c r="ET10" s="435"/>
      <c r="EU10" s="435"/>
      <c r="EV10" s="435"/>
      <c r="EW10" s="435"/>
      <c r="EX10" s="435"/>
      <c r="EY10" s="435"/>
      <c r="EZ10" s="435"/>
      <c r="FA10" s="435"/>
      <c r="FB10" s="435"/>
      <c r="FC10" s="435"/>
      <c r="FD10" s="435"/>
      <c r="FE10" s="435"/>
      <c r="FF10" s="435"/>
      <c r="FG10" s="435"/>
      <c r="FH10" s="435"/>
      <c r="FI10" s="435"/>
      <c r="FJ10" s="435"/>
      <c r="FK10" s="435"/>
      <c r="FL10" s="435"/>
      <c r="FM10" s="435"/>
      <c r="FN10" s="435"/>
      <c r="FO10" s="435"/>
      <c r="FP10" s="435"/>
      <c r="FQ10" s="435"/>
      <c r="FR10" s="435"/>
      <c r="FS10" s="435"/>
      <c r="FT10" s="435"/>
      <c r="FU10" s="435"/>
      <c r="FV10" s="435"/>
      <c r="FW10" s="435"/>
      <c r="FX10" s="435"/>
      <c r="FY10" s="435"/>
      <c r="FZ10" s="435"/>
      <c r="GA10" s="435"/>
      <c r="GB10" s="435"/>
      <c r="GC10" s="435"/>
      <c r="GD10" s="435"/>
      <c r="GE10" s="435"/>
      <c r="GF10" s="435"/>
      <c r="GG10" s="435"/>
      <c r="GH10" s="435"/>
      <c r="GI10" s="435"/>
      <c r="GJ10" s="435"/>
      <c r="GK10" s="435"/>
      <c r="GL10" s="435"/>
      <c r="GM10" s="435"/>
      <c r="GN10" s="435"/>
      <c r="GO10" s="435"/>
      <c r="GP10" s="435"/>
      <c r="GQ10" s="435"/>
      <c r="GR10" s="435"/>
      <c r="GS10" s="435"/>
      <c r="GT10" s="435"/>
      <c r="GU10" s="435"/>
      <c r="GV10" s="435"/>
      <c r="GW10" s="435"/>
      <c r="GX10" s="435"/>
      <c r="GY10" s="435"/>
      <c r="GZ10" s="435"/>
      <c r="HA10" s="435"/>
      <c r="HB10" s="435"/>
      <c r="HC10" s="435"/>
      <c r="HD10" s="435"/>
      <c r="HE10" s="435"/>
      <c r="HF10" s="435"/>
      <c r="HG10" s="435"/>
      <c r="HH10" s="435"/>
      <c r="HI10" s="435"/>
      <c r="HJ10" s="435"/>
      <c r="HK10" s="435"/>
      <c r="HL10" s="435"/>
      <c r="HM10" s="435"/>
      <c r="HN10" s="435"/>
      <c r="HO10" s="435"/>
      <c r="HP10" s="435"/>
      <c r="HQ10" s="435"/>
      <c r="HR10" s="435"/>
      <c r="HS10" s="435"/>
      <c r="HT10" s="435"/>
      <c r="HU10" s="435"/>
      <c r="HV10" s="435"/>
      <c r="HW10" s="435"/>
      <c r="HX10" s="435"/>
      <c r="HY10" s="435"/>
      <c r="HZ10" s="435"/>
      <c r="IA10" s="435"/>
      <c r="IB10" s="435"/>
      <c r="IC10" s="435"/>
      <c r="ID10" s="435"/>
      <c r="IE10" s="435"/>
      <c r="IF10" s="435"/>
      <c r="IG10" s="435"/>
      <c r="IH10" s="435"/>
      <c r="II10" s="435"/>
      <c r="IJ10" s="435"/>
      <c r="IK10" s="435"/>
      <c r="IL10" s="435"/>
      <c r="IM10" s="435"/>
      <c r="IN10" s="435"/>
      <c r="IO10" s="435"/>
      <c r="IP10" s="435"/>
      <c r="IQ10" s="435"/>
      <c r="IR10" s="435"/>
      <c r="IS10" s="435"/>
      <c r="IT10" s="435"/>
      <c r="IU10" s="435"/>
      <c r="IV10" s="435"/>
      <c r="IW10" s="435"/>
      <c r="IX10" s="435"/>
      <c r="IY10" s="435"/>
      <c r="IZ10" s="435"/>
      <c r="JA10" s="435"/>
      <c r="JB10" s="435"/>
      <c r="JC10" s="435"/>
      <c r="JD10" s="435"/>
      <c r="JE10" s="435"/>
      <c r="JF10" s="435"/>
      <c r="JG10" s="435"/>
      <c r="JH10" s="435"/>
      <c r="JI10" s="435"/>
      <c r="JJ10" s="435"/>
      <c r="JK10" s="435"/>
      <c r="JL10" s="435"/>
      <c r="JM10" s="435"/>
      <c r="JN10" s="435"/>
      <c r="JO10" s="435"/>
      <c r="JP10" s="435"/>
      <c r="JQ10" s="435"/>
      <c r="JR10" s="435"/>
      <c r="JS10" s="435"/>
      <c r="JT10" s="435"/>
      <c r="JU10" s="435"/>
      <c r="JV10" s="435"/>
      <c r="JW10" s="435"/>
      <c r="JX10" s="435"/>
      <c r="JY10" s="435"/>
      <c r="JZ10" s="435"/>
      <c r="KA10" s="435"/>
      <c r="KB10" s="435"/>
      <c r="KC10" s="435"/>
      <c r="KD10" s="435"/>
      <c r="KE10" s="435"/>
      <c r="KF10" s="435"/>
      <c r="KG10" s="435"/>
      <c r="KH10" s="435"/>
      <c r="KI10" s="435"/>
      <c r="KJ10" s="435"/>
      <c r="KK10" s="435"/>
      <c r="KL10" s="435"/>
      <c r="KM10" s="435"/>
      <c r="KN10" s="435"/>
      <c r="KO10" s="435"/>
      <c r="KP10" s="435"/>
      <c r="KQ10" s="435"/>
      <c r="KR10" s="435"/>
      <c r="KS10" s="435"/>
      <c r="KT10" s="435"/>
      <c r="KU10" s="435"/>
      <c r="KV10" s="435"/>
      <c r="KW10" s="435"/>
      <c r="KX10" s="435"/>
      <c r="KY10" s="435"/>
      <c r="KZ10" s="435"/>
      <c r="LA10" s="435"/>
      <c r="LB10" s="435"/>
      <c r="LC10" s="435"/>
      <c r="LD10" s="435"/>
      <c r="LE10" s="435"/>
      <c r="LF10" s="435"/>
      <c r="LG10" s="435"/>
      <c r="LH10" s="435"/>
      <c r="LI10" s="435"/>
      <c r="LJ10" s="435"/>
      <c r="LK10" s="435"/>
      <c r="LL10" s="435"/>
      <c r="LM10" s="435"/>
      <c r="LN10" s="435"/>
      <c r="LO10" s="435"/>
      <c r="LP10" s="435"/>
      <c r="LQ10" s="435"/>
      <c r="LR10" s="435"/>
      <c r="LS10" s="435"/>
      <c r="LT10" s="435"/>
      <c r="LU10" s="435"/>
      <c r="LV10" s="435"/>
      <c r="LW10" s="435"/>
      <c r="LX10" s="435"/>
      <c r="LY10" s="435"/>
      <c r="LZ10" s="435"/>
      <c r="MA10" s="435"/>
      <c r="MB10" s="435"/>
      <c r="MC10" s="435"/>
      <c r="MD10" s="435"/>
      <c r="ME10" s="435"/>
      <c r="MF10" s="435"/>
      <c r="MG10" s="435"/>
      <c r="MH10" s="435"/>
      <c r="MI10" s="435"/>
      <c r="MJ10" s="435"/>
      <c r="MK10" s="435"/>
      <c r="ML10" s="435"/>
      <c r="MM10" s="435"/>
      <c r="MN10" s="435"/>
      <c r="MO10" s="435"/>
      <c r="MP10" s="435"/>
      <c r="MQ10" s="435"/>
      <c r="MR10" s="435"/>
      <c r="MS10" s="435"/>
      <c r="MT10" s="435"/>
      <c r="MU10" s="435"/>
      <c r="MV10" s="435"/>
      <c r="MW10" s="435"/>
      <c r="MX10" s="435"/>
      <c r="MY10" s="435"/>
      <c r="MZ10" s="435"/>
      <c r="NA10" s="435"/>
      <c r="NB10" s="435"/>
      <c r="NC10" s="435"/>
      <c r="ND10" s="435"/>
      <c r="NE10" s="435"/>
      <c r="NF10" s="435"/>
      <c r="NG10" s="435"/>
      <c r="NH10" s="435"/>
      <c r="NI10" s="435"/>
      <c r="NJ10" s="435"/>
      <c r="NK10" s="435"/>
      <c r="NL10" s="435"/>
      <c r="NM10" s="435"/>
      <c r="NN10" s="435"/>
      <c r="NO10" s="435"/>
      <c r="NP10" s="435"/>
      <c r="NQ10" s="435"/>
      <c r="NR10" s="435"/>
      <c r="NS10" s="435"/>
      <c r="NT10" s="435"/>
      <c r="NU10" s="435"/>
      <c r="NV10" s="435"/>
      <c r="NW10" s="435"/>
      <c r="NX10" s="435"/>
      <c r="NY10" s="435"/>
      <c r="NZ10" s="435"/>
      <c r="OA10" s="435"/>
      <c r="OB10" s="435"/>
      <c r="OC10" s="435"/>
      <c r="OD10" s="435"/>
      <c r="OE10" s="435"/>
      <c r="OF10" s="435"/>
      <c r="OG10" s="435"/>
      <c r="OH10" s="435"/>
      <c r="OI10" s="435"/>
      <c r="OJ10" s="435"/>
      <c r="OK10" s="435"/>
      <c r="OL10" s="435"/>
      <c r="OM10" s="435"/>
      <c r="ON10" s="435"/>
      <c r="OO10" s="435"/>
      <c r="OP10" s="435"/>
      <c r="OQ10" s="435"/>
      <c r="OR10" s="435"/>
      <c r="OS10" s="435"/>
      <c r="OT10" s="435"/>
      <c r="OU10" s="435"/>
      <c r="OV10" s="435"/>
      <c r="OW10" s="435"/>
      <c r="OX10" s="435"/>
      <c r="OY10" s="435"/>
      <c r="OZ10" s="435"/>
      <c r="PA10" s="435"/>
      <c r="PB10" s="435"/>
      <c r="PC10" s="435"/>
      <c r="PD10" s="435"/>
      <c r="PE10" s="435"/>
      <c r="PF10" s="435"/>
      <c r="PG10" s="435"/>
      <c r="PH10" s="435"/>
      <c r="PI10" s="435"/>
      <c r="PJ10" s="435"/>
      <c r="PK10" s="435"/>
      <c r="PL10" s="435"/>
      <c r="PM10" s="435"/>
      <c r="PN10" s="435"/>
      <c r="PO10" s="435"/>
      <c r="PP10" s="435"/>
      <c r="PQ10" s="435"/>
      <c r="PR10" s="435"/>
      <c r="PS10" s="435"/>
      <c r="PT10" s="435"/>
      <c r="PU10" s="435"/>
      <c r="PV10" s="435"/>
      <c r="PW10" s="435"/>
      <c r="PX10" s="435"/>
      <c r="PY10" s="435"/>
      <c r="PZ10" s="435"/>
      <c r="QA10" s="435"/>
      <c r="QB10" s="435"/>
      <c r="QC10" s="435"/>
      <c r="QD10" s="435"/>
      <c r="QE10" s="435"/>
      <c r="QF10" s="435"/>
      <c r="QG10" s="435"/>
      <c r="QH10" s="435"/>
      <c r="QI10" s="435"/>
      <c r="QJ10" s="435"/>
      <c r="QK10" s="435"/>
      <c r="QL10" s="435"/>
      <c r="QM10" s="435"/>
      <c r="QN10" s="435"/>
      <c r="QO10" s="435"/>
      <c r="QP10" s="435"/>
      <c r="QQ10" s="435"/>
      <c r="QR10" s="435"/>
      <c r="QS10" s="435"/>
      <c r="QT10" s="435"/>
      <c r="QU10" s="435"/>
      <c r="QV10" s="435"/>
      <c r="QW10" s="435"/>
      <c r="QX10" s="435"/>
      <c r="QY10" s="435"/>
      <c r="QZ10" s="435"/>
      <c r="RA10" s="435"/>
      <c r="RB10" s="435"/>
      <c r="RC10" s="435"/>
      <c r="RD10" s="435"/>
      <c r="RE10" s="435"/>
      <c r="RF10" s="435"/>
      <c r="RG10" s="435"/>
      <c r="RH10" s="435"/>
      <c r="RI10" s="435"/>
      <c r="RJ10" s="435"/>
      <c r="RK10" s="435"/>
      <c r="RL10" s="435"/>
      <c r="RM10" s="435"/>
      <c r="RN10" s="435"/>
      <c r="RO10" s="435"/>
      <c r="RP10" s="435"/>
      <c r="RQ10" s="435"/>
      <c r="RR10" s="435"/>
      <c r="RS10" s="435"/>
      <c r="RT10" s="435"/>
      <c r="RU10" s="435"/>
      <c r="RV10" s="435"/>
      <c r="RW10" s="435"/>
      <c r="RX10" s="435"/>
      <c r="RY10" s="435"/>
      <c r="RZ10" s="435"/>
      <c r="SA10" s="435"/>
      <c r="SB10" s="435"/>
      <c r="SC10" s="435"/>
      <c r="SD10" s="435"/>
      <c r="SE10" s="435"/>
      <c r="SF10" s="435"/>
      <c r="SG10" s="435"/>
      <c r="SH10" s="435"/>
      <c r="SI10" s="435"/>
      <c r="SJ10" s="435"/>
      <c r="SK10" s="435"/>
      <c r="SL10" s="435"/>
      <c r="SM10" s="435"/>
      <c r="SN10" s="435"/>
      <c r="SO10" s="435"/>
      <c r="SP10" s="435"/>
      <c r="SQ10" s="435"/>
      <c r="SR10" s="435"/>
      <c r="SS10" s="435"/>
      <c r="ST10" s="435"/>
      <c r="SU10" s="435"/>
      <c r="SV10" s="435"/>
      <c r="SW10" s="435"/>
      <c r="SX10" s="435"/>
      <c r="SY10" s="435"/>
      <c r="SZ10" s="435"/>
      <c r="TA10" s="435"/>
      <c r="TB10" s="435"/>
      <c r="TC10" s="435"/>
      <c r="TD10" s="435"/>
      <c r="TE10" s="435"/>
      <c r="TF10" s="435"/>
      <c r="TG10" s="435"/>
      <c r="TH10" s="435"/>
      <c r="TI10" s="435"/>
      <c r="TJ10" s="435"/>
      <c r="TK10" s="435"/>
      <c r="TL10" s="435"/>
      <c r="TM10" s="435"/>
      <c r="TN10" s="435"/>
      <c r="TO10" s="435"/>
      <c r="TP10" s="435"/>
      <c r="TQ10" s="435"/>
      <c r="TR10" s="435"/>
      <c r="TS10" s="435"/>
      <c r="TT10" s="435"/>
      <c r="TU10" s="435"/>
      <c r="TV10" s="435"/>
      <c r="TW10" s="435"/>
      <c r="TX10" s="435"/>
      <c r="TY10" s="435"/>
      <c r="TZ10" s="435"/>
      <c r="UA10" s="435"/>
      <c r="UB10" s="435"/>
      <c r="UC10" s="435"/>
      <c r="UD10" s="435"/>
      <c r="UE10" s="435"/>
      <c r="UF10" s="435"/>
      <c r="UG10" s="435"/>
      <c r="UH10" s="435"/>
      <c r="UI10" s="435"/>
    </row>
    <row r="11" spans="1:555" x14ac:dyDescent="0.25">
      <c r="A11" s="435"/>
      <c r="B11" s="91"/>
      <c r="C11" s="69"/>
      <c r="D11" s="31"/>
      <c r="E11" s="91"/>
      <c r="F11" s="91"/>
      <c r="G11" s="91"/>
      <c r="H11" s="75"/>
      <c r="I11" s="75"/>
      <c r="J11" s="75"/>
      <c r="K11" s="109"/>
      <c r="L11" s="435"/>
      <c r="M11" s="435"/>
      <c r="N11" s="435"/>
      <c r="O11" s="435"/>
      <c r="P11" s="435"/>
      <c r="Q11" s="435"/>
      <c r="R11" s="435"/>
      <c r="S11" s="435"/>
      <c r="T11" s="435"/>
      <c r="U11" s="435"/>
      <c r="V11" s="435"/>
      <c r="W11" s="435"/>
      <c r="X11" s="435"/>
      <c r="Y11" s="435"/>
      <c r="Z11" s="435"/>
      <c r="AA11" s="435"/>
      <c r="AB11" s="435"/>
      <c r="AC11" s="435"/>
      <c r="AD11" s="435"/>
      <c r="AE11" s="435"/>
      <c r="AF11" s="435"/>
      <c r="AG11" s="435"/>
      <c r="AH11" s="435"/>
      <c r="AI11" s="435"/>
      <c r="AJ11" s="435"/>
      <c r="AK11" s="435"/>
      <c r="AL11" s="435"/>
      <c r="AM11" s="435"/>
      <c r="AN11" s="435"/>
      <c r="AO11" s="435"/>
      <c r="AP11" s="435"/>
      <c r="AQ11" s="435"/>
      <c r="AR11" s="435"/>
      <c r="AS11" s="435"/>
      <c r="AT11" s="435"/>
      <c r="AU11" s="435"/>
      <c r="AV11" s="435"/>
      <c r="AW11" s="435"/>
      <c r="AX11" s="435"/>
      <c r="AY11" s="435"/>
      <c r="AZ11" s="435"/>
      <c r="BA11" s="435"/>
      <c r="BB11" s="435"/>
      <c r="BC11" s="435"/>
      <c r="BD11" s="435"/>
      <c r="BE11" s="435"/>
      <c r="BF11" s="435"/>
      <c r="BG11" s="435"/>
      <c r="BH11" s="435"/>
      <c r="BI11" s="435"/>
      <c r="BJ11" s="435"/>
      <c r="BK11" s="435"/>
      <c r="BL11" s="435"/>
      <c r="BM11" s="435"/>
      <c r="BN11" s="435"/>
      <c r="BO11" s="435"/>
      <c r="BP11" s="435"/>
      <c r="BQ11" s="435"/>
      <c r="BR11" s="435"/>
      <c r="BS11" s="435"/>
      <c r="BT11" s="435"/>
      <c r="BU11" s="435"/>
      <c r="BV11" s="435"/>
      <c r="BW11" s="435"/>
      <c r="BX11" s="435"/>
      <c r="BY11" s="435"/>
      <c r="BZ11" s="435"/>
      <c r="CA11" s="435"/>
      <c r="CB11" s="435"/>
      <c r="CC11" s="435"/>
      <c r="CD11" s="435"/>
      <c r="CE11" s="435"/>
      <c r="CF11" s="435"/>
      <c r="CG11" s="435"/>
      <c r="CH11" s="435"/>
      <c r="CI11" s="435"/>
      <c r="CJ11" s="435"/>
      <c r="CK11" s="435"/>
      <c r="CL11" s="435"/>
      <c r="CM11" s="435"/>
      <c r="CN11" s="435"/>
      <c r="CO11" s="435"/>
      <c r="CP11" s="435"/>
      <c r="CQ11" s="435"/>
      <c r="CR11" s="435"/>
      <c r="CS11" s="435"/>
      <c r="CT11" s="435"/>
      <c r="CU11" s="435"/>
      <c r="CV11" s="435"/>
      <c r="CW11" s="435"/>
      <c r="CX11" s="435"/>
      <c r="CY11" s="435"/>
      <c r="CZ11" s="435"/>
      <c r="DA11" s="435"/>
      <c r="DB11" s="435"/>
      <c r="DC11" s="435"/>
      <c r="DD11" s="435"/>
      <c r="DE11" s="435"/>
      <c r="DF11" s="435"/>
      <c r="DG11" s="435"/>
      <c r="DH11" s="435"/>
      <c r="DI11" s="435"/>
      <c r="DJ11" s="435"/>
      <c r="DK11" s="435"/>
      <c r="DL11" s="435"/>
      <c r="DM11" s="435"/>
      <c r="DN11" s="435"/>
      <c r="DO11" s="435"/>
      <c r="DP11" s="435"/>
      <c r="DQ11" s="435"/>
      <c r="DR11" s="435"/>
      <c r="DS11" s="435"/>
      <c r="DT11" s="435"/>
      <c r="DU11" s="435"/>
      <c r="DV11" s="435"/>
      <c r="DW11" s="435"/>
      <c r="DX11" s="435"/>
      <c r="DY11" s="435"/>
      <c r="DZ11" s="435"/>
      <c r="EA11" s="435"/>
      <c r="EB11" s="435"/>
      <c r="EC11" s="435"/>
      <c r="ED11" s="435"/>
      <c r="EE11" s="435"/>
      <c r="EF11" s="435"/>
      <c r="EG11" s="435"/>
      <c r="EH11" s="435"/>
      <c r="EI11" s="435"/>
      <c r="EJ11" s="435"/>
      <c r="EK11" s="435"/>
      <c r="EL11" s="435"/>
      <c r="EM11" s="435"/>
      <c r="EN11" s="435"/>
      <c r="EO11" s="435"/>
      <c r="EP11" s="435"/>
      <c r="EQ11" s="435"/>
      <c r="ER11" s="435"/>
      <c r="ES11" s="435"/>
      <c r="ET11" s="435"/>
      <c r="EU11" s="435"/>
      <c r="EV11" s="435"/>
      <c r="EW11" s="435"/>
      <c r="EX11" s="435"/>
      <c r="EY11" s="435"/>
      <c r="EZ11" s="435"/>
      <c r="FA11" s="435"/>
      <c r="FB11" s="435"/>
      <c r="FC11" s="435"/>
      <c r="FD11" s="435"/>
      <c r="FE11" s="435"/>
      <c r="FF11" s="435"/>
      <c r="FG11" s="435"/>
      <c r="FH11" s="435"/>
      <c r="FI11" s="435"/>
      <c r="FJ11" s="435"/>
      <c r="FK11" s="435"/>
      <c r="FL11" s="435"/>
      <c r="FM11" s="435"/>
      <c r="FN11" s="435"/>
      <c r="FO11" s="435"/>
      <c r="FP11" s="435"/>
      <c r="FQ11" s="435"/>
      <c r="FR11" s="435"/>
      <c r="FS11" s="435"/>
      <c r="FT11" s="435"/>
      <c r="FU11" s="435"/>
      <c r="FV11" s="435"/>
      <c r="FW11" s="435"/>
      <c r="FX11" s="435"/>
      <c r="FY11" s="435"/>
      <c r="FZ11" s="435"/>
      <c r="GA11" s="435"/>
      <c r="GB11" s="435"/>
      <c r="GC11" s="435"/>
      <c r="GD11" s="435"/>
      <c r="GE11" s="435"/>
      <c r="GF11" s="435"/>
      <c r="GG11" s="435"/>
      <c r="GH11" s="435"/>
      <c r="GI11" s="435"/>
      <c r="GJ11" s="435"/>
      <c r="GK11" s="435"/>
      <c r="GL11" s="435"/>
      <c r="GM11" s="435"/>
      <c r="GN11" s="435"/>
      <c r="GO11" s="435"/>
      <c r="GP11" s="435"/>
      <c r="GQ11" s="435"/>
      <c r="GR11" s="435"/>
      <c r="GS11" s="435"/>
      <c r="GT11" s="435"/>
      <c r="GU11" s="435"/>
      <c r="GV11" s="435"/>
      <c r="GW11" s="435"/>
      <c r="GX11" s="435"/>
      <c r="GY11" s="435"/>
      <c r="GZ11" s="435"/>
      <c r="HA11" s="435"/>
      <c r="HB11" s="435"/>
      <c r="HC11" s="435"/>
      <c r="HD11" s="435"/>
      <c r="HE11" s="435"/>
      <c r="HF11" s="435"/>
      <c r="HG11" s="435"/>
      <c r="HH11" s="435"/>
      <c r="HI11" s="435"/>
      <c r="HJ11" s="435"/>
      <c r="HK11" s="435"/>
      <c r="HL11" s="435"/>
      <c r="HM11" s="435"/>
      <c r="HN11" s="435"/>
      <c r="HO11" s="435"/>
      <c r="HP11" s="435"/>
      <c r="HQ11" s="435"/>
      <c r="HR11" s="435"/>
      <c r="HS11" s="435"/>
      <c r="HT11" s="435"/>
      <c r="HU11" s="435"/>
      <c r="HV11" s="435"/>
      <c r="HW11" s="435"/>
      <c r="HX11" s="435"/>
      <c r="HY11" s="435"/>
      <c r="HZ11" s="435"/>
      <c r="IA11" s="435"/>
      <c r="IB11" s="435"/>
      <c r="IC11" s="435"/>
      <c r="ID11" s="435"/>
      <c r="IE11" s="435"/>
      <c r="IF11" s="435"/>
      <c r="IG11" s="435"/>
      <c r="IH11" s="435"/>
      <c r="II11" s="435"/>
      <c r="IJ11" s="435"/>
      <c r="IK11" s="435"/>
      <c r="IL11" s="435"/>
      <c r="IM11" s="435"/>
      <c r="IN11" s="435"/>
      <c r="IO11" s="435"/>
      <c r="IP11" s="435"/>
      <c r="IQ11" s="435"/>
      <c r="IR11" s="435"/>
      <c r="IS11" s="435"/>
      <c r="IT11" s="435"/>
      <c r="IU11" s="435"/>
      <c r="IV11" s="435"/>
      <c r="IW11" s="435"/>
      <c r="IX11" s="435"/>
      <c r="IY11" s="435"/>
      <c r="IZ11" s="435"/>
      <c r="JA11" s="435"/>
      <c r="JB11" s="435"/>
      <c r="JC11" s="435"/>
      <c r="JD11" s="435"/>
      <c r="JE11" s="435"/>
      <c r="JF11" s="435"/>
      <c r="JG11" s="435"/>
      <c r="JH11" s="435"/>
      <c r="JI11" s="435"/>
      <c r="JJ11" s="435"/>
      <c r="JK11" s="435"/>
      <c r="JL11" s="435"/>
      <c r="JM11" s="435"/>
      <c r="JN11" s="435"/>
      <c r="JO11" s="435"/>
      <c r="JP11" s="435"/>
      <c r="JQ11" s="435"/>
      <c r="JR11" s="435"/>
      <c r="JS11" s="435"/>
      <c r="JT11" s="435"/>
      <c r="JU11" s="435"/>
      <c r="JV11" s="435"/>
      <c r="JW11" s="435"/>
      <c r="JX11" s="435"/>
      <c r="JY11" s="435"/>
      <c r="JZ11" s="435"/>
      <c r="KA11" s="435"/>
      <c r="KB11" s="435"/>
      <c r="KC11" s="435"/>
      <c r="KD11" s="435"/>
      <c r="KE11" s="435"/>
      <c r="KF11" s="435"/>
      <c r="KG11" s="435"/>
      <c r="KH11" s="435"/>
      <c r="KI11" s="435"/>
      <c r="KJ11" s="435"/>
      <c r="KK11" s="435"/>
      <c r="KL11" s="435"/>
      <c r="KM11" s="435"/>
      <c r="KN11" s="435"/>
      <c r="KO11" s="435"/>
      <c r="KP11" s="435"/>
      <c r="KQ11" s="435"/>
      <c r="KR11" s="435"/>
      <c r="KS11" s="435"/>
      <c r="KT11" s="435"/>
      <c r="KU11" s="435"/>
      <c r="KV11" s="435"/>
      <c r="KW11" s="435"/>
      <c r="KX11" s="435"/>
      <c r="KY11" s="435"/>
      <c r="KZ11" s="435"/>
      <c r="LA11" s="435"/>
      <c r="LB11" s="435"/>
      <c r="LC11" s="435"/>
      <c r="LD11" s="435"/>
      <c r="LE11" s="435"/>
      <c r="LF11" s="435"/>
      <c r="LG11" s="435"/>
      <c r="LH11" s="435"/>
      <c r="LI11" s="435"/>
      <c r="LJ11" s="435"/>
      <c r="LK11" s="435"/>
      <c r="LL11" s="435"/>
      <c r="LM11" s="435"/>
      <c r="LN11" s="435"/>
      <c r="LO11" s="435"/>
      <c r="LP11" s="435"/>
      <c r="LQ11" s="435"/>
      <c r="LR11" s="435"/>
      <c r="LS11" s="435"/>
      <c r="LT11" s="435"/>
      <c r="LU11" s="435"/>
      <c r="LV11" s="435"/>
      <c r="LW11" s="435"/>
      <c r="LX11" s="435"/>
      <c r="LY11" s="435"/>
      <c r="LZ11" s="435"/>
      <c r="MA11" s="435"/>
      <c r="MB11" s="435"/>
      <c r="MC11" s="435"/>
      <c r="MD11" s="435"/>
      <c r="ME11" s="435"/>
      <c r="MF11" s="435"/>
      <c r="MG11" s="435"/>
      <c r="MH11" s="435"/>
      <c r="MI11" s="435"/>
      <c r="MJ11" s="435"/>
      <c r="MK11" s="435"/>
      <c r="ML11" s="435"/>
      <c r="MM11" s="435"/>
      <c r="MN11" s="435"/>
      <c r="MO11" s="435"/>
      <c r="MP11" s="435"/>
      <c r="MQ11" s="435"/>
      <c r="MR11" s="435"/>
      <c r="MS11" s="435"/>
      <c r="MT11" s="435"/>
      <c r="MU11" s="435"/>
      <c r="MV11" s="435"/>
      <c r="MW11" s="435"/>
      <c r="MX11" s="435"/>
      <c r="MY11" s="435"/>
      <c r="MZ11" s="435"/>
      <c r="NA11" s="435"/>
      <c r="NB11" s="435"/>
      <c r="NC11" s="435"/>
      <c r="ND11" s="435"/>
      <c r="NE11" s="435"/>
      <c r="NF11" s="435"/>
      <c r="NG11" s="435"/>
      <c r="NH11" s="435"/>
      <c r="NI11" s="435"/>
      <c r="NJ11" s="435"/>
      <c r="NK11" s="435"/>
      <c r="NL11" s="435"/>
      <c r="NM11" s="435"/>
      <c r="NN11" s="435"/>
      <c r="NO11" s="435"/>
      <c r="NP11" s="435"/>
      <c r="NQ11" s="435"/>
      <c r="NR11" s="435"/>
      <c r="NS11" s="435"/>
      <c r="NT11" s="435"/>
      <c r="NU11" s="435"/>
      <c r="NV11" s="435"/>
      <c r="NW11" s="435"/>
      <c r="NX11" s="435"/>
      <c r="NY11" s="435"/>
      <c r="NZ11" s="435"/>
      <c r="OA11" s="435"/>
      <c r="OB11" s="435"/>
      <c r="OC11" s="435"/>
      <c r="OD11" s="435"/>
      <c r="OE11" s="435"/>
      <c r="OF11" s="435"/>
      <c r="OG11" s="435"/>
      <c r="OH11" s="435"/>
      <c r="OI11" s="435"/>
      <c r="OJ11" s="435"/>
      <c r="OK11" s="435"/>
      <c r="OL11" s="435"/>
      <c r="OM11" s="435"/>
      <c r="ON11" s="435"/>
      <c r="OO11" s="435"/>
      <c r="OP11" s="435"/>
      <c r="OQ11" s="435"/>
      <c r="OR11" s="435"/>
      <c r="OS11" s="435"/>
      <c r="OT11" s="435"/>
      <c r="OU11" s="435"/>
      <c r="OV11" s="435"/>
      <c r="OW11" s="435"/>
      <c r="OX11" s="435"/>
      <c r="OY11" s="435"/>
      <c r="OZ11" s="435"/>
      <c r="PA11" s="435"/>
      <c r="PB11" s="435"/>
      <c r="PC11" s="435"/>
      <c r="PD11" s="435"/>
      <c r="PE11" s="435"/>
      <c r="PF11" s="435"/>
      <c r="PG11" s="435"/>
      <c r="PH11" s="435"/>
      <c r="PI11" s="435"/>
      <c r="PJ11" s="435"/>
      <c r="PK11" s="435"/>
      <c r="PL11" s="435"/>
      <c r="PM11" s="435"/>
      <c r="PN11" s="435"/>
      <c r="PO11" s="435"/>
      <c r="PP11" s="435"/>
      <c r="PQ11" s="435"/>
      <c r="PR11" s="435"/>
      <c r="PS11" s="435"/>
      <c r="PT11" s="435"/>
      <c r="PU11" s="435"/>
      <c r="PV11" s="435"/>
      <c r="PW11" s="435"/>
      <c r="PX11" s="435"/>
      <c r="PY11" s="435"/>
      <c r="PZ11" s="435"/>
      <c r="QA11" s="435"/>
      <c r="QB11" s="435"/>
      <c r="QC11" s="435"/>
      <c r="QD11" s="435"/>
      <c r="QE11" s="435"/>
      <c r="QF11" s="435"/>
      <c r="QG11" s="435"/>
      <c r="QH11" s="435"/>
      <c r="QI11" s="435"/>
      <c r="QJ11" s="435"/>
      <c r="QK11" s="435"/>
      <c r="QL11" s="435"/>
      <c r="QM11" s="435"/>
      <c r="QN11" s="435"/>
      <c r="QO11" s="435"/>
      <c r="QP11" s="435"/>
      <c r="QQ11" s="435"/>
      <c r="QR11" s="435"/>
      <c r="QS11" s="435"/>
      <c r="QT11" s="435"/>
      <c r="QU11" s="435"/>
      <c r="QV11" s="435"/>
      <c r="QW11" s="435"/>
      <c r="QX11" s="435"/>
      <c r="QY11" s="435"/>
      <c r="QZ11" s="435"/>
      <c r="RA11" s="435"/>
      <c r="RB11" s="435"/>
      <c r="RC11" s="435"/>
      <c r="RD11" s="435"/>
      <c r="RE11" s="435"/>
      <c r="RF11" s="435"/>
      <c r="RG11" s="435"/>
      <c r="RH11" s="435"/>
      <c r="RI11" s="435"/>
      <c r="RJ11" s="435"/>
      <c r="RK11" s="435"/>
      <c r="RL11" s="435"/>
      <c r="RM11" s="435"/>
      <c r="RN11" s="435"/>
      <c r="RO11" s="435"/>
      <c r="RP11" s="435"/>
      <c r="RQ11" s="435"/>
      <c r="RR11" s="435"/>
      <c r="RS11" s="435"/>
      <c r="RT11" s="435"/>
      <c r="RU11" s="435"/>
      <c r="RV11" s="435"/>
      <c r="RW11" s="435"/>
      <c r="RX11" s="435"/>
      <c r="RY11" s="435"/>
      <c r="RZ11" s="435"/>
      <c r="SA11" s="435"/>
      <c r="SB11" s="435"/>
      <c r="SC11" s="435"/>
      <c r="SD11" s="435"/>
      <c r="SE11" s="435"/>
      <c r="SF11" s="435"/>
      <c r="SG11" s="435"/>
      <c r="SH11" s="435"/>
      <c r="SI11" s="435"/>
      <c r="SJ11" s="435"/>
      <c r="SK11" s="435"/>
      <c r="SL11" s="435"/>
      <c r="SM11" s="435"/>
      <c r="SN11" s="435"/>
      <c r="SO11" s="435"/>
      <c r="SP11" s="435"/>
      <c r="SQ11" s="435"/>
      <c r="SR11" s="435"/>
      <c r="SS11" s="435"/>
      <c r="ST11" s="435"/>
      <c r="SU11" s="435"/>
      <c r="SV11" s="435"/>
      <c r="SW11" s="435"/>
      <c r="SX11" s="435"/>
      <c r="SY11" s="435"/>
      <c r="SZ11" s="435"/>
      <c r="TA11" s="435"/>
      <c r="TB11" s="435"/>
      <c r="TC11" s="435"/>
      <c r="TD11" s="435"/>
      <c r="TE11" s="435"/>
      <c r="TF11" s="435"/>
      <c r="TG11" s="435"/>
      <c r="TH11" s="435"/>
      <c r="TI11" s="435"/>
      <c r="TJ11" s="435"/>
      <c r="TK11" s="435"/>
      <c r="TL11" s="435"/>
      <c r="TM11" s="435"/>
      <c r="TN11" s="435"/>
      <c r="TO11" s="435"/>
      <c r="TP11" s="435"/>
      <c r="TQ11" s="435"/>
      <c r="TR11" s="435"/>
      <c r="TS11" s="435"/>
      <c r="TT11" s="435"/>
      <c r="TU11" s="435"/>
      <c r="TV11" s="435"/>
      <c r="TW11" s="435"/>
      <c r="TX11" s="435"/>
      <c r="TY11" s="435"/>
      <c r="TZ11" s="435"/>
      <c r="UA11" s="435"/>
      <c r="UB11" s="435"/>
      <c r="UC11" s="435"/>
      <c r="UD11" s="435"/>
      <c r="UE11" s="435"/>
      <c r="UF11" s="435"/>
      <c r="UG11" s="435"/>
      <c r="UH11" s="435"/>
      <c r="UI11" s="435"/>
    </row>
    <row r="12" spans="1:555" x14ac:dyDescent="0.25">
      <c r="A12" s="435"/>
      <c r="B12" s="91"/>
      <c r="C12" s="69"/>
      <c r="D12" s="31"/>
      <c r="E12" s="91"/>
      <c r="F12" s="91"/>
      <c r="G12" s="91"/>
      <c r="H12" s="75"/>
      <c r="I12" s="75"/>
      <c r="J12" s="75"/>
      <c r="K12" s="109"/>
      <c r="L12" s="435"/>
      <c r="M12" s="435"/>
      <c r="N12" s="435"/>
      <c r="O12" s="435"/>
      <c r="P12" s="435"/>
      <c r="Q12" s="435"/>
      <c r="R12" s="435"/>
      <c r="S12" s="435"/>
      <c r="T12" s="435"/>
      <c r="U12" s="435"/>
      <c r="V12" s="435"/>
      <c r="W12" s="435"/>
      <c r="X12" s="435"/>
      <c r="Y12" s="435"/>
      <c r="Z12" s="435"/>
      <c r="AA12" s="435"/>
      <c r="AB12" s="435"/>
      <c r="AC12" s="435"/>
      <c r="AD12" s="435"/>
      <c r="AE12" s="435"/>
      <c r="AF12" s="435"/>
      <c r="AG12" s="435"/>
      <c r="AH12" s="435"/>
      <c r="AI12" s="435"/>
      <c r="AJ12" s="435"/>
      <c r="AK12" s="435"/>
      <c r="AL12" s="435"/>
      <c r="AM12" s="435"/>
      <c r="AN12" s="435"/>
      <c r="AO12" s="435"/>
      <c r="AP12" s="435"/>
      <c r="AQ12" s="435"/>
      <c r="AR12" s="435"/>
      <c r="AS12" s="435"/>
      <c r="AT12" s="435"/>
      <c r="AU12" s="435"/>
      <c r="AV12" s="435"/>
      <c r="AW12" s="435"/>
      <c r="AX12" s="435"/>
      <c r="AY12" s="435"/>
      <c r="AZ12" s="435"/>
      <c r="BA12" s="435"/>
      <c r="BB12" s="435"/>
      <c r="BC12" s="435"/>
      <c r="BD12" s="435"/>
      <c r="BE12" s="435"/>
      <c r="BF12" s="435"/>
      <c r="BG12" s="435"/>
      <c r="BH12" s="435"/>
      <c r="BI12" s="435"/>
      <c r="BJ12" s="435"/>
      <c r="BK12" s="435"/>
      <c r="BL12" s="435"/>
      <c r="BM12" s="435"/>
      <c r="BN12" s="435"/>
      <c r="BO12" s="435"/>
      <c r="BP12" s="435"/>
      <c r="BQ12" s="435"/>
      <c r="BR12" s="435"/>
      <c r="BS12" s="435"/>
      <c r="BT12" s="435"/>
      <c r="BU12" s="435"/>
      <c r="BV12" s="435"/>
      <c r="BW12" s="435"/>
      <c r="BX12" s="435"/>
      <c r="BY12" s="435"/>
      <c r="BZ12" s="435"/>
      <c r="CA12" s="435"/>
      <c r="CB12" s="435"/>
      <c r="CC12" s="435"/>
      <c r="CD12" s="435"/>
      <c r="CE12" s="435"/>
      <c r="CF12" s="435"/>
      <c r="CG12" s="435"/>
      <c r="CH12" s="435"/>
      <c r="CI12" s="435"/>
      <c r="CJ12" s="435"/>
      <c r="CK12" s="435"/>
      <c r="CL12" s="435"/>
      <c r="CM12" s="435"/>
      <c r="CN12" s="435"/>
      <c r="CO12" s="435"/>
      <c r="CP12" s="435"/>
      <c r="CQ12" s="435"/>
      <c r="CR12" s="435"/>
      <c r="CS12" s="435"/>
      <c r="CT12" s="435"/>
      <c r="CU12" s="435"/>
      <c r="CV12" s="435"/>
      <c r="CW12" s="435"/>
      <c r="CX12" s="435"/>
      <c r="CY12" s="435"/>
      <c r="CZ12" s="435"/>
      <c r="DA12" s="435"/>
      <c r="DB12" s="435"/>
      <c r="DC12" s="435"/>
      <c r="DD12" s="435"/>
      <c r="DE12" s="435"/>
      <c r="DF12" s="435"/>
      <c r="DG12" s="435"/>
      <c r="DH12" s="435"/>
      <c r="DI12" s="435"/>
      <c r="DJ12" s="435"/>
      <c r="DK12" s="435"/>
      <c r="DL12" s="435"/>
      <c r="DM12" s="435"/>
      <c r="DN12" s="435"/>
      <c r="DO12" s="435"/>
      <c r="DP12" s="435"/>
      <c r="DQ12" s="435"/>
      <c r="DR12" s="435"/>
      <c r="DS12" s="435"/>
      <c r="DT12" s="435"/>
      <c r="DU12" s="435"/>
      <c r="DV12" s="435"/>
      <c r="DW12" s="435"/>
      <c r="DX12" s="435"/>
      <c r="DY12" s="435"/>
      <c r="DZ12" s="435"/>
      <c r="EA12" s="435"/>
      <c r="EB12" s="435"/>
      <c r="EC12" s="435"/>
      <c r="ED12" s="435"/>
      <c r="EE12" s="435"/>
      <c r="EF12" s="435"/>
      <c r="EG12" s="435"/>
      <c r="EH12" s="435"/>
      <c r="EI12" s="435"/>
      <c r="EJ12" s="435"/>
      <c r="EK12" s="435"/>
      <c r="EL12" s="435"/>
      <c r="EM12" s="435"/>
      <c r="EN12" s="435"/>
      <c r="EO12" s="435"/>
      <c r="EP12" s="435"/>
      <c r="EQ12" s="435"/>
      <c r="ER12" s="435"/>
      <c r="ES12" s="435"/>
      <c r="ET12" s="435"/>
      <c r="EU12" s="435"/>
      <c r="EV12" s="435"/>
      <c r="EW12" s="435"/>
      <c r="EX12" s="435"/>
      <c r="EY12" s="435"/>
      <c r="EZ12" s="435"/>
      <c r="FA12" s="435"/>
      <c r="FB12" s="435"/>
      <c r="FC12" s="435"/>
      <c r="FD12" s="435"/>
      <c r="FE12" s="435"/>
      <c r="FF12" s="435"/>
      <c r="FG12" s="435"/>
      <c r="FH12" s="435"/>
      <c r="FI12" s="435"/>
      <c r="FJ12" s="435"/>
      <c r="FK12" s="435"/>
      <c r="FL12" s="435"/>
      <c r="FM12" s="435"/>
      <c r="FN12" s="435"/>
      <c r="FO12" s="435"/>
      <c r="FP12" s="435"/>
      <c r="FQ12" s="435"/>
      <c r="FR12" s="435"/>
      <c r="FS12" s="435"/>
      <c r="FT12" s="435"/>
      <c r="FU12" s="435"/>
      <c r="FV12" s="435"/>
      <c r="FW12" s="435"/>
      <c r="FX12" s="435"/>
      <c r="FY12" s="435"/>
      <c r="FZ12" s="435"/>
      <c r="GA12" s="435"/>
      <c r="GB12" s="435"/>
      <c r="GC12" s="435"/>
      <c r="GD12" s="435"/>
      <c r="GE12" s="435"/>
      <c r="GF12" s="435"/>
      <c r="GG12" s="435"/>
      <c r="GH12" s="435"/>
      <c r="GI12" s="435"/>
      <c r="GJ12" s="435"/>
      <c r="GK12" s="435"/>
      <c r="GL12" s="435"/>
      <c r="GM12" s="435"/>
      <c r="GN12" s="435"/>
      <c r="GO12" s="435"/>
      <c r="GP12" s="435"/>
      <c r="GQ12" s="435"/>
      <c r="GR12" s="435"/>
      <c r="GS12" s="435"/>
      <c r="GT12" s="435"/>
      <c r="GU12" s="435"/>
      <c r="GV12" s="435"/>
      <c r="GW12" s="435"/>
      <c r="GX12" s="435"/>
      <c r="GY12" s="435"/>
      <c r="GZ12" s="435"/>
      <c r="HA12" s="435"/>
      <c r="HB12" s="435"/>
      <c r="HC12" s="435"/>
      <c r="HD12" s="435"/>
      <c r="HE12" s="435"/>
      <c r="HF12" s="435"/>
      <c r="HG12" s="435"/>
      <c r="HH12" s="435"/>
      <c r="HI12" s="435"/>
      <c r="HJ12" s="435"/>
      <c r="HK12" s="435"/>
      <c r="HL12" s="435"/>
      <c r="HM12" s="435"/>
      <c r="HN12" s="435"/>
      <c r="HO12" s="435"/>
      <c r="HP12" s="435"/>
      <c r="HQ12" s="435"/>
      <c r="HR12" s="435"/>
      <c r="HS12" s="435"/>
      <c r="HT12" s="435"/>
      <c r="HU12" s="435"/>
      <c r="HV12" s="435"/>
      <c r="HW12" s="435"/>
      <c r="HX12" s="435"/>
      <c r="HY12" s="435"/>
      <c r="HZ12" s="435"/>
      <c r="IA12" s="435"/>
      <c r="IB12" s="435"/>
      <c r="IC12" s="435"/>
      <c r="ID12" s="435"/>
      <c r="IE12" s="435"/>
      <c r="IF12" s="435"/>
      <c r="IG12" s="435"/>
      <c r="IH12" s="435"/>
      <c r="II12" s="435"/>
      <c r="IJ12" s="435"/>
      <c r="IK12" s="435"/>
      <c r="IL12" s="435"/>
      <c r="IM12" s="435"/>
      <c r="IN12" s="435"/>
      <c r="IO12" s="435"/>
      <c r="IP12" s="435"/>
      <c r="IQ12" s="435"/>
      <c r="IR12" s="435"/>
      <c r="IS12" s="435"/>
      <c r="IT12" s="435"/>
      <c r="IU12" s="435"/>
      <c r="IV12" s="435"/>
      <c r="IW12" s="435"/>
      <c r="IX12" s="435"/>
      <c r="IY12" s="435"/>
      <c r="IZ12" s="435"/>
      <c r="JA12" s="435"/>
      <c r="JB12" s="435"/>
      <c r="JC12" s="435"/>
      <c r="JD12" s="435"/>
      <c r="JE12" s="435"/>
      <c r="JF12" s="435"/>
      <c r="JG12" s="435"/>
      <c r="JH12" s="435"/>
      <c r="JI12" s="435"/>
      <c r="JJ12" s="435"/>
      <c r="JK12" s="435"/>
      <c r="JL12" s="435"/>
      <c r="JM12" s="435"/>
      <c r="JN12" s="435"/>
      <c r="JO12" s="435"/>
      <c r="JP12" s="435"/>
      <c r="JQ12" s="435"/>
      <c r="JR12" s="435"/>
      <c r="JS12" s="435"/>
      <c r="JT12" s="435"/>
      <c r="JU12" s="435"/>
      <c r="JV12" s="435"/>
      <c r="JW12" s="435"/>
      <c r="JX12" s="435"/>
      <c r="JY12" s="435"/>
      <c r="JZ12" s="435"/>
      <c r="KA12" s="435"/>
      <c r="KB12" s="435"/>
      <c r="KC12" s="435"/>
      <c r="KD12" s="435"/>
      <c r="KE12" s="435"/>
      <c r="KF12" s="435"/>
      <c r="KG12" s="435"/>
      <c r="KH12" s="435"/>
      <c r="KI12" s="435"/>
      <c r="KJ12" s="435"/>
      <c r="KK12" s="435"/>
      <c r="KL12" s="435"/>
      <c r="KM12" s="435"/>
      <c r="KN12" s="435"/>
      <c r="KO12" s="435"/>
      <c r="KP12" s="435"/>
      <c r="KQ12" s="435"/>
      <c r="KR12" s="435"/>
      <c r="KS12" s="435"/>
      <c r="KT12" s="435"/>
      <c r="KU12" s="435"/>
      <c r="KV12" s="435"/>
      <c r="KW12" s="435"/>
      <c r="KX12" s="435"/>
      <c r="KY12" s="435"/>
      <c r="KZ12" s="435"/>
      <c r="LA12" s="435"/>
      <c r="LB12" s="435"/>
      <c r="LC12" s="435"/>
      <c r="LD12" s="435"/>
      <c r="LE12" s="435"/>
      <c r="LF12" s="435"/>
      <c r="LG12" s="435"/>
      <c r="LH12" s="435"/>
      <c r="LI12" s="435"/>
      <c r="LJ12" s="435"/>
      <c r="LK12" s="435"/>
      <c r="LL12" s="435"/>
      <c r="LM12" s="435"/>
      <c r="LN12" s="435"/>
      <c r="LO12" s="435"/>
      <c r="LP12" s="435"/>
      <c r="LQ12" s="435"/>
      <c r="LR12" s="435"/>
      <c r="LS12" s="435"/>
      <c r="LT12" s="435"/>
      <c r="LU12" s="435"/>
      <c r="LV12" s="435"/>
      <c r="LW12" s="435"/>
      <c r="LX12" s="435"/>
      <c r="LY12" s="435"/>
      <c r="LZ12" s="435"/>
      <c r="MA12" s="435"/>
      <c r="MB12" s="435"/>
      <c r="MC12" s="435"/>
      <c r="MD12" s="435"/>
      <c r="ME12" s="435"/>
      <c r="MF12" s="435"/>
      <c r="MG12" s="435"/>
      <c r="MH12" s="435"/>
      <c r="MI12" s="435"/>
      <c r="MJ12" s="435"/>
      <c r="MK12" s="435"/>
      <c r="ML12" s="435"/>
      <c r="MM12" s="435"/>
      <c r="MN12" s="435"/>
      <c r="MO12" s="435"/>
      <c r="MP12" s="435"/>
      <c r="MQ12" s="435"/>
      <c r="MR12" s="435"/>
      <c r="MS12" s="435"/>
      <c r="MT12" s="435"/>
      <c r="MU12" s="435"/>
      <c r="MV12" s="435"/>
      <c r="MW12" s="435"/>
      <c r="MX12" s="435"/>
      <c r="MY12" s="435"/>
      <c r="MZ12" s="435"/>
      <c r="NA12" s="435"/>
      <c r="NB12" s="435"/>
      <c r="NC12" s="435"/>
      <c r="ND12" s="435"/>
      <c r="NE12" s="435"/>
      <c r="NF12" s="435"/>
      <c r="NG12" s="435"/>
      <c r="NH12" s="435"/>
      <c r="NI12" s="435"/>
      <c r="NJ12" s="435"/>
      <c r="NK12" s="435"/>
      <c r="NL12" s="435"/>
      <c r="NM12" s="435"/>
      <c r="NN12" s="435"/>
      <c r="NO12" s="435"/>
      <c r="NP12" s="435"/>
      <c r="NQ12" s="435"/>
      <c r="NR12" s="435"/>
      <c r="NS12" s="435"/>
      <c r="NT12" s="435"/>
      <c r="NU12" s="435"/>
      <c r="NV12" s="435"/>
      <c r="NW12" s="435"/>
      <c r="NX12" s="435"/>
      <c r="NY12" s="435"/>
      <c r="NZ12" s="435"/>
      <c r="OA12" s="435"/>
      <c r="OB12" s="435"/>
      <c r="OC12" s="435"/>
      <c r="OD12" s="435"/>
      <c r="OE12" s="435"/>
      <c r="OF12" s="435"/>
      <c r="OG12" s="435"/>
      <c r="OH12" s="435"/>
      <c r="OI12" s="435"/>
      <c r="OJ12" s="435"/>
      <c r="OK12" s="435"/>
      <c r="OL12" s="435"/>
      <c r="OM12" s="435"/>
      <c r="ON12" s="435"/>
      <c r="OO12" s="435"/>
      <c r="OP12" s="435"/>
      <c r="OQ12" s="435"/>
      <c r="OR12" s="435"/>
      <c r="OS12" s="435"/>
      <c r="OT12" s="435"/>
      <c r="OU12" s="435"/>
      <c r="OV12" s="435"/>
      <c r="OW12" s="435"/>
      <c r="OX12" s="435"/>
      <c r="OY12" s="435"/>
      <c r="OZ12" s="435"/>
      <c r="PA12" s="435"/>
      <c r="PB12" s="435"/>
      <c r="PC12" s="435"/>
      <c r="PD12" s="435"/>
      <c r="PE12" s="435"/>
      <c r="PF12" s="435"/>
      <c r="PG12" s="435"/>
      <c r="PH12" s="435"/>
      <c r="PI12" s="435"/>
      <c r="PJ12" s="435"/>
      <c r="PK12" s="435"/>
      <c r="PL12" s="435"/>
      <c r="PM12" s="435"/>
      <c r="PN12" s="435"/>
      <c r="PO12" s="435"/>
      <c r="PP12" s="435"/>
      <c r="PQ12" s="435"/>
      <c r="PR12" s="435"/>
      <c r="PS12" s="435"/>
      <c r="PT12" s="435"/>
      <c r="PU12" s="435"/>
      <c r="PV12" s="435"/>
      <c r="PW12" s="435"/>
      <c r="PX12" s="435"/>
      <c r="PY12" s="435"/>
      <c r="PZ12" s="435"/>
      <c r="QA12" s="435"/>
      <c r="QB12" s="435"/>
      <c r="QC12" s="435"/>
      <c r="QD12" s="435"/>
      <c r="QE12" s="435"/>
      <c r="QF12" s="435"/>
      <c r="QG12" s="435"/>
      <c r="QH12" s="435"/>
      <c r="QI12" s="435"/>
      <c r="QJ12" s="435"/>
      <c r="QK12" s="435"/>
      <c r="QL12" s="435"/>
      <c r="QM12" s="435"/>
      <c r="QN12" s="435"/>
      <c r="QO12" s="435"/>
      <c r="QP12" s="435"/>
      <c r="QQ12" s="435"/>
      <c r="QR12" s="435"/>
      <c r="QS12" s="435"/>
      <c r="QT12" s="435"/>
      <c r="QU12" s="435"/>
      <c r="QV12" s="435"/>
      <c r="QW12" s="435"/>
      <c r="QX12" s="435"/>
      <c r="QY12" s="435"/>
      <c r="QZ12" s="435"/>
      <c r="RA12" s="435"/>
      <c r="RB12" s="435"/>
      <c r="RC12" s="435"/>
      <c r="RD12" s="435"/>
      <c r="RE12" s="435"/>
      <c r="RF12" s="435"/>
      <c r="RG12" s="435"/>
      <c r="RH12" s="435"/>
      <c r="RI12" s="435"/>
      <c r="RJ12" s="435"/>
      <c r="RK12" s="435"/>
      <c r="RL12" s="435"/>
      <c r="RM12" s="435"/>
      <c r="RN12" s="435"/>
      <c r="RO12" s="435"/>
      <c r="RP12" s="435"/>
      <c r="RQ12" s="435"/>
      <c r="RR12" s="435"/>
      <c r="RS12" s="435"/>
      <c r="RT12" s="435"/>
      <c r="RU12" s="435"/>
      <c r="RV12" s="435"/>
      <c r="RW12" s="435"/>
      <c r="RX12" s="435"/>
      <c r="RY12" s="435"/>
      <c r="RZ12" s="435"/>
      <c r="SA12" s="435"/>
      <c r="SB12" s="435"/>
      <c r="SC12" s="435"/>
      <c r="SD12" s="435"/>
      <c r="SE12" s="435"/>
      <c r="SF12" s="435"/>
      <c r="SG12" s="435"/>
      <c r="SH12" s="435"/>
      <c r="SI12" s="435"/>
      <c r="SJ12" s="435"/>
      <c r="SK12" s="435"/>
      <c r="SL12" s="435"/>
      <c r="SM12" s="435"/>
      <c r="SN12" s="435"/>
      <c r="SO12" s="435"/>
      <c r="SP12" s="435"/>
      <c r="SQ12" s="435"/>
      <c r="SR12" s="435"/>
      <c r="SS12" s="435"/>
      <c r="ST12" s="435"/>
      <c r="SU12" s="435"/>
      <c r="SV12" s="435"/>
      <c r="SW12" s="435"/>
      <c r="SX12" s="435"/>
      <c r="SY12" s="435"/>
      <c r="SZ12" s="435"/>
      <c r="TA12" s="435"/>
      <c r="TB12" s="435"/>
      <c r="TC12" s="435"/>
      <c r="TD12" s="435"/>
      <c r="TE12" s="435"/>
      <c r="TF12" s="435"/>
      <c r="TG12" s="435"/>
      <c r="TH12" s="435"/>
      <c r="TI12" s="435"/>
      <c r="TJ12" s="435"/>
      <c r="TK12" s="435"/>
      <c r="TL12" s="435"/>
      <c r="TM12" s="435"/>
      <c r="TN12" s="435"/>
      <c r="TO12" s="435"/>
      <c r="TP12" s="435"/>
      <c r="TQ12" s="435"/>
      <c r="TR12" s="435"/>
      <c r="TS12" s="435"/>
      <c r="TT12" s="435"/>
      <c r="TU12" s="435"/>
      <c r="TV12" s="435"/>
      <c r="TW12" s="435"/>
      <c r="TX12" s="435"/>
      <c r="TY12" s="435"/>
      <c r="TZ12" s="435"/>
      <c r="UA12" s="435"/>
      <c r="UB12" s="435"/>
      <c r="UC12" s="435"/>
      <c r="UD12" s="435"/>
      <c r="UE12" s="435"/>
      <c r="UF12" s="435"/>
      <c r="UG12" s="435"/>
      <c r="UH12" s="435"/>
      <c r="UI12" s="435"/>
    </row>
    <row r="13" spans="1:555" ht="15.75" x14ac:dyDescent="0.25">
      <c r="A13" s="435"/>
      <c r="B13" s="91"/>
      <c r="C13" s="191" t="s">
        <v>1309</v>
      </c>
      <c r="D13" s="349"/>
      <c r="E13" s="91"/>
      <c r="F13" s="91"/>
      <c r="G13" s="91"/>
      <c r="H13" s="75"/>
      <c r="I13" s="75"/>
      <c r="J13" s="75"/>
      <c r="K13" s="109"/>
      <c r="L13" s="435"/>
      <c r="M13" s="435"/>
      <c r="N13" s="435"/>
      <c r="O13" s="435"/>
      <c r="P13" s="435"/>
      <c r="Q13" s="435"/>
      <c r="R13" s="435"/>
      <c r="S13" s="435"/>
      <c r="T13" s="435"/>
      <c r="U13" s="435"/>
      <c r="V13" s="435"/>
      <c r="W13" s="435"/>
      <c r="X13" s="435"/>
      <c r="Y13" s="435"/>
      <c r="Z13" s="435"/>
      <c r="AA13" s="435"/>
      <c r="AB13" s="435"/>
      <c r="AC13" s="435"/>
      <c r="AD13" s="435"/>
      <c r="AE13" s="435"/>
      <c r="AF13" s="435"/>
      <c r="AG13" s="435"/>
      <c r="AH13" s="435"/>
      <c r="AI13" s="435"/>
      <c r="AJ13" s="435"/>
      <c r="AK13" s="435"/>
      <c r="AL13" s="435"/>
      <c r="AM13" s="435"/>
      <c r="AN13" s="435"/>
      <c r="AO13" s="435"/>
      <c r="AP13" s="435"/>
      <c r="AQ13" s="435"/>
      <c r="AR13" s="435"/>
      <c r="AS13" s="435"/>
      <c r="AT13" s="435"/>
      <c r="AU13" s="435"/>
      <c r="AV13" s="435"/>
      <c r="AW13" s="435"/>
      <c r="AX13" s="435"/>
      <c r="AY13" s="435"/>
      <c r="AZ13" s="435"/>
      <c r="BA13" s="435"/>
      <c r="BB13" s="435"/>
      <c r="BC13" s="435"/>
      <c r="BD13" s="435"/>
      <c r="BE13" s="435"/>
      <c r="BF13" s="435"/>
      <c r="BG13" s="435"/>
      <c r="BH13" s="435"/>
      <c r="BI13" s="435"/>
      <c r="BJ13" s="435"/>
      <c r="BK13" s="435"/>
      <c r="BL13" s="435"/>
      <c r="BM13" s="435"/>
      <c r="BN13" s="435"/>
      <c r="BO13" s="435"/>
      <c r="BP13" s="435"/>
      <c r="BQ13" s="435"/>
      <c r="BR13" s="435"/>
      <c r="BS13" s="435"/>
      <c r="BT13" s="435"/>
      <c r="BU13" s="435"/>
      <c r="BV13" s="435"/>
      <c r="BW13" s="435"/>
      <c r="BX13" s="435"/>
      <c r="BY13" s="435"/>
      <c r="BZ13" s="435"/>
      <c r="CA13" s="435"/>
      <c r="CB13" s="435"/>
      <c r="CC13" s="435"/>
      <c r="CD13" s="435"/>
      <c r="CE13" s="435"/>
      <c r="CF13" s="435"/>
      <c r="CG13" s="435"/>
      <c r="CH13" s="435"/>
      <c r="CI13" s="435"/>
      <c r="CJ13" s="435"/>
      <c r="CK13" s="435"/>
      <c r="CL13" s="435"/>
      <c r="CM13" s="435"/>
      <c r="CN13" s="435"/>
      <c r="CO13" s="435"/>
      <c r="CP13" s="435"/>
      <c r="CQ13" s="435"/>
      <c r="CR13" s="435"/>
      <c r="CS13" s="435"/>
      <c r="CT13" s="435"/>
      <c r="CU13" s="435"/>
      <c r="CV13" s="435"/>
      <c r="CW13" s="435"/>
      <c r="CX13" s="435"/>
      <c r="CY13" s="435"/>
      <c r="CZ13" s="435"/>
      <c r="DA13" s="435"/>
      <c r="DB13" s="435"/>
      <c r="DC13" s="435"/>
      <c r="DD13" s="435"/>
      <c r="DE13" s="435"/>
      <c r="DF13" s="435"/>
      <c r="DG13" s="435"/>
      <c r="DH13" s="435"/>
      <c r="DI13" s="435"/>
      <c r="DJ13" s="435"/>
      <c r="DK13" s="435"/>
      <c r="DL13" s="435"/>
      <c r="DM13" s="435"/>
      <c r="DN13" s="435"/>
      <c r="DO13" s="435"/>
      <c r="DP13" s="435"/>
      <c r="DQ13" s="435"/>
      <c r="DR13" s="435"/>
      <c r="DS13" s="435"/>
      <c r="DT13" s="435"/>
      <c r="DU13" s="435"/>
      <c r="DV13" s="435"/>
      <c r="DW13" s="435"/>
      <c r="DX13" s="435"/>
      <c r="DY13" s="435"/>
      <c r="DZ13" s="435"/>
      <c r="EA13" s="435"/>
      <c r="EB13" s="435"/>
      <c r="EC13" s="435"/>
      <c r="ED13" s="435"/>
      <c r="EE13" s="435"/>
      <c r="EF13" s="435"/>
      <c r="EG13" s="435"/>
      <c r="EH13" s="435"/>
      <c r="EI13" s="435"/>
      <c r="EJ13" s="435"/>
      <c r="EK13" s="435"/>
      <c r="EL13" s="435"/>
      <c r="EM13" s="435"/>
      <c r="EN13" s="435"/>
      <c r="EO13" s="435"/>
      <c r="EP13" s="435"/>
      <c r="EQ13" s="435"/>
      <c r="ER13" s="435"/>
      <c r="ES13" s="435"/>
      <c r="ET13" s="435"/>
      <c r="EU13" s="435"/>
      <c r="EV13" s="435"/>
      <c r="EW13" s="435"/>
      <c r="EX13" s="435"/>
      <c r="EY13" s="435"/>
      <c r="EZ13" s="435"/>
      <c r="FA13" s="435"/>
      <c r="FB13" s="435"/>
      <c r="FC13" s="435"/>
      <c r="FD13" s="435"/>
      <c r="FE13" s="435"/>
      <c r="FF13" s="435"/>
      <c r="FG13" s="435"/>
      <c r="FH13" s="435"/>
      <c r="FI13" s="435"/>
      <c r="FJ13" s="435"/>
      <c r="FK13" s="435"/>
      <c r="FL13" s="435"/>
      <c r="FM13" s="435"/>
      <c r="FN13" s="435"/>
      <c r="FO13" s="435"/>
      <c r="FP13" s="435"/>
      <c r="FQ13" s="435"/>
      <c r="FR13" s="435"/>
      <c r="FS13" s="435"/>
      <c r="FT13" s="435"/>
      <c r="FU13" s="435"/>
      <c r="FV13" s="435"/>
      <c r="FW13" s="435"/>
      <c r="FX13" s="435"/>
      <c r="FY13" s="435"/>
      <c r="FZ13" s="435"/>
      <c r="GA13" s="435"/>
      <c r="GB13" s="435"/>
      <c r="GC13" s="435"/>
      <c r="GD13" s="435"/>
      <c r="GE13" s="435"/>
      <c r="GF13" s="435"/>
      <c r="GG13" s="435"/>
      <c r="GH13" s="435"/>
      <c r="GI13" s="435"/>
      <c r="GJ13" s="435"/>
      <c r="GK13" s="435"/>
      <c r="GL13" s="435"/>
      <c r="GM13" s="435"/>
      <c r="GN13" s="435"/>
      <c r="GO13" s="435"/>
      <c r="GP13" s="435"/>
      <c r="GQ13" s="435"/>
      <c r="GR13" s="435"/>
      <c r="GS13" s="435"/>
      <c r="GT13" s="435"/>
      <c r="GU13" s="435"/>
      <c r="GV13" s="435"/>
      <c r="GW13" s="435"/>
      <c r="GX13" s="435"/>
      <c r="GY13" s="435"/>
      <c r="GZ13" s="435"/>
      <c r="HA13" s="435"/>
      <c r="HB13" s="435"/>
      <c r="HC13" s="435"/>
      <c r="HD13" s="435"/>
      <c r="HE13" s="435"/>
      <c r="HF13" s="435"/>
      <c r="HG13" s="435"/>
      <c r="HH13" s="435"/>
      <c r="HI13" s="435"/>
      <c r="HJ13" s="435"/>
      <c r="HK13" s="435"/>
      <c r="HL13" s="435"/>
      <c r="HM13" s="435"/>
      <c r="HN13" s="435"/>
      <c r="HO13" s="435"/>
      <c r="HP13" s="435"/>
      <c r="HQ13" s="435"/>
      <c r="HR13" s="435"/>
      <c r="HS13" s="435"/>
      <c r="HT13" s="435"/>
      <c r="HU13" s="435"/>
      <c r="HV13" s="435"/>
      <c r="HW13" s="435"/>
      <c r="HX13" s="435"/>
      <c r="HY13" s="435"/>
      <c r="HZ13" s="435"/>
      <c r="IA13" s="435"/>
      <c r="IB13" s="435"/>
      <c r="IC13" s="435"/>
      <c r="ID13" s="435"/>
      <c r="IE13" s="435"/>
      <c r="IF13" s="435"/>
      <c r="IG13" s="435"/>
      <c r="IH13" s="435"/>
      <c r="II13" s="435"/>
      <c r="IJ13" s="435"/>
      <c r="IK13" s="435"/>
      <c r="IL13" s="435"/>
      <c r="IM13" s="435"/>
      <c r="IN13" s="435"/>
      <c r="IO13" s="435"/>
      <c r="IP13" s="435"/>
      <c r="IQ13" s="435"/>
      <c r="IR13" s="435"/>
      <c r="IS13" s="435"/>
      <c r="IT13" s="435"/>
      <c r="IU13" s="435"/>
      <c r="IV13" s="435"/>
      <c r="IW13" s="435"/>
      <c r="IX13" s="435"/>
      <c r="IY13" s="435"/>
      <c r="IZ13" s="435"/>
      <c r="JA13" s="435"/>
      <c r="JB13" s="435"/>
      <c r="JC13" s="435"/>
      <c r="JD13" s="435"/>
      <c r="JE13" s="435"/>
      <c r="JF13" s="435"/>
      <c r="JG13" s="435"/>
      <c r="JH13" s="435"/>
      <c r="JI13" s="435"/>
      <c r="JJ13" s="435"/>
      <c r="JK13" s="435"/>
      <c r="JL13" s="435"/>
      <c r="JM13" s="435"/>
      <c r="JN13" s="435"/>
      <c r="JO13" s="435"/>
      <c r="JP13" s="435"/>
      <c r="JQ13" s="435"/>
      <c r="JR13" s="435"/>
      <c r="JS13" s="435"/>
      <c r="JT13" s="435"/>
      <c r="JU13" s="435"/>
      <c r="JV13" s="435"/>
      <c r="JW13" s="435"/>
      <c r="JX13" s="435"/>
      <c r="JY13" s="435"/>
      <c r="JZ13" s="435"/>
      <c r="KA13" s="435"/>
      <c r="KB13" s="435"/>
      <c r="KC13" s="435"/>
      <c r="KD13" s="435"/>
      <c r="KE13" s="435"/>
      <c r="KF13" s="435"/>
      <c r="KG13" s="435"/>
      <c r="KH13" s="435"/>
      <c r="KI13" s="435"/>
      <c r="KJ13" s="435"/>
      <c r="KK13" s="435"/>
      <c r="KL13" s="435"/>
      <c r="KM13" s="435"/>
      <c r="KN13" s="435"/>
      <c r="KO13" s="435"/>
      <c r="KP13" s="435"/>
      <c r="KQ13" s="435"/>
      <c r="KR13" s="435"/>
      <c r="KS13" s="435"/>
      <c r="KT13" s="435"/>
      <c r="KU13" s="435"/>
      <c r="KV13" s="435"/>
      <c r="KW13" s="435"/>
      <c r="KX13" s="435"/>
      <c r="KY13" s="435"/>
      <c r="KZ13" s="435"/>
      <c r="LA13" s="435"/>
      <c r="LB13" s="435"/>
      <c r="LC13" s="435"/>
      <c r="LD13" s="435"/>
      <c r="LE13" s="435"/>
      <c r="LF13" s="435"/>
      <c r="LG13" s="435"/>
      <c r="LH13" s="435"/>
      <c r="LI13" s="435"/>
      <c r="LJ13" s="435"/>
      <c r="LK13" s="435"/>
      <c r="LL13" s="435"/>
      <c r="LM13" s="435"/>
      <c r="LN13" s="435"/>
      <c r="LO13" s="435"/>
      <c r="LP13" s="435"/>
      <c r="LQ13" s="435"/>
      <c r="LR13" s="435"/>
      <c r="LS13" s="435"/>
      <c r="LT13" s="435"/>
      <c r="LU13" s="435"/>
      <c r="LV13" s="435"/>
      <c r="LW13" s="435"/>
      <c r="LX13" s="435"/>
      <c r="LY13" s="435"/>
      <c r="LZ13" s="435"/>
      <c r="MA13" s="435"/>
      <c r="MB13" s="435"/>
      <c r="MC13" s="435"/>
      <c r="MD13" s="435"/>
      <c r="ME13" s="435"/>
      <c r="MF13" s="435"/>
      <c r="MG13" s="435"/>
      <c r="MH13" s="435"/>
      <c r="MI13" s="435"/>
      <c r="MJ13" s="435"/>
      <c r="MK13" s="435"/>
      <c r="ML13" s="435"/>
      <c r="MM13" s="435"/>
      <c r="MN13" s="435"/>
      <c r="MO13" s="435"/>
      <c r="MP13" s="435"/>
      <c r="MQ13" s="435"/>
      <c r="MR13" s="435"/>
      <c r="MS13" s="435"/>
      <c r="MT13" s="435"/>
      <c r="MU13" s="435"/>
      <c r="MV13" s="435"/>
      <c r="MW13" s="435"/>
      <c r="MX13" s="435"/>
      <c r="MY13" s="435"/>
      <c r="MZ13" s="435"/>
      <c r="NA13" s="435"/>
      <c r="NB13" s="435"/>
      <c r="NC13" s="435"/>
      <c r="ND13" s="435"/>
      <c r="NE13" s="435"/>
      <c r="NF13" s="435"/>
      <c r="NG13" s="435"/>
      <c r="NH13" s="435"/>
      <c r="NI13" s="435"/>
      <c r="NJ13" s="435"/>
      <c r="NK13" s="435"/>
      <c r="NL13" s="435"/>
      <c r="NM13" s="435"/>
      <c r="NN13" s="435"/>
      <c r="NO13" s="435"/>
      <c r="NP13" s="435"/>
      <c r="NQ13" s="435"/>
      <c r="NR13" s="435"/>
      <c r="NS13" s="435"/>
      <c r="NT13" s="435"/>
      <c r="NU13" s="435"/>
      <c r="NV13" s="435"/>
      <c r="NW13" s="435"/>
      <c r="NX13" s="435"/>
      <c r="NY13" s="435"/>
      <c r="NZ13" s="435"/>
      <c r="OA13" s="435"/>
      <c r="OB13" s="435"/>
      <c r="OC13" s="435"/>
      <c r="OD13" s="435"/>
      <c r="OE13" s="435"/>
      <c r="OF13" s="435"/>
      <c r="OG13" s="435"/>
      <c r="OH13" s="435"/>
      <c r="OI13" s="435"/>
      <c r="OJ13" s="435"/>
      <c r="OK13" s="435"/>
      <c r="OL13" s="435"/>
      <c r="OM13" s="435"/>
      <c r="ON13" s="435"/>
      <c r="OO13" s="435"/>
      <c r="OP13" s="435"/>
      <c r="OQ13" s="435"/>
      <c r="OR13" s="435"/>
      <c r="OS13" s="435"/>
      <c r="OT13" s="435"/>
      <c r="OU13" s="435"/>
      <c r="OV13" s="435"/>
      <c r="OW13" s="435"/>
      <c r="OX13" s="435"/>
      <c r="OY13" s="435"/>
      <c r="OZ13" s="435"/>
      <c r="PA13" s="435"/>
      <c r="PB13" s="435"/>
      <c r="PC13" s="435"/>
      <c r="PD13" s="435"/>
      <c r="PE13" s="435"/>
      <c r="PF13" s="435"/>
      <c r="PG13" s="435"/>
      <c r="PH13" s="435"/>
      <c r="PI13" s="435"/>
      <c r="PJ13" s="435"/>
      <c r="PK13" s="435"/>
      <c r="PL13" s="435"/>
      <c r="PM13" s="435"/>
      <c r="PN13" s="435"/>
      <c r="PO13" s="435"/>
      <c r="PP13" s="435"/>
      <c r="PQ13" s="435"/>
      <c r="PR13" s="435"/>
      <c r="PS13" s="435"/>
      <c r="PT13" s="435"/>
      <c r="PU13" s="435"/>
      <c r="PV13" s="435"/>
      <c r="PW13" s="435"/>
      <c r="PX13" s="435"/>
      <c r="PY13" s="435"/>
      <c r="PZ13" s="435"/>
      <c r="QA13" s="435"/>
      <c r="QB13" s="435"/>
      <c r="QC13" s="435"/>
      <c r="QD13" s="435"/>
      <c r="QE13" s="435"/>
      <c r="QF13" s="435"/>
      <c r="QG13" s="435"/>
      <c r="QH13" s="435"/>
      <c r="QI13" s="435"/>
      <c r="QJ13" s="435"/>
      <c r="QK13" s="435"/>
      <c r="QL13" s="435"/>
      <c r="QM13" s="435"/>
      <c r="QN13" s="435"/>
      <c r="QO13" s="435"/>
      <c r="QP13" s="435"/>
      <c r="QQ13" s="435"/>
      <c r="QR13" s="435"/>
      <c r="QS13" s="435"/>
      <c r="QT13" s="435"/>
      <c r="QU13" s="435"/>
      <c r="QV13" s="435"/>
      <c r="QW13" s="435"/>
      <c r="QX13" s="435"/>
      <c r="QY13" s="435"/>
      <c r="QZ13" s="435"/>
      <c r="RA13" s="435"/>
      <c r="RB13" s="435"/>
      <c r="RC13" s="435"/>
      <c r="RD13" s="435"/>
      <c r="RE13" s="435"/>
      <c r="RF13" s="435"/>
      <c r="RG13" s="435"/>
      <c r="RH13" s="435"/>
      <c r="RI13" s="435"/>
      <c r="RJ13" s="435"/>
      <c r="RK13" s="435"/>
      <c r="RL13" s="435"/>
      <c r="RM13" s="435"/>
      <c r="RN13" s="435"/>
      <c r="RO13" s="435"/>
      <c r="RP13" s="435"/>
      <c r="RQ13" s="435"/>
      <c r="RR13" s="435"/>
      <c r="RS13" s="435"/>
      <c r="RT13" s="435"/>
      <c r="RU13" s="435"/>
      <c r="RV13" s="435"/>
      <c r="RW13" s="435"/>
      <c r="RX13" s="435"/>
      <c r="RY13" s="435"/>
      <c r="RZ13" s="435"/>
      <c r="SA13" s="435"/>
      <c r="SB13" s="435"/>
      <c r="SC13" s="435"/>
      <c r="SD13" s="435"/>
      <c r="SE13" s="435"/>
      <c r="SF13" s="435"/>
      <c r="SG13" s="435"/>
      <c r="SH13" s="435"/>
      <c r="SI13" s="435"/>
      <c r="SJ13" s="435"/>
      <c r="SK13" s="435"/>
      <c r="SL13" s="435"/>
      <c r="SM13" s="435"/>
      <c r="SN13" s="435"/>
      <c r="SO13" s="435"/>
      <c r="SP13" s="435"/>
      <c r="SQ13" s="435"/>
      <c r="SR13" s="435"/>
      <c r="SS13" s="435"/>
      <c r="ST13" s="435"/>
      <c r="SU13" s="435"/>
      <c r="SV13" s="435"/>
      <c r="SW13" s="435"/>
      <c r="SX13" s="435"/>
      <c r="SY13" s="435"/>
      <c r="SZ13" s="435"/>
      <c r="TA13" s="435"/>
      <c r="TB13" s="435"/>
      <c r="TC13" s="435"/>
      <c r="TD13" s="435"/>
      <c r="TE13" s="435"/>
      <c r="TF13" s="435"/>
      <c r="TG13" s="435"/>
      <c r="TH13" s="435"/>
      <c r="TI13" s="435"/>
      <c r="TJ13" s="435"/>
      <c r="TK13" s="435"/>
      <c r="TL13" s="435"/>
      <c r="TM13" s="435"/>
      <c r="TN13" s="435"/>
      <c r="TO13" s="435"/>
      <c r="TP13" s="435"/>
      <c r="TQ13" s="435"/>
      <c r="TR13" s="435"/>
      <c r="TS13" s="435"/>
      <c r="TT13" s="435"/>
      <c r="TU13" s="435"/>
      <c r="TV13" s="435"/>
      <c r="TW13" s="435"/>
      <c r="TX13" s="435"/>
      <c r="TY13" s="435"/>
      <c r="TZ13" s="435"/>
      <c r="UA13" s="435"/>
      <c r="UB13" s="435"/>
      <c r="UC13" s="435"/>
      <c r="UD13" s="435"/>
      <c r="UE13" s="435"/>
      <c r="UF13" s="435"/>
      <c r="UG13" s="435"/>
      <c r="UH13" s="435"/>
      <c r="UI13" s="435"/>
    </row>
    <row r="14" spans="1:555" ht="18.75" x14ac:dyDescent="0.25">
      <c r="A14" s="435"/>
      <c r="B14" s="91"/>
      <c r="C14" s="199"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1"/>
      <c r="F14" s="91"/>
      <c r="G14" s="91"/>
      <c r="H14" s="75"/>
      <c r="I14" s="75"/>
      <c r="J14" s="75"/>
      <c r="K14" s="109"/>
      <c r="L14" s="435"/>
      <c r="M14" s="435"/>
      <c r="N14" s="435"/>
      <c r="O14" s="435"/>
      <c r="P14" s="435"/>
      <c r="Q14" s="435"/>
      <c r="R14" s="435"/>
      <c r="S14" s="435"/>
      <c r="T14" s="435"/>
      <c r="U14" s="435"/>
      <c r="V14" s="435"/>
      <c r="W14" s="435"/>
      <c r="X14" s="435"/>
      <c r="Y14" s="435"/>
      <c r="Z14" s="435"/>
      <c r="AA14" s="435"/>
      <c r="AB14" s="435"/>
      <c r="AC14" s="435"/>
      <c r="AD14" s="435"/>
      <c r="AE14" s="435"/>
      <c r="AF14" s="435"/>
      <c r="AG14" s="435"/>
      <c r="AH14" s="435"/>
      <c r="AI14" s="435"/>
      <c r="AJ14" s="435"/>
      <c r="AK14" s="435"/>
      <c r="AL14" s="435"/>
      <c r="AM14" s="435"/>
      <c r="AN14" s="435"/>
      <c r="AO14" s="435"/>
      <c r="AP14" s="435"/>
      <c r="AQ14" s="435"/>
      <c r="AR14" s="435"/>
      <c r="AS14" s="435"/>
      <c r="AT14" s="435"/>
      <c r="AU14" s="435"/>
      <c r="AV14" s="435"/>
      <c r="AW14" s="435"/>
      <c r="AX14" s="435"/>
      <c r="AY14" s="435"/>
      <c r="AZ14" s="435"/>
      <c r="BA14" s="435"/>
      <c r="BB14" s="435"/>
      <c r="BC14" s="435"/>
      <c r="BD14" s="435"/>
      <c r="BE14" s="435"/>
      <c r="BF14" s="435"/>
      <c r="BG14" s="435"/>
      <c r="BH14" s="435"/>
      <c r="BI14" s="435"/>
      <c r="BJ14" s="435"/>
      <c r="BK14" s="435"/>
      <c r="BL14" s="435"/>
      <c r="BM14" s="435"/>
      <c r="BN14" s="435"/>
      <c r="BO14" s="435"/>
      <c r="BP14" s="435"/>
      <c r="BQ14" s="435"/>
      <c r="BR14" s="435"/>
      <c r="BS14" s="435"/>
      <c r="BT14" s="435"/>
      <c r="BU14" s="435"/>
      <c r="BV14" s="435"/>
      <c r="BW14" s="435"/>
      <c r="BX14" s="435"/>
      <c r="BY14" s="435"/>
      <c r="BZ14" s="435"/>
      <c r="CA14" s="435"/>
      <c r="CB14" s="435"/>
      <c r="CC14" s="435"/>
      <c r="CD14" s="435"/>
      <c r="CE14" s="435"/>
      <c r="CF14" s="435"/>
      <c r="CG14" s="435"/>
      <c r="CH14" s="435"/>
      <c r="CI14" s="435"/>
      <c r="CJ14" s="435"/>
      <c r="CK14" s="435"/>
      <c r="CL14" s="435"/>
      <c r="CM14" s="435"/>
      <c r="CN14" s="435"/>
      <c r="CO14" s="435"/>
      <c r="CP14" s="435"/>
      <c r="CQ14" s="435"/>
      <c r="CR14" s="435"/>
      <c r="CS14" s="435"/>
      <c r="CT14" s="435"/>
      <c r="CU14" s="435"/>
      <c r="CV14" s="435"/>
      <c r="CW14" s="435"/>
      <c r="CX14" s="435"/>
      <c r="CY14" s="435"/>
      <c r="CZ14" s="435"/>
      <c r="DA14" s="435"/>
      <c r="DB14" s="435"/>
      <c r="DC14" s="435"/>
      <c r="DD14" s="435"/>
      <c r="DE14" s="435"/>
      <c r="DF14" s="435"/>
      <c r="DG14" s="435"/>
      <c r="DH14" s="435"/>
      <c r="DI14" s="435"/>
      <c r="DJ14" s="435"/>
      <c r="DK14" s="435"/>
      <c r="DL14" s="435"/>
      <c r="DM14" s="435"/>
      <c r="DN14" s="435"/>
      <c r="DO14" s="435"/>
      <c r="DP14" s="435"/>
      <c r="DQ14" s="435"/>
      <c r="DR14" s="435"/>
      <c r="DS14" s="435"/>
      <c r="DT14" s="435"/>
      <c r="DU14" s="435"/>
      <c r="DV14" s="435"/>
      <c r="DW14" s="435"/>
      <c r="DX14" s="435"/>
      <c r="DY14" s="435"/>
      <c r="DZ14" s="435"/>
      <c r="EA14" s="435"/>
      <c r="EB14" s="435"/>
      <c r="EC14" s="435"/>
      <c r="ED14" s="435"/>
      <c r="EE14" s="435"/>
      <c r="EF14" s="435"/>
      <c r="EG14" s="435"/>
      <c r="EH14" s="435"/>
      <c r="EI14" s="435"/>
      <c r="EJ14" s="435"/>
      <c r="EK14" s="435"/>
      <c r="EL14" s="435"/>
      <c r="EM14" s="435"/>
      <c r="EN14" s="435"/>
      <c r="EO14" s="435"/>
      <c r="EP14" s="435"/>
      <c r="EQ14" s="435"/>
      <c r="ER14" s="435"/>
      <c r="ES14" s="435"/>
      <c r="ET14" s="435"/>
      <c r="EU14" s="435"/>
      <c r="EV14" s="435"/>
      <c r="EW14" s="435"/>
      <c r="EX14" s="435"/>
      <c r="EY14" s="435"/>
      <c r="EZ14" s="435"/>
      <c r="FA14" s="435"/>
      <c r="FB14" s="435"/>
      <c r="FC14" s="435"/>
      <c r="FD14" s="435"/>
      <c r="FE14" s="435"/>
      <c r="FF14" s="435"/>
      <c r="FG14" s="435"/>
      <c r="FH14" s="435"/>
      <c r="FI14" s="435"/>
      <c r="FJ14" s="435"/>
      <c r="FK14" s="435"/>
      <c r="FL14" s="435"/>
      <c r="FM14" s="435"/>
      <c r="FN14" s="435"/>
      <c r="FO14" s="435"/>
      <c r="FP14" s="435"/>
      <c r="FQ14" s="435"/>
      <c r="FR14" s="435"/>
      <c r="FS14" s="435"/>
      <c r="FT14" s="435"/>
      <c r="FU14" s="435"/>
      <c r="FV14" s="435"/>
      <c r="FW14" s="435"/>
      <c r="FX14" s="435"/>
      <c r="FY14" s="435"/>
      <c r="FZ14" s="435"/>
      <c r="GA14" s="435"/>
      <c r="GB14" s="435"/>
      <c r="GC14" s="435"/>
      <c r="GD14" s="435"/>
      <c r="GE14" s="435"/>
      <c r="GF14" s="435"/>
      <c r="GG14" s="435"/>
      <c r="GH14" s="435"/>
      <c r="GI14" s="435"/>
      <c r="GJ14" s="435"/>
      <c r="GK14" s="435"/>
      <c r="GL14" s="435"/>
      <c r="GM14" s="435"/>
      <c r="GN14" s="435"/>
      <c r="GO14" s="435"/>
      <c r="GP14" s="435"/>
      <c r="GQ14" s="435"/>
      <c r="GR14" s="435"/>
      <c r="GS14" s="435"/>
      <c r="GT14" s="435"/>
      <c r="GU14" s="435"/>
      <c r="GV14" s="435"/>
      <c r="GW14" s="435"/>
      <c r="GX14" s="435"/>
      <c r="GY14" s="435"/>
      <c r="GZ14" s="435"/>
      <c r="HA14" s="435"/>
      <c r="HB14" s="435"/>
      <c r="HC14" s="435"/>
      <c r="HD14" s="435"/>
      <c r="HE14" s="435"/>
      <c r="HF14" s="435"/>
      <c r="HG14" s="435"/>
      <c r="HH14" s="435"/>
      <c r="HI14" s="435"/>
      <c r="HJ14" s="435"/>
      <c r="HK14" s="435"/>
      <c r="HL14" s="435"/>
      <c r="HM14" s="435"/>
      <c r="HN14" s="435"/>
      <c r="HO14" s="435"/>
      <c r="HP14" s="435"/>
      <c r="HQ14" s="435"/>
      <c r="HR14" s="435"/>
      <c r="HS14" s="435"/>
      <c r="HT14" s="435"/>
      <c r="HU14" s="435"/>
      <c r="HV14" s="435"/>
      <c r="HW14" s="435"/>
      <c r="HX14" s="435"/>
      <c r="HY14" s="435"/>
      <c r="HZ14" s="435"/>
      <c r="IA14" s="435"/>
      <c r="IB14" s="435"/>
      <c r="IC14" s="435"/>
      <c r="ID14" s="435"/>
      <c r="IE14" s="435"/>
      <c r="IF14" s="435"/>
      <c r="IG14" s="435"/>
      <c r="IH14" s="435"/>
      <c r="II14" s="435"/>
      <c r="IJ14" s="435"/>
      <c r="IK14" s="435"/>
      <c r="IL14" s="435"/>
      <c r="IM14" s="435"/>
      <c r="IN14" s="435"/>
      <c r="IO14" s="435"/>
      <c r="IP14" s="435"/>
      <c r="IQ14" s="435"/>
      <c r="IR14" s="435"/>
      <c r="IS14" s="435"/>
      <c r="IT14" s="435"/>
      <c r="IU14" s="435"/>
      <c r="IV14" s="435"/>
      <c r="IW14" s="435"/>
      <c r="IX14" s="435"/>
      <c r="IY14" s="435"/>
      <c r="IZ14" s="435"/>
      <c r="JA14" s="435"/>
      <c r="JB14" s="435"/>
      <c r="JC14" s="435"/>
      <c r="JD14" s="435"/>
      <c r="JE14" s="435"/>
      <c r="JF14" s="435"/>
      <c r="JG14" s="435"/>
      <c r="JH14" s="435"/>
      <c r="JI14" s="435"/>
      <c r="JJ14" s="435"/>
      <c r="JK14" s="435"/>
      <c r="JL14" s="435"/>
      <c r="JM14" s="435"/>
      <c r="JN14" s="435"/>
      <c r="JO14" s="435"/>
      <c r="JP14" s="435"/>
      <c r="JQ14" s="435"/>
      <c r="JR14" s="435"/>
      <c r="JS14" s="435"/>
      <c r="JT14" s="435"/>
      <c r="JU14" s="435"/>
      <c r="JV14" s="435"/>
      <c r="JW14" s="435"/>
      <c r="JX14" s="435"/>
      <c r="JY14" s="435"/>
      <c r="JZ14" s="435"/>
      <c r="KA14" s="435"/>
      <c r="KB14" s="435"/>
      <c r="KC14" s="435"/>
      <c r="KD14" s="435"/>
      <c r="KE14" s="435"/>
      <c r="KF14" s="435"/>
      <c r="KG14" s="435"/>
      <c r="KH14" s="435"/>
      <c r="KI14" s="435"/>
      <c r="KJ14" s="435"/>
      <c r="KK14" s="435"/>
      <c r="KL14" s="435"/>
      <c r="KM14" s="435"/>
      <c r="KN14" s="435"/>
      <c r="KO14" s="435"/>
      <c r="KP14" s="435"/>
      <c r="KQ14" s="435"/>
      <c r="KR14" s="435"/>
      <c r="KS14" s="435"/>
      <c r="KT14" s="435"/>
      <c r="KU14" s="435"/>
      <c r="KV14" s="435"/>
      <c r="KW14" s="435"/>
      <c r="KX14" s="435"/>
      <c r="KY14" s="435"/>
      <c r="KZ14" s="435"/>
      <c r="LA14" s="435"/>
      <c r="LB14" s="435"/>
      <c r="LC14" s="435"/>
      <c r="LD14" s="435"/>
      <c r="LE14" s="435"/>
      <c r="LF14" s="435"/>
      <c r="LG14" s="435"/>
      <c r="LH14" s="435"/>
      <c r="LI14" s="435"/>
      <c r="LJ14" s="435"/>
      <c r="LK14" s="435"/>
      <c r="LL14" s="435"/>
      <c r="LM14" s="435"/>
      <c r="LN14" s="435"/>
      <c r="LO14" s="435"/>
      <c r="LP14" s="435"/>
      <c r="LQ14" s="435"/>
      <c r="LR14" s="435"/>
      <c r="LS14" s="435"/>
      <c r="LT14" s="435"/>
      <c r="LU14" s="435"/>
      <c r="LV14" s="435"/>
      <c r="LW14" s="435"/>
      <c r="LX14" s="435"/>
      <c r="LY14" s="435"/>
      <c r="LZ14" s="435"/>
      <c r="MA14" s="435"/>
      <c r="MB14" s="435"/>
      <c r="MC14" s="435"/>
      <c r="MD14" s="435"/>
      <c r="ME14" s="435"/>
      <c r="MF14" s="435"/>
      <c r="MG14" s="435"/>
      <c r="MH14" s="435"/>
      <c r="MI14" s="435"/>
      <c r="MJ14" s="435"/>
      <c r="MK14" s="435"/>
      <c r="ML14" s="435"/>
      <c r="MM14" s="435"/>
      <c r="MN14" s="435"/>
      <c r="MO14" s="435"/>
      <c r="MP14" s="435"/>
      <c r="MQ14" s="435"/>
      <c r="MR14" s="435"/>
      <c r="MS14" s="435"/>
      <c r="MT14" s="435"/>
      <c r="MU14" s="435"/>
      <c r="MV14" s="435"/>
      <c r="MW14" s="435"/>
      <c r="MX14" s="435"/>
      <c r="MY14" s="435"/>
      <c r="MZ14" s="435"/>
      <c r="NA14" s="435"/>
      <c r="NB14" s="435"/>
      <c r="NC14" s="435"/>
      <c r="ND14" s="435"/>
      <c r="NE14" s="435"/>
      <c r="NF14" s="435"/>
      <c r="NG14" s="435"/>
      <c r="NH14" s="435"/>
      <c r="NI14" s="435"/>
      <c r="NJ14" s="435"/>
      <c r="NK14" s="435"/>
      <c r="NL14" s="435"/>
      <c r="NM14" s="435"/>
      <c r="NN14" s="435"/>
      <c r="NO14" s="435"/>
      <c r="NP14" s="435"/>
      <c r="NQ14" s="435"/>
      <c r="NR14" s="435"/>
      <c r="NS14" s="435"/>
      <c r="NT14" s="435"/>
      <c r="NU14" s="435"/>
      <c r="NV14" s="435"/>
      <c r="NW14" s="435"/>
      <c r="NX14" s="435"/>
      <c r="NY14" s="435"/>
      <c r="NZ14" s="435"/>
      <c r="OA14" s="435"/>
      <c r="OB14" s="435"/>
      <c r="OC14" s="435"/>
      <c r="OD14" s="435"/>
      <c r="OE14" s="435"/>
      <c r="OF14" s="435"/>
      <c r="OG14" s="435"/>
      <c r="OH14" s="435"/>
      <c r="OI14" s="435"/>
      <c r="OJ14" s="435"/>
      <c r="OK14" s="435"/>
      <c r="OL14" s="435"/>
      <c r="OM14" s="435"/>
      <c r="ON14" s="435"/>
      <c r="OO14" s="435"/>
      <c r="OP14" s="435"/>
      <c r="OQ14" s="435"/>
      <c r="OR14" s="435"/>
      <c r="OS14" s="435"/>
      <c r="OT14" s="435"/>
      <c r="OU14" s="435"/>
      <c r="OV14" s="435"/>
      <c r="OW14" s="435"/>
      <c r="OX14" s="435"/>
      <c r="OY14" s="435"/>
      <c r="OZ14" s="435"/>
      <c r="PA14" s="435"/>
      <c r="PB14" s="435"/>
      <c r="PC14" s="435"/>
      <c r="PD14" s="435"/>
      <c r="PE14" s="435"/>
      <c r="PF14" s="435"/>
      <c r="PG14" s="435"/>
      <c r="PH14" s="435"/>
      <c r="PI14" s="435"/>
      <c r="PJ14" s="435"/>
      <c r="PK14" s="435"/>
      <c r="PL14" s="435"/>
      <c r="PM14" s="435"/>
      <c r="PN14" s="435"/>
      <c r="PO14" s="435"/>
      <c r="PP14" s="435"/>
      <c r="PQ14" s="435"/>
      <c r="PR14" s="435"/>
      <c r="PS14" s="435"/>
      <c r="PT14" s="435"/>
      <c r="PU14" s="435"/>
      <c r="PV14" s="435"/>
      <c r="PW14" s="435"/>
      <c r="PX14" s="435"/>
      <c r="PY14" s="435"/>
      <c r="PZ14" s="435"/>
      <c r="QA14" s="435"/>
      <c r="QB14" s="435"/>
      <c r="QC14" s="435"/>
      <c r="QD14" s="435"/>
      <c r="QE14" s="435"/>
      <c r="QF14" s="435"/>
      <c r="QG14" s="435"/>
      <c r="QH14" s="435"/>
      <c r="QI14" s="435"/>
      <c r="QJ14" s="435"/>
      <c r="QK14" s="435"/>
      <c r="QL14" s="435"/>
      <c r="QM14" s="435"/>
      <c r="QN14" s="435"/>
      <c r="QO14" s="435"/>
      <c r="QP14" s="435"/>
      <c r="QQ14" s="435"/>
      <c r="QR14" s="435"/>
      <c r="QS14" s="435"/>
      <c r="QT14" s="435"/>
      <c r="QU14" s="435"/>
      <c r="QV14" s="435"/>
      <c r="QW14" s="435"/>
      <c r="QX14" s="435"/>
      <c r="QY14" s="435"/>
      <c r="QZ14" s="435"/>
      <c r="RA14" s="435"/>
      <c r="RB14" s="435"/>
      <c r="RC14" s="435"/>
      <c r="RD14" s="435"/>
      <c r="RE14" s="435"/>
      <c r="RF14" s="435"/>
      <c r="RG14" s="435"/>
      <c r="RH14" s="435"/>
      <c r="RI14" s="435"/>
      <c r="RJ14" s="435"/>
      <c r="RK14" s="435"/>
      <c r="RL14" s="435"/>
      <c r="RM14" s="435"/>
      <c r="RN14" s="435"/>
      <c r="RO14" s="435"/>
      <c r="RP14" s="435"/>
      <c r="RQ14" s="435"/>
      <c r="RR14" s="435"/>
      <c r="RS14" s="435"/>
      <c r="RT14" s="435"/>
      <c r="RU14" s="435"/>
      <c r="RV14" s="435"/>
      <c r="RW14" s="435"/>
      <c r="RX14" s="435"/>
      <c r="RY14" s="435"/>
      <c r="RZ14" s="435"/>
      <c r="SA14" s="435"/>
      <c r="SB14" s="435"/>
      <c r="SC14" s="435"/>
      <c r="SD14" s="435"/>
      <c r="SE14" s="435"/>
      <c r="SF14" s="435"/>
      <c r="SG14" s="435"/>
      <c r="SH14" s="435"/>
      <c r="SI14" s="435"/>
      <c r="SJ14" s="435"/>
      <c r="SK14" s="435"/>
      <c r="SL14" s="435"/>
      <c r="SM14" s="435"/>
      <c r="SN14" s="435"/>
      <c r="SO14" s="435"/>
      <c r="SP14" s="435"/>
      <c r="SQ14" s="435"/>
      <c r="SR14" s="435"/>
      <c r="SS14" s="435"/>
      <c r="ST14" s="435"/>
      <c r="SU14" s="435"/>
      <c r="SV14" s="435"/>
      <c r="SW14" s="435"/>
      <c r="SX14" s="435"/>
      <c r="SY14" s="435"/>
      <c r="SZ14" s="435"/>
      <c r="TA14" s="435"/>
      <c r="TB14" s="435"/>
      <c r="TC14" s="435"/>
      <c r="TD14" s="435"/>
      <c r="TE14" s="435"/>
      <c r="TF14" s="435"/>
      <c r="TG14" s="435"/>
      <c r="TH14" s="435"/>
      <c r="TI14" s="435"/>
      <c r="TJ14" s="435"/>
      <c r="TK14" s="435"/>
      <c r="TL14" s="435"/>
      <c r="TM14" s="435"/>
      <c r="TN14" s="435"/>
      <c r="TO14" s="435"/>
      <c r="TP14" s="435"/>
      <c r="TQ14" s="435"/>
      <c r="TR14" s="435"/>
      <c r="TS14" s="435"/>
      <c r="TT14" s="435"/>
      <c r="TU14" s="435"/>
      <c r="TV14" s="435"/>
      <c r="TW14" s="435"/>
      <c r="TX14" s="435"/>
      <c r="TY14" s="435"/>
      <c r="TZ14" s="435"/>
      <c r="UA14" s="435"/>
      <c r="UB14" s="435"/>
      <c r="UC14" s="435"/>
      <c r="UD14" s="435"/>
      <c r="UE14" s="435"/>
      <c r="UF14" s="435"/>
      <c r="UG14" s="435"/>
      <c r="UH14" s="435"/>
      <c r="UI14" s="435"/>
    </row>
    <row r="15" spans="1:555" ht="15.75" thickBot="1" x14ac:dyDescent="0.3">
      <c r="A15" s="435"/>
      <c r="B15" s="435"/>
      <c r="C15" s="435"/>
      <c r="D15" s="435"/>
      <c r="E15" s="435"/>
      <c r="F15" s="91"/>
      <c r="G15" s="75"/>
      <c r="H15" s="75"/>
      <c r="I15" s="75"/>
      <c r="J15" s="435"/>
      <c r="K15" s="435"/>
      <c r="L15" s="435"/>
      <c r="M15" s="435"/>
      <c r="N15" s="435"/>
      <c r="O15" s="435"/>
      <c r="P15" s="435"/>
      <c r="Q15" s="435"/>
      <c r="R15" s="435"/>
      <c r="S15" s="435"/>
      <c r="T15" s="435"/>
      <c r="U15" s="435"/>
      <c r="V15" s="435"/>
      <c r="W15" s="435"/>
      <c r="X15" s="435"/>
      <c r="Y15" s="435"/>
      <c r="Z15" s="435"/>
      <c r="AA15" s="435"/>
      <c r="AB15" s="435"/>
      <c r="AC15" s="435"/>
      <c r="AD15" s="435"/>
      <c r="AE15" s="435"/>
      <c r="AF15" s="435"/>
      <c r="AG15" s="435"/>
      <c r="AH15" s="435"/>
      <c r="AI15" s="435"/>
      <c r="AJ15" s="435"/>
      <c r="AK15" s="435"/>
      <c r="AL15" s="435"/>
      <c r="AM15" s="435"/>
      <c r="AN15" s="435"/>
      <c r="AO15" s="435"/>
      <c r="AP15" s="435"/>
      <c r="AQ15" s="435"/>
      <c r="AR15" s="435"/>
      <c r="AS15" s="435"/>
      <c r="AT15" s="435"/>
      <c r="AU15" s="435"/>
      <c r="AV15" s="435"/>
      <c r="AW15" s="435"/>
      <c r="AX15" s="435"/>
      <c r="AY15" s="435"/>
      <c r="AZ15" s="435"/>
      <c r="BA15" s="435"/>
      <c r="BB15" s="435"/>
      <c r="BC15" s="435"/>
      <c r="BD15" s="435"/>
      <c r="BE15" s="435"/>
      <c r="BF15" s="435"/>
      <c r="BG15" s="435"/>
      <c r="BH15" s="435"/>
      <c r="BI15" s="435"/>
      <c r="BJ15" s="435"/>
      <c r="BK15" s="435"/>
      <c r="BL15" s="435"/>
      <c r="BM15" s="435"/>
      <c r="BN15" s="435"/>
      <c r="BO15" s="435"/>
      <c r="BP15" s="435"/>
      <c r="BQ15" s="435"/>
      <c r="BR15" s="435"/>
      <c r="BS15" s="435"/>
      <c r="BT15" s="435"/>
      <c r="BU15" s="435"/>
      <c r="BV15" s="435"/>
      <c r="BW15" s="435"/>
      <c r="BX15" s="435"/>
      <c r="BY15" s="435"/>
      <c r="BZ15" s="435"/>
      <c r="CA15" s="435"/>
      <c r="CB15" s="435"/>
      <c r="CC15" s="435"/>
      <c r="CD15" s="435"/>
      <c r="CE15" s="435"/>
      <c r="CF15" s="435"/>
      <c r="CG15" s="435"/>
      <c r="CH15" s="435"/>
      <c r="CI15" s="435"/>
      <c r="CJ15" s="435"/>
      <c r="CK15" s="435"/>
      <c r="CL15" s="435"/>
      <c r="CM15" s="435"/>
      <c r="CN15" s="435"/>
      <c r="CO15" s="435"/>
      <c r="CP15" s="435"/>
      <c r="CQ15" s="435"/>
      <c r="CR15" s="435"/>
      <c r="CS15" s="435"/>
      <c r="CT15" s="435"/>
      <c r="CU15" s="435"/>
      <c r="CV15" s="435"/>
      <c r="CW15" s="435"/>
      <c r="CX15" s="435"/>
      <c r="CY15" s="435"/>
      <c r="CZ15" s="435"/>
      <c r="DA15" s="435"/>
      <c r="DB15" s="435"/>
      <c r="DC15" s="435"/>
      <c r="DD15" s="435"/>
      <c r="DE15" s="435"/>
      <c r="DF15" s="435"/>
      <c r="DG15" s="435"/>
      <c r="DH15" s="435"/>
      <c r="DI15" s="435"/>
      <c r="DJ15" s="435"/>
      <c r="DK15" s="435"/>
      <c r="DL15" s="435"/>
      <c r="DM15" s="435"/>
      <c r="DN15" s="435"/>
      <c r="DO15" s="435"/>
      <c r="DP15" s="435"/>
      <c r="DQ15" s="435"/>
      <c r="DR15" s="435"/>
      <c r="DS15" s="435"/>
      <c r="DT15" s="435"/>
      <c r="DU15" s="435"/>
      <c r="DV15" s="435"/>
      <c r="DW15" s="435"/>
      <c r="DX15" s="435"/>
      <c r="DY15" s="435"/>
      <c r="DZ15" s="435"/>
      <c r="EA15" s="435"/>
      <c r="EB15" s="435"/>
      <c r="EC15" s="435"/>
      <c r="ED15" s="435"/>
      <c r="EE15" s="435"/>
      <c r="EF15" s="435"/>
      <c r="EG15" s="435"/>
      <c r="EH15" s="435"/>
      <c r="EI15" s="435"/>
      <c r="EJ15" s="435"/>
      <c r="EK15" s="435"/>
      <c r="EL15" s="435"/>
      <c r="EM15" s="435"/>
      <c r="EN15" s="435"/>
      <c r="EO15" s="435"/>
      <c r="EP15" s="435"/>
      <c r="EQ15" s="435"/>
      <c r="ER15" s="435"/>
      <c r="ES15" s="435"/>
      <c r="ET15" s="435"/>
      <c r="EU15" s="435"/>
      <c r="EV15" s="435"/>
      <c r="EW15" s="435"/>
      <c r="EX15" s="435"/>
      <c r="EY15" s="435"/>
      <c r="EZ15" s="435"/>
      <c r="FA15" s="435"/>
      <c r="FB15" s="435"/>
      <c r="FC15" s="435"/>
      <c r="FD15" s="435"/>
      <c r="FE15" s="435"/>
      <c r="FF15" s="435"/>
      <c r="FG15" s="435"/>
      <c r="FH15" s="435"/>
      <c r="FI15" s="435"/>
      <c r="FJ15" s="435"/>
      <c r="FK15" s="435"/>
      <c r="FL15" s="435"/>
      <c r="FM15" s="435"/>
      <c r="FN15" s="435"/>
      <c r="FO15" s="435"/>
      <c r="FP15" s="435"/>
      <c r="FQ15" s="435"/>
      <c r="FR15" s="435"/>
      <c r="FS15" s="435"/>
      <c r="FT15" s="435"/>
      <c r="FU15" s="435"/>
      <c r="FV15" s="435"/>
      <c r="FW15" s="435"/>
      <c r="FX15" s="435"/>
      <c r="FY15" s="435"/>
      <c r="FZ15" s="435"/>
      <c r="GA15" s="435"/>
      <c r="GB15" s="435"/>
      <c r="GC15" s="435"/>
      <c r="GD15" s="435"/>
      <c r="GE15" s="435"/>
      <c r="GF15" s="435"/>
      <c r="GG15" s="435"/>
      <c r="GH15" s="435"/>
      <c r="GI15" s="435"/>
      <c r="GJ15" s="435"/>
      <c r="GK15" s="435"/>
      <c r="GL15" s="435"/>
      <c r="GM15" s="435"/>
      <c r="GN15" s="435"/>
      <c r="GO15" s="435"/>
      <c r="GP15" s="435"/>
      <c r="GQ15" s="435"/>
      <c r="GR15" s="435"/>
      <c r="GS15" s="435"/>
      <c r="GT15" s="435"/>
      <c r="GU15" s="435"/>
      <c r="GV15" s="435"/>
      <c r="GW15" s="435"/>
      <c r="GX15" s="435"/>
      <c r="GY15" s="435"/>
      <c r="GZ15" s="435"/>
      <c r="HA15" s="435"/>
      <c r="HB15" s="435"/>
      <c r="HC15" s="435"/>
      <c r="HD15" s="435"/>
      <c r="HE15" s="435"/>
      <c r="HF15" s="435"/>
      <c r="HG15" s="435"/>
      <c r="HH15" s="435"/>
      <c r="HI15" s="435"/>
      <c r="HJ15" s="435"/>
      <c r="HK15" s="435"/>
      <c r="HL15" s="435"/>
      <c r="HM15" s="435"/>
      <c r="HN15" s="435"/>
      <c r="HO15" s="435"/>
      <c r="HP15" s="435"/>
      <c r="HQ15" s="435"/>
      <c r="HR15" s="435"/>
      <c r="HS15" s="435"/>
      <c r="HT15" s="435"/>
      <c r="HU15" s="435"/>
      <c r="HV15" s="435"/>
      <c r="HW15" s="435"/>
      <c r="HX15" s="435"/>
      <c r="HY15" s="435"/>
      <c r="HZ15" s="435"/>
      <c r="IA15" s="435"/>
      <c r="IB15" s="435"/>
      <c r="IC15" s="435"/>
      <c r="ID15" s="435"/>
      <c r="IE15" s="435"/>
      <c r="IF15" s="435"/>
      <c r="IG15" s="435"/>
      <c r="IH15" s="435"/>
      <c r="II15" s="435"/>
      <c r="IJ15" s="435"/>
      <c r="IK15" s="435"/>
      <c r="IL15" s="435"/>
      <c r="IM15" s="435"/>
      <c r="IN15" s="435"/>
      <c r="IO15" s="435"/>
      <c r="IP15" s="435"/>
      <c r="IQ15" s="435"/>
      <c r="IR15" s="435"/>
      <c r="IS15" s="435"/>
      <c r="IT15" s="435"/>
      <c r="IU15" s="435"/>
      <c r="IV15" s="435"/>
      <c r="IW15" s="435"/>
      <c r="IX15" s="435"/>
      <c r="IY15" s="435"/>
      <c r="IZ15" s="435"/>
      <c r="JA15" s="435"/>
      <c r="JB15" s="435"/>
      <c r="JC15" s="435"/>
      <c r="JD15" s="435"/>
      <c r="JE15" s="435"/>
      <c r="JF15" s="435"/>
      <c r="JG15" s="435"/>
      <c r="JH15" s="435"/>
      <c r="JI15" s="435"/>
      <c r="JJ15" s="435"/>
      <c r="JK15" s="435"/>
      <c r="JL15" s="435"/>
      <c r="JM15" s="435"/>
      <c r="JN15" s="435"/>
      <c r="JO15" s="435"/>
      <c r="JP15" s="435"/>
      <c r="JQ15" s="435"/>
      <c r="JR15" s="435"/>
      <c r="JS15" s="435"/>
      <c r="JT15" s="435"/>
      <c r="JU15" s="435"/>
      <c r="JV15" s="435"/>
      <c r="JW15" s="435"/>
      <c r="JX15" s="435"/>
      <c r="JY15" s="435"/>
      <c r="JZ15" s="435"/>
      <c r="KA15" s="435"/>
      <c r="KB15" s="435"/>
      <c r="KC15" s="435"/>
      <c r="KD15" s="435"/>
      <c r="KE15" s="435"/>
      <c r="KF15" s="435"/>
      <c r="KG15" s="435"/>
      <c r="KH15" s="435"/>
      <c r="KI15" s="435"/>
      <c r="KJ15" s="435"/>
      <c r="KK15" s="435"/>
      <c r="KL15" s="435"/>
      <c r="KM15" s="435"/>
      <c r="KN15" s="435"/>
      <c r="KO15" s="435"/>
      <c r="KP15" s="435"/>
      <c r="KQ15" s="435"/>
      <c r="KR15" s="435"/>
      <c r="KS15" s="435"/>
      <c r="KT15" s="435"/>
      <c r="KU15" s="435"/>
      <c r="KV15" s="435"/>
      <c r="KW15" s="435"/>
      <c r="KX15" s="435"/>
      <c r="KY15" s="435"/>
      <c r="KZ15" s="435"/>
      <c r="LA15" s="435"/>
      <c r="LB15" s="435"/>
      <c r="LC15" s="435"/>
      <c r="LD15" s="435"/>
      <c r="LE15" s="435"/>
      <c r="LF15" s="435"/>
      <c r="LG15" s="435"/>
      <c r="LH15" s="435"/>
      <c r="LI15" s="435"/>
      <c r="LJ15" s="435"/>
      <c r="LK15" s="435"/>
      <c r="LL15" s="435"/>
      <c r="LM15" s="435"/>
      <c r="LN15" s="435"/>
      <c r="LO15" s="435"/>
      <c r="LP15" s="435"/>
      <c r="LQ15" s="435"/>
      <c r="LR15" s="435"/>
      <c r="LS15" s="435"/>
      <c r="LT15" s="435"/>
      <c r="LU15" s="435"/>
      <c r="LV15" s="435"/>
      <c r="LW15" s="435"/>
      <c r="LX15" s="435"/>
      <c r="LY15" s="435"/>
      <c r="LZ15" s="435"/>
      <c r="MA15" s="435"/>
      <c r="MB15" s="435"/>
      <c r="MC15" s="435"/>
      <c r="MD15" s="435"/>
      <c r="ME15" s="435"/>
      <c r="MF15" s="435"/>
      <c r="MG15" s="435"/>
      <c r="MH15" s="435"/>
      <c r="MI15" s="435"/>
      <c r="MJ15" s="435"/>
      <c r="MK15" s="435"/>
      <c r="ML15" s="435"/>
      <c r="MM15" s="435"/>
      <c r="MN15" s="435"/>
      <c r="MO15" s="435"/>
      <c r="MP15" s="435"/>
      <c r="MQ15" s="435"/>
      <c r="MR15" s="435"/>
      <c r="MS15" s="435"/>
      <c r="MT15" s="435"/>
      <c r="MU15" s="435"/>
      <c r="MV15" s="435"/>
      <c r="MW15" s="435"/>
      <c r="MX15" s="435"/>
      <c r="MY15" s="435"/>
      <c r="MZ15" s="435"/>
      <c r="NA15" s="435"/>
      <c r="NB15" s="435"/>
      <c r="NC15" s="435"/>
      <c r="ND15" s="435"/>
      <c r="NE15" s="435"/>
      <c r="NF15" s="435"/>
      <c r="NG15" s="435"/>
      <c r="NH15" s="435"/>
      <c r="NI15" s="435"/>
      <c r="NJ15" s="435"/>
      <c r="NK15" s="435"/>
      <c r="NL15" s="435"/>
      <c r="NM15" s="435"/>
      <c r="NN15" s="435"/>
      <c r="NO15" s="435"/>
      <c r="NP15" s="435"/>
      <c r="NQ15" s="435"/>
      <c r="NR15" s="435"/>
      <c r="NS15" s="435"/>
      <c r="NT15" s="435"/>
      <c r="NU15" s="435"/>
      <c r="NV15" s="435"/>
      <c r="NW15" s="435"/>
      <c r="NX15" s="435"/>
      <c r="NY15" s="435"/>
      <c r="NZ15" s="435"/>
      <c r="OA15" s="435"/>
      <c r="OB15" s="435"/>
      <c r="OC15" s="435"/>
      <c r="OD15" s="435"/>
      <c r="OE15" s="435"/>
      <c r="OF15" s="435"/>
      <c r="OG15" s="435"/>
      <c r="OH15" s="435"/>
      <c r="OI15" s="435"/>
      <c r="OJ15" s="435"/>
      <c r="OK15" s="435"/>
      <c r="OL15" s="435"/>
      <c r="OM15" s="435"/>
      <c r="ON15" s="435"/>
      <c r="OO15" s="435"/>
      <c r="OP15" s="435"/>
      <c r="OQ15" s="435"/>
      <c r="OR15" s="435"/>
      <c r="OS15" s="435"/>
      <c r="OT15" s="435"/>
      <c r="OU15" s="435"/>
      <c r="OV15" s="435"/>
      <c r="OW15" s="435"/>
      <c r="OX15" s="435"/>
      <c r="OY15" s="435"/>
      <c r="OZ15" s="435"/>
      <c r="PA15" s="435"/>
      <c r="PB15" s="435"/>
      <c r="PC15" s="435"/>
      <c r="PD15" s="435"/>
      <c r="PE15" s="435"/>
      <c r="PF15" s="435"/>
      <c r="PG15" s="435"/>
      <c r="PH15" s="435"/>
      <c r="PI15" s="435"/>
      <c r="PJ15" s="435"/>
      <c r="PK15" s="435"/>
      <c r="PL15" s="435"/>
      <c r="PM15" s="435"/>
      <c r="PN15" s="435"/>
      <c r="PO15" s="435"/>
      <c r="PP15" s="435"/>
      <c r="PQ15" s="435"/>
      <c r="PR15" s="435"/>
      <c r="PS15" s="435"/>
      <c r="PT15" s="435"/>
      <c r="PU15" s="435"/>
      <c r="PV15" s="435"/>
      <c r="PW15" s="435"/>
      <c r="PX15" s="435"/>
      <c r="PY15" s="435"/>
      <c r="PZ15" s="435"/>
      <c r="QA15" s="435"/>
      <c r="QB15" s="435"/>
      <c r="QC15" s="435"/>
      <c r="QD15" s="435"/>
      <c r="QE15" s="435"/>
      <c r="QF15" s="435"/>
      <c r="QG15" s="435"/>
      <c r="QH15" s="435"/>
      <c r="QI15" s="435"/>
      <c r="QJ15" s="435"/>
      <c r="QK15" s="435"/>
      <c r="QL15" s="435"/>
      <c r="QM15" s="435"/>
      <c r="QN15" s="435"/>
      <c r="QO15" s="435"/>
      <c r="QP15" s="435"/>
      <c r="QQ15" s="435"/>
      <c r="QR15" s="435"/>
      <c r="QS15" s="435"/>
      <c r="QT15" s="435"/>
      <c r="QU15" s="435"/>
      <c r="QV15" s="435"/>
      <c r="QW15" s="435"/>
      <c r="QX15" s="435"/>
      <c r="QY15" s="435"/>
      <c r="QZ15" s="435"/>
      <c r="RA15" s="435"/>
      <c r="RB15" s="435"/>
      <c r="RC15" s="435"/>
      <c r="RD15" s="435"/>
      <c r="RE15" s="435"/>
      <c r="RF15" s="435"/>
      <c r="RG15" s="435"/>
      <c r="RH15" s="435"/>
      <c r="RI15" s="435"/>
      <c r="RJ15" s="435"/>
      <c r="RK15" s="435"/>
      <c r="RL15" s="435"/>
      <c r="RM15" s="435"/>
      <c r="RN15" s="435"/>
      <c r="RO15" s="435"/>
      <c r="RP15" s="435"/>
      <c r="RQ15" s="435"/>
      <c r="RR15" s="435"/>
      <c r="RS15" s="435"/>
      <c r="RT15" s="435"/>
      <c r="RU15" s="435"/>
      <c r="RV15" s="435"/>
      <c r="RW15" s="435"/>
      <c r="RX15" s="435"/>
      <c r="RY15" s="435"/>
      <c r="RZ15" s="435"/>
      <c r="SA15" s="435"/>
      <c r="SB15" s="435"/>
      <c r="SC15" s="435"/>
      <c r="SD15" s="435"/>
      <c r="SE15" s="435"/>
      <c r="SF15" s="435"/>
      <c r="SG15" s="435"/>
      <c r="SH15" s="435"/>
      <c r="SI15" s="435"/>
      <c r="SJ15" s="435"/>
      <c r="SK15" s="435"/>
      <c r="SL15" s="435"/>
      <c r="SM15" s="435"/>
      <c r="SN15" s="435"/>
      <c r="SO15" s="435"/>
      <c r="SP15" s="435"/>
      <c r="SQ15" s="435"/>
      <c r="SR15" s="435"/>
      <c r="SS15" s="435"/>
      <c r="ST15" s="435"/>
      <c r="SU15" s="435"/>
      <c r="SV15" s="435"/>
      <c r="SW15" s="435"/>
      <c r="SX15" s="435"/>
      <c r="SY15" s="435"/>
      <c r="SZ15" s="435"/>
      <c r="TA15" s="435"/>
      <c r="TB15" s="435"/>
      <c r="TC15" s="435"/>
      <c r="TD15" s="435"/>
      <c r="TE15" s="435"/>
      <c r="TF15" s="435"/>
      <c r="TG15" s="435"/>
      <c r="TH15" s="435"/>
      <c r="TI15" s="435"/>
      <c r="TJ15" s="435"/>
      <c r="TK15" s="435"/>
      <c r="TL15" s="435"/>
      <c r="TM15" s="435"/>
      <c r="TN15" s="435"/>
      <c r="TO15" s="435"/>
      <c r="TP15" s="435"/>
      <c r="TQ15" s="435"/>
      <c r="TR15" s="435"/>
      <c r="TS15" s="435"/>
      <c r="TT15" s="435"/>
      <c r="TU15" s="435"/>
      <c r="TV15" s="435"/>
      <c r="TW15" s="435"/>
      <c r="TX15" s="435"/>
      <c r="TY15" s="435"/>
      <c r="TZ15" s="435"/>
      <c r="UA15" s="435"/>
      <c r="UB15" s="435"/>
      <c r="UC15" s="435"/>
      <c r="UD15" s="435"/>
      <c r="UE15" s="435"/>
      <c r="UF15" s="435"/>
      <c r="UG15" s="435"/>
      <c r="UH15" s="435"/>
      <c r="UI15" s="435"/>
    </row>
    <row r="16" spans="1:555" ht="30.75" thickBot="1" x14ac:dyDescent="0.3">
      <c r="A16" s="435"/>
      <c r="B16" s="435"/>
      <c r="C16" s="125" t="s">
        <v>1310</v>
      </c>
      <c r="D16" s="130" t="s">
        <v>99</v>
      </c>
      <c r="E16" s="132" t="s">
        <v>1312</v>
      </c>
      <c r="F16" s="131" t="s">
        <v>1313</v>
      </c>
      <c r="G16" s="129" t="s">
        <v>1314</v>
      </c>
      <c r="H16" s="132" t="s">
        <v>1315</v>
      </c>
      <c r="I16" s="129" t="s">
        <v>711</v>
      </c>
      <c r="J16" s="129" t="s">
        <v>1316</v>
      </c>
      <c r="K16" s="129" t="s">
        <v>1317</v>
      </c>
      <c r="L16" s="129" t="s">
        <v>1433</v>
      </c>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c r="BC16" s="435"/>
      <c r="BD16" s="435"/>
      <c r="BE16" s="435"/>
      <c r="BF16" s="435"/>
      <c r="BG16" s="435"/>
      <c r="BH16" s="435"/>
      <c r="BI16" s="435"/>
      <c r="BJ16" s="435"/>
      <c r="BK16" s="435"/>
      <c r="BL16" s="435"/>
      <c r="BM16" s="435"/>
      <c r="BN16" s="435"/>
      <c r="BO16" s="435"/>
      <c r="BP16" s="435"/>
      <c r="BQ16" s="435"/>
      <c r="BR16" s="435"/>
      <c r="BS16" s="435"/>
      <c r="BT16" s="435"/>
      <c r="BU16" s="435"/>
      <c r="BV16" s="435"/>
      <c r="BW16" s="435"/>
      <c r="BX16" s="435"/>
      <c r="BY16" s="435"/>
      <c r="BZ16" s="435"/>
      <c r="CA16" s="435"/>
      <c r="CB16" s="435"/>
      <c r="CC16" s="435"/>
      <c r="CD16" s="435"/>
      <c r="CE16" s="435"/>
      <c r="CF16" s="435"/>
      <c r="CG16" s="435"/>
      <c r="CH16" s="435"/>
      <c r="CI16" s="435"/>
      <c r="CJ16" s="435"/>
      <c r="CK16" s="435"/>
      <c r="CL16" s="435"/>
      <c r="CM16" s="435"/>
      <c r="CN16" s="435"/>
      <c r="CO16" s="435"/>
      <c r="CP16" s="435"/>
      <c r="CQ16" s="435"/>
      <c r="CR16" s="435"/>
      <c r="CS16" s="435"/>
      <c r="CT16" s="435"/>
      <c r="CU16" s="435"/>
      <c r="CV16" s="435"/>
      <c r="CW16" s="435"/>
      <c r="CX16" s="435"/>
      <c r="CY16" s="435"/>
      <c r="CZ16" s="435"/>
      <c r="DA16" s="435"/>
      <c r="DB16" s="435"/>
      <c r="DC16" s="435"/>
      <c r="DD16" s="435"/>
      <c r="DE16" s="435"/>
      <c r="DF16" s="435"/>
      <c r="DG16" s="435"/>
      <c r="DH16" s="435"/>
      <c r="DI16" s="435"/>
      <c r="DJ16" s="435"/>
      <c r="DK16" s="435"/>
      <c r="DL16" s="435"/>
      <c r="DM16" s="435"/>
      <c r="DN16" s="435"/>
      <c r="DO16" s="435"/>
      <c r="DP16" s="435"/>
      <c r="DQ16" s="435"/>
      <c r="DR16" s="435"/>
      <c r="DS16" s="435"/>
      <c r="DT16" s="435"/>
      <c r="DU16" s="435"/>
      <c r="DV16" s="435"/>
      <c r="DW16" s="435"/>
      <c r="DX16" s="435"/>
      <c r="DY16" s="435"/>
      <c r="DZ16" s="435"/>
      <c r="EA16" s="435"/>
      <c r="EB16" s="435"/>
      <c r="EC16" s="435"/>
      <c r="ED16" s="435"/>
      <c r="EE16" s="435"/>
      <c r="EF16" s="435"/>
      <c r="EG16" s="435"/>
      <c r="EH16" s="435"/>
      <c r="EI16" s="435"/>
      <c r="EJ16" s="435"/>
      <c r="EK16" s="435"/>
      <c r="EL16" s="435"/>
      <c r="EM16" s="435"/>
      <c r="EN16" s="435"/>
      <c r="EO16" s="435"/>
      <c r="EP16" s="435"/>
      <c r="EQ16" s="435"/>
      <c r="ER16" s="435"/>
      <c r="ES16" s="435"/>
      <c r="ET16" s="435"/>
      <c r="EU16" s="435"/>
      <c r="EV16" s="435"/>
      <c r="EW16" s="435"/>
      <c r="EX16" s="435"/>
      <c r="EY16" s="435"/>
      <c r="EZ16" s="435"/>
      <c r="FA16" s="435"/>
      <c r="FB16" s="435"/>
      <c r="FC16" s="435"/>
      <c r="FD16" s="435"/>
      <c r="FE16" s="435"/>
      <c r="FF16" s="435"/>
      <c r="FG16" s="435"/>
      <c r="FH16" s="435"/>
      <c r="FI16" s="435"/>
      <c r="FJ16" s="435"/>
      <c r="FK16" s="435"/>
      <c r="FL16" s="435"/>
      <c r="FM16" s="435"/>
      <c r="FN16" s="435"/>
      <c r="FO16" s="435"/>
      <c r="FP16" s="435"/>
      <c r="FQ16" s="435"/>
      <c r="FR16" s="435"/>
      <c r="FS16" s="435"/>
      <c r="FT16" s="435"/>
      <c r="FU16" s="435"/>
      <c r="FV16" s="435"/>
      <c r="FW16" s="435"/>
      <c r="FX16" s="435"/>
      <c r="FY16" s="435"/>
      <c r="FZ16" s="435"/>
      <c r="GA16" s="435"/>
      <c r="GB16" s="435"/>
      <c r="GC16" s="435"/>
      <c r="GD16" s="435"/>
      <c r="GE16" s="435"/>
      <c r="GF16" s="435"/>
      <c r="GG16" s="435"/>
      <c r="GH16" s="435"/>
      <c r="GI16" s="435"/>
      <c r="GJ16" s="435"/>
      <c r="GK16" s="435"/>
      <c r="GL16" s="435"/>
      <c r="GM16" s="435"/>
      <c r="GN16" s="435"/>
      <c r="GO16" s="435"/>
      <c r="GP16" s="435"/>
      <c r="GQ16" s="435"/>
      <c r="GR16" s="435"/>
      <c r="GS16" s="435"/>
      <c r="GT16" s="435"/>
      <c r="GU16" s="435"/>
      <c r="GV16" s="435"/>
      <c r="GW16" s="435"/>
      <c r="GX16" s="435"/>
      <c r="GY16" s="435"/>
      <c r="GZ16" s="435"/>
      <c r="HA16" s="435"/>
      <c r="HB16" s="435"/>
      <c r="HC16" s="435"/>
      <c r="HD16" s="435"/>
      <c r="HE16" s="435"/>
      <c r="HF16" s="435"/>
      <c r="HG16" s="435"/>
      <c r="HH16" s="435"/>
      <c r="HI16" s="435"/>
      <c r="HJ16" s="435"/>
      <c r="HK16" s="435"/>
      <c r="HL16" s="435"/>
      <c r="HM16" s="435"/>
      <c r="HN16" s="435"/>
      <c r="HO16" s="435"/>
      <c r="HP16" s="435"/>
      <c r="HQ16" s="435"/>
      <c r="HR16" s="435"/>
      <c r="HS16" s="435"/>
      <c r="HT16" s="435"/>
      <c r="HU16" s="435"/>
      <c r="HV16" s="435"/>
      <c r="HW16" s="435"/>
      <c r="HX16" s="435"/>
      <c r="HY16" s="435"/>
      <c r="HZ16" s="435"/>
      <c r="IA16" s="435"/>
      <c r="IB16" s="435"/>
      <c r="IC16" s="435"/>
      <c r="ID16" s="435"/>
      <c r="IE16" s="435"/>
      <c r="IF16" s="435"/>
      <c r="IG16" s="435"/>
      <c r="IH16" s="435"/>
      <c r="II16" s="435"/>
      <c r="IJ16" s="435"/>
      <c r="IK16" s="435"/>
      <c r="IL16" s="435"/>
      <c r="IM16" s="435"/>
      <c r="IN16" s="435"/>
      <c r="IO16" s="435"/>
      <c r="IP16" s="435"/>
      <c r="IQ16" s="435"/>
      <c r="IR16" s="435"/>
      <c r="IS16" s="435"/>
      <c r="IT16" s="435"/>
      <c r="IU16" s="435"/>
      <c r="IV16" s="435"/>
      <c r="IW16" s="435"/>
      <c r="IX16" s="435"/>
      <c r="IY16" s="435"/>
      <c r="IZ16" s="435"/>
      <c r="JA16" s="435"/>
      <c r="JB16" s="435"/>
      <c r="JC16" s="435"/>
      <c r="JD16" s="435"/>
      <c r="JE16" s="435"/>
      <c r="JF16" s="435"/>
      <c r="JG16" s="435"/>
      <c r="JH16" s="435"/>
      <c r="JI16" s="435"/>
      <c r="JJ16" s="435"/>
      <c r="JK16" s="435"/>
      <c r="JL16" s="435"/>
      <c r="JM16" s="435"/>
      <c r="JN16" s="435"/>
      <c r="JO16" s="435"/>
      <c r="JP16" s="435"/>
      <c r="JQ16" s="435"/>
      <c r="JR16" s="435"/>
      <c r="JS16" s="435"/>
      <c r="JT16" s="435"/>
      <c r="JU16" s="435"/>
      <c r="JV16" s="435"/>
      <c r="JW16" s="435"/>
      <c r="JX16" s="435"/>
      <c r="JY16" s="435"/>
      <c r="JZ16" s="435"/>
      <c r="KA16" s="435"/>
      <c r="KB16" s="435"/>
      <c r="KC16" s="435"/>
      <c r="KD16" s="435"/>
      <c r="KE16" s="435"/>
      <c r="KF16" s="435"/>
      <c r="KG16" s="435"/>
      <c r="KH16" s="435"/>
      <c r="KI16" s="435"/>
      <c r="KJ16" s="435"/>
      <c r="KK16" s="435"/>
      <c r="KL16" s="435"/>
      <c r="KM16" s="435"/>
      <c r="KN16" s="435"/>
      <c r="KO16" s="435"/>
      <c r="KP16" s="435"/>
      <c r="KQ16" s="435"/>
      <c r="KR16" s="435"/>
      <c r="KS16" s="435"/>
      <c r="KT16" s="435"/>
      <c r="KU16" s="435"/>
      <c r="KV16" s="435"/>
      <c r="KW16" s="435"/>
      <c r="KX16" s="435"/>
      <c r="KY16" s="435"/>
      <c r="KZ16" s="435"/>
      <c r="LA16" s="435"/>
      <c r="LB16" s="435"/>
      <c r="LC16" s="435"/>
      <c r="LD16" s="435"/>
      <c r="LE16" s="435"/>
      <c r="LF16" s="435"/>
      <c r="LG16" s="435"/>
      <c r="LH16" s="435"/>
      <c r="LI16" s="435"/>
      <c r="LJ16" s="435"/>
      <c r="LK16" s="435"/>
      <c r="LL16" s="435"/>
      <c r="LM16" s="435"/>
      <c r="LN16" s="435"/>
      <c r="LO16" s="435"/>
      <c r="LP16" s="435"/>
      <c r="LQ16" s="435"/>
      <c r="LR16" s="435"/>
      <c r="LS16" s="435"/>
      <c r="LT16" s="435"/>
      <c r="LU16" s="435"/>
      <c r="LV16" s="435"/>
      <c r="LW16" s="435"/>
      <c r="LX16" s="435"/>
      <c r="LY16" s="435"/>
      <c r="LZ16" s="435"/>
      <c r="MA16" s="435"/>
      <c r="MB16" s="435"/>
      <c r="MC16" s="435"/>
      <c r="MD16" s="435"/>
      <c r="ME16" s="435"/>
      <c r="MF16" s="435"/>
      <c r="MG16" s="435"/>
      <c r="MH16" s="435"/>
      <c r="MI16" s="435"/>
      <c r="MJ16" s="435"/>
      <c r="MK16" s="435"/>
      <c r="ML16" s="435"/>
      <c r="MM16" s="435"/>
      <c r="MN16" s="435"/>
      <c r="MO16" s="435"/>
      <c r="MP16" s="435"/>
      <c r="MQ16" s="435"/>
      <c r="MR16" s="435"/>
      <c r="MS16" s="435"/>
      <c r="MT16" s="435"/>
      <c r="MU16" s="435"/>
      <c r="MV16" s="435"/>
      <c r="MW16" s="435"/>
      <c r="MX16" s="435"/>
      <c r="MY16" s="435"/>
      <c r="MZ16" s="435"/>
      <c r="NA16" s="435"/>
      <c r="NB16" s="435"/>
      <c r="NC16" s="435"/>
      <c r="ND16" s="435"/>
      <c r="NE16" s="435"/>
      <c r="NF16" s="435"/>
      <c r="NG16" s="435"/>
      <c r="NH16" s="435"/>
      <c r="NI16" s="435"/>
      <c r="NJ16" s="435"/>
      <c r="NK16" s="435"/>
      <c r="NL16" s="435"/>
      <c r="NM16" s="435"/>
      <c r="NN16" s="435"/>
      <c r="NO16" s="435"/>
      <c r="NP16" s="435"/>
      <c r="NQ16" s="435"/>
      <c r="NR16" s="435"/>
      <c r="NS16" s="435"/>
      <c r="NT16" s="435"/>
      <c r="NU16" s="435"/>
      <c r="NV16" s="435"/>
      <c r="NW16" s="435"/>
      <c r="NX16" s="435"/>
      <c r="NY16" s="435"/>
      <c r="NZ16" s="435"/>
      <c r="OA16" s="435"/>
      <c r="OB16" s="435"/>
      <c r="OC16" s="435"/>
      <c r="OD16" s="435"/>
      <c r="OE16" s="435"/>
      <c r="OF16" s="435"/>
      <c r="OG16" s="435"/>
      <c r="OH16" s="435"/>
      <c r="OI16" s="435"/>
      <c r="OJ16" s="435"/>
      <c r="OK16" s="435"/>
      <c r="OL16" s="435"/>
      <c r="OM16" s="435"/>
      <c r="ON16" s="435"/>
      <c r="OO16" s="435"/>
      <c r="OP16" s="435"/>
      <c r="OQ16" s="435"/>
      <c r="OR16" s="435"/>
      <c r="OS16" s="435"/>
      <c r="OT16" s="435"/>
      <c r="OU16" s="435"/>
      <c r="OV16" s="435"/>
      <c r="OW16" s="435"/>
      <c r="OX16" s="435"/>
      <c r="OY16" s="435"/>
      <c r="OZ16" s="435"/>
      <c r="PA16" s="435"/>
      <c r="PB16" s="435"/>
      <c r="PC16" s="435"/>
      <c r="PD16" s="435"/>
      <c r="PE16" s="435"/>
      <c r="PF16" s="435"/>
      <c r="PG16" s="435"/>
      <c r="PH16" s="435"/>
      <c r="PI16" s="435"/>
      <c r="PJ16" s="435"/>
      <c r="PK16" s="435"/>
      <c r="PL16" s="435"/>
      <c r="PM16" s="435"/>
      <c r="PN16" s="435"/>
      <c r="PO16" s="435"/>
      <c r="PP16" s="435"/>
      <c r="PQ16" s="435"/>
      <c r="PR16" s="435"/>
      <c r="PS16" s="435"/>
      <c r="PT16" s="435"/>
      <c r="PU16" s="435"/>
      <c r="PV16" s="435"/>
      <c r="PW16" s="435"/>
      <c r="PX16" s="435"/>
      <c r="PY16" s="435"/>
      <c r="PZ16" s="435"/>
      <c r="QA16" s="435"/>
      <c r="QB16" s="435"/>
      <c r="QC16" s="435"/>
      <c r="QD16" s="435"/>
      <c r="QE16" s="435"/>
      <c r="QF16" s="435"/>
      <c r="QG16" s="435"/>
      <c r="QH16" s="435"/>
      <c r="QI16" s="435"/>
      <c r="QJ16" s="435"/>
      <c r="QK16" s="435"/>
      <c r="QL16" s="435"/>
      <c r="QM16" s="435"/>
      <c r="QN16" s="435"/>
      <c r="QO16" s="435"/>
      <c r="QP16" s="435"/>
      <c r="QQ16" s="435"/>
      <c r="QR16" s="435"/>
      <c r="QS16" s="435"/>
      <c r="QT16" s="435"/>
      <c r="QU16" s="435"/>
      <c r="QV16" s="435"/>
      <c r="QW16" s="435"/>
      <c r="QX16" s="435"/>
      <c r="QY16" s="435"/>
      <c r="QZ16" s="435"/>
      <c r="RA16" s="435"/>
      <c r="RB16" s="435"/>
      <c r="RC16" s="435"/>
      <c r="RD16" s="435"/>
      <c r="RE16" s="435"/>
      <c r="RF16" s="435"/>
      <c r="RG16" s="435"/>
      <c r="RH16" s="435"/>
      <c r="RI16" s="435"/>
      <c r="RJ16" s="435"/>
      <c r="RK16" s="435"/>
      <c r="RL16" s="435"/>
      <c r="RM16" s="435"/>
      <c r="RN16" s="435"/>
      <c r="RO16" s="435"/>
      <c r="RP16" s="435"/>
      <c r="RQ16" s="435"/>
      <c r="RR16" s="435"/>
      <c r="RS16" s="435"/>
      <c r="RT16" s="435"/>
      <c r="RU16" s="435"/>
      <c r="RV16" s="435"/>
      <c r="RW16" s="435"/>
      <c r="RX16" s="435"/>
      <c r="RY16" s="435"/>
      <c r="RZ16" s="435"/>
      <c r="SA16" s="435"/>
      <c r="SB16" s="435"/>
      <c r="SC16" s="435"/>
      <c r="SD16" s="435"/>
      <c r="SE16" s="435"/>
      <c r="SF16" s="435"/>
      <c r="SG16" s="435"/>
      <c r="SH16" s="435"/>
      <c r="SI16" s="435"/>
      <c r="SJ16" s="435"/>
      <c r="SK16" s="435"/>
      <c r="SL16" s="435"/>
      <c r="SM16" s="435"/>
      <c r="SN16" s="435"/>
      <c r="SO16" s="435"/>
      <c r="SP16" s="435"/>
      <c r="SQ16" s="435"/>
      <c r="SR16" s="435"/>
      <c r="SS16" s="435"/>
      <c r="ST16" s="435"/>
      <c r="SU16" s="435"/>
      <c r="SV16" s="435"/>
      <c r="SW16" s="435"/>
      <c r="SX16" s="435"/>
      <c r="SY16" s="435"/>
      <c r="SZ16" s="435"/>
      <c r="TA16" s="435"/>
      <c r="TB16" s="435"/>
      <c r="TC16" s="435"/>
      <c r="TD16" s="435"/>
      <c r="TE16" s="435"/>
      <c r="TF16" s="435"/>
      <c r="TG16" s="435"/>
      <c r="TH16" s="435"/>
      <c r="TI16" s="435"/>
      <c r="TJ16" s="435"/>
      <c r="TK16" s="435"/>
      <c r="TL16" s="435"/>
      <c r="TM16" s="435"/>
      <c r="TN16" s="435"/>
      <c r="TO16" s="435"/>
      <c r="TP16" s="435"/>
      <c r="TQ16" s="435"/>
      <c r="TR16" s="435"/>
      <c r="TS16" s="435"/>
      <c r="TT16" s="435"/>
      <c r="TU16" s="435"/>
      <c r="TV16" s="435"/>
      <c r="TW16" s="435"/>
      <c r="TX16" s="435"/>
      <c r="TY16" s="435"/>
      <c r="TZ16" s="435"/>
      <c r="UA16" s="435"/>
      <c r="UB16" s="435"/>
      <c r="UC16" s="435"/>
      <c r="UD16" s="435"/>
      <c r="UE16" s="435"/>
      <c r="UF16" s="435"/>
      <c r="UG16" s="435"/>
      <c r="UH16" s="435"/>
      <c r="UI16" s="435"/>
    </row>
    <row r="17" spans="3:12" x14ac:dyDescent="0.25">
      <c r="C17" s="137"/>
      <c r="D17" s="154"/>
      <c r="E17" s="112"/>
      <c r="F17" s="94">
        <f t="shared" ref="F17:F38" si="0">D17*E17</f>
        <v>0</v>
      </c>
      <c r="G17" s="156"/>
      <c r="H17" s="138" t="s">
        <v>541</v>
      </c>
      <c r="I17" s="126" t="str">
        <f>VLOOKUP(H17,Presupuesto!$B$11:$C$565,2,0)</f>
        <v>BECAS</v>
      </c>
      <c r="J17" s="207" t="s">
        <v>72</v>
      </c>
      <c r="K17" s="95" t="s">
        <v>719</v>
      </c>
      <c r="L17" s="95"/>
    </row>
    <row r="18" spans="3:12" x14ac:dyDescent="0.25">
      <c r="C18" s="137"/>
      <c r="D18" s="154"/>
      <c r="E18" s="119"/>
      <c r="F18" s="94">
        <f t="shared" si="0"/>
        <v>0</v>
      </c>
      <c r="G18" s="156"/>
      <c r="H18" s="138" t="s">
        <v>542</v>
      </c>
      <c r="I18" s="126" t="str">
        <f>VLOOKUP(H18,Presupuesto!$B$11:$C$565,2,0)</f>
        <v>BECAS ESTUDIANTES DE PREGRADO (PLAN REFORMA)</v>
      </c>
      <c r="J18" s="95" t="str">
        <f>$J$17</f>
        <v>Posgrado</v>
      </c>
      <c r="K18" s="95" t="s">
        <v>720</v>
      </c>
      <c r="L18" s="95"/>
    </row>
    <row r="19" spans="3:12" x14ac:dyDescent="0.25">
      <c r="C19" s="137"/>
      <c r="D19" s="154"/>
      <c r="E19" s="119"/>
      <c r="F19" s="94">
        <f t="shared" si="0"/>
        <v>0</v>
      </c>
      <c r="G19" s="156"/>
      <c r="H19" s="138" t="s">
        <v>543</v>
      </c>
      <c r="I19" s="126" t="str">
        <f>VLOOKUP(H19,Presupuesto!$B$11:$C$565,2,0)</f>
        <v>BECAS CONVENIO MINISTERIO SALUD -IHSS-UNAH</v>
      </c>
      <c r="J19" s="95" t="str">
        <f t="shared" ref="J19:J37" si="1">$J$17</f>
        <v>Posgrado</v>
      </c>
      <c r="K19" s="95" t="s">
        <v>720</v>
      </c>
      <c r="L19" s="95"/>
    </row>
    <row r="20" spans="3:12" x14ac:dyDescent="0.25">
      <c r="C20" s="137"/>
      <c r="D20" s="154"/>
      <c r="E20" s="119"/>
      <c r="F20" s="94">
        <f t="shared" si="0"/>
        <v>0</v>
      </c>
      <c r="G20" s="156"/>
      <c r="H20" s="138" t="s">
        <v>544</v>
      </c>
      <c r="I20" s="126" t="str">
        <f>VLOOKUP(H20,Presupuesto!$B$11:$C$565,2,0)</f>
        <v>BECAS DE ACTUALIZACION Y CAPACITACION DOCENTE</v>
      </c>
      <c r="J20" s="95" t="str">
        <f t="shared" si="1"/>
        <v>Posgrado</v>
      </c>
      <c r="K20" s="95" t="s">
        <v>720</v>
      </c>
      <c r="L20" s="95"/>
    </row>
    <row r="21" spans="3:12" x14ac:dyDescent="0.25">
      <c r="C21" s="137"/>
      <c r="D21" s="154"/>
      <c r="E21" s="119"/>
      <c r="F21" s="94">
        <f t="shared" si="0"/>
        <v>0</v>
      </c>
      <c r="G21" s="156"/>
      <c r="H21" s="138" t="s">
        <v>545</v>
      </c>
      <c r="I21" s="126" t="str">
        <f>VLOOKUP(H21,Presupuesto!$B$11:$C$565,2,0)</f>
        <v>BECAS EXCELENCIA ACADEMICA</v>
      </c>
      <c r="J21" s="95" t="str">
        <f t="shared" si="1"/>
        <v>Posgrado</v>
      </c>
      <c r="K21" s="95" t="s">
        <v>720</v>
      </c>
      <c r="L21" s="95"/>
    </row>
    <row r="22" spans="3:12" x14ac:dyDescent="0.25">
      <c r="C22" s="137"/>
      <c r="D22" s="154"/>
      <c r="E22" s="119"/>
      <c r="F22" s="94">
        <f t="shared" si="0"/>
        <v>0</v>
      </c>
      <c r="G22" s="156"/>
      <c r="H22" s="138" t="s">
        <v>546</v>
      </c>
      <c r="I22" s="126" t="str">
        <f>VLOOKUP(H22,Presupuesto!$B$11:$C$565,2,0)</f>
        <v>BECAS PARA HIJOS DE LOS TRABAJADORES</v>
      </c>
      <c r="J22" s="95" t="str">
        <f t="shared" si="1"/>
        <v>Posgrado</v>
      </c>
      <c r="K22" s="95" t="s">
        <v>729</v>
      </c>
      <c r="L22" s="95"/>
    </row>
    <row r="23" spans="3:12" x14ac:dyDescent="0.25">
      <c r="C23" s="137"/>
      <c r="D23" s="154"/>
      <c r="E23" s="119"/>
      <c r="F23" s="94">
        <f t="shared" si="0"/>
        <v>0</v>
      </c>
      <c r="G23" s="156"/>
      <c r="H23" s="138" t="s">
        <v>547</v>
      </c>
      <c r="I23" s="126" t="str">
        <f>VLOOKUP(H23,Presupuesto!$B$11:$C$565,2,0)</f>
        <v>BECAS POST GRADO ECONOMIA</v>
      </c>
      <c r="J23" s="95" t="str">
        <f t="shared" si="1"/>
        <v>Posgrado</v>
      </c>
      <c r="K23" s="95" t="s">
        <v>720</v>
      </c>
      <c r="L23" s="95"/>
    </row>
    <row r="24" spans="3:12" x14ac:dyDescent="0.25">
      <c r="C24" s="137"/>
      <c r="D24" s="154"/>
      <c r="E24" s="119"/>
      <c r="F24" s="94">
        <f t="shared" si="0"/>
        <v>0</v>
      </c>
      <c r="G24" s="156"/>
      <c r="H24" s="138" t="s">
        <v>548</v>
      </c>
      <c r="I24" s="126" t="str">
        <f>VLOOKUP(H24,Presupuesto!$B$11:$C$565,2,0)</f>
        <v>BECAS POST-GRADO DE TRABAJO SOCIAL</v>
      </c>
      <c r="J24" s="95" t="str">
        <f t="shared" si="1"/>
        <v>Posgrado</v>
      </c>
      <c r="K24" s="95" t="s">
        <v>720</v>
      </c>
      <c r="L24" s="95"/>
    </row>
    <row r="25" spans="3:12" x14ac:dyDescent="0.25">
      <c r="C25" s="137"/>
      <c r="D25" s="154"/>
      <c r="E25" s="119"/>
      <c r="F25" s="94">
        <f t="shared" si="0"/>
        <v>0</v>
      </c>
      <c r="G25" s="156"/>
      <c r="H25" s="138" t="s">
        <v>549</v>
      </c>
      <c r="I25" s="126" t="str">
        <f>VLOOKUP(H25,Presupuesto!$B$11:$C$565,2,0)</f>
        <v>BECAS PROFESIONALIZANTES DOCENTE (PLAN DE REFORMA)</v>
      </c>
      <c r="J25" s="95" t="str">
        <f t="shared" si="1"/>
        <v>Posgrado</v>
      </c>
      <c r="K25" s="95" t="s">
        <v>720</v>
      </c>
      <c r="L25" s="95"/>
    </row>
    <row r="26" spans="3:12" x14ac:dyDescent="0.25">
      <c r="C26" s="137"/>
      <c r="D26" s="154"/>
      <c r="E26" s="119"/>
      <c r="F26" s="94">
        <f t="shared" si="0"/>
        <v>0</v>
      </c>
      <c r="G26" s="156"/>
      <c r="H26" s="138" t="s">
        <v>550</v>
      </c>
      <c r="I26" s="126" t="str">
        <f>VLOOKUP(H26,Presupuesto!$B$11:$C$565,2,0)</f>
        <v>PRESTAMOS A ESTUDIANTES</v>
      </c>
      <c r="J26" s="95" t="str">
        <f t="shared" si="1"/>
        <v>Posgrado</v>
      </c>
      <c r="K26" s="95" t="s">
        <v>720</v>
      </c>
      <c r="L26" s="95"/>
    </row>
    <row r="27" spans="3:12" x14ac:dyDescent="0.25">
      <c r="C27" s="137"/>
      <c r="D27" s="154"/>
      <c r="E27" s="119"/>
      <c r="F27" s="94">
        <f t="shared" si="0"/>
        <v>0</v>
      </c>
      <c r="G27" s="156"/>
      <c r="H27" s="138" t="s">
        <v>551</v>
      </c>
      <c r="I27" s="126" t="str">
        <f>VLOOKUP(H27,Presupuesto!$B$11:$C$565,2,0)</f>
        <v>BECAS TALLERES EMPLEADOS A ESTUDIANTES</v>
      </c>
      <c r="J27" s="95" t="str">
        <f t="shared" si="1"/>
        <v>Posgrado</v>
      </c>
      <c r="K27" s="95" t="s">
        <v>720</v>
      </c>
      <c r="L27" s="95"/>
    </row>
    <row r="28" spans="3:12" x14ac:dyDescent="0.25">
      <c r="C28" s="137"/>
      <c r="D28" s="154"/>
      <c r="E28" s="119"/>
      <c r="F28" s="94">
        <f t="shared" si="0"/>
        <v>0</v>
      </c>
      <c r="G28" s="156"/>
      <c r="H28" s="138" t="s">
        <v>552</v>
      </c>
      <c r="I28" s="126" t="str">
        <f>VLOOKUP(H28,Presupuesto!$B$11:$C$565,2,0)</f>
        <v>BECAS EXTERNAS DE INVESTIGACION</v>
      </c>
      <c r="J28" s="95" t="str">
        <f t="shared" si="1"/>
        <v>Posgrado</v>
      </c>
      <c r="K28" s="95" t="s">
        <v>720</v>
      </c>
      <c r="L28" s="95"/>
    </row>
    <row r="29" spans="3:12" x14ac:dyDescent="0.25">
      <c r="C29" s="137"/>
      <c r="D29" s="154"/>
      <c r="E29" s="119"/>
      <c r="F29" s="94">
        <f t="shared" si="0"/>
        <v>0</v>
      </c>
      <c r="G29" s="156"/>
      <c r="H29" s="138" t="s">
        <v>553</v>
      </c>
      <c r="I29" s="126" t="str">
        <f>VLOOKUP(H29,Presupuesto!$B$11:$C$565,2,0)</f>
        <v>BECAS SUSTANTIVAS DE INVESTIGACIÓN</v>
      </c>
      <c r="J29" s="95" t="str">
        <f t="shared" si="1"/>
        <v>Posgrado</v>
      </c>
      <c r="K29" s="95" t="s">
        <v>720</v>
      </c>
      <c r="L29" s="95"/>
    </row>
    <row r="30" spans="3:12" x14ac:dyDescent="0.25">
      <c r="C30" s="137"/>
      <c r="D30" s="154"/>
      <c r="E30" s="119"/>
      <c r="F30" s="94">
        <f t="shared" si="0"/>
        <v>0</v>
      </c>
      <c r="G30" s="156"/>
      <c r="H30" s="138" t="s">
        <v>554</v>
      </c>
      <c r="I30" s="126" t="str">
        <f>VLOOKUP(H30,Presupuesto!$B$11:$C$565,2,0)</f>
        <v>BECAS DE INVEST, PARA ESTUD. DE PREGRADO</v>
      </c>
      <c r="J30" s="95" t="str">
        <f t="shared" si="1"/>
        <v>Posgrado</v>
      </c>
      <c r="K30" s="95" t="s">
        <v>720</v>
      </c>
      <c r="L30" s="95"/>
    </row>
    <row r="31" spans="3:12" x14ac:dyDescent="0.25">
      <c r="C31" s="137"/>
      <c r="D31" s="154"/>
      <c r="E31" s="119"/>
      <c r="F31" s="94">
        <f t="shared" si="0"/>
        <v>0</v>
      </c>
      <c r="G31" s="156"/>
      <c r="H31" s="138" t="s">
        <v>555</v>
      </c>
      <c r="I31" s="126" t="str">
        <f>VLOOKUP(H31,Presupuesto!$B$11:$C$565,2,0)</f>
        <v>BECAS DE INVEST. PARA DOC.DE POST-GRADO</v>
      </c>
      <c r="J31" s="95" t="str">
        <f t="shared" si="1"/>
        <v>Posgrado</v>
      </c>
      <c r="K31" s="95" t="s">
        <v>720</v>
      </c>
      <c r="L31" s="95"/>
    </row>
    <row r="32" spans="3:12" x14ac:dyDescent="0.25">
      <c r="C32" s="137"/>
      <c r="D32" s="154"/>
      <c r="E32" s="119"/>
      <c r="F32" s="94">
        <f t="shared" si="0"/>
        <v>0</v>
      </c>
      <c r="G32" s="156"/>
      <c r="H32" s="138" t="s">
        <v>556</v>
      </c>
      <c r="I32" s="126" t="str">
        <f>VLOOKUP(H32,Presupuesto!$B$11:$C$565,2,0)</f>
        <v>BECAS BÁSICAS DE INVESTIGACIÓN</v>
      </c>
      <c r="J32" s="95" t="str">
        <f t="shared" si="1"/>
        <v>Posgrado</v>
      </c>
      <c r="K32" s="95" t="s">
        <v>720</v>
      </c>
      <c r="L32" s="95"/>
    </row>
    <row r="33" spans="3:12" x14ac:dyDescent="0.25">
      <c r="C33" s="137"/>
      <c r="D33" s="154"/>
      <c r="E33" s="119"/>
      <c r="F33" s="94">
        <f t="shared" si="0"/>
        <v>0</v>
      </c>
      <c r="G33" s="156"/>
      <c r="H33" s="138" t="s">
        <v>557</v>
      </c>
      <c r="I33" s="126" t="str">
        <f>VLOOKUP(H33,Presupuesto!$B$11:$C$565,2,0)</f>
        <v>BECAS RELEVO GENERACIONAL</v>
      </c>
      <c r="J33" s="95" t="str">
        <f t="shared" si="1"/>
        <v>Posgrado</v>
      </c>
      <c r="K33" s="95" t="s">
        <v>720</v>
      </c>
      <c r="L33" s="95"/>
    </row>
    <row r="34" spans="3:12" x14ac:dyDescent="0.25">
      <c r="C34" s="137"/>
      <c r="D34" s="154"/>
      <c r="E34" s="119"/>
      <c r="F34" s="94">
        <f t="shared" si="0"/>
        <v>0</v>
      </c>
      <c r="G34" s="156"/>
      <c r="H34" s="138" t="s">
        <v>558</v>
      </c>
      <c r="I34" s="126" t="str">
        <f>VLOOKUP(H34,Presupuesto!$B$11:$C$565,2,0)</f>
        <v>BECAS DE EQUIDAD</v>
      </c>
      <c r="J34" s="95" t="str">
        <f t="shared" si="1"/>
        <v>Posgrado</v>
      </c>
      <c r="K34" s="95" t="s">
        <v>720</v>
      </c>
      <c r="L34" s="95"/>
    </row>
    <row r="35" spans="3:12" x14ac:dyDescent="0.25">
      <c r="C35" s="137"/>
      <c r="D35" s="154"/>
      <c r="E35" s="119"/>
      <c r="F35" s="94">
        <f t="shared" si="0"/>
        <v>0</v>
      </c>
      <c r="G35" s="156"/>
      <c r="H35" s="138" t="s">
        <v>559</v>
      </c>
      <c r="I35" s="126" t="str">
        <f>VLOOKUP(H35,Presupuesto!$B$11:$C$565,2,0)</f>
        <v>PREMIOS AL INVESTIGADOR</v>
      </c>
      <c r="J35" s="95" t="str">
        <f t="shared" si="1"/>
        <v>Posgrado</v>
      </c>
      <c r="K35" s="95" t="s">
        <v>720</v>
      </c>
      <c r="L35" s="95"/>
    </row>
    <row r="36" spans="3:12" x14ac:dyDescent="0.25">
      <c r="C36" s="137"/>
      <c r="D36" s="154"/>
      <c r="E36" s="119"/>
      <c r="F36" s="94">
        <f t="shared" si="0"/>
        <v>0</v>
      </c>
      <c r="G36" s="156"/>
      <c r="H36" s="138" t="s">
        <v>560</v>
      </c>
      <c r="I36" s="126" t="str">
        <f>VLOOKUP(H36,Presupuesto!$B$11:$C$565,2,0)</f>
        <v>BECAS DE INV. PARA ESTUDIANTES DE POSTGRADO</v>
      </c>
      <c r="J36" s="95" t="str">
        <f t="shared" si="1"/>
        <v>Posgrado</v>
      </c>
      <c r="K36" s="95" t="s">
        <v>720</v>
      </c>
      <c r="L36" s="95"/>
    </row>
    <row r="37" spans="3:12" x14ac:dyDescent="0.25">
      <c r="C37" s="137"/>
      <c r="D37" s="154"/>
      <c r="E37" s="119"/>
      <c r="F37" s="94">
        <f t="shared" si="0"/>
        <v>0</v>
      </c>
      <c r="G37" s="156"/>
      <c r="H37" s="138" t="s">
        <v>561</v>
      </c>
      <c r="I37" s="126" t="str">
        <f>VLOOKUP(H37,Presupuesto!$B$11:$C$565,2,0)</f>
        <v>Becas Especiales de Investigación</v>
      </c>
      <c r="J37" s="95" t="str">
        <f t="shared" si="1"/>
        <v>Posgrado</v>
      </c>
      <c r="K37" s="95" t="s">
        <v>720</v>
      </c>
      <c r="L37" s="95"/>
    </row>
    <row r="38" spans="3:12" ht="15.75" thickBot="1" x14ac:dyDescent="0.3">
      <c r="C38" s="143"/>
      <c r="D38" s="211"/>
      <c r="E38" s="100"/>
      <c r="F38" s="102">
        <f t="shared" si="0"/>
        <v>0</v>
      </c>
      <c r="G38" s="157"/>
      <c r="H38" s="144"/>
      <c r="I38" s="128" t="e">
        <f>VLOOKUP(H38,Presupuesto!$B$11:$C$565,2,0)</f>
        <v>#N/A</v>
      </c>
      <c r="J38" s="103" t="str">
        <f t="shared" ref="J38" si="2">$J$17</f>
        <v>Posgrado</v>
      </c>
      <c r="K38" s="120" t="s">
        <v>719</v>
      </c>
      <c r="L38" s="120"/>
    </row>
    <row r="39" spans="3:12" x14ac:dyDescent="0.25">
      <c r="C39" s="435"/>
      <c r="D39" s="435"/>
      <c r="E39" s="435"/>
      <c r="F39" s="89"/>
      <c r="G39" s="88"/>
      <c r="H39" s="89"/>
      <c r="I39" s="89"/>
      <c r="J39" s="435"/>
      <c r="K39" s="435"/>
      <c r="L39" s="435"/>
    </row>
    <row r="40" spans="3:12" ht="15.75" thickBot="1" x14ac:dyDescent="0.3">
      <c r="C40" s="435"/>
      <c r="D40" s="435"/>
      <c r="E40" s="435"/>
      <c r="F40" s="435"/>
      <c r="G40" s="424"/>
      <c r="H40" s="435"/>
      <c r="I40" s="435"/>
      <c r="J40" s="435"/>
      <c r="K40" s="435"/>
      <c r="L40" s="435"/>
    </row>
    <row r="41" spans="3:12" ht="15.75" thickBot="1" x14ac:dyDescent="0.3">
      <c r="C41" s="153" t="s">
        <v>1338</v>
      </c>
      <c r="D41" s="351">
        <f>SUM(F48:F69)</f>
        <v>0</v>
      </c>
      <c r="E41" s="435"/>
      <c r="F41" s="69"/>
      <c r="G41" s="78"/>
      <c r="H41" s="69"/>
      <c r="I41" s="69"/>
      <c r="J41" s="435"/>
      <c r="K41" s="435"/>
      <c r="L41" s="435"/>
    </row>
    <row r="42" spans="3:12" x14ac:dyDescent="0.25">
      <c r="C42" s="69"/>
      <c r="D42" s="31"/>
      <c r="E42" s="91"/>
      <c r="F42" s="91"/>
      <c r="G42" s="91"/>
      <c r="H42" s="75"/>
      <c r="I42" s="75"/>
      <c r="J42" s="75"/>
      <c r="K42" s="109"/>
      <c r="L42" s="435"/>
    </row>
    <row r="43" spans="3:12" x14ac:dyDescent="0.25">
      <c r="C43" s="69"/>
      <c r="D43" s="31"/>
      <c r="E43" s="91"/>
      <c r="F43" s="91"/>
      <c r="G43" s="91"/>
      <c r="H43" s="75"/>
      <c r="I43" s="75"/>
      <c r="J43" s="75"/>
      <c r="K43" s="109"/>
      <c r="L43" s="435"/>
    </row>
    <row r="44" spans="3:12" ht="15.75" x14ac:dyDescent="0.25">
      <c r="C44" s="191" t="s">
        <v>1309</v>
      </c>
      <c r="D44" s="349"/>
      <c r="E44" s="91"/>
      <c r="F44" s="91"/>
      <c r="G44" s="91"/>
      <c r="H44" s="75"/>
      <c r="I44" s="75"/>
      <c r="J44" s="75"/>
      <c r="K44" s="109"/>
      <c r="L44" s="435"/>
    </row>
    <row r="45" spans="3:12" ht="18.75" x14ac:dyDescent="0.25">
      <c r="C45" s="199"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1"/>
      <c r="F45" s="91"/>
      <c r="G45" s="91"/>
      <c r="H45" s="75"/>
      <c r="I45" s="75"/>
      <c r="J45" s="75"/>
      <c r="K45" s="109"/>
      <c r="L45" s="435"/>
    </row>
    <row r="46" spans="3:12" ht="15.75" thickBot="1" x14ac:dyDescent="0.3">
      <c r="C46" s="435"/>
      <c r="D46" s="435"/>
      <c r="E46" s="435"/>
      <c r="F46" s="91"/>
      <c r="G46" s="75"/>
      <c r="H46" s="75"/>
      <c r="I46" s="75"/>
      <c r="J46" s="435"/>
      <c r="K46" s="435"/>
      <c r="L46" s="435"/>
    </row>
    <row r="47" spans="3:12" ht="30.75" thickBot="1" x14ac:dyDescent="0.3">
      <c r="C47" s="125" t="s">
        <v>1310</v>
      </c>
      <c r="D47" s="130" t="s">
        <v>99</v>
      </c>
      <c r="E47" s="132" t="s">
        <v>1312</v>
      </c>
      <c r="F47" s="131" t="s">
        <v>1313</v>
      </c>
      <c r="G47" s="129" t="s">
        <v>1314</v>
      </c>
      <c r="H47" s="132" t="s">
        <v>1315</v>
      </c>
      <c r="I47" s="129" t="s">
        <v>711</v>
      </c>
      <c r="J47" s="129" t="s">
        <v>1316</v>
      </c>
      <c r="K47" s="129" t="s">
        <v>1317</v>
      </c>
      <c r="L47" s="129" t="s">
        <v>1433</v>
      </c>
    </row>
    <row r="48" spans="3:12" x14ac:dyDescent="0.25">
      <c r="C48" s="137"/>
      <c r="D48" s="154"/>
      <c r="E48" s="112"/>
      <c r="F48" s="94">
        <f t="shared" ref="F48:F69" si="3">D48*E48</f>
        <v>0</v>
      </c>
      <c r="G48" s="156"/>
      <c r="H48" s="138" t="s">
        <v>541</v>
      </c>
      <c r="I48" s="126" t="str">
        <f>VLOOKUP(H48,Presupuesto!$B$11:$C$565,2,0)</f>
        <v>BECAS</v>
      </c>
      <c r="J48" s="207" t="s">
        <v>72</v>
      </c>
      <c r="K48" s="95" t="s">
        <v>719</v>
      </c>
      <c r="L48" s="95"/>
    </row>
    <row r="49" spans="3:12" x14ac:dyDescent="0.25">
      <c r="C49" s="137"/>
      <c r="D49" s="154"/>
      <c r="E49" s="119"/>
      <c r="F49" s="94">
        <f t="shared" si="3"/>
        <v>0</v>
      </c>
      <c r="G49" s="156"/>
      <c r="H49" s="138" t="s">
        <v>542</v>
      </c>
      <c r="I49" s="126" t="str">
        <f>VLOOKUP(H49,Presupuesto!$B$11:$C$565,2,0)</f>
        <v>BECAS ESTUDIANTES DE PREGRADO (PLAN REFORMA)</v>
      </c>
      <c r="J49" s="95" t="str">
        <f>$J$48</f>
        <v>Posgrado</v>
      </c>
      <c r="K49" s="95" t="s">
        <v>720</v>
      </c>
      <c r="L49" s="95"/>
    </row>
    <row r="50" spans="3:12" x14ac:dyDescent="0.25">
      <c r="C50" s="137"/>
      <c r="D50" s="154"/>
      <c r="E50" s="119"/>
      <c r="F50" s="94">
        <f t="shared" si="3"/>
        <v>0</v>
      </c>
      <c r="G50" s="156"/>
      <c r="H50" s="138" t="s">
        <v>543</v>
      </c>
      <c r="I50" s="126" t="str">
        <f>VLOOKUP(H50,Presupuesto!$B$11:$C$565,2,0)</f>
        <v>BECAS CONVENIO MINISTERIO SALUD -IHSS-UNAH</v>
      </c>
      <c r="J50" s="95" t="str">
        <f t="shared" ref="J50:J69" si="4">$J$48</f>
        <v>Posgrado</v>
      </c>
      <c r="K50" s="95" t="s">
        <v>720</v>
      </c>
      <c r="L50" s="95"/>
    </row>
    <row r="51" spans="3:12" x14ac:dyDescent="0.25">
      <c r="C51" s="137"/>
      <c r="D51" s="154"/>
      <c r="E51" s="119"/>
      <c r="F51" s="94">
        <f t="shared" si="3"/>
        <v>0</v>
      </c>
      <c r="G51" s="156"/>
      <c r="H51" s="138" t="s">
        <v>544</v>
      </c>
      <c r="I51" s="126" t="str">
        <f>VLOOKUP(H51,Presupuesto!$B$11:$C$565,2,0)</f>
        <v>BECAS DE ACTUALIZACION Y CAPACITACION DOCENTE</v>
      </c>
      <c r="J51" s="95" t="str">
        <f t="shared" si="4"/>
        <v>Posgrado</v>
      </c>
      <c r="K51" s="95" t="s">
        <v>720</v>
      </c>
      <c r="L51" s="95"/>
    </row>
    <row r="52" spans="3:12" x14ac:dyDescent="0.25">
      <c r="C52" s="137"/>
      <c r="D52" s="154"/>
      <c r="E52" s="119"/>
      <c r="F52" s="94">
        <f t="shared" si="3"/>
        <v>0</v>
      </c>
      <c r="G52" s="156"/>
      <c r="H52" s="138" t="s">
        <v>545</v>
      </c>
      <c r="I52" s="126" t="str">
        <f>VLOOKUP(H52,Presupuesto!$B$11:$C$565,2,0)</f>
        <v>BECAS EXCELENCIA ACADEMICA</v>
      </c>
      <c r="J52" s="95" t="str">
        <f t="shared" si="4"/>
        <v>Posgrado</v>
      </c>
      <c r="K52" s="95" t="s">
        <v>720</v>
      </c>
      <c r="L52" s="95"/>
    </row>
    <row r="53" spans="3:12" x14ac:dyDescent="0.25">
      <c r="C53" s="137"/>
      <c r="D53" s="154"/>
      <c r="E53" s="119"/>
      <c r="F53" s="94">
        <f t="shared" si="3"/>
        <v>0</v>
      </c>
      <c r="G53" s="156"/>
      <c r="H53" s="138" t="s">
        <v>546</v>
      </c>
      <c r="I53" s="126" t="str">
        <f>VLOOKUP(H53,Presupuesto!$B$11:$C$565,2,0)</f>
        <v>BECAS PARA HIJOS DE LOS TRABAJADORES</v>
      </c>
      <c r="J53" s="95" t="str">
        <f t="shared" si="4"/>
        <v>Posgrado</v>
      </c>
      <c r="K53" s="95" t="s">
        <v>729</v>
      </c>
      <c r="L53" s="95"/>
    </row>
    <row r="54" spans="3:12" x14ac:dyDescent="0.25">
      <c r="C54" s="137"/>
      <c r="D54" s="154"/>
      <c r="E54" s="119"/>
      <c r="F54" s="94">
        <f t="shared" si="3"/>
        <v>0</v>
      </c>
      <c r="G54" s="156"/>
      <c r="H54" s="138" t="s">
        <v>547</v>
      </c>
      <c r="I54" s="126" t="str">
        <f>VLOOKUP(H54,Presupuesto!$B$11:$C$565,2,0)</f>
        <v>BECAS POST GRADO ECONOMIA</v>
      </c>
      <c r="J54" s="95" t="str">
        <f t="shared" si="4"/>
        <v>Posgrado</v>
      </c>
      <c r="K54" s="95" t="s">
        <v>720</v>
      </c>
      <c r="L54" s="95"/>
    </row>
    <row r="55" spans="3:12" x14ac:dyDescent="0.25">
      <c r="C55" s="137"/>
      <c r="D55" s="154"/>
      <c r="E55" s="119"/>
      <c r="F55" s="94">
        <f t="shared" si="3"/>
        <v>0</v>
      </c>
      <c r="G55" s="156"/>
      <c r="H55" s="138" t="s">
        <v>548</v>
      </c>
      <c r="I55" s="126" t="str">
        <f>VLOOKUP(H55,Presupuesto!$B$11:$C$565,2,0)</f>
        <v>BECAS POST-GRADO DE TRABAJO SOCIAL</v>
      </c>
      <c r="J55" s="95" t="str">
        <f t="shared" si="4"/>
        <v>Posgrado</v>
      </c>
      <c r="K55" s="95" t="s">
        <v>720</v>
      </c>
      <c r="L55" s="95"/>
    </row>
    <row r="56" spans="3:12" x14ac:dyDescent="0.25">
      <c r="C56" s="137"/>
      <c r="D56" s="154"/>
      <c r="E56" s="119"/>
      <c r="F56" s="94">
        <f t="shared" si="3"/>
        <v>0</v>
      </c>
      <c r="G56" s="156"/>
      <c r="H56" s="138" t="s">
        <v>549</v>
      </c>
      <c r="I56" s="126" t="str">
        <f>VLOOKUP(H56,Presupuesto!$B$11:$C$565,2,0)</f>
        <v>BECAS PROFESIONALIZANTES DOCENTE (PLAN DE REFORMA)</v>
      </c>
      <c r="J56" s="95" t="str">
        <f t="shared" si="4"/>
        <v>Posgrado</v>
      </c>
      <c r="K56" s="95" t="s">
        <v>720</v>
      </c>
      <c r="L56" s="95"/>
    </row>
    <row r="57" spans="3:12" x14ac:dyDescent="0.25">
      <c r="C57" s="137"/>
      <c r="D57" s="154"/>
      <c r="E57" s="119"/>
      <c r="F57" s="94">
        <f t="shared" si="3"/>
        <v>0</v>
      </c>
      <c r="G57" s="156"/>
      <c r="H57" s="138" t="s">
        <v>550</v>
      </c>
      <c r="I57" s="126" t="str">
        <f>VLOOKUP(H57,Presupuesto!$B$11:$C$565,2,0)</f>
        <v>PRESTAMOS A ESTUDIANTES</v>
      </c>
      <c r="J57" s="95" t="str">
        <f t="shared" si="4"/>
        <v>Posgrado</v>
      </c>
      <c r="K57" s="95" t="s">
        <v>720</v>
      </c>
      <c r="L57" s="95"/>
    </row>
    <row r="58" spans="3:12" x14ac:dyDescent="0.25">
      <c r="C58" s="137"/>
      <c r="D58" s="154"/>
      <c r="E58" s="119"/>
      <c r="F58" s="94">
        <f t="shared" si="3"/>
        <v>0</v>
      </c>
      <c r="G58" s="156"/>
      <c r="H58" s="138" t="s">
        <v>551</v>
      </c>
      <c r="I58" s="126" t="str">
        <f>VLOOKUP(H58,Presupuesto!$B$11:$C$565,2,0)</f>
        <v>BECAS TALLERES EMPLEADOS A ESTUDIANTES</v>
      </c>
      <c r="J58" s="95" t="str">
        <f t="shared" si="4"/>
        <v>Posgrado</v>
      </c>
      <c r="K58" s="95" t="s">
        <v>720</v>
      </c>
      <c r="L58" s="95"/>
    </row>
    <row r="59" spans="3:12" x14ac:dyDescent="0.25">
      <c r="C59" s="137"/>
      <c r="D59" s="154"/>
      <c r="E59" s="119"/>
      <c r="F59" s="94">
        <f t="shared" si="3"/>
        <v>0</v>
      </c>
      <c r="G59" s="156"/>
      <c r="H59" s="138" t="s">
        <v>552</v>
      </c>
      <c r="I59" s="126" t="str">
        <f>VLOOKUP(H59,Presupuesto!$B$11:$C$565,2,0)</f>
        <v>BECAS EXTERNAS DE INVESTIGACION</v>
      </c>
      <c r="J59" s="95" t="str">
        <f t="shared" si="4"/>
        <v>Posgrado</v>
      </c>
      <c r="K59" s="95" t="s">
        <v>720</v>
      </c>
      <c r="L59" s="95"/>
    </row>
    <row r="60" spans="3:12" x14ac:dyDescent="0.25">
      <c r="C60" s="137"/>
      <c r="D60" s="154"/>
      <c r="E60" s="119"/>
      <c r="F60" s="94">
        <f t="shared" si="3"/>
        <v>0</v>
      </c>
      <c r="G60" s="156"/>
      <c r="H60" s="138" t="s">
        <v>553</v>
      </c>
      <c r="I60" s="126" t="str">
        <f>VLOOKUP(H60,Presupuesto!$B$11:$C$565,2,0)</f>
        <v>BECAS SUSTANTIVAS DE INVESTIGACIÓN</v>
      </c>
      <c r="J60" s="95" t="str">
        <f t="shared" si="4"/>
        <v>Posgrado</v>
      </c>
      <c r="K60" s="95" t="s">
        <v>720</v>
      </c>
      <c r="L60" s="95"/>
    </row>
    <row r="61" spans="3:12" x14ac:dyDescent="0.25">
      <c r="C61" s="137"/>
      <c r="D61" s="154"/>
      <c r="E61" s="119"/>
      <c r="F61" s="94">
        <f t="shared" si="3"/>
        <v>0</v>
      </c>
      <c r="G61" s="156"/>
      <c r="H61" s="138" t="s">
        <v>554</v>
      </c>
      <c r="I61" s="126" t="str">
        <f>VLOOKUP(H61,Presupuesto!$B$11:$C$565,2,0)</f>
        <v>BECAS DE INVEST, PARA ESTUD. DE PREGRADO</v>
      </c>
      <c r="J61" s="95" t="str">
        <f t="shared" si="4"/>
        <v>Posgrado</v>
      </c>
      <c r="K61" s="95" t="s">
        <v>720</v>
      </c>
      <c r="L61" s="95"/>
    </row>
    <row r="62" spans="3:12" x14ac:dyDescent="0.25">
      <c r="C62" s="137"/>
      <c r="D62" s="154"/>
      <c r="E62" s="119"/>
      <c r="F62" s="94">
        <f t="shared" si="3"/>
        <v>0</v>
      </c>
      <c r="G62" s="156"/>
      <c r="H62" s="138" t="s">
        <v>555</v>
      </c>
      <c r="I62" s="126" t="str">
        <f>VLOOKUP(H62,Presupuesto!$B$11:$C$565,2,0)</f>
        <v>BECAS DE INVEST. PARA DOC.DE POST-GRADO</v>
      </c>
      <c r="J62" s="95" t="str">
        <f t="shared" si="4"/>
        <v>Posgrado</v>
      </c>
      <c r="K62" s="95" t="s">
        <v>720</v>
      </c>
      <c r="L62" s="95"/>
    </row>
    <row r="63" spans="3:12" x14ac:dyDescent="0.25">
      <c r="C63" s="137"/>
      <c r="D63" s="154"/>
      <c r="E63" s="119"/>
      <c r="F63" s="94">
        <f t="shared" si="3"/>
        <v>0</v>
      </c>
      <c r="G63" s="156"/>
      <c r="H63" s="138" t="s">
        <v>556</v>
      </c>
      <c r="I63" s="126" t="str">
        <f>VLOOKUP(H63,Presupuesto!$B$11:$C$565,2,0)</f>
        <v>BECAS BÁSICAS DE INVESTIGACIÓN</v>
      </c>
      <c r="J63" s="95" t="str">
        <f t="shared" si="4"/>
        <v>Posgrado</v>
      </c>
      <c r="K63" s="95" t="s">
        <v>720</v>
      </c>
      <c r="L63" s="95"/>
    </row>
    <row r="64" spans="3:12" x14ac:dyDescent="0.25">
      <c r="C64" s="137"/>
      <c r="D64" s="154"/>
      <c r="E64" s="119"/>
      <c r="F64" s="94">
        <f t="shared" si="3"/>
        <v>0</v>
      </c>
      <c r="G64" s="156"/>
      <c r="H64" s="138" t="s">
        <v>557</v>
      </c>
      <c r="I64" s="126" t="str">
        <f>VLOOKUP(H64,Presupuesto!$B$11:$C$565,2,0)</f>
        <v>BECAS RELEVO GENERACIONAL</v>
      </c>
      <c r="J64" s="95" t="str">
        <f t="shared" si="4"/>
        <v>Posgrado</v>
      </c>
      <c r="K64" s="95" t="s">
        <v>720</v>
      </c>
      <c r="L64" s="95"/>
    </row>
    <row r="65" spans="3:12" x14ac:dyDescent="0.25">
      <c r="C65" s="137"/>
      <c r="D65" s="154"/>
      <c r="E65" s="119"/>
      <c r="F65" s="94">
        <f t="shared" si="3"/>
        <v>0</v>
      </c>
      <c r="G65" s="156"/>
      <c r="H65" s="138" t="s">
        <v>558</v>
      </c>
      <c r="I65" s="126" t="str">
        <f>VLOOKUP(H65,Presupuesto!$B$11:$C$565,2,0)</f>
        <v>BECAS DE EQUIDAD</v>
      </c>
      <c r="J65" s="95" t="str">
        <f t="shared" si="4"/>
        <v>Posgrado</v>
      </c>
      <c r="K65" s="95" t="s">
        <v>720</v>
      </c>
      <c r="L65" s="95"/>
    </row>
    <row r="66" spans="3:12" x14ac:dyDescent="0.25">
      <c r="C66" s="137"/>
      <c r="D66" s="154"/>
      <c r="E66" s="119"/>
      <c r="F66" s="94">
        <f t="shared" si="3"/>
        <v>0</v>
      </c>
      <c r="G66" s="156"/>
      <c r="H66" s="138" t="s">
        <v>559</v>
      </c>
      <c r="I66" s="126" t="str">
        <f>VLOOKUP(H66,Presupuesto!$B$11:$C$565,2,0)</f>
        <v>PREMIOS AL INVESTIGADOR</v>
      </c>
      <c r="J66" s="95" t="str">
        <f t="shared" si="4"/>
        <v>Posgrado</v>
      </c>
      <c r="K66" s="95" t="s">
        <v>720</v>
      </c>
      <c r="L66" s="95"/>
    </row>
    <row r="67" spans="3:12" x14ac:dyDescent="0.25">
      <c r="C67" s="137"/>
      <c r="D67" s="154"/>
      <c r="E67" s="119"/>
      <c r="F67" s="94">
        <f t="shared" si="3"/>
        <v>0</v>
      </c>
      <c r="G67" s="156"/>
      <c r="H67" s="138" t="s">
        <v>560</v>
      </c>
      <c r="I67" s="126" t="str">
        <f>VLOOKUP(H67,Presupuesto!$B$11:$C$565,2,0)</f>
        <v>BECAS DE INV. PARA ESTUDIANTES DE POSTGRADO</v>
      </c>
      <c r="J67" s="95" t="str">
        <f t="shared" si="4"/>
        <v>Posgrado</v>
      </c>
      <c r="K67" s="95" t="s">
        <v>720</v>
      </c>
      <c r="L67" s="95"/>
    </row>
    <row r="68" spans="3:12" x14ac:dyDescent="0.25">
      <c r="C68" s="137"/>
      <c r="D68" s="154"/>
      <c r="E68" s="119"/>
      <c r="F68" s="94">
        <f t="shared" si="3"/>
        <v>0</v>
      </c>
      <c r="G68" s="156"/>
      <c r="H68" s="138" t="s">
        <v>561</v>
      </c>
      <c r="I68" s="126" t="str">
        <f>VLOOKUP(H68,Presupuesto!$B$11:$C$565,2,0)</f>
        <v>Becas Especiales de Investigación</v>
      </c>
      <c r="J68" s="95" t="str">
        <f t="shared" si="4"/>
        <v>Posgrado</v>
      </c>
      <c r="K68" s="95" t="s">
        <v>720</v>
      </c>
      <c r="L68" s="95"/>
    </row>
    <row r="69" spans="3:12" ht="15.75" thickBot="1" x14ac:dyDescent="0.3">
      <c r="C69" s="143"/>
      <c r="D69" s="211"/>
      <c r="E69" s="100"/>
      <c r="F69" s="102">
        <f t="shared" si="3"/>
        <v>0</v>
      </c>
      <c r="G69" s="157"/>
      <c r="H69" s="144"/>
      <c r="I69" s="128" t="e">
        <f>VLOOKUP(H69,Presupuesto!$B$11:$C$565,2,0)</f>
        <v>#N/A</v>
      </c>
      <c r="J69" s="103" t="str">
        <f t="shared" si="4"/>
        <v>Posgrado</v>
      </c>
      <c r="K69" s="120" t="s">
        <v>719</v>
      </c>
      <c r="L69" s="120"/>
    </row>
    <row r="71" spans="3:12" ht="15.75" thickBot="1" x14ac:dyDescent="0.3">
      <c r="C71" s="435"/>
      <c r="D71" s="435"/>
      <c r="E71" s="435"/>
      <c r="F71" s="435"/>
      <c r="G71" s="424"/>
      <c r="H71" s="435"/>
      <c r="I71" s="435"/>
      <c r="J71" s="435"/>
      <c r="K71" s="435"/>
      <c r="L71" s="435"/>
    </row>
    <row r="72" spans="3:12" ht="15.75" thickBot="1" x14ac:dyDescent="0.3">
      <c r="C72" s="153" t="s">
        <v>1338</v>
      </c>
      <c r="D72" s="351">
        <f>SUM(F79:F100)</f>
        <v>0</v>
      </c>
      <c r="E72" s="435"/>
      <c r="F72" s="69"/>
      <c r="G72" s="78"/>
      <c r="H72" s="69"/>
      <c r="I72" s="69"/>
      <c r="J72" s="435"/>
      <c r="K72" s="435"/>
      <c r="L72" s="435"/>
    </row>
    <row r="73" spans="3:12" x14ac:dyDescent="0.25">
      <c r="C73" s="69"/>
      <c r="D73" s="31"/>
      <c r="E73" s="91"/>
      <c r="F73" s="91"/>
      <c r="G73" s="91"/>
      <c r="H73" s="75"/>
      <c r="I73" s="75"/>
      <c r="J73" s="75"/>
      <c r="K73" s="109"/>
      <c r="L73" s="435"/>
    </row>
    <row r="74" spans="3:12" x14ac:dyDescent="0.25">
      <c r="C74" s="69"/>
      <c r="D74" s="31"/>
      <c r="E74" s="91"/>
      <c r="F74" s="91"/>
      <c r="G74" s="91"/>
      <c r="H74" s="75"/>
      <c r="I74" s="75"/>
      <c r="J74" s="75"/>
      <c r="K74" s="109"/>
      <c r="L74" s="435"/>
    </row>
    <row r="75" spans="3:12" ht="15.75" x14ac:dyDescent="0.25">
      <c r="C75" s="191" t="s">
        <v>1309</v>
      </c>
      <c r="D75" s="349"/>
      <c r="E75" s="91"/>
      <c r="F75" s="91"/>
      <c r="G75" s="91"/>
      <c r="H75" s="75"/>
      <c r="I75" s="75"/>
      <c r="J75" s="75"/>
      <c r="K75" s="109"/>
      <c r="L75" s="435"/>
    </row>
    <row r="76" spans="3:12" ht="18.75" x14ac:dyDescent="0.25">
      <c r="C76" s="199"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1"/>
      <c r="F76" s="91"/>
      <c r="G76" s="91"/>
      <c r="H76" s="75"/>
      <c r="I76" s="75"/>
      <c r="J76" s="75"/>
      <c r="K76" s="109"/>
      <c r="L76" s="435"/>
    </row>
    <row r="77" spans="3:12" ht="15.75" thickBot="1" x14ac:dyDescent="0.3">
      <c r="C77" s="435"/>
      <c r="D77" s="435"/>
      <c r="E77" s="435"/>
      <c r="F77" s="91"/>
      <c r="G77" s="75"/>
      <c r="H77" s="75"/>
      <c r="I77" s="75"/>
      <c r="J77" s="435"/>
      <c r="K77" s="435"/>
      <c r="L77" s="435"/>
    </row>
    <row r="78" spans="3:12" ht="30.75" thickBot="1" x14ac:dyDescent="0.3">
      <c r="C78" s="125" t="s">
        <v>1310</v>
      </c>
      <c r="D78" s="130" t="s">
        <v>99</v>
      </c>
      <c r="E78" s="132" t="s">
        <v>1312</v>
      </c>
      <c r="F78" s="131" t="s">
        <v>1313</v>
      </c>
      <c r="G78" s="129" t="s">
        <v>1314</v>
      </c>
      <c r="H78" s="132" t="s">
        <v>1315</v>
      </c>
      <c r="I78" s="129" t="s">
        <v>711</v>
      </c>
      <c r="J78" s="129" t="s">
        <v>1316</v>
      </c>
      <c r="K78" s="129" t="s">
        <v>1317</v>
      </c>
      <c r="L78" s="129" t="s">
        <v>1433</v>
      </c>
    </row>
    <row r="79" spans="3:12" x14ac:dyDescent="0.25">
      <c r="C79" s="137"/>
      <c r="D79" s="154"/>
      <c r="E79" s="112"/>
      <c r="F79" s="94">
        <f t="shared" ref="F79:F100" si="5">D79*E79</f>
        <v>0</v>
      </c>
      <c r="G79" s="156"/>
      <c r="H79" s="138" t="s">
        <v>541</v>
      </c>
      <c r="I79" s="126" t="str">
        <f>VLOOKUP(H79,Presupuesto!$B$11:$C$565,2,0)</f>
        <v>BECAS</v>
      </c>
      <c r="J79" s="207" t="s">
        <v>72</v>
      </c>
      <c r="K79" s="95" t="s">
        <v>719</v>
      </c>
      <c r="L79" s="95"/>
    </row>
    <row r="80" spans="3:12" x14ac:dyDescent="0.25">
      <c r="C80" s="137"/>
      <c r="D80" s="154"/>
      <c r="E80" s="119"/>
      <c r="F80" s="94">
        <f t="shared" si="5"/>
        <v>0</v>
      </c>
      <c r="G80" s="156"/>
      <c r="H80" s="138" t="s">
        <v>542</v>
      </c>
      <c r="I80" s="126" t="str">
        <f>VLOOKUP(H80,Presupuesto!$B$11:$C$565,2,0)</f>
        <v>BECAS ESTUDIANTES DE PREGRADO (PLAN REFORMA)</v>
      </c>
      <c r="J80" s="95" t="str">
        <f>$J$79</f>
        <v>Posgrado</v>
      </c>
      <c r="K80" s="95" t="s">
        <v>720</v>
      </c>
      <c r="L80" s="95"/>
    </row>
    <row r="81" spans="3:12" x14ac:dyDescent="0.25">
      <c r="C81" s="137"/>
      <c r="D81" s="154"/>
      <c r="E81" s="119"/>
      <c r="F81" s="94">
        <f t="shared" si="5"/>
        <v>0</v>
      </c>
      <c r="G81" s="156"/>
      <c r="H81" s="138" t="s">
        <v>543</v>
      </c>
      <c r="I81" s="126" t="str">
        <f>VLOOKUP(H81,Presupuesto!$B$11:$C$565,2,0)</f>
        <v>BECAS CONVENIO MINISTERIO SALUD -IHSS-UNAH</v>
      </c>
      <c r="J81" s="95" t="str">
        <f t="shared" ref="J81:J100" si="6">$J$79</f>
        <v>Posgrado</v>
      </c>
      <c r="K81" s="95" t="s">
        <v>720</v>
      </c>
      <c r="L81" s="95"/>
    </row>
    <row r="82" spans="3:12" x14ac:dyDescent="0.25">
      <c r="C82" s="137"/>
      <c r="D82" s="154"/>
      <c r="E82" s="119"/>
      <c r="F82" s="94">
        <f t="shared" si="5"/>
        <v>0</v>
      </c>
      <c r="G82" s="156"/>
      <c r="H82" s="138" t="s">
        <v>544</v>
      </c>
      <c r="I82" s="126" t="str">
        <f>VLOOKUP(H82,Presupuesto!$B$11:$C$565,2,0)</f>
        <v>BECAS DE ACTUALIZACION Y CAPACITACION DOCENTE</v>
      </c>
      <c r="J82" s="95" t="str">
        <f t="shared" si="6"/>
        <v>Posgrado</v>
      </c>
      <c r="K82" s="95" t="s">
        <v>720</v>
      </c>
      <c r="L82" s="95"/>
    </row>
    <row r="83" spans="3:12" x14ac:dyDescent="0.25">
      <c r="C83" s="137"/>
      <c r="D83" s="154"/>
      <c r="E83" s="119"/>
      <c r="F83" s="94">
        <f t="shared" si="5"/>
        <v>0</v>
      </c>
      <c r="G83" s="156"/>
      <c r="H83" s="138" t="s">
        <v>545</v>
      </c>
      <c r="I83" s="126" t="str">
        <f>VLOOKUP(H83,Presupuesto!$B$11:$C$565,2,0)</f>
        <v>BECAS EXCELENCIA ACADEMICA</v>
      </c>
      <c r="J83" s="95" t="str">
        <f t="shared" si="6"/>
        <v>Posgrado</v>
      </c>
      <c r="K83" s="95" t="s">
        <v>720</v>
      </c>
      <c r="L83" s="95"/>
    </row>
    <row r="84" spans="3:12" x14ac:dyDescent="0.25">
      <c r="C84" s="137"/>
      <c r="D84" s="154"/>
      <c r="E84" s="119"/>
      <c r="F84" s="94">
        <f t="shared" si="5"/>
        <v>0</v>
      </c>
      <c r="G84" s="156"/>
      <c r="H84" s="138" t="s">
        <v>546</v>
      </c>
      <c r="I84" s="126" t="str">
        <f>VLOOKUP(H84,Presupuesto!$B$11:$C$565,2,0)</f>
        <v>BECAS PARA HIJOS DE LOS TRABAJADORES</v>
      </c>
      <c r="J84" s="95" t="str">
        <f t="shared" si="6"/>
        <v>Posgrado</v>
      </c>
      <c r="K84" s="95" t="s">
        <v>729</v>
      </c>
      <c r="L84" s="95"/>
    </row>
    <row r="85" spans="3:12" x14ac:dyDescent="0.25">
      <c r="C85" s="137"/>
      <c r="D85" s="154"/>
      <c r="E85" s="119"/>
      <c r="F85" s="94">
        <f t="shared" si="5"/>
        <v>0</v>
      </c>
      <c r="G85" s="156"/>
      <c r="H85" s="138" t="s">
        <v>547</v>
      </c>
      <c r="I85" s="126" t="str">
        <f>VLOOKUP(H85,Presupuesto!$B$11:$C$565,2,0)</f>
        <v>BECAS POST GRADO ECONOMIA</v>
      </c>
      <c r="J85" s="95" t="str">
        <f t="shared" si="6"/>
        <v>Posgrado</v>
      </c>
      <c r="K85" s="95" t="s">
        <v>720</v>
      </c>
      <c r="L85" s="95"/>
    </row>
    <row r="86" spans="3:12" x14ac:dyDescent="0.25">
      <c r="C86" s="137"/>
      <c r="D86" s="154"/>
      <c r="E86" s="119"/>
      <c r="F86" s="94">
        <f t="shared" si="5"/>
        <v>0</v>
      </c>
      <c r="G86" s="156"/>
      <c r="H86" s="138" t="s">
        <v>548</v>
      </c>
      <c r="I86" s="126" t="str">
        <f>VLOOKUP(H86,Presupuesto!$B$11:$C$565,2,0)</f>
        <v>BECAS POST-GRADO DE TRABAJO SOCIAL</v>
      </c>
      <c r="J86" s="95" t="str">
        <f t="shared" si="6"/>
        <v>Posgrado</v>
      </c>
      <c r="K86" s="95" t="s">
        <v>720</v>
      </c>
      <c r="L86" s="95"/>
    </row>
    <row r="87" spans="3:12" x14ac:dyDescent="0.25">
      <c r="C87" s="137"/>
      <c r="D87" s="154"/>
      <c r="E87" s="119"/>
      <c r="F87" s="94">
        <f t="shared" si="5"/>
        <v>0</v>
      </c>
      <c r="G87" s="156"/>
      <c r="H87" s="138" t="s">
        <v>549</v>
      </c>
      <c r="I87" s="126" t="str">
        <f>VLOOKUP(H87,Presupuesto!$B$11:$C$565,2,0)</f>
        <v>BECAS PROFESIONALIZANTES DOCENTE (PLAN DE REFORMA)</v>
      </c>
      <c r="J87" s="95" t="str">
        <f t="shared" si="6"/>
        <v>Posgrado</v>
      </c>
      <c r="K87" s="95" t="s">
        <v>720</v>
      </c>
      <c r="L87" s="95"/>
    </row>
    <row r="88" spans="3:12" x14ac:dyDescent="0.25">
      <c r="C88" s="137"/>
      <c r="D88" s="154"/>
      <c r="E88" s="119"/>
      <c r="F88" s="94">
        <f t="shared" si="5"/>
        <v>0</v>
      </c>
      <c r="G88" s="156"/>
      <c r="H88" s="138" t="s">
        <v>550</v>
      </c>
      <c r="I88" s="126" t="str">
        <f>VLOOKUP(H88,Presupuesto!$B$11:$C$565,2,0)</f>
        <v>PRESTAMOS A ESTUDIANTES</v>
      </c>
      <c r="J88" s="95" t="str">
        <f t="shared" si="6"/>
        <v>Posgrado</v>
      </c>
      <c r="K88" s="95" t="s">
        <v>720</v>
      </c>
      <c r="L88" s="95"/>
    </row>
    <row r="89" spans="3:12" x14ac:dyDescent="0.25">
      <c r="C89" s="137"/>
      <c r="D89" s="154"/>
      <c r="E89" s="119"/>
      <c r="F89" s="94">
        <f t="shared" si="5"/>
        <v>0</v>
      </c>
      <c r="G89" s="156"/>
      <c r="H89" s="138" t="s">
        <v>551</v>
      </c>
      <c r="I89" s="126" t="str">
        <f>VLOOKUP(H89,Presupuesto!$B$11:$C$565,2,0)</f>
        <v>BECAS TALLERES EMPLEADOS A ESTUDIANTES</v>
      </c>
      <c r="J89" s="95" t="str">
        <f t="shared" si="6"/>
        <v>Posgrado</v>
      </c>
      <c r="K89" s="95" t="s">
        <v>720</v>
      </c>
      <c r="L89" s="95"/>
    </row>
    <row r="90" spans="3:12" x14ac:dyDescent="0.25">
      <c r="C90" s="137"/>
      <c r="D90" s="154"/>
      <c r="E90" s="119"/>
      <c r="F90" s="94">
        <f t="shared" si="5"/>
        <v>0</v>
      </c>
      <c r="G90" s="156"/>
      <c r="H90" s="138" t="s">
        <v>552</v>
      </c>
      <c r="I90" s="126" t="str">
        <f>VLOOKUP(H90,Presupuesto!$B$11:$C$565,2,0)</f>
        <v>BECAS EXTERNAS DE INVESTIGACION</v>
      </c>
      <c r="J90" s="95" t="str">
        <f t="shared" si="6"/>
        <v>Posgrado</v>
      </c>
      <c r="K90" s="95" t="s">
        <v>720</v>
      </c>
      <c r="L90" s="95"/>
    </row>
    <row r="91" spans="3:12" x14ac:dyDescent="0.25">
      <c r="C91" s="137"/>
      <c r="D91" s="154"/>
      <c r="E91" s="119"/>
      <c r="F91" s="94">
        <f t="shared" si="5"/>
        <v>0</v>
      </c>
      <c r="G91" s="156"/>
      <c r="H91" s="138" t="s">
        <v>553</v>
      </c>
      <c r="I91" s="126" t="str">
        <f>VLOOKUP(H91,Presupuesto!$B$11:$C$565,2,0)</f>
        <v>BECAS SUSTANTIVAS DE INVESTIGACIÓN</v>
      </c>
      <c r="J91" s="95" t="str">
        <f t="shared" si="6"/>
        <v>Posgrado</v>
      </c>
      <c r="K91" s="95" t="s">
        <v>720</v>
      </c>
      <c r="L91" s="95"/>
    </row>
    <row r="92" spans="3:12" x14ac:dyDescent="0.25">
      <c r="C92" s="137"/>
      <c r="D92" s="154"/>
      <c r="E92" s="119"/>
      <c r="F92" s="94">
        <f t="shared" si="5"/>
        <v>0</v>
      </c>
      <c r="G92" s="156"/>
      <c r="H92" s="138" t="s">
        <v>554</v>
      </c>
      <c r="I92" s="126" t="str">
        <f>VLOOKUP(H92,Presupuesto!$B$11:$C$565,2,0)</f>
        <v>BECAS DE INVEST, PARA ESTUD. DE PREGRADO</v>
      </c>
      <c r="J92" s="95" t="str">
        <f t="shared" si="6"/>
        <v>Posgrado</v>
      </c>
      <c r="K92" s="95" t="s">
        <v>720</v>
      </c>
      <c r="L92" s="95"/>
    </row>
    <row r="93" spans="3:12" x14ac:dyDescent="0.25">
      <c r="C93" s="137"/>
      <c r="D93" s="154"/>
      <c r="E93" s="119"/>
      <c r="F93" s="94">
        <f t="shared" si="5"/>
        <v>0</v>
      </c>
      <c r="G93" s="156"/>
      <c r="H93" s="138" t="s">
        <v>555</v>
      </c>
      <c r="I93" s="126" t="str">
        <f>VLOOKUP(H93,Presupuesto!$B$11:$C$565,2,0)</f>
        <v>BECAS DE INVEST. PARA DOC.DE POST-GRADO</v>
      </c>
      <c r="J93" s="95" t="str">
        <f t="shared" si="6"/>
        <v>Posgrado</v>
      </c>
      <c r="K93" s="95" t="s">
        <v>720</v>
      </c>
      <c r="L93" s="95"/>
    </row>
    <row r="94" spans="3:12" x14ac:dyDescent="0.25">
      <c r="C94" s="137"/>
      <c r="D94" s="154"/>
      <c r="E94" s="119"/>
      <c r="F94" s="94">
        <f t="shared" si="5"/>
        <v>0</v>
      </c>
      <c r="G94" s="156"/>
      <c r="H94" s="138" t="s">
        <v>556</v>
      </c>
      <c r="I94" s="126" t="str">
        <f>VLOOKUP(H94,Presupuesto!$B$11:$C$565,2,0)</f>
        <v>BECAS BÁSICAS DE INVESTIGACIÓN</v>
      </c>
      <c r="J94" s="95" t="str">
        <f t="shared" si="6"/>
        <v>Posgrado</v>
      </c>
      <c r="K94" s="95" t="s">
        <v>720</v>
      </c>
      <c r="L94" s="95"/>
    </row>
    <row r="95" spans="3:12" x14ac:dyDescent="0.25">
      <c r="C95" s="137"/>
      <c r="D95" s="154"/>
      <c r="E95" s="119"/>
      <c r="F95" s="94">
        <f t="shared" si="5"/>
        <v>0</v>
      </c>
      <c r="G95" s="156"/>
      <c r="H95" s="138" t="s">
        <v>557</v>
      </c>
      <c r="I95" s="126" t="str">
        <f>VLOOKUP(H95,Presupuesto!$B$11:$C$565,2,0)</f>
        <v>BECAS RELEVO GENERACIONAL</v>
      </c>
      <c r="J95" s="95" t="str">
        <f t="shared" si="6"/>
        <v>Posgrado</v>
      </c>
      <c r="K95" s="95" t="s">
        <v>720</v>
      </c>
      <c r="L95" s="95"/>
    </row>
    <row r="96" spans="3:12" x14ac:dyDescent="0.25">
      <c r="C96" s="137"/>
      <c r="D96" s="154"/>
      <c r="E96" s="119"/>
      <c r="F96" s="94">
        <f t="shared" si="5"/>
        <v>0</v>
      </c>
      <c r="G96" s="156"/>
      <c r="H96" s="138" t="s">
        <v>558</v>
      </c>
      <c r="I96" s="126" t="str">
        <f>VLOOKUP(H96,Presupuesto!$B$11:$C$565,2,0)</f>
        <v>BECAS DE EQUIDAD</v>
      </c>
      <c r="J96" s="95" t="str">
        <f t="shared" si="6"/>
        <v>Posgrado</v>
      </c>
      <c r="K96" s="95" t="s">
        <v>720</v>
      </c>
      <c r="L96" s="95"/>
    </row>
    <row r="97" spans="3:12" x14ac:dyDescent="0.25">
      <c r="C97" s="137"/>
      <c r="D97" s="154"/>
      <c r="E97" s="119"/>
      <c r="F97" s="94">
        <f t="shared" si="5"/>
        <v>0</v>
      </c>
      <c r="G97" s="156"/>
      <c r="H97" s="138" t="s">
        <v>559</v>
      </c>
      <c r="I97" s="126" t="str">
        <f>VLOOKUP(H97,Presupuesto!$B$11:$C$565,2,0)</f>
        <v>PREMIOS AL INVESTIGADOR</v>
      </c>
      <c r="J97" s="95" t="str">
        <f t="shared" si="6"/>
        <v>Posgrado</v>
      </c>
      <c r="K97" s="95" t="s">
        <v>720</v>
      </c>
      <c r="L97" s="95"/>
    </row>
    <row r="98" spans="3:12" x14ac:dyDescent="0.25">
      <c r="C98" s="137"/>
      <c r="D98" s="154"/>
      <c r="E98" s="119"/>
      <c r="F98" s="94">
        <f t="shared" si="5"/>
        <v>0</v>
      </c>
      <c r="G98" s="156"/>
      <c r="H98" s="138" t="s">
        <v>560</v>
      </c>
      <c r="I98" s="126" t="str">
        <f>VLOOKUP(H98,Presupuesto!$B$11:$C$565,2,0)</f>
        <v>BECAS DE INV. PARA ESTUDIANTES DE POSTGRADO</v>
      </c>
      <c r="J98" s="95" t="str">
        <f t="shared" si="6"/>
        <v>Posgrado</v>
      </c>
      <c r="K98" s="95" t="s">
        <v>720</v>
      </c>
      <c r="L98" s="95"/>
    </row>
    <row r="99" spans="3:12" x14ac:dyDescent="0.25">
      <c r="C99" s="137"/>
      <c r="D99" s="154"/>
      <c r="E99" s="119"/>
      <c r="F99" s="94">
        <f t="shared" si="5"/>
        <v>0</v>
      </c>
      <c r="G99" s="156"/>
      <c r="H99" s="138" t="s">
        <v>561</v>
      </c>
      <c r="I99" s="126" t="str">
        <f>VLOOKUP(H99,Presupuesto!$B$11:$C$565,2,0)</f>
        <v>Becas Especiales de Investigación</v>
      </c>
      <c r="J99" s="95" t="str">
        <f t="shared" si="6"/>
        <v>Posgrado</v>
      </c>
      <c r="K99" s="95" t="s">
        <v>720</v>
      </c>
      <c r="L99" s="95"/>
    </row>
    <row r="100" spans="3:12" ht="15.75" thickBot="1" x14ac:dyDescent="0.3">
      <c r="C100" s="143"/>
      <c r="D100" s="211"/>
      <c r="E100" s="100"/>
      <c r="F100" s="102">
        <f t="shared" si="5"/>
        <v>0</v>
      </c>
      <c r="G100" s="157"/>
      <c r="H100" s="144"/>
      <c r="I100" s="128" t="e">
        <f>VLOOKUP(H100,Presupuesto!$B$11:$C$565,2,0)</f>
        <v>#N/A</v>
      </c>
      <c r="J100" s="103" t="str">
        <f t="shared" si="6"/>
        <v>Posgrado</v>
      </c>
      <c r="K100" s="120" t="s">
        <v>719</v>
      </c>
      <c r="L100" s="120"/>
    </row>
    <row r="102" spans="3:12" ht="15.75" thickBot="1" x14ac:dyDescent="0.3">
      <c r="C102" s="435"/>
      <c r="D102" s="435"/>
      <c r="E102" s="435"/>
      <c r="F102" s="435"/>
      <c r="G102" s="424"/>
      <c r="H102" s="435"/>
      <c r="I102" s="435"/>
      <c r="J102" s="435"/>
      <c r="K102" s="435"/>
      <c r="L102" s="435"/>
    </row>
    <row r="103" spans="3:12" ht="15.75" thickBot="1" x14ac:dyDescent="0.3">
      <c r="C103" s="153" t="s">
        <v>1338</v>
      </c>
      <c r="D103" s="351">
        <f>SUM(F110:F131)</f>
        <v>0</v>
      </c>
      <c r="E103" s="435"/>
      <c r="F103" s="69"/>
      <c r="G103" s="78"/>
      <c r="H103" s="69"/>
      <c r="I103" s="69"/>
      <c r="J103" s="435"/>
      <c r="K103" s="435"/>
      <c r="L103" s="435"/>
    </row>
    <row r="104" spans="3:12" x14ac:dyDescent="0.25">
      <c r="C104" s="69"/>
      <c r="D104" s="31"/>
      <c r="E104" s="91"/>
      <c r="F104" s="91"/>
      <c r="G104" s="91"/>
      <c r="H104" s="75"/>
      <c r="I104" s="75"/>
      <c r="J104" s="75"/>
      <c r="K104" s="109"/>
      <c r="L104" s="435"/>
    </row>
    <row r="105" spans="3:12" x14ac:dyDescent="0.25">
      <c r="C105" s="69"/>
      <c r="D105" s="31"/>
      <c r="E105" s="91"/>
      <c r="F105" s="91"/>
      <c r="G105" s="91"/>
      <c r="H105" s="75"/>
      <c r="I105" s="75"/>
      <c r="J105" s="75"/>
      <c r="K105" s="109"/>
      <c r="L105" s="435"/>
    </row>
    <row r="106" spans="3:12" ht="15.75" x14ac:dyDescent="0.25">
      <c r="C106" s="191" t="s">
        <v>1309</v>
      </c>
      <c r="D106" s="349"/>
      <c r="E106" s="91"/>
      <c r="F106" s="91"/>
      <c r="G106" s="91"/>
      <c r="H106" s="75"/>
      <c r="I106" s="75"/>
      <c r="J106" s="75"/>
      <c r="K106" s="109"/>
      <c r="L106" s="435"/>
    </row>
    <row r="107" spans="3:12" ht="18.75" x14ac:dyDescent="0.25">
      <c r="C107" s="199"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1"/>
      <c r="F107" s="91"/>
      <c r="G107" s="91"/>
      <c r="H107" s="75"/>
      <c r="I107" s="75"/>
      <c r="J107" s="75"/>
      <c r="K107" s="109"/>
      <c r="L107" s="435"/>
    </row>
    <row r="108" spans="3:12" ht="15.75" thickBot="1" x14ac:dyDescent="0.3">
      <c r="C108" s="435"/>
      <c r="D108" s="435"/>
      <c r="E108" s="435"/>
      <c r="F108" s="91"/>
      <c r="G108" s="75"/>
      <c r="H108" s="75"/>
      <c r="I108" s="75"/>
      <c r="J108" s="435"/>
      <c r="K108" s="435"/>
      <c r="L108" s="435"/>
    </row>
    <row r="109" spans="3:12" ht="30.75" thickBot="1" x14ac:dyDescent="0.3">
      <c r="C109" s="125" t="s">
        <v>1310</v>
      </c>
      <c r="D109" s="130" t="s">
        <v>99</v>
      </c>
      <c r="E109" s="132" t="s">
        <v>1312</v>
      </c>
      <c r="F109" s="131" t="s">
        <v>1313</v>
      </c>
      <c r="G109" s="129" t="s">
        <v>1314</v>
      </c>
      <c r="H109" s="132" t="s">
        <v>1315</v>
      </c>
      <c r="I109" s="129" t="s">
        <v>711</v>
      </c>
      <c r="J109" s="129" t="s">
        <v>1316</v>
      </c>
      <c r="K109" s="129" t="s">
        <v>1317</v>
      </c>
      <c r="L109" s="129" t="s">
        <v>1433</v>
      </c>
    </row>
    <row r="110" spans="3:12" x14ac:dyDescent="0.25">
      <c r="C110" s="137"/>
      <c r="D110" s="154"/>
      <c r="E110" s="112"/>
      <c r="F110" s="94">
        <f t="shared" ref="F110:F131" si="7">D110*E110</f>
        <v>0</v>
      </c>
      <c r="G110" s="156"/>
      <c r="H110" s="138" t="s">
        <v>541</v>
      </c>
      <c r="I110" s="126" t="str">
        <f>VLOOKUP(H110,Presupuesto!$B$11:$C$565,2,0)</f>
        <v>BECAS</v>
      </c>
      <c r="J110" s="207" t="s">
        <v>72</v>
      </c>
      <c r="K110" s="95" t="s">
        <v>719</v>
      </c>
      <c r="L110" s="95"/>
    </row>
    <row r="111" spans="3:12" x14ac:dyDescent="0.25">
      <c r="C111" s="137"/>
      <c r="D111" s="154"/>
      <c r="E111" s="119"/>
      <c r="F111" s="94">
        <f t="shared" si="7"/>
        <v>0</v>
      </c>
      <c r="G111" s="156"/>
      <c r="H111" s="138" t="s">
        <v>542</v>
      </c>
      <c r="I111" s="126" t="str">
        <f>VLOOKUP(H111,Presupuesto!$B$11:$C$565,2,0)</f>
        <v>BECAS ESTUDIANTES DE PREGRADO (PLAN REFORMA)</v>
      </c>
      <c r="J111" s="95" t="str">
        <f>$J$110</f>
        <v>Posgrado</v>
      </c>
      <c r="K111" s="95" t="s">
        <v>720</v>
      </c>
      <c r="L111" s="95"/>
    </row>
    <row r="112" spans="3:12" x14ac:dyDescent="0.25">
      <c r="C112" s="137"/>
      <c r="D112" s="154"/>
      <c r="E112" s="119"/>
      <c r="F112" s="94">
        <f t="shared" si="7"/>
        <v>0</v>
      </c>
      <c r="G112" s="156"/>
      <c r="H112" s="138" t="s">
        <v>543</v>
      </c>
      <c r="I112" s="126" t="str">
        <f>VLOOKUP(H112,Presupuesto!$B$11:$C$565,2,0)</f>
        <v>BECAS CONVENIO MINISTERIO SALUD -IHSS-UNAH</v>
      </c>
      <c r="J112" s="95" t="str">
        <f t="shared" ref="J112:J131" si="8">$J$110</f>
        <v>Posgrado</v>
      </c>
      <c r="K112" s="95" t="s">
        <v>720</v>
      </c>
      <c r="L112" s="95"/>
    </row>
    <row r="113" spans="3:12" x14ac:dyDescent="0.25">
      <c r="C113" s="137"/>
      <c r="D113" s="154"/>
      <c r="E113" s="119"/>
      <c r="F113" s="94">
        <f t="shared" si="7"/>
        <v>0</v>
      </c>
      <c r="G113" s="156"/>
      <c r="H113" s="138" t="s">
        <v>544</v>
      </c>
      <c r="I113" s="126" t="str">
        <f>VLOOKUP(H113,Presupuesto!$B$11:$C$565,2,0)</f>
        <v>BECAS DE ACTUALIZACION Y CAPACITACION DOCENTE</v>
      </c>
      <c r="J113" s="95" t="str">
        <f t="shared" si="8"/>
        <v>Posgrado</v>
      </c>
      <c r="K113" s="95" t="s">
        <v>720</v>
      </c>
      <c r="L113" s="95"/>
    </row>
    <row r="114" spans="3:12" x14ac:dyDescent="0.25">
      <c r="C114" s="137"/>
      <c r="D114" s="154"/>
      <c r="E114" s="119"/>
      <c r="F114" s="94">
        <f t="shared" si="7"/>
        <v>0</v>
      </c>
      <c r="G114" s="156"/>
      <c r="H114" s="138" t="s">
        <v>545</v>
      </c>
      <c r="I114" s="126" t="str">
        <f>VLOOKUP(H114,Presupuesto!$B$11:$C$565,2,0)</f>
        <v>BECAS EXCELENCIA ACADEMICA</v>
      </c>
      <c r="J114" s="95" t="str">
        <f t="shared" si="8"/>
        <v>Posgrado</v>
      </c>
      <c r="K114" s="95" t="s">
        <v>720</v>
      </c>
      <c r="L114" s="95"/>
    </row>
    <row r="115" spans="3:12" x14ac:dyDescent="0.25">
      <c r="C115" s="137"/>
      <c r="D115" s="154"/>
      <c r="E115" s="119"/>
      <c r="F115" s="94">
        <f t="shared" si="7"/>
        <v>0</v>
      </c>
      <c r="G115" s="156"/>
      <c r="H115" s="138" t="s">
        <v>546</v>
      </c>
      <c r="I115" s="126" t="str">
        <f>VLOOKUP(H115,Presupuesto!$B$11:$C$565,2,0)</f>
        <v>BECAS PARA HIJOS DE LOS TRABAJADORES</v>
      </c>
      <c r="J115" s="95" t="str">
        <f t="shared" si="8"/>
        <v>Posgrado</v>
      </c>
      <c r="K115" s="95" t="s">
        <v>729</v>
      </c>
      <c r="L115" s="95"/>
    </row>
    <row r="116" spans="3:12" x14ac:dyDescent="0.25">
      <c r="C116" s="137"/>
      <c r="D116" s="154"/>
      <c r="E116" s="119"/>
      <c r="F116" s="94">
        <f t="shared" si="7"/>
        <v>0</v>
      </c>
      <c r="G116" s="156"/>
      <c r="H116" s="138" t="s">
        <v>547</v>
      </c>
      <c r="I116" s="126" t="str">
        <f>VLOOKUP(H116,Presupuesto!$B$11:$C$565,2,0)</f>
        <v>BECAS POST GRADO ECONOMIA</v>
      </c>
      <c r="J116" s="95" t="str">
        <f t="shared" si="8"/>
        <v>Posgrado</v>
      </c>
      <c r="K116" s="95" t="s">
        <v>720</v>
      </c>
      <c r="L116" s="95"/>
    </row>
    <row r="117" spans="3:12" x14ac:dyDescent="0.25">
      <c r="C117" s="137"/>
      <c r="D117" s="154"/>
      <c r="E117" s="119"/>
      <c r="F117" s="94">
        <f t="shared" si="7"/>
        <v>0</v>
      </c>
      <c r="G117" s="156"/>
      <c r="H117" s="138" t="s">
        <v>548</v>
      </c>
      <c r="I117" s="126" t="str">
        <f>VLOOKUP(H117,Presupuesto!$B$11:$C$565,2,0)</f>
        <v>BECAS POST-GRADO DE TRABAJO SOCIAL</v>
      </c>
      <c r="J117" s="95" t="str">
        <f t="shared" si="8"/>
        <v>Posgrado</v>
      </c>
      <c r="K117" s="95" t="s">
        <v>720</v>
      </c>
      <c r="L117" s="95"/>
    </row>
    <row r="118" spans="3:12" x14ac:dyDescent="0.25">
      <c r="C118" s="137"/>
      <c r="D118" s="154"/>
      <c r="E118" s="119"/>
      <c r="F118" s="94">
        <f t="shared" si="7"/>
        <v>0</v>
      </c>
      <c r="G118" s="156"/>
      <c r="H118" s="138" t="s">
        <v>549</v>
      </c>
      <c r="I118" s="126" t="str">
        <f>VLOOKUP(H118,Presupuesto!$B$11:$C$565,2,0)</f>
        <v>BECAS PROFESIONALIZANTES DOCENTE (PLAN DE REFORMA)</v>
      </c>
      <c r="J118" s="95" t="str">
        <f t="shared" si="8"/>
        <v>Posgrado</v>
      </c>
      <c r="K118" s="95" t="s">
        <v>720</v>
      </c>
      <c r="L118" s="95"/>
    </row>
    <row r="119" spans="3:12" x14ac:dyDescent="0.25">
      <c r="C119" s="137"/>
      <c r="D119" s="154"/>
      <c r="E119" s="119"/>
      <c r="F119" s="94">
        <f t="shared" si="7"/>
        <v>0</v>
      </c>
      <c r="G119" s="156"/>
      <c r="H119" s="138" t="s">
        <v>550</v>
      </c>
      <c r="I119" s="126" t="str">
        <f>VLOOKUP(H119,Presupuesto!$B$11:$C$565,2,0)</f>
        <v>PRESTAMOS A ESTUDIANTES</v>
      </c>
      <c r="J119" s="95" t="str">
        <f t="shared" si="8"/>
        <v>Posgrado</v>
      </c>
      <c r="K119" s="95" t="s">
        <v>720</v>
      </c>
      <c r="L119" s="95"/>
    </row>
    <row r="120" spans="3:12" x14ac:dyDescent="0.25">
      <c r="C120" s="137"/>
      <c r="D120" s="154"/>
      <c r="E120" s="119"/>
      <c r="F120" s="94">
        <f t="shared" si="7"/>
        <v>0</v>
      </c>
      <c r="G120" s="156"/>
      <c r="H120" s="138" t="s">
        <v>551</v>
      </c>
      <c r="I120" s="126" t="str">
        <f>VLOOKUP(H120,Presupuesto!$B$11:$C$565,2,0)</f>
        <v>BECAS TALLERES EMPLEADOS A ESTUDIANTES</v>
      </c>
      <c r="J120" s="95" t="str">
        <f t="shared" si="8"/>
        <v>Posgrado</v>
      </c>
      <c r="K120" s="95" t="s">
        <v>720</v>
      </c>
      <c r="L120" s="95"/>
    </row>
    <row r="121" spans="3:12" x14ac:dyDescent="0.25">
      <c r="C121" s="137"/>
      <c r="D121" s="154"/>
      <c r="E121" s="119"/>
      <c r="F121" s="94">
        <f t="shared" si="7"/>
        <v>0</v>
      </c>
      <c r="G121" s="156"/>
      <c r="H121" s="138" t="s">
        <v>552</v>
      </c>
      <c r="I121" s="126" t="str">
        <f>VLOOKUP(H121,Presupuesto!$B$11:$C$565,2,0)</f>
        <v>BECAS EXTERNAS DE INVESTIGACION</v>
      </c>
      <c r="J121" s="95" t="str">
        <f t="shared" si="8"/>
        <v>Posgrado</v>
      </c>
      <c r="K121" s="95" t="s">
        <v>720</v>
      </c>
      <c r="L121" s="95"/>
    </row>
    <row r="122" spans="3:12" x14ac:dyDescent="0.25">
      <c r="C122" s="137"/>
      <c r="D122" s="154"/>
      <c r="E122" s="119"/>
      <c r="F122" s="94">
        <f t="shared" si="7"/>
        <v>0</v>
      </c>
      <c r="G122" s="156"/>
      <c r="H122" s="138" t="s">
        <v>553</v>
      </c>
      <c r="I122" s="126" t="str">
        <f>VLOOKUP(H122,Presupuesto!$B$11:$C$565,2,0)</f>
        <v>BECAS SUSTANTIVAS DE INVESTIGACIÓN</v>
      </c>
      <c r="J122" s="95" t="str">
        <f t="shared" si="8"/>
        <v>Posgrado</v>
      </c>
      <c r="K122" s="95" t="s">
        <v>720</v>
      </c>
      <c r="L122" s="95"/>
    </row>
    <row r="123" spans="3:12" x14ac:dyDescent="0.25">
      <c r="C123" s="137"/>
      <c r="D123" s="154"/>
      <c r="E123" s="119"/>
      <c r="F123" s="94">
        <f t="shared" si="7"/>
        <v>0</v>
      </c>
      <c r="G123" s="156"/>
      <c r="H123" s="138" t="s">
        <v>554</v>
      </c>
      <c r="I123" s="126" t="str">
        <f>VLOOKUP(H123,Presupuesto!$B$11:$C$565,2,0)</f>
        <v>BECAS DE INVEST, PARA ESTUD. DE PREGRADO</v>
      </c>
      <c r="J123" s="95" t="str">
        <f t="shared" si="8"/>
        <v>Posgrado</v>
      </c>
      <c r="K123" s="95" t="s">
        <v>720</v>
      </c>
      <c r="L123" s="95"/>
    </row>
    <row r="124" spans="3:12" x14ac:dyDescent="0.25">
      <c r="C124" s="137"/>
      <c r="D124" s="154"/>
      <c r="E124" s="119"/>
      <c r="F124" s="94">
        <f t="shared" si="7"/>
        <v>0</v>
      </c>
      <c r="G124" s="156"/>
      <c r="H124" s="138" t="s">
        <v>555</v>
      </c>
      <c r="I124" s="126" t="str">
        <f>VLOOKUP(H124,Presupuesto!$B$11:$C$565,2,0)</f>
        <v>BECAS DE INVEST. PARA DOC.DE POST-GRADO</v>
      </c>
      <c r="J124" s="95" t="str">
        <f t="shared" si="8"/>
        <v>Posgrado</v>
      </c>
      <c r="K124" s="95" t="s">
        <v>720</v>
      </c>
      <c r="L124" s="95"/>
    </row>
    <row r="125" spans="3:12" x14ac:dyDescent="0.25">
      <c r="C125" s="137"/>
      <c r="D125" s="154"/>
      <c r="E125" s="119"/>
      <c r="F125" s="94">
        <f t="shared" si="7"/>
        <v>0</v>
      </c>
      <c r="G125" s="156"/>
      <c r="H125" s="138" t="s">
        <v>556</v>
      </c>
      <c r="I125" s="126" t="str">
        <f>VLOOKUP(H125,Presupuesto!$B$11:$C$565,2,0)</f>
        <v>BECAS BÁSICAS DE INVESTIGACIÓN</v>
      </c>
      <c r="J125" s="95" t="str">
        <f t="shared" si="8"/>
        <v>Posgrado</v>
      </c>
      <c r="K125" s="95" t="s">
        <v>720</v>
      </c>
      <c r="L125" s="95"/>
    </row>
    <row r="126" spans="3:12" x14ac:dyDescent="0.25">
      <c r="C126" s="137"/>
      <c r="D126" s="154"/>
      <c r="E126" s="119"/>
      <c r="F126" s="94">
        <f t="shared" si="7"/>
        <v>0</v>
      </c>
      <c r="G126" s="156"/>
      <c r="H126" s="138" t="s">
        <v>557</v>
      </c>
      <c r="I126" s="126" t="str">
        <f>VLOOKUP(H126,Presupuesto!$B$11:$C$565,2,0)</f>
        <v>BECAS RELEVO GENERACIONAL</v>
      </c>
      <c r="J126" s="95" t="str">
        <f t="shared" si="8"/>
        <v>Posgrado</v>
      </c>
      <c r="K126" s="95" t="s">
        <v>720</v>
      </c>
      <c r="L126" s="95"/>
    </row>
    <row r="127" spans="3:12" x14ac:dyDescent="0.25">
      <c r="C127" s="137"/>
      <c r="D127" s="154"/>
      <c r="E127" s="119"/>
      <c r="F127" s="94">
        <f t="shared" si="7"/>
        <v>0</v>
      </c>
      <c r="G127" s="156"/>
      <c r="H127" s="138" t="s">
        <v>558</v>
      </c>
      <c r="I127" s="126" t="str">
        <f>VLOOKUP(H127,Presupuesto!$B$11:$C$565,2,0)</f>
        <v>BECAS DE EQUIDAD</v>
      </c>
      <c r="J127" s="95" t="str">
        <f t="shared" si="8"/>
        <v>Posgrado</v>
      </c>
      <c r="K127" s="95" t="s">
        <v>720</v>
      </c>
      <c r="L127" s="95"/>
    </row>
    <row r="128" spans="3:12" x14ac:dyDescent="0.25">
      <c r="C128" s="137"/>
      <c r="D128" s="154"/>
      <c r="E128" s="119"/>
      <c r="F128" s="94">
        <f t="shared" si="7"/>
        <v>0</v>
      </c>
      <c r="G128" s="156"/>
      <c r="H128" s="138" t="s">
        <v>559</v>
      </c>
      <c r="I128" s="126" t="str">
        <f>VLOOKUP(H128,Presupuesto!$B$11:$C$565,2,0)</f>
        <v>PREMIOS AL INVESTIGADOR</v>
      </c>
      <c r="J128" s="95" t="str">
        <f t="shared" si="8"/>
        <v>Posgrado</v>
      </c>
      <c r="K128" s="95" t="s">
        <v>720</v>
      </c>
      <c r="L128" s="95"/>
    </row>
    <row r="129" spans="3:12" x14ac:dyDescent="0.25">
      <c r="C129" s="137"/>
      <c r="D129" s="154"/>
      <c r="E129" s="119"/>
      <c r="F129" s="94">
        <f t="shared" si="7"/>
        <v>0</v>
      </c>
      <c r="G129" s="156"/>
      <c r="H129" s="138" t="s">
        <v>560</v>
      </c>
      <c r="I129" s="126" t="str">
        <f>VLOOKUP(H129,Presupuesto!$B$11:$C$565,2,0)</f>
        <v>BECAS DE INV. PARA ESTUDIANTES DE POSTGRADO</v>
      </c>
      <c r="J129" s="95" t="str">
        <f t="shared" si="8"/>
        <v>Posgrado</v>
      </c>
      <c r="K129" s="95" t="s">
        <v>720</v>
      </c>
      <c r="L129" s="95"/>
    </row>
    <row r="130" spans="3:12" x14ac:dyDescent="0.25">
      <c r="C130" s="137"/>
      <c r="D130" s="154"/>
      <c r="E130" s="119"/>
      <c r="F130" s="94">
        <f t="shared" si="7"/>
        <v>0</v>
      </c>
      <c r="G130" s="156"/>
      <c r="H130" s="138" t="s">
        <v>561</v>
      </c>
      <c r="I130" s="126" t="str">
        <f>VLOOKUP(H130,Presupuesto!$B$11:$C$565,2,0)</f>
        <v>Becas Especiales de Investigación</v>
      </c>
      <c r="J130" s="95" t="str">
        <f t="shared" si="8"/>
        <v>Posgrado</v>
      </c>
      <c r="K130" s="95" t="s">
        <v>720</v>
      </c>
      <c r="L130" s="95"/>
    </row>
    <row r="131" spans="3:12" ht="15.75" thickBot="1" x14ac:dyDescent="0.3">
      <c r="C131" s="143"/>
      <c r="D131" s="211"/>
      <c r="E131" s="100"/>
      <c r="F131" s="102">
        <f t="shared" si="7"/>
        <v>0</v>
      </c>
      <c r="G131" s="157"/>
      <c r="H131" s="144"/>
      <c r="I131" s="128" t="e">
        <f>VLOOKUP(H131,Presupuesto!$B$11:$C$565,2,0)</f>
        <v>#N/A</v>
      </c>
      <c r="J131" s="103" t="str">
        <f t="shared" si="8"/>
        <v>Posgrado</v>
      </c>
      <c r="K131" s="120" t="s">
        <v>719</v>
      </c>
      <c r="L131" s="120"/>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4</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'11. Gestion Administrativa'!Área_de_impresión</vt:lpstr>
      <vt:lpstr>'CME VACIO'!Área_de_impresión</vt:lpstr>
      <vt:lpstr>'1. Desarrollo e Innov. Curricu.'!Títulos_a_imprimir</vt:lpstr>
      <vt:lpstr>'CME VACIO'!Títulos_a_imprimir</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revision/>
  <cp:lastPrinted>2016-04-08T20:36:17Z</cp:lastPrinted>
  <dcterms:created xsi:type="dcterms:W3CDTF">2010-05-02T01:28:32Z</dcterms:created>
  <dcterms:modified xsi:type="dcterms:W3CDTF">2016-04-20T17:44:53Z</dcterms:modified>
</cp:coreProperties>
</file>